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showInkAnnotation="0" codeName="ThisWorkbook" autoCompressPictures="0"/>
  <bookViews>
    <workbookView xWindow="0" yWindow="0" windowWidth="16830" windowHeight="7560" tabRatio="675"/>
  </bookViews>
  <sheets>
    <sheet name="CONSOLIDADO" sheetId="6" r:id="rId1"/>
    <sheet name="PARAMETROS" sheetId="26" r:id="rId2"/>
    <sheet name="EXP GEN." sheetId="11" r:id="rId3"/>
    <sheet name="EXP ESPEC." sheetId="13" r:id="rId4"/>
    <sheet name="DESEMPATE" sheetId="30" r:id="rId5"/>
    <sheet name="DESEMPATE 1" sheetId="14" state="hidden" r:id="rId6"/>
    <sheet name="SH TRM" sheetId="27" r:id="rId7"/>
    <sheet name="PROM TRM MES" sheetId="28" r:id="rId8"/>
    <sheet name="SH EURO" sheetId="31" r:id="rId9"/>
    <sheet name="PROM EUR MES" sheetId="32" r:id="rId10"/>
    <sheet name="Hoja1" sheetId="33" r:id="rId11"/>
  </sheets>
  <externalReferences>
    <externalReference r:id="rId12"/>
    <externalReference r:id="rId13"/>
  </externalReferences>
  <definedNames>
    <definedName name="_xlnm._FilterDatabase" localSheetId="3" hidden="1">'EXP ESPEC.'!$A$1:$AP$17</definedName>
    <definedName name="_xlnm._FilterDatabase" localSheetId="2" hidden="1">'EXP GEN.'!$A$1:$BB$17</definedName>
    <definedName name="CM005EEM1">PARAMETROS!$M$11</definedName>
    <definedName name="CM005EEM2">PARAMETROS!$M$12</definedName>
    <definedName name="CM005EEM3">PARAMETROS!$M$13</definedName>
    <definedName name="CM005EMM1">PARAMETROS!$K$11</definedName>
    <definedName name="CM005EMM2">PARAMETROS!$K$12</definedName>
    <definedName name="CM005EMM3">PARAMETROS!$K$13</definedName>
    <definedName name="CM005LM1">PARAMETROS!$I$11</definedName>
    <definedName name="CM005LM2">PARAMETROS!$I$12</definedName>
    <definedName name="CM005LM3">PARAMETROS!$I$13</definedName>
    <definedName name="CM005M1">PARAMETROS!$G$11</definedName>
    <definedName name="CM005M2">PARAMETROS!$G$12</definedName>
    <definedName name="CM005M3">PARAMETROS!$G$13</definedName>
    <definedName name="data" localSheetId="9">'PROM EUR MES'!$A$1:$K$217</definedName>
    <definedName name="Datos" localSheetId="8">'SH EURO'!$A$1:$K$6342</definedName>
  </definedNames>
  <calcPr calcId="125725" concurrentCalc="0"/>
</workbook>
</file>

<file path=xl/calcChain.xml><?xml version="1.0" encoding="utf-8"?>
<calcChain xmlns="http://schemas.openxmlformats.org/spreadsheetml/2006/main">
  <c r="K5" i="6"/>
  <c r="J5"/>
  <c r="D3" i="11"/>
  <c r="D4"/>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AC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Q53" i="30"/>
  <c r="AJ79" i="13"/>
  <c r="AA79"/>
  <c r="AB79"/>
  <c r="V79"/>
  <c r="AC79"/>
  <c r="AD79"/>
  <c r="AG79"/>
  <c r="AA80"/>
  <c r="AB80"/>
  <c r="V80"/>
  <c r="AC80"/>
  <c r="AD80"/>
  <c r="AG80"/>
  <c r="AA81"/>
  <c r="AB81"/>
  <c r="V81"/>
  <c r="AC81"/>
  <c r="AD81"/>
  <c r="AG81"/>
  <c r="AA82"/>
  <c r="AB82"/>
  <c r="V82"/>
  <c r="AC82"/>
  <c r="AD82"/>
  <c r="AG82"/>
  <c r="AK79"/>
  <c r="AL79"/>
  <c r="AE79"/>
  <c r="AH79"/>
  <c r="AE80"/>
  <c r="AH80"/>
  <c r="AE81"/>
  <c r="AH81"/>
  <c r="AE82"/>
  <c r="AH82"/>
  <c r="AM79"/>
  <c r="AN79"/>
  <c r="AF79"/>
  <c r="AI79"/>
  <c r="AF80"/>
  <c r="AI80"/>
  <c r="AF81"/>
  <c r="AI81"/>
  <c r="AF82"/>
  <c r="AI82"/>
  <c r="AO79"/>
  <c r="L24" i="6"/>
  <c r="K24"/>
  <c r="J24"/>
  <c r="Y83" i="11"/>
  <c r="Z83"/>
  <c r="T83"/>
  <c r="AA83"/>
  <c r="AB83"/>
  <c r="AG83"/>
  <c r="L16" i="6"/>
  <c r="K16"/>
  <c r="J16"/>
  <c r="AE162" i="13"/>
  <c r="AH162"/>
  <c r="Y159"/>
  <c r="AA159"/>
  <c r="Z159"/>
  <c r="AB159"/>
  <c r="V159"/>
  <c r="AC159"/>
  <c r="AE159"/>
  <c r="AH159"/>
  <c r="Y160"/>
  <c r="AA160"/>
  <c r="Z160"/>
  <c r="AB160"/>
  <c r="V160"/>
  <c r="AC160"/>
  <c r="AE160"/>
  <c r="AH160"/>
  <c r="Y161"/>
  <c r="AA161"/>
  <c r="Z161"/>
  <c r="AB161"/>
  <c r="V161"/>
  <c r="AC161"/>
  <c r="AE161"/>
  <c r="AH161"/>
  <c r="AM159"/>
  <c r="AF143"/>
  <c r="AI143"/>
  <c r="Y144"/>
  <c r="AA144"/>
  <c r="Z144"/>
  <c r="AB144"/>
  <c r="V144"/>
  <c r="AC144"/>
  <c r="AF144"/>
  <c r="AI144"/>
  <c r="Y145"/>
  <c r="AA145"/>
  <c r="Z145"/>
  <c r="AB145"/>
  <c r="V145"/>
  <c r="AC145"/>
  <c r="AF145"/>
  <c r="AI145"/>
  <c r="Y146"/>
  <c r="AA146"/>
  <c r="Z146"/>
  <c r="AB146"/>
  <c r="V146"/>
  <c r="AC146"/>
  <c r="AF146"/>
  <c r="AI146"/>
  <c r="AO143"/>
  <c r="AE143"/>
  <c r="AH143"/>
  <c r="AE144"/>
  <c r="AH144"/>
  <c r="AE145"/>
  <c r="AH145"/>
  <c r="AE146"/>
  <c r="AH146"/>
  <c r="AM143"/>
  <c r="AD143"/>
  <c r="AG143"/>
  <c r="AD144"/>
  <c r="AG144"/>
  <c r="AD145"/>
  <c r="AG145"/>
  <c r="AD146"/>
  <c r="AG146"/>
  <c r="AK143"/>
  <c r="W151"/>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W149" i="11"/>
  <c r="U162"/>
  <c r="U139"/>
  <c r="O139"/>
  <c r="O140"/>
  <c r="O141"/>
  <c r="O142"/>
  <c r="O143"/>
  <c r="O144"/>
  <c r="O145"/>
  <c r="O146"/>
  <c r="O147"/>
  <c r="O148"/>
  <c r="O149"/>
  <c r="O150"/>
  <c r="O151"/>
  <c r="O152"/>
  <c r="O153"/>
  <c r="O154"/>
  <c r="O155"/>
  <c r="O156"/>
  <c r="O157"/>
  <c r="O158"/>
  <c r="O159"/>
  <c r="O160"/>
  <c r="O161"/>
  <c r="O162"/>
  <c r="AN87" i="13"/>
  <c r="AA87"/>
  <c r="AB87"/>
  <c r="V87"/>
  <c r="AC87"/>
  <c r="AF87"/>
  <c r="AI87"/>
  <c r="AA88"/>
  <c r="AB88"/>
  <c r="V88"/>
  <c r="AC88"/>
  <c r="AF88"/>
  <c r="AI88"/>
  <c r="AA89"/>
  <c r="AB89"/>
  <c r="V89"/>
  <c r="AC89"/>
  <c r="AF89"/>
  <c r="AI89"/>
  <c r="AA90"/>
  <c r="AB90"/>
  <c r="V90"/>
  <c r="AC90"/>
  <c r="AF90"/>
  <c r="AI90"/>
  <c r="AO87"/>
  <c r="AL87"/>
  <c r="AE87"/>
  <c r="AH87"/>
  <c r="AE88"/>
  <c r="AH88"/>
  <c r="AE89"/>
  <c r="AH89"/>
  <c r="AE90"/>
  <c r="AH90"/>
  <c r="AM87"/>
  <c r="AJ87"/>
  <c r="AD87"/>
  <c r="AG87"/>
  <c r="AD88"/>
  <c r="AG88"/>
  <c r="AD89"/>
  <c r="AG89"/>
  <c r="AD90"/>
  <c r="AG90"/>
  <c r="AK87"/>
  <c r="M109" i="14"/>
  <c r="K109"/>
  <c r="M108"/>
  <c r="K108"/>
  <c r="M107"/>
  <c r="K107"/>
  <c r="M106"/>
  <c r="K106"/>
  <c r="M105"/>
  <c r="K105"/>
  <c r="M104"/>
  <c r="K104"/>
  <c r="M103"/>
  <c r="K103"/>
  <c r="M102"/>
  <c r="K102"/>
  <c r="M101"/>
  <c r="K101"/>
  <c r="M100"/>
  <c r="K100"/>
  <c r="M99"/>
  <c r="K99"/>
  <c r="M98"/>
  <c r="K98"/>
  <c r="M97"/>
  <c r="K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M75"/>
  <c r="K75"/>
  <c r="M74"/>
  <c r="K74"/>
  <c r="M73"/>
  <c r="K73"/>
  <c r="M72"/>
  <c r="K72"/>
  <c r="M71"/>
  <c r="K71"/>
  <c r="M70"/>
  <c r="K70"/>
  <c r="M69"/>
  <c r="K69"/>
  <c r="M68"/>
  <c r="K68"/>
  <c r="M67"/>
  <c r="K67"/>
  <c r="M66"/>
  <c r="K66"/>
  <c r="M65"/>
  <c r="K65"/>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M33"/>
  <c r="K33"/>
  <c r="M32"/>
  <c r="K32"/>
  <c r="M31"/>
  <c r="K31"/>
  <c r="M30"/>
  <c r="K30"/>
  <c r="M29"/>
  <c r="K29"/>
  <c r="M28"/>
  <c r="K28"/>
  <c r="M27"/>
  <c r="K27"/>
  <c r="M26"/>
  <c r="K26"/>
  <c r="M25"/>
  <c r="K25"/>
  <c r="M24"/>
  <c r="K24"/>
  <c r="M23"/>
  <c r="K23"/>
  <c r="M22"/>
  <c r="K22"/>
  <c r="M21"/>
  <c r="K21"/>
  <c r="M20"/>
  <c r="K20"/>
  <c r="M19"/>
  <c r="K19"/>
  <c r="M18"/>
  <c r="K18"/>
  <c r="M17"/>
  <c r="K17"/>
  <c r="M16"/>
  <c r="K16"/>
  <c r="M15"/>
  <c r="K15"/>
  <c r="D3" i="13"/>
  <c r="D4"/>
  <c r="D5"/>
  <c r="D6"/>
  <c r="D7"/>
  <c r="D8"/>
  <c r="D9"/>
  <c r="D10"/>
  <c r="D11"/>
  <c r="D12"/>
  <c r="D13"/>
  <c r="D14"/>
  <c r="D15"/>
  <c r="D16"/>
  <c r="D17"/>
  <c r="D18"/>
  <c r="D19"/>
  <c r="D20"/>
  <c r="D21"/>
  <c r="D22"/>
  <c r="S14" i="14"/>
  <c r="T14"/>
  <c r="P14"/>
  <c r="Q14"/>
  <c r="M14"/>
  <c r="S13"/>
  <c r="T13"/>
  <c r="P13"/>
  <c r="Q13"/>
  <c r="M13"/>
  <c r="L13"/>
  <c r="K13"/>
  <c r="S12"/>
  <c r="T12"/>
  <c r="P12"/>
  <c r="Q12"/>
  <c r="M12"/>
  <c r="K12"/>
  <c r="S11"/>
  <c r="T11"/>
  <c r="P11"/>
  <c r="Q11"/>
  <c r="M11"/>
  <c r="L11"/>
  <c r="K11"/>
  <c r="S10"/>
  <c r="T10"/>
  <c r="P10"/>
  <c r="Q10"/>
  <c r="M10"/>
  <c r="K10"/>
  <c r="S9"/>
  <c r="T9"/>
  <c r="P9"/>
  <c r="Q9"/>
  <c r="M9"/>
  <c r="K9"/>
  <c r="S8"/>
  <c r="T8"/>
  <c r="P8"/>
  <c r="Q8"/>
  <c r="M8"/>
  <c r="L8"/>
  <c r="K8"/>
  <c r="S7"/>
  <c r="T7"/>
  <c r="P7"/>
  <c r="Q7"/>
  <c r="M7"/>
  <c r="L7"/>
  <c r="K7"/>
  <c r="S6"/>
  <c r="T6"/>
  <c r="P6"/>
  <c r="Q6"/>
  <c r="M6"/>
  <c r="K6"/>
  <c r="S5"/>
  <c r="T5"/>
  <c r="P5"/>
  <c r="Q5"/>
  <c r="M5"/>
  <c r="K5"/>
  <c r="AA9" i="13"/>
  <c r="AB9"/>
  <c r="V9"/>
  <c r="AC9"/>
  <c r="AD9"/>
  <c r="AA10"/>
  <c r="AB10"/>
  <c r="AC10"/>
  <c r="AD10"/>
  <c r="S4" i="14"/>
  <c r="T4"/>
  <c r="F8" i="11"/>
  <c r="Y8"/>
  <c r="Z8"/>
  <c r="AA8"/>
  <c r="AB8"/>
  <c r="F9"/>
  <c r="Y9"/>
  <c r="Z9"/>
  <c r="T9"/>
  <c r="AA9"/>
  <c r="AB9"/>
  <c r="F10"/>
  <c r="Y10"/>
  <c r="Z10"/>
  <c r="T10"/>
  <c r="AA10"/>
  <c r="AB10"/>
  <c r="P4" i="14"/>
  <c r="Q4"/>
  <c r="L4"/>
  <c r="M4"/>
  <c r="K4"/>
  <c r="Y7" i="13"/>
  <c r="AA7"/>
  <c r="Z7"/>
  <c r="AB7"/>
  <c r="V7"/>
  <c r="AC7"/>
  <c r="AD7"/>
  <c r="AA8"/>
  <c r="AB8"/>
  <c r="V8"/>
  <c r="AC8"/>
  <c r="AD8"/>
  <c r="S3" i="14"/>
  <c r="T3"/>
  <c r="F7" i="11"/>
  <c r="W7"/>
  <c r="Y7"/>
  <c r="X7"/>
  <c r="Z7"/>
  <c r="AA7"/>
  <c r="AB7"/>
  <c r="P3" i="14"/>
  <c r="Q3"/>
  <c r="M3"/>
  <c r="K3"/>
  <c r="P1"/>
  <c r="W176" i="30"/>
  <c r="X176"/>
  <c r="Y176"/>
  <c r="Z176"/>
  <c r="W175"/>
  <c r="X175"/>
  <c r="Y175"/>
  <c r="Z175"/>
  <c r="W174"/>
  <c r="X174"/>
  <c r="Y174"/>
  <c r="Z174"/>
  <c r="W173"/>
  <c r="X173"/>
  <c r="Y173"/>
  <c r="Z173"/>
  <c r="W172"/>
  <c r="X172"/>
  <c r="Y172"/>
  <c r="Z172"/>
  <c r="W171"/>
  <c r="X171"/>
  <c r="Y171"/>
  <c r="Z171"/>
  <c r="AA171"/>
  <c r="W170"/>
  <c r="X170"/>
  <c r="Y170"/>
  <c r="Z170"/>
  <c r="AA170"/>
  <c r="W169"/>
  <c r="X169"/>
  <c r="Y169"/>
  <c r="Z169"/>
  <c r="AA169"/>
  <c r="W168"/>
  <c r="X168"/>
  <c r="Y168"/>
  <c r="Z168"/>
  <c r="AA168"/>
  <c r="W167"/>
  <c r="X167"/>
  <c r="Y167"/>
  <c r="Z167"/>
  <c r="AA167"/>
  <c r="O167"/>
  <c r="N167"/>
  <c r="M167"/>
  <c r="W166"/>
  <c r="X166"/>
  <c r="Y166"/>
  <c r="Z166"/>
  <c r="AA166"/>
  <c r="O166"/>
  <c r="N166"/>
  <c r="M166"/>
  <c r="W165"/>
  <c r="X165"/>
  <c r="Y165"/>
  <c r="Z165"/>
  <c r="AA165"/>
  <c r="O165"/>
  <c r="N165"/>
  <c r="M165"/>
  <c r="W164"/>
  <c r="X164"/>
  <c r="Y164"/>
  <c r="Z164"/>
  <c r="AA164"/>
  <c r="O164"/>
  <c r="N164"/>
  <c r="M164"/>
  <c r="W163"/>
  <c r="X163"/>
  <c r="Y163"/>
  <c r="Z163"/>
  <c r="AA163"/>
  <c r="O163"/>
  <c r="N163"/>
  <c r="M163"/>
  <c r="W162"/>
  <c r="X162"/>
  <c r="Y162"/>
  <c r="Z162"/>
  <c r="AA162"/>
  <c r="O162"/>
  <c r="N162"/>
  <c r="M162"/>
  <c r="W161"/>
  <c r="X161"/>
  <c r="Y161"/>
  <c r="Z161"/>
  <c r="AA161"/>
  <c r="O161"/>
  <c r="N161"/>
  <c r="M161"/>
  <c r="W160"/>
  <c r="X160"/>
  <c r="Y160"/>
  <c r="Z160"/>
  <c r="AA160"/>
  <c r="O160"/>
  <c r="N160"/>
  <c r="M160"/>
  <c r="W159"/>
  <c r="X159"/>
  <c r="Y159"/>
  <c r="Z159"/>
  <c r="AA159"/>
  <c r="O159"/>
  <c r="N159"/>
  <c r="M159"/>
  <c r="W158"/>
  <c r="X158"/>
  <c r="Y158"/>
  <c r="Z158"/>
  <c r="AA158"/>
  <c r="O158"/>
  <c r="N158"/>
  <c r="M158"/>
  <c r="W157"/>
  <c r="X157"/>
  <c r="Y157"/>
  <c r="Z157"/>
  <c r="AA157"/>
  <c r="O157"/>
  <c r="N157"/>
  <c r="M157"/>
  <c r="W156"/>
  <c r="X156"/>
  <c r="Y156"/>
  <c r="Z156"/>
  <c r="AA156"/>
  <c r="O156"/>
  <c r="N156"/>
  <c r="M156"/>
  <c r="W155"/>
  <c r="X155"/>
  <c r="Y155"/>
  <c r="Z155"/>
  <c r="AA155"/>
  <c r="O155"/>
  <c r="N155"/>
  <c r="M155"/>
  <c r="W154"/>
  <c r="X154"/>
  <c r="Y154"/>
  <c r="Z154"/>
  <c r="AA154"/>
  <c r="O154"/>
  <c r="N154"/>
  <c r="M154"/>
  <c r="W153"/>
  <c r="X153"/>
  <c r="Y153"/>
  <c r="Z153"/>
  <c r="AA153"/>
  <c r="O153"/>
  <c r="N153"/>
  <c r="M153"/>
  <c r="W152"/>
  <c r="X152"/>
  <c r="Y152"/>
  <c r="Z152"/>
  <c r="AA152"/>
  <c r="O152"/>
  <c r="N152"/>
  <c r="M152"/>
  <c r="W151"/>
  <c r="X151"/>
  <c r="Y151"/>
  <c r="Z151"/>
  <c r="AA151"/>
  <c r="O151"/>
  <c r="N151"/>
  <c r="M151"/>
  <c r="W150"/>
  <c r="X150"/>
  <c r="Y150"/>
  <c r="Z150"/>
  <c r="AA150"/>
  <c r="O150"/>
  <c r="N150"/>
  <c r="M150"/>
  <c r="W149"/>
  <c r="X149"/>
  <c r="Y149"/>
  <c r="Z149"/>
  <c r="AA149"/>
  <c r="O149"/>
  <c r="N149"/>
  <c r="M149"/>
  <c r="W148"/>
  <c r="X148"/>
  <c r="Y148"/>
  <c r="Z148"/>
  <c r="AA148"/>
  <c r="O148"/>
  <c r="N148"/>
  <c r="M148"/>
  <c r="W147"/>
  <c r="X147"/>
  <c r="Y147"/>
  <c r="Z147"/>
  <c r="AA147"/>
  <c r="O147"/>
  <c r="N147"/>
  <c r="M147"/>
  <c r="W146"/>
  <c r="X146"/>
  <c r="Y146"/>
  <c r="Z146"/>
  <c r="AA146"/>
  <c r="O146"/>
  <c r="N146"/>
  <c r="M146"/>
  <c r="W145"/>
  <c r="X145"/>
  <c r="Y145"/>
  <c r="Z145"/>
  <c r="AA145"/>
  <c r="O145"/>
  <c r="N145"/>
  <c r="M145"/>
  <c r="W144"/>
  <c r="X144"/>
  <c r="Y144"/>
  <c r="Z144"/>
  <c r="AA144"/>
  <c r="O144"/>
  <c r="N144"/>
  <c r="M144"/>
  <c r="W143"/>
  <c r="X143"/>
  <c r="Y143"/>
  <c r="Z143"/>
  <c r="AA143"/>
  <c r="O143"/>
  <c r="N143"/>
  <c r="M143"/>
  <c r="W142"/>
  <c r="X142"/>
  <c r="Y142"/>
  <c r="Z142"/>
  <c r="AA142"/>
  <c r="O142"/>
  <c r="N142"/>
  <c r="M142"/>
  <c r="W141"/>
  <c r="X141"/>
  <c r="Y141"/>
  <c r="Z141"/>
  <c r="AA141"/>
  <c r="O141"/>
  <c r="N141"/>
  <c r="M141"/>
  <c r="W140"/>
  <c r="X140"/>
  <c r="Y140"/>
  <c r="Z140"/>
  <c r="AA140"/>
  <c r="O140"/>
  <c r="N140"/>
  <c r="M140"/>
  <c r="W139"/>
  <c r="X139"/>
  <c r="Y139"/>
  <c r="Z139"/>
  <c r="AA139"/>
  <c r="O139"/>
  <c r="N139"/>
  <c r="M139"/>
  <c r="W138"/>
  <c r="X138"/>
  <c r="Y138"/>
  <c r="Z138"/>
  <c r="AA138"/>
  <c r="O138"/>
  <c r="N138"/>
  <c r="M138"/>
  <c r="W137"/>
  <c r="X137"/>
  <c r="Y137"/>
  <c r="Z137"/>
  <c r="AA137"/>
  <c r="O137"/>
  <c r="N137"/>
  <c r="M137"/>
  <c r="W136"/>
  <c r="X136"/>
  <c r="Y136"/>
  <c r="Z136"/>
  <c r="AA136"/>
  <c r="O136"/>
  <c r="N136"/>
  <c r="M136"/>
  <c r="W135"/>
  <c r="X135"/>
  <c r="Y135"/>
  <c r="Z135"/>
  <c r="AA135"/>
  <c r="O135"/>
  <c r="N135"/>
  <c r="M135"/>
  <c r="W134"/>
  <c r="X134"/>
  <c r="Y134"/>
  <c r="Z134"/>
  <c r="AA134"/>
  <c r="O134"/>
  <c r="N134"/>
  <c r="M134"/>
  <c r="W133"/>
  <c r="X133"/>
  <c r="Y133"/>
  <c r="Z133"/>
  <c r="AA133"/>
  <c r="O133"/>
  <c r="N133"/>
  <c r="M133"/>
  <c r="W132"/>
  <c r="X132"/>
  <c r="Y132"/>
  <c r="Z132"/>
  <c r="AA132"/>
  <c r="O132"/>
  <c r="N132"/>
  <c r="M132"/>
  <c r="W131"/>
  <c r="X131"/>
  <c r="Y131"/>
  <c r="Z131"/>
  <c r="AA131"/>
  <c r="O131"/>
  <c r="N131"/>
  <c r="M131"/>
  <c r="W130"/>
  <c r="X130"/>
  <c r="Y130"/>
  <c r="Z130"/>
  <c r="AA130"/>
  <c r="O130"/>
  <c r="N130"/>
  <c r="M130"/>
  <c r="W129"/>
  <c r="X129"/>
  <c r="Y129"/>
  <c r="Z129"/>
  <c r="AA129"/>
  <c r="O129"/>
  <c r="N129"/>
  <c r="M129"/>
  <c r="W128"/>
  <c r="X128"/>
  <c r="Y128"/>
  <c r="Z128"/>
  <c r="AA128"/>
  <c r="O128"/>
  <c r="N128"/>
  <c r="M128"/>
  <c r="W127"/>
  <c r="X127"/>
  <c r="Y127"/>
  <c r="Z127"/>
  <c r="AA127"/>
  <c r="O127"/>
  <c r="N127"/>
  <c r="M127"/>
  <c r="W126"/>
  <c r="X126"/>
  <c r="Y126"/>
  <c r="Z126"/>
  <c r="AA126"/>
  <c r="O126"/>
  <c r="N126"/>
  <c r="M126"/>
  <c r="W125"/>
  <c r="X125"/>
  <c r="Y125"/>
  <c r="Z125"/>
  <c r="AA125"/>
  <c r="O125"/>
  <c r="N125"/>
  <c r="M125"/>
  <c r="W124"/>
  <c r="X124"/>
  <c r="Y124"/>
  <c r="Z124"/>
  <c r="AA124"/>
  <c r="O124"/>
  <c r="N124"/>
  <c r="M124"/>
  <c r="W123"/>
  <c r="X123"/>
  <c r="Y123"/>
  <c r="Z123"/>
  <c r="AA123"/>
  <c r="O123"/>
  <c r="N123"/>
  <c r="M123"/>
  <c r="W122"/>
  <c r="X122"/>
  <c r="Y122"/>
  <c r="Z122"/>
  <c r="AA122"/>
  <c r="O122"/>
  <c r="N122"/>
  <c r="M122"/>
  <c r="W121"/>
  <c r="X121"/>
  <c r="Y121"/>
  <c r="Z121"/>
  <c r="AA121"/>
  <c r="O121"/>
  <c r="N121"/>
  <c r="M121"/>
  <c r="W120"/>
  <c r="X120"/>
  <c r="Y120"/>
  <c r="Z120"/>
  <c r="AA120"/>
  <c r="O120"/>
  <c r="N120"/>
  <c r="M120"/>
  <c r="W119"/>
  <c r="X119"/>
  <c r="Y119"/>
  <c r="Z119"/>
  <c r="AA119"/>
  <c r="O119"/>
  <c r="N119"/>
  <c r="M119"/>
  <c r="W118"/>
  <c r="X118"/>
  <c r="Y118"/>
  <c r="Z118"/>
  <c r="AA118"/>
  <c r="O118"/>
  <c r="N118"/>
  <c r="M118"/>
  <c r="W117"/>
  <c r="X117"/>
  <c r="Y117"/>
  <c r="Z117"/>
  <c r="AA117"/>
  <c r="O117"/>
  <c r="N117"/>
  <c r="M117"/>
  <c r="W116"/>
  <c r="X116"/>
  <c r="Y116"/>
  <c r="Z116"/>
  <c r="AA116"/>
  <c r="O116"/>
  <c r="N116"/>
  <c r="M116"/>
  <c r="W115"/>
  <c r="X115"/>
  <c r="Y115"/>
  <c r="Z115"/>
  <c r="AA115"/>
  <c r="O115"/>
  <c r="N115"/>
  <c r="M115"/>
  <c r="W114"/>
  <c r="X114"/>
  <c r="Y114"/>
  <c r="Z114"/>
  <c r="AA114"/>
  <c r="O114"/>
  <c r="N114"/>
  <c r="M114"/>
  <c r="W113"/>
  <c r="X113"/>
  <c r="Y113"/>
  <c r="Z113"/>
  <c r="AA113"/>
  <c r="O113"/>
  <c r="N113"/>
  <c r="M113"/>
  <c r="W112"/>
  <c r="X112"/>
  <c r="Y112"/>
  <c r="Z112"/>
  <c r="AA112"/>
  <c r="O112"/>
  <c r="N112"/>
  <c r="M112"/>
  <c r="W111"/>
  <c r="X111"/>
  <c r="Y111"/>
  <c r="Z111"/>
  <c r="AA111"/>
  <c r="O111"/>
  <c r="N111"/>
  <c r="M111"/>
  <c r="W110"/>
  <c r="X110"/>
  <c r="Y110"/>
  <c r="Z110"/>
  <c r="AA110"/>
  <c r="O110"/>
  <c r="N110"/>
  <c r="M110"/>
  <c r="W109"/>
  <c r="X109"/>
  <c r="Y109"/>
  <c r="Z109"/>
  <c r="AA109"/>
  <c r="O109"/>
  <c r="N109"/>
  <c r="M109"/>
  <c r="W108"/>
  <c r="X108"/>
  <c r="Y108"/>
  <c r="Z108"/>
  <c r="AA108"/>
  <c r="O108"/>
  <c r="N108"/>
  <c r="M108"/>
  <c r="W107"/>
  <c r="X107"/>
  <c r="Y107"/>
  <c r="Z107"/>
  <c r="AA107"/>
  <c r="O107"/>
  <c r="N107"/>
  <c r="M107"/>
  <c r="W106"/>
  <c r="X106"/>
  <c r="Y106"/>
  <c r="Z106"/>
  <c r="AA106"/>
  <c r="O106"/>
  <c r="N106"/>
  <c r="M106"/>
  <c r="W105"/>
  <c r="X105"/>
  <c r="Y105"/>
  <c r="Z105"/>
  <c r="AA105"/>
  <c r="O105"/>
  <c r="N105"/>
  <c r="M105"/>
  <c r="W104"/>
  <c r="X104"/>
  <c r="Y104"/>
  <c r="Z104"/>
  <c r="AA104"/>
  <c r="O104"/>
  <c r="N104"/>
  <c r="M104"/>
  <c r="W103"/>
  <c r="X103"/>
  <c r="Y103"/>
  <c r="Z103"/>
  <c r="AA103"/>
  <c r="O103"/>
  <c r="N103"/>
  <c r="M103"/>
  <c r="W102"/>
  <c r="X102"/>
  <c r="Y102"/>
  <c r="Z102"/>
  <c r="AA102"/>
  <c r="O102"/>
  <c r="N102"/>
  <c r="M102"/>
  <c r="W101"/>
  <c r="X101"/>
  <c r="Y101"/>
  <c r="Z101"/>
  <c r="AA101"/>
  <c r="O101"/>
  <c r="N101"/>
  <c r="M101"/>
  <c r="W100"/>
  <c r="X100"/>
  <c r="Y100"/>
  <c r="Z100"/>
  <c r="AA100"/>
  <c r="O100"/>
  <c r="N100"/>
  <c r="M100"/>
  <c r="W99"/>
  <c r="X99"/>
  <c r="Y99"/>
  <c r="Z99"/>
  <c r="AA99"/>
  <c r="O99"/>
  <c r="N99"/>
  <c r="M99"/>
  <c r="W98"/>
  <c r="X98"/>
  <c r="Y98"/>
  <c r="Z98"/>
  <c r="AA98"/>
  <c r="O98"/>
  <c r="N98"/>
  <c r="M98"/>
  <c r="W97"/>
  <c r="X97"/>
  <c r="Y97"/>
  <c r="Z97"/>
  <c r="AA97"/>
  <c r="O97"/>
  <c r="N97"/>
  <c r="M97"/>
  <c r="W96"/>
  <c r="X96"/>
  <c r="Y96"/>
  <c r="Z96"/>
  <c r="AA96"/>
  <c r="O96"/>
  <c r="N96"/>
  <c r="M96"/>
  <c r="W95"/>
  <c r="X95"/>
  <c r="Y95"/>
  <c r="Z95"/>
  <c r="AA95"/>
  <c r="O95"/>
  <c r="N95"/>
  <c r="M95"/>
  <c r="W94"/>
  <c r="X94"/>
  <c r="Y94"/>
  <c r="Z94"/>
  <c r="AA94"/>
  <c r="O94"/>
  <c r="N94"/>
  <c r="M94"/>
  <c r="W93"/>
  <c r="X93"/>
  <c r="Y93"/>
  <c r="Z93"/>
  <c r="AA93"/>
  <c r="O93"/>
  <c r="N93"/>
  <c r="M93"/>
  <c r="W92"/>
  <c r="X92"/>
  <c r="Y92"/>
  <c r="Z92"/>
  <c r="AA92"/>
  <c r="O92"/>
  <c r="N92"/>
  <c r="M92"/>
  <c r="W91"/>
  <c r="X91"/>
  <c r="Y91"/>
  <c r="Z91"/>
  <c r="AA91"/>
  <c r="O91"/>
  <c r="N91"/>
  <c r="M91"/>
  <c r="W90"/>
  <c r="X90"/>
  <c r="Y90"/>
  <c r="Z90"/>
  <c r="AA90"/>
  <c r="O90"/>
  <c r="N90"/>
  <c r="M90"/>
  <c r="W89"/>
  <c r="X89"/>
  <c r="Y89"/>
  <c r="Z89"/>
  <c r="AA89"/>
  <c r="O89"/>
  <c r="N89"/>
  <c r="M89"/>
  <c r="W88"/>
  <c r="X88"/>
  <c r="Y88"/>
  <c r="Z88"/>
  <c r="AA88"/>
  <c r="O88"/>
  <c r="N88"/>
  <c r="M88"/>
  <c r="W87"/>
  <c r="X87"/>
  <c r="Y87"/>
  <c r="Z87"/>
  <c r="AA87"/>
  <c r="O87"/>
  <c r="N87"/>
  <c r="M87"/>
  <c r="W86"/>
  <c r="X86"/>
  <c r="Y86"/>
  <c r="Z86"/>
  <c r="AA86"/>
  <c r="O86"/>
  <c r="N86"/>
  <c r="M86"/>
  <c r="W85"/>
  <c r="X85"/>
  <c r="Y85"/>
  <c r="Z85"/>
  <c r="AA85"/>
  <c r="O85"/>
  <c r="N85"/>
  <c r="M85"/>
  <c r="W84"/>
  <c r="X84"/>
  <c r="Y84"/>
  <c r="Z84"/>
  <c r="AA84"/>
  <c r="O84"/>
  <c r="N84"/>
  <c r="M84"/>
  <c r="W83"/>
  <c r="X83"/>
  <c r="Y83"/>
  <c r="Z83"/>
  <c r="AA83"/>
  <c r="O83"/>
  <c r="N83"/>
  <c r="M83"/>
  <c r="W82"/>
  <c r="X82"/>
  <c r="Y82"/>
  <c r="Z82"/>
  <c r="AA82"/>
  <c r="O82"/>
  <c r="N82"/>
  <c r="M82"/>
  <c r="W81"/>
  <c r="X81"/>
  <c r="Y81"/>
  <c r="Z81"/>
  <c r="AA81"/>
  <c r="O81"/>
  <c r="N81"/>
  <c r="M81"/>
  <c r="W80"/>
  <c r="X80"/>
  <c r="Y80"/>
  <c r="Z80"/>
  <c r="AA80"/>
  <c r="O80"/>
  <c r="N80"/>
  <c r="M80"/>
  <c r="W79"/>
  <c r="X79"/>
  <c r="Y79"/>
  <c r="Z79"/>
  <c r="AA79"/>
  <c r="O79"/>
  <c r="N79"/>
  <c r="M79"/>
  <c r="W78"/>
  <c r="X78"/>
  <c r="Y78"/>
  <c r="Z78"/>
  <c r="AA78"/>
  <c r="O78"/>
  <c r="N78"/>
  <c r="M78"/>
  <c r="AD162" i="11"/>
  <c r="W77" i="30"/>
  <c r="D139" i="13"/>
  <c r="D140"/>
  <c r="D141"/>
  <c r="D142"/>
  <c r="D143"/>
  <c r="D144"/>
  <c r="D145"/>
  <c r="D146"/>
  <c r="D147"/>
  <c r="D148"/>
  <c r="D149"/>
  <c r="D150"/>
  <c r="D151"/>
  <c r="D152"/>
  <c r="D153"/>
  <c r="D154"/>
  <c r="D155"/>
  <c r="D156"/>
  <c r="D157"/>
  <c r="D158"/>
  <c r="D159"/>
  <c r="D160"/>
  <c r="D161"/>
  <c r="D162"/>
  <c r="AF162"/>
  <c r="D114"/>
  <c r="D23"/>
  <c r="D24"/>
  <c r="D25"/>
  <c r="D26"/>
  <c r="D27"/>
  <c r="D28"/>
  <c r="D29"/>
  <c r="D30"/>
  <c r="D31"/>
  <c r="D32"/>
  <c r="D33"/>
  <c r="D34"/>
  <c r="D35"/>
  <c r="D36"/>
  <c r="D37"/>
  <c r="D38"/>
  <c r="D39"/>
  <c r="D40"/>
  <c r="D41"/>
  <c r="D42"/>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7"/>
  <c r="D88"/>
  <c r="D89"/>
  <c r="D90"/>
  <c r="D91"/>
  <c r="D92"/>
  <c r="D93"/>
  <c r="D95"/>
  <c r="D96"/>
  <c r="D97"/>
  <c r="D98"/>
  <c r="D99"/>
  <c r="D100"/>
  <c r="D101"/>
  <c r="D103"/>
  <c r="D104"/>
  <c r="D105"/>
  <c r="D106"/>
  <c r="D107"/>
  <c r="D108"/>
  <c r="D109"/>
  <c r="D110"/>
  <c r="D111"/>
  <c r="D112"/>
  <c r="D113"/>
  <c r="D115"/>
  <c r="D116"/>
  <c r="D117"/>
  <c r="D118"/>
  <c r="D119"/>
  <c r="D120"/>
  <c r="D121"/>
  <c r="D122"/>
  <c r="D123"/>
  <c r="D124"/>
  <c r="D125"/>
  <c r="D126"/>
  <c r="D127"/>
  <c r="D128"/>
  <c r="D129"/>
  <c r="D130"/>
  <c r="D131"/>
  <c r="D132"/>
  <c r="D133"/>
  <c r="D134"/>
  <c r="D135"/>
  <c r="D136"/>
  <c r="D137"/>
  <c r="D138"/>
  <c r="X77" i="30"/>
  <c r="Y77"/>
  <c r="Z77"/>
  <c r="AA77"/>
  <c r="AC162" i="11"/>
  <c r="Q77" i="30"/>
  <c r="R77"/>
  <c r="S77"/>
  <c r="T77"/>
  <c r="U77"/>
  <c r="AB162" i="11"/>
  <c r="K77" i="30"/>
  <c r="AD162" i="13"/>
  <c r="L77" i="30"/>
  <c r="M77"/>
  <c r="N77"/>
  <c r="O77"/>
  <c r="W159" i="11"/>
  <c r="Y159"/>
  <c r="X159"/>
  <c r="Z159"/>
  <c r="S159"/>
  <c r="T159"/>
  <c r="AA159"/>
  <c r="AD159"/>
  <c r="W160"/>
  <c r="Y160"/>
  <c r="X160"/>
  <c r="Z160"/>
  <c r="S160"/>
  <c r="T160"/>
  <c r="AA160"/>
  <c r="AD160"/>
  <c r="W161"/>
  <c r="Y161"/>
  <c r="X161"/>
  <c r="Z161"/>
  <c r="S161"/>
  <c r="T161"/>
  <c r="AA161"/>
  <c r="AD161"/>
  <c r="W76" i="30"/>
  <c r="U159" i="13"/>
  <c r="AF159"/>
  <c r="U160"/>
  <c r="AF160"/>
  <c r="U161"/>
  <c r="AF161"/>
  <c r="X76" i="30"/>
  <c r="Y76"/>
  <c r="Z76"/>
  <c r="AA76"/>
  <c r="AC159" i="11"/>
  <c r="AC160"/>
  <c r="AC161"/>
  <c r="Q76" i="30"/>
  <c r="R76"/>
  <c r="S76"/>
  <c r="T76"/>
  <c r="U76"/>
  <c r="AB159" i="11"/>
  <c r="AB160"/>
  <c r="AB161"/>
  <c r="K76" i="30"/>
  <c r="AD159" i="13"/>
  <c r="AD160"/>
  <c r="AD161"/>
  <c r="L76" i="30"/>
  <c r="M76"/>
  <c r="N76"/>
  <c r="O76"/>
  <c r="Y155" i="11"/>
  <c r="Z155"/>
  <c r="S155"/>
  <c r="T155"/>
  <c r="AA155"/>
  <c r="AD155"/>
  <c r="Y156"/>
  <c r="Z156"/>
  <c r="S156"/>
  <c r="T156"/>
  <c r="AA156"/>
  <c r="AD156"/>
  <c r="Y157"/>
  <c r="Z157"/>
  <c r="S157"/>
  <c r="T157"/>
  <c r="AA157"/>
  <c r="AD157"/>
  <c r="Y158"/>
  <c r="Z158"/>
  <c r="S158"/>
  <c r="T158"/>
  <c r="AA158"/>
  <c r="AD158"/>
  <c r="W75" i="30"/>
  <c r="AA155" i="13"/>
  <c r="AB155"/>
  <c r="U155"/>
  <c r="V155"/>
  <c r="AC155"/>
  <c r="AF155"/>
  <c r="AA156"/>
  <c r="AB156"/>
  <c r="U156"/>
  <c r="V156"/>
  <c r="AC156"/>
  <c r="AF156"/>
  <c r="AA157"/>
  <c r="AB157"/>
  <c r="U157"/>
  <c r="V157"/>
  <c r="AC157"/>
  <c r="AF157"/>
  <c r="AA158"/>
  <c r="Z158"/>
  <c r="AB158"/>
  <c r="U158"/>
  <c r="V158"/>
  <c r="AC158"/>
  <c r="AF158"/>
  <c r="X75" i="30"/>
  <c r="Y75"/>
  <c r="Z75"/>
  <c r="AA75"/>
  <c r="AC155" i="11"/>
  <c r="AC156"/>
  <c r="AC157"/>
  <c r="AC158"/>
  <c r="Q75" i="30"/>
  <c r="AE155" i="13"/>
  <c r="AE156"/>
  <c r="AE157"/>
  <c r="AE158"/>
  <c r="R75" i="30"/>
  <c r="S75"/>
  <c r="T75"/>
  <c r="U75"/>
  <c r="AB155" i="11"/>
  <c r="AB156"/>
  <c r="AB157"/>
  <c r="AB158"/>
  <c r="K75" i="30"/>
  <c r="AD155" i="13"/>
  <c r="AD156"/>
  <c r="AD157"/>
  <c r="AD158"/>
  <c r="L75" i="30"/>
  <c r="M75"/>
  <c r="N75"/>
  <c r="O75"/>
  <c r="Y153" i="11"/>
  <c r="Z153"/>
  <c r="S153"/>
  <c r="T153"/>
  <c r="AA153"/>
  <c r="AD153"/>
  <c r="Y154"/>
  <c r="Z154"/>
  <c r="S154"/>
  <c r="T154"/>
  <c r="AA154"/>
  <c r="AD154"/>
  <c r="W74" i="30"/>
  <c r="AA154" i="13"/>
  <c r="AB154"/>
  <c r="U154"/>
  <c r="V154"/>
  <c r="AC154"/>
  <c r="AF154"/>
  <c r="X74" i="30"/>
  <c r="Y74"/>
  <c r="Z74"/>
  <c r="AA74"/>
  <c r="AC153" i="11"/>
  <c r="AC154"/>
  <c r="Q74" i="30"/>
  <c r="AE154" i="13"/>
  <c r="R74" i="30"/>
  <c r="S74"/>
  <c r="T74"/>
  <c r="U74"/>
  <c r="AB153" i="11"/>
  <c r="AB154"/>
  <c r="K74" i="30"/>
  <c r="AD154" i="13"/>
  <c r="L74" i="30"/>
  <c r="M74"/>
  <c r="N74"/>
  <c r="O74"/>
  <c r="Y151" i="11"/>
  <c r="Z151"/>
  <c r="S151"/>
  <c r="T151"/>
  <c r="AA151"/>
  <c r="AD151"/>
  <c r="W73" i="30"/>
  <c r="AF151" i="13"/>
  <c r="X73" i="30"/>
  <c r="Y73"/>
  <c r="Z73"/>
  <c r="AA73"/>
  <c r="AC151" i="11"/>
  <c r="Q73" i="30"/>
  <c r="AE151" i="13"/>
  <c r="R73" i="30"/>
  <c r="S73"/>
  <c r="T73"/>
  <c r="U73"/>
  <c r="AB151" i="11"/>
  <c r="K73" i="30"/>
  <c r="AD151" i="13"/>
  <c r="L73" i="30"/>
  <c r="M73"/>
  <c r="N73"/>
  <c r="O73"/>
  <c r="Y152" i="11"/>
  <c r="Z152"/>
  <c r="S152"/>
  <c r="T152"/>
  <c r="AA152"/>
  <c r="AD152"/>
  <c r="W72" i="30"/>
  <c r="AA152" i="13"/>
  <c r="AB152"/>
  <c r="U152"/>
  <c r="V152"/>
  <c r="AC152"/>
  <c r="AF152"/>
  <c r="AA153"/>
  <c r="AB153"/>
  <c r="U153"/>
  <c r="V153"/>
  <c r="AC153"/>
  <c r="AF153"/>
  <c r="X72" i="30"/>
  <c r="Y72"/>
  <c r="Z72"/>
  <c r="AA72"/>
  <c r="AC152" i="11"/>
  <c r="Q72" i="30"/>
  <c r="AE152" i="13"/>
  <c r="AE153"/>
  <c r="R72" i="30"/>
  <c r="S72"/>
  <c r="T72"/>
  <c r="U72"/>
  <c r="AB152" i="11"/>
  <c r="K72" i="30"/>
  <c r="AD152" i="13"/>
  <c r="AD153"/>
  <c r="L72" i="30"/>
  <c r="M72"/>
  <c r="N72"/>
  <c r="O72"/>
  <c r="Y150" i="11"/>
  <c r="X150"/>
  <c r="Z150"/>
  <c r="S150"/>
  <c r="T150"/>
  <c r="AA150"/>
  <c r="AD150"/>
  <c r="W71" i="30"/>
  <c r="AA150" i="13"/>
  <c r="Z150"/>
  <c r="AB150"/>
  <c r="U150"/>
  <c r="V150"/>
  <c r="AC150"/>
  <c r="AF150"/>
  <c r="X71" i="30"/>
  <c r="Y71"/>
  <c r="Z71"/>
  <c r="AA71"/>
  <c r="AC150" i="11"/>
  <c r="Q71" i="30"/>
  <c r="AE150" i="13"/>
  <c r="R71" i="30"/>
  <c r="S71"/>
  <c r="T71"/>
  <c r="U71"/>
  <c r="AB150" i="11"/>
  <c r="K71" i="30"/>
  <c r="AD150" i="13"/>
  <c r="L71" i="30"/>
  <c r="M71"/>
  <c r="N71"/>
  <c r="O71"/>
  <c r="W147" i="11"/>
  <c r="Y147"/>
  <c r="X147"/>
  <c r="Z147"/>
  <c r="S147"/>
  <c r="T147"/>
  <c r="AA147"/>
  <c r="AD147"/>
  <c r="Y148"/>
  <c r="X148"/>
  <c r="Z148"/>
  <c r="S148"/>
  <c r="T148"/>
  <c r="AA148"/>
  <c r="AD148"/>
  <c r="Y149"/>
  <c r="Z149"/>
  <c r="S149"/>
  <c r="T149"/>
  <c r="AA149"/>
  <c r="AD149"/>
  <c r="W70" i="30"/>
  <c r="AA147" i="13"/>
  <c r="Z147"/>
  <c r="AB147"/>
  <c r="U147"/>
  <c r="V147"/>
  <c r="AC147"/>
  <c r="AF147"/>
  <c r="Y148"/>
  <c r="AA148"/>
  <c r="Z148"/>
  <c r="AB148"/>
  <c r="U148"/>
  <c r="V148"/>
  <c r="AC148"/>
  <c r="AF148"/>
  <c r="AA149"/>
  <c r="AB149"/>
  <c r="U149"/>
  <c r="V149"/>
  <c r="AC149"/>
  <c r="AF149"/>
  <c r="X70" i="30"/>
  <c r="Y70"/>
  <c r="Z70"/>
  <c r="AA70"/>
  <c r="AC147" i="11"/>
  <c r="AC148"/>
  <c r="AC149"/>
  <c r="Q70" i="30"/>
  <c r="AE147" i="13"/>
  <c r="AE148"/>
  <c r="AE149"/>
  <c r="R70" i="30"/>
  <c r="S70"/>
  <c r="T70"/>
  <c r="U70"/>
  <c r="AB147" i="11"/>
  <c r="AB148"/>
  <c r="AB149"/>
  <c r="K70" i="30"/>
  <c r="AD147" i="13"/>
  <c r="AD148"/>
  <c r="AD149"/>
  <c r="L70" i="30"/>
  <c r="M70"/>
  <c r="N70"/>
  <c r="O70"/>
  <c r="W144" i="11"/>
  <c r="Y144"/>
  <c r="X144"/>
  <c r="Z144"/>
  <c r="S144"/>
  <c r="T144"/>
  <c r="AA144"/>
  <c r="AD144"/>
  <c r="W145"/>
  <c r="Y145"/>
  <c r="X145"/>
  <c r="Z145"/>
  <c r="S145"/>
  <c r="T145"/>
  <c r="AA145"/>
  <c r="AD145"/>
  <c r="W146"/>
  <c r="Y146"/>
  <c r="X146"/>
  <c r="Z146"/>
  <c r="S146"/>
  <c r="T146"/>
  <c r="AA146"/>
  <c r="AD146"/>
  <c r="W69" i="30"/>
  <c r="U144" i="13"/>
  <c r="U145"/>
  <c r="U146"/>
  <c r="X69" i="30"/>
  <c r="Y69"/>
  <c r="Z69"/>
  <c r="AA69"/>
  <c r="AC144" i="11"/>
  <c r="AC145"/>
  <c r="AC146"/>
  <c r="Q69" i="30"/>
  <c r="R69"/>
  <c r="S69"/>
  <c r="T69"/>
  <c r="U69"/>
  <c r="AB144" i="11"/>
  <c r="AB145"/>
  <c r="AB146"/>
  <c r="K69" i="30"/>
  <c r="L69"/>
  <c r="M69"/>
  <c r="N69"/>
  <c r="O69"/>
  <c r="Y143" i="11"/>
  <c r="Z143"/>
  <c r="S143"/>
  <c r="T143"/>
  <c r="AA143"/>
  <c r="AD143"/>
  <c r="W68" i="30"/>
  <c r="AA143" i="13"/>
  <c r="AB143"/>
  <c r="U143"/>
  <c r="V143"/>
  <c r="AC143"/>
  <c r="X68" i="30"/>
  <c r="Y68"/>
  <c r="Z68"/>
  <c r="AA68"/>
  <c r="AC143" i="11"/>
  <c r="Q68" i="30"/>
  <c r="R68"/>
  <c r="S68"/>
  <c r="T68"/>
  <c r="U68"/>
  <c r="AB143" i="11"/>
  <c r="K68" i="30"/>
  <c r="L68"/>
  <c r="M68"/>
  <c r="N68"/>
  <c r="O68"/>
  <c r="AD140" i="11"/>
  <c r="AD141"/>
  <c r="AD142"/>
  <c r="W67" i="30"/>
  <c r="AA139" i="13"/>
  <c r="AB139"/>
  <c r="U139"/>
  <c r="V139"/>
  <c r="AC139"/>
  <c r="AF139"/>
  <c r="AF140"/>
  <c r="AA141"/>
  <c r="AB141"/>
  <c r="U141"/>
  <c r="V141"/>
  <c r="AC141"/>
  <c r="AF141"/>
  <c r="AA142"/>
  <c r="AB142"/>
  <c r="U142"/>
  <c r="V142"/>
  <c r="AC142"/>
  <c r="AF142"/>
  <c r="X67" i="30"/>
  <c r="Y67"/>
  <c r="Z67"/>
  <c r="AC140" i="11"/>
  <c r="AC141"/>
  <c r="AC142"/>
  <c r="Q67" i="30"/>
  <c r="AE139" i="13"/>
  <c r="AE140"/>
  <c r="AE141"/>
  <c r="AE142"/>
  <c r="R67" i="30"/>
  <c r="S67"/>
  <c r="T67"/>
  <c r="AB140" i="11"/>
  <c r="AB141"/>
  <c r="AB142"/>
  <c r="K67" i="30"/>
  <c r="AD139" i="13"/>
  <c r="AD140"/>
  <c r="AD141"/>
  <c r="AD142"/>
  <c r="L67" i="30"/>
  <c r="M67"/>
  <c r="N67"/>
  <c r="AD139" i="11"/>
  <c r="W66" i="30"/>
  <c r="X66"/>
  <c r="Y66"/>
  <c r="Z66"/>
  <c r="AA66"/>
  <c r="AC139" i="11"/>
  <c r="Q66" i="30"/>
  <c r="R66"/>
  <c r="S66"/>
  <c r="T66"/>
  <c r="U66"/>
  <c r="AB139" i="11"/>
  <c r="K66" i="30"/>
  <c r="L66"/>
  <c r="M66"/>
  <c r="N66"/>
  <c r="O66"/>
  <c r="T136" i="11"/>
  <c r="Y136"/>
  <c r="Z136"/>
  <c r="AA136"/>
  <c r="AD136"/>
  <c r="T137"/>
  <c r="Y137"/>
  <c r="Z137"/>
  <c r="AA137"/>
  <c r="AD137"/>
  <c r="T138"/>
  <c r="Y138"/>
  <c r="Z138"/>
  <c r="AA138"/>
  <c r="AD138"/>
  <c r="W65" i="30"/>
  <c r="AA135" i="13"/>
  <c r="AB135"/>
  <c r="V135"/>
  <c r="AC135"/>
  <c r="AF135"/>
  <c r="AA136"/>
  <c r="AB136"/>
  <c r="V136"/>
  <c r="AC136"/>
  <c r="AF136"/>
  <c r="AA137"/>
  <c r="AB137"/>
  <c r="V137"/>
  <c r="AC137"/>
  <c r="AF137"/>
  <c r="X65" i="30"/>
  <c r="Y65"/>
  <c r="Z65"/>
  <c r="AA65"/>
  <c r="AC136" i="11"/>
  <c r="AC137"/>
  <c r="AC138"/>
  <c r="Q65" i="30"/>
  <c r="AE135" i="13"/>
  <c r="AE136"/>
  <c r="AE137"/>
  <c r="R65" i="30"/>
  <c r="S65"/>
  <c r="T65"/>
  <c r="U65"/>
  <c r="AB136" i="11"/>
  <c r="AB137"/>
  <c r="AB138"/>
  <c r="K65" i="30"/>
  <c r="AD135" i="13"/>
  <c r="AD136"/>
  <c r="AD137"/>
  <c r="L65" i="30"/>
  <c r="M65"/>
  <c r="N65"/>
  <c r="O65"/>
  <c r="T135" i="11"/>
  <c r="W135"/>
  <c r="Y135"/>
  <c r="X135"/>
  <c r="Z135"/>
  <c r="AA135"/>
  <c r="AD135"/>
  <c r="W64" i="30"/>
  <c r="Y138" i="13"/>
  <c r="AA138"/>
  <c r="Z138"/>
  <c r="AB138"/>
  <c r="V138"/>
  <c r="AC138"/>
  <c r="AF138"/>
  <c r="X64" i="30"/>
  <c r="Y64"/>
  <c r="Z64"/>
  <c r="AA64"/>
  <c r="AC135" i="11"/>
  <c r="Q64" i="30"/>
  <c r="AE138" i="13"/>
  <c r="R64" i="30"/>
  <c r="S64"/>
  <c r="T64"/>
  <c r="U64"/>
  <c r="AB135" i="11"/>
  <c r="K64" i="30"/>
  <c r="AD138" i="13"/>
  <c r="L64" i="30"/>
  <c r="M64"/>
  <c r="N64"/>
  <c r="O64"/>
  <c r="T133" i="11"/>
  <c r="Y133"/>
  <c r="Z133"/>
  <c r="AA133"/>
  <c r="AD133"/>
  <c r="T134"/>
  <c r="Y134"/>
  <c r="Z134"/>
  <c r="AA134"/>
  <c r="AD134"/>
  <c r="W63" i="30"/>
  <c r="AF133" i="13"/>
  <c r="X63" i="30"/>
  <c r="Y63"/>
  <c r="Z63"/>
  <c r="AA63"/>
  <c r="AC133" i="11"/>
  <c r="AC134"/>
  <c r="Q63" i="30"/>
  <c r="AE133" i="13"/>
  <c r="R63" i="30"/>
  <c r="S63"/>
  <c r="T63"/>
  <c r="U63"/>
  <c r="AB133" i="11"/>
  <c r="AB134"/>
  <c r="K63" i="30"/>
  <c r="AD133" i="13"/>
  <c r="L63" i="30"/>
  <c r="M63"/>
  <c r="N63"/>
  <c r="O63"/>
  <c r="T131" i="11"/>
  <c r="Y131"/>
  <c r="Z131"/>
  <c r="AA131"/>
  <c r="AD131"/>
  <c r="T132"/>
  <c r="Y132"/>
  <c r="Z132"/>
  <c r="AA132"/>
  <c r="AD132"/>
  <c r="W62" i="30"/>
  <c r="AF131" i="13"/>
  <c r="AF132"/>
  <c r="X62" i="30"/>
  <c r="Y62"/>
  <c r="Z62"/>
  <c r="AA62"/>
  <c r="AC131" i="11"/>
  <c r="AC132"/>
  <c r="Q62" i="30"/>
  <c r="AE131" i="13"/>
  <c r="AE132"/>
  <c r="R62" i="30"/>
  <c r="S62"/>
  <c r="T62"/>
  <c r="U62"/>
  <c r="AB131" i="11"/>
  <c r="AB132"/>
  <c r="K62" i="30"/>
  <c r="AD131" i="13"/>
  <c r="AD132"/>
  <c r="L62" i="30"/>
  <c r="M62"/>
  <c r="N62"/>
  <c r="O62"/>
  <c r="T129" i="11"/>
  <c r="Y129"/>
  <c r="Z129"/>
  <c r="AA129"/>
  <c r="AD129"/>
  <c r="T130"/>
  <c r="Y130"/>
  <c r="Z130"/>
  <c r="AA130"/>
  <c r="AD130"/>
  <c r="W61" i="30"/>
  <c r="AA130" i="13"/>
  <c r="AB130"/>
  <c r="V130"/>
  <c r="AC130"/>
  <c r="AF130"/>
  <c r="X61" i="30"/>
  <c r="Y61"/>
  <c r="Z61"/>
  <c r="AA61"/>
  <c r="AC129" i="11"/>
  <c r="AC130"/>
  <c r="Q61" i="30"/>
  <c r="AE130" i="13"/>
  <c r="R61" i="30"/>
  <c r="S61"/>
  <c r="T61"/>
  <c r="U61"/>
  <c r="AB129" i="11"/>
  <c r="AB130"/>
  <c r="K61" i="30"/>
  <c r="AD130" i="13"/>
  <c r="L61" i="30"/>
  <c r="M61"/>
  <c r="N61"/>
  <c r="O61"/>
  <c r="T127" i="11"/>
  <c r="Y127"/>
  <c r="Z127"/>
  <c r="AA127"/>
  <c r="AD127"/>
  <c r="T128"/>
  <c r="Y128"/>
  <c r="Z128"/>
  <c r="AA128"/>
  <c r="AD128"/>
  <c r="W60" i="30"/>
  <c r="AA127" i="13"/>
  <c r="AB127"/>
  <c r="V127"/>
  <c r="AC127"/>
  <c r="AF127"/>
  <c r="AA128"/>
  <c r="AB128"/>
  <c r="V128"/>
  <c r="AC128"/>
  <c r="AF128"/>
  <c r="AA129"/>
  <c r="AB129"/>
  <c r="V129"/>
  <c r="AC129"/>
  <c r="AF129"/>
  <c r="X60" i="30"/>
  <c r="Y60"/>
  <c r="Z60"/>
  <c r="AA60"/>
  <c r="AC127" i="11"/>
  <c r="AC128"/>
  <c r="Q60" i="30"/>
  <c r="AE127" i="13"/>
  <c r="AE128"/>
  <c r="AE129"/>
  <c r="R60" i="30"/>
  <c r="S60"/>
  <c r="T60"/>
  <c r="U60"/>
  <c r="AB127" i="11"/>
  <c r="AB128"/>
  <c r="K60" i="30"/>
  <c r="AD127" i="13"/>
  <c r="AD128"/>
  <c r="AD129"/>
  <c r="L60" i="30"/>
  <c r="M60"/>
  <c r="N60"/>
  <c r="O60"/>
  <c r="T123" i="11"/>
  <c r="Y123"/>
  <c r="Z123"/>
  <c r="AA123"/>
  <c r="AD123"/>
  <c r="T124"/>
  <c r="Y124"/>
  <c r="Z124"/>
  <c r="AA124"/>
  <c r="AD124"/>
  <c r="W59" i="30"/>
  <c r="AA123" i="13"/>
  <c r="AB123"/>
  <c r="V123"/>
  <c r="AC123"/>
  <c r="AF123"/>
  <c r="AA124"/>
  <c r="AB124"/>
  <c r="V124"/>
  <c r="AC124"/>
  <c r="AF124"/>
  <c r="AA125"/>
  <c r="AB125"/>
  <c r="V125"/>
  <c r="AC125"/>
  <c r="AF125"/>
  <c r="AA126"/>
  <c r="AB126"/>
  <c r="V126"/>
  <c r="AC126"/>
  <c r="AF126"/>
  <c r="X59" i="30"/>
  <c r="Y59"/>
  <c r="Z59"/>
  <c r="AA59"/>
  <c r="AC123" i="11"/>
  <c r="AC124"/>
  <c r="Q59" i="30"/>
  <c r="AE123" i="13"/>
  <c r="AE124"/>
  <c r="AE125"/>
  <c r="AE126"/>
  <c r="R59" i="30"/>
  <c r="S59"/>
  <c r="T59"/>
  <c r="U59"/>
  <c r="AB123" i="11"/>
  <c r="AB124"/>
  <c r="K59" i="30"/>
  <c r="AD123" i="13"/>
  <c r="AD124"/>
  <c r="AD125"/>
  <c r="AD126"/>
  <c r="L59" i="30"/>
  <c r="M59"/>
  <c r="N59"/>
  <c r="O59"/>
  <c r="T119" i="11"/>
  <c r="W119"/>
  <c r="Y119"/>
  <c r="X119"/>
  <c r="Z119"/>
  <c r="AA119"/>
  <c r="AD119"/>
  <c r="T120"/>
  <c r="Y120"/>
  <c r="Z120"/>
  <c r="AA120"/>
  <c r="AD120"/>
  <c r="T121"/>
  <c r="Y121"/>
  <c r="Z121"/>
  <c r="AA121"/>
  <c r="AD121"/>
  <c r="T122"/>
  <c r="Y122"/>
  <c r="Z122"/>
  <c r="AA122"/>
  <c r="AD122"/>
  <c r="W58" i="30"/>
  <c r="Y119" i="13"/>
  <c r="AA119"/>
  <c r="Z119"/>
  <c r="AB119"/>
  <c r="V119"/>
  <c r="AC119"/>
  <c r="AF119"/>
  <c r="AA120"/>
  <c r="AB120"/>
  <c r="V120"/>
  <c r="AC120"/>
  <c r="AF120"/>
  <c r="AA121"/>
  <c r="AB121"/>
  <c r="V121"/>
  <c r="AC121"/>
  <c r="AF121"/>
  <c r="AA122"/>
  <c r="AB122"/>
  <c r="V122"/>
  <c r="AC122"/>
  <c r="AF122"/>
  <c r="X58" i="30"/>
  <c r="Y58"/>
  <c r="Z58"/>
  <c r="AA58"/>
  <c r="AC119" i="11"/>
  <c r="AC120"/>
  <c r="AC121"/>
  <c r="AC122"/>
  <c r="Q58" i="30"/>
  <c r="AE119" i="13"/>
  <c r="AE120"/>
  <c r="AE121"/>
  <c r="AE122"/>
  <c r="R58" i="30"/>
  <c r="S58"/>
  <c r="T58"/>
  <c r="U58"/>
  <c r="AB119" i="11"/>
  <c r="AB120"/>
  <c r="AB121"/>
  <c r="AB122"/>
  <c r="K58" i="30"/>
  <c r="AD119" i="13"/>
  <c r="AD120"/>
  <c r="AD121"/>
  <c r="AD122"/>
  <c r="L58" i="30"/>
  <c r="M58"/>
  <c r="N58"/>
  <c r="O58"/>
  <c r="T117" i="11"/>
  <c r="Y117"/>
  <c r="Z117"/>
  <c r="AA117"/>
  <c r="AD117"/>
  <c r="T118"/>
  <c r="Y118"/>
  <c r="Z118"/>
  <c r="AA118"/>
  <c r="AD118"/>
  <c r="W57" i="30"/>
  <c r="AA117" i="13"/>
  <c r="AB117"/>
  <c r="V117"/>
  <c r="AC117"/>
  <c r="AF117"/>
  <c r="AA118"/>
  <c r="AB118"/>
  <c r="V118"/>
  <c r="AC118"/>
  <c r="AF118"/>
  <c r="X57" i="30"/>
  <c r="Y57"/>
  <c r="Z57"/>
  <c r="AA57"/>
  <c r="AC117" i="11"/>
  <c r="AC118"/>
  <c r="Q57" i="30"/>
  <c r="AE117" i="13"/>
  <c r="AE118"/>
  <c r="R57" i="30"/>
  <c r="S57"/>
  <c r="T57"/>
  <c r="U57"/>
  <c r="AB117" i="11"/>
  <c r="AB118"/>
  <c r="K57" i="30"/>
  <c r="AD117" i="13"/>
  <c r="AD118"/>
  <c r="L57" i="30"/>
  <c r="M57"/>
  <c r="N57"/>
  <c r="O57"/>
  <c r="T115" i="11"/>
  <c r="Y115"/>
  <c r="Z115"/>
  <c r="AA115"/>
  <c r="AD115"/>
  <c r="T116"/>
  <c r="Y116"/>
  <c r="Z116"/>
  <c r="AA116"/>
  <c r="AD116"/>
  <c r="W56" i="30"/>
  <c r="AA115" i="13"/>
  <c r="AB115"/>
  <c r="V115"/>
  <c r="AC115"/>
  <c r="AF115"/>
  <c r="AA116"/>
  <c r="AB116"/>
  <c r="V116"/>
  <c r="AC116"/>
  <c r="AF116"/>
  <c r="X56" i="30"/>
  <c r="Y56"/>
  <c r="Z56"/>
  <c r="AA56"/>
  <c r="AC115" i="11"/>
  <c r="AC116"/>
  <c r="Q56" i="30"/>
  <c r="AE115" i="13"/>
  <c r="AE116"/>
  <c r="R56" i="30"/>
  <c r="S56"/>
  <c r="T56"/>
  <c r="U56"/>
  <c r="AB115" i="11"/>
  <c r="AB116"/>
  <c r="K56" i="30"/>
  <c r="AD115" i="13"/>
  <c r="AD116"/>
  <c r="L56" i="30"/>
  <c r="M56"/>
  <c r="N56"/>
  <c r="O56"/>
  <c r="W113" i="11"/>
  <c r="Y113"/>
  <c r="X113"/>
  <c r="Z113"/>
  <c r="T113"/>
  <c r="AA113"/>
  <c r="AD113"/>
  <c r="W114"/>
  <c r="Y114"/>
  <c r="X114"/>
  <c r="Z114"/>
  <c r="T114"/>
  <c r="AA114"/>
  <c r="AD114"/>
  <c r="W55" i="30"/>
  <c r="Y113" i="13"/>
  <c r="AA113"/>
  <c r="Z113"/>
  <c r="AB113"/>
  <c r="V113"/>
  <c r="AC113"/>
  <c r="AF113"/>
  <c r="Y114"/>
  <c r="AA114"/>
  <c r="Z114"/>
  <c r="AB114"/>
  <c r="V114"/>
  <c r="AC114"/>
  <c r="AF114"/>
  <c r="X55" i="30"/>
  <c r="Y55"/>
  <c r="Z55"/>
  <c r="AA55"/>
  <c r="AC113" i="11"/>
  <c r="AC114"/>
  <c r="Q55" i="30"/>
  <c r="AE113" i="13"/>
  <c r="AE114"/>
  <c r="R55" i="30"/>
  <c r="S55"/>
  <c r="T55"/>
  <c r="U55"/>
  <c r="AB113" i="11"/>
  <c r="AB114"/>
  <c r="K55" i="30"/>
  <c r="AD113" i="13"/>
  <c r="AD114"/>
  <c r="L55" i="30"/>
  <c r="M55"/>
  <c r="N55"/>
  <c r="O55"/>
  <c r="W111" i="11"/>
  <c r="Y111"/>
  <c r="X111"/>
  <c r="Z111"/>
  <c r="T111"/>
  <c r="AA111"/>
  <c r="AD111"/>
  <c r="W112"/>
  <c r="Y112"/>
  <c r="X112"/>
  <c r="Z112"/>
  <c r="T112"/>
  <c r="AA112"/>
  <c r="AD112"/>
  <c r="W54" i="30"/>
  <c r="AA111" i="13"/>
  <c r="AB111"/>
  <c r="V111"/>
  <c r="AC111"/>
  <c r="AF111"/>
  <c r="AA112"/>
  <c r="AB112"/>
  <c r="V112"/>
  <c r="AC112"/>
  <c r="AF112"/>
  <c r="X54" i="30"/>
  <c r="Y54"/>
  <c r="Z54"/>
  <c r="AA54"/>
  <c r="AC111" i="11"/>
  <c r="AC112"/>
  <c r="Q54" i="30"/>
  <c r="AE111" i="13"/>
  <c r="AE112"/>
  <c r="R54" i="30"/>
  <c r="S54"/>
  <c r="T54"/>
  <c r="U54"/>
  <c r="AB111" i="11"/>
  <c r="AB112"/>
  <c r="K54" i="30"/>
  <c r="AD111" i="13"/>
  <c r="AD112"/>
  <c r="L54" i="30"/>
  <c r="M54"/>
  <c r="N54"/>
  <c r="O54"/>
  <c r="AD110" i="11"/>
  <c r="W53" i="30"/>
  <c r="AA110" i="13"/>
  <c r="AB110"/>
  <c r="V110"/>
  <c r="AC110"/>
  <c r="AF110"/>
  <c r="X53" i="30"/>
  <c r="Y53"/>
  <c r="Z53"/>
  <c r="AA53"/>
  <c r="AE110" i="13"/>
  <c r="R53" i="30"/>
  <c r="S53"/>
  <c r="T53"/>
  <c r="U53"/>
  <c r="AB110" i="11"/>
  <c r="K53" i="30"/>
  <c r="AD110" i="13"/>
  <c r="L53" i="30"/>
  <c r="M53"/>
  <c r="N53"/>
  <c r="O53"/>
  <c r="AD107" i="11"/>
  <c r="Y108"/>
  <c r="Z108"/>
  <c r="T108"/>
  <c r="AA108"/>
  <c r="AD108"/>
  <c r="Y109"/>
  <c r="Z109"/>
  <c r="T109"/>
  <c r="AA109"/>
  <c r="AD109"/>
  <c r="W52" i="30"/>
  <c r="AA107" i="13"/>
  <c r="AB107"/>
  <c r="V107"/>
  <c r="AC107"/>
  <c r="AF107"/>
  <c r="AA108"/>
  <c r="V108"/>
  <c r="W108"/>
  <c r="AB108"/>
  <c r="AC108"/>
  <c r="AF108"/>
  <c r="AA109"/>
  <c r="AB109"/>
  <c r="V109"/>
  <c r="AC109"/>
  <c r="AF109"/>
  <c r="X52" i="30"/>
  <c r="Y52"/>
  <c r="Z52"/>
  <c r="AA52"/>
  <c r="AC107" i="11"/>
  <c r="AC108"/>
  <c r="AC109"/>
  <c r="Q52" i="30"/>
  <c r="AE107" i="13"/>
  <c r="AE108"/>
  <c r="AE109"/>
  <c r="R52" i="30"/>
  <c r="S52"/>
  <c r="T52"/>
  <c r="U52"/>
  <c r="AB107" i="11"/>
  <c r="AB108"/>
  <c r="AB109"/>
  <c r="K52" i="30"/>
  <c r="AD107" i="13"/>
  <c r="AD108"/>
  <c r="AD109"/>
  <c r="L52" i="30"/>
  <c r="M52"/>
  <c r="N52"/>
  <c r="O52"/>
  <c r="Y103" i="11"/>
  <c r="Z103"/>
  <c r="T103"/>
  <c r="AA103"/>
  <c r="AD103"/>
  <c r="Y104"/>
  <c r="Z104"/>
  <c r="T104"/>
  <c r="AA104"/>
  <c r="AD104"/>
  <c r="Y105"/>
  <c r="Z105"/>
  <c r="T105"/>
  <c r="AA105"/>
  <c r="AD105"/>
  <c r="Y106"/>
  <c r="Z106"/>
  <c r="T106"/>
  <c r="AA106"/>
  <c r="AD106"/>
  <c r="W51" i="30"/>
  <c r="AA103" i="13"/>
  <c r="AB103"/>
  <c r="V103"/>
  <c r="AC103"/>
  <c r="AF103"/>
  <c r="AA104"/>
  <c r="AB104"/>
  <c r="V104"/>
  <c r="AC104"/>
  <c r="AF104"/>
  <c r="AA105"/>
  <c r="AB105"/>
  <c r="V105"/>
  <c r="AC105"/>
  <c r="AF105"/>
  <c r="AA106"/>
  <c r="AB106"/>
  <c r="V106"/>
  <c r="AC106"/>
  <c r="AF106"/>
  <c r="X51" i="30"/>
  <c r="Y51"/>
  <c r="Z51"/>
  <c r="AA51"/>
  <c r="AC103" i="11"/>
  <c r="AC104"/>
  <c r="AC105"/>
  <c r="AC106"/>
  <c r="Q51" i="30"/>
  <c r="AE103" i="13"/>
  <c r="AE104"/>
  <c r="AE105"/>
  <c r="AE106"/>
  <c r="R51" i="30"/>
  <c r="S51"/>
  <c r="T51"/>
  <c r="U51"/>
  <c r="AB103" i="11"/>
  <c r="AB104"/>
  <c r="AB105"/>
  <c r="AB106"/>
  <c r="K51" i="30"/>
  <c r="AD103" i="13"/>
  <c r="AD104"/>
  <c r="AD105"/>
  <c r="AD106"/>
  <c r="L51" i="30"/>
  <c r="M51"/>
  <c r="N51"/>
  <c r="O51"/>
  <c r="W100" i="11"/>
  <c r="Y100"/>
  <c r="X100"/>
  <c r="Z100"/>
  <c r="T100"/>
  <c r="AA100"/>
  <c r="AD100"/>
  <c r="W101"/>
  <c r="Y101"/>
  <c r="X101"/>
  <c r="Z101"/>
  <c r="T101"/>
  <c r="AA101"/>
  <c r="AD101"/>
  <c r="W50" i="30"/>
  <c r="Y100" i="13"/>
  <c r="AA100"/>
  <c r="Z100"/>
  <c r="AB100"/>
  <c r="V100"/>
  <c r="AC100"/>
  <c r="AF100"/>
  <c r="Y101"/>
  <c r="AA101"/>
  <c r="Z101"/>
  <c r="AB101"/>
  <c r="V101"/>
  <c r="AC101"/>
  <c r="AF101"/>
  <c r="X50" i="30"/>
  <c r="Y50"/>
  <c r="Z50"/>
  <c r="AA50"/>
  <c r="AC100" i="11"/>
  <c r="AC101"/>
  <c r="Q50" i="30"/>
  <c r="AE100" i="13"/>
  <c r="AE101"/>
  <c r="R50" i="30"/>
  <c r="S50"/>
  <c r="T50"/>
  <c r="U50"/>
  <c r="AB100" i="11"/>
  <c r="AB101"/>
  <c r="K50" i="30"/>
  <c r="AD100" i="13"/>
  <c r="AD101"/>
  <c r="L50" i="30"/>
  <c r="M50"/>
  <c r="N50"/>
  <c r="O50"/>
  <c r="Y99" i="11"/>
  <c r="Z99"/>
  <c r="T99"/>
  <c r="AA99"/>
  <c r="AD99"/>
  <c r="W49" i="30"/>
  <c r="AA99" i="13"/>
  <c r="AB99"/>
  <c r="V99"/>
  <c r="AC99"/>
  <c r="AF99"/>
  <c r="X49" i="30"/>
  <c r="Y49"/>
  <c r="Z49"/>
  <c r="AA49"/>
  <c r="AC99" i="11"/>
  <c r="Q49" i="30"/>
  <c r="AE99" i="13"/>
  <c r="R49" i="30"/>
  <c r="S49"/>
  <c r="T49"/>
  <c r="U49"/>
  <c r="AB99" i="11"/>
  <c r="K49" i="30"/>
  <c r="AD99" i="13"/>
  <c r="L49" i="30"/>
  <c r="M49"/>
  <c r="N49"/>
  <c r="O49"/>
  <c r="Y95" i="11"/>
  <c r="Z95"/>
  <c r="T95"/>
  <c r="AA95"/>
  <c r="AD95"/>
  <c r="Y96"/>
  <c r="Z96"/>
  <c r="T96"/>
  <c r="AA96"/>
  <c r="AD96"/>
  <c r="Y97"/>
  <c r="Z97"/>
  <c r="T97"/>
  <c r="AA97"/>
  <c r="AD97"/>
  <c r="Y98"/>
  <c r="Z98"/>
  <c r="T98"/>
  <c r="AA98"/>
  <c r="AD98"/>
  <c r="W48" i="30"/>
  <c r="AA95" i="13"/>
  <c r="AB95"/>
  <c r="V95"/>
  <c r="AC95"/>
  <c r="AF95"/>
  <c r="AA96"/>
  <c r="AB96"/>
  <c r="V96"/>
  <c r="AC96"/>
  <c r="AF96"/>
  <c r="AA97"/>
  <c r="AB97"/>
  <c r="V97"/>
  <c r="AC97"/>
  <c r="AF97"/>
  <c r="AA98"/>
  <c r="AB98"/>
  <c r="V98"/>
  <c r="AC98"/>
  <c r="AF98"/>
  <c r="X48" i="30"/>
  <c r="Y48"/>
  <c r="Z48"/>
  <c r="AA48"/>
  <c r="AC95" i="11"/>
  <c r="AC96"/>
  <c r="AC97"/>
  <c r="AC98"/>
  <c r="Q48" i="30"/>
  <c r="AE95" i="13"/>
  <c r="AE96"/>
  <c r="AE97"/>
  <c r="AE98"/>
  <c r="R48" i="30"/>
  <c r="S48"/>
  <c r="T48"/>
  <c r="U48"/>
  <c r="AB95" i="11"/>
  <c r="AB96"/>
  <c r="AB97"/>
  <c r="AB98"/>
  <c r="K48" i="30"/>
  <c r="AD95" i="13"/>
  <c r="AD96"/>
  <c r="AD97"/>
  <c r="AD98"/>
  <c r="L48" i="30"/>
  <c r="M48"/>
  <c r="N48"/>
  <c r="O48"/>
  <c r="W94" i="11"/>
  <c r="Y94"/>
  <c r="X94"/>
  <c r="Z94"/>
  <c r="T94"/>
  <c r="AA94"/>
  <c r="AD94"/>
  <c r="W47" i="30"/>
  <c r="Y93" i="13"/>
  <c r="AA93"/>
  <c r="Z93"/>
  <c r="AB93"/>
  <c r="V93"/>
  <c r="AC93"/>
  <c r="AF93"/>
  <c r="X47" i="30"/>
  <c r="Y47"/>
  <c r="Z47"/>
  <c r="AA47"/>
  <c r="AC94" i="11"/>
  <c r="Q47" i="30"/>
  <c r="AE93" i="13"/>
  <c r="R47" i="30"/>
  <c r="S47"/>
  <c r="T47"/>
  <c r="U47"/>
  <c r="AB94" i="11"/>
  <c r="K47" i="30"/>
  <c r="AD93" i="13"/>
  <c r="L47" i="30"/>
  <c r="M47"/>
  <c r="N47"/>
  <c r="O47"/>
  <c r="Y93" i="11"/>
  <c r="Z93"/>
  <c r="T93"/>
  <c r="AA93"/>
  <c r="AD93"/>
  <c r="W46" i="30"/>
  <c r="AA91" i="13"/>
  <c r="AB91"/>
  <c r="V91"/>
  <c r="AC91"/>
  <c r="AF91"/>
  <c r="X46" i="30"/>
  <c r="Y46"/>
  <c r="Z46"/>
  <c r="AA46"/>
  <c r="AC93" i="11"/>
  <c r="Q46" i="30"/>
  <c r="AE91" i="13"/>
  <c r="R46" i="30"/>
  <c r="S46"/>
  <c r="T46"/>
  <c r="U46"/>
  <c r="AB93" i="11"/>
  <c r="K46" i="30"/>
  <c r="AD91" i="13"/>
  <c r="L46" i="30"/>
  <c r="M46"/>
  <c r="N46"/>
  <c r="O46"/>
  <c r="AD91" i="11"/>
  <c r="AD92"/>
  <c r="W45" i="30"/>
  <c r="AF92" i="13"/>
  <c r="X45" i="30"/>
  <c r="Y45"/>
  <c r="Z45"/>
  <c r="AA45"/>
  <c r="AC91" i="11"/>
  <c r="AC92"/>
  <c r="Q45" i="30"/>
  <c r="AE92" i="13"/>
  <c r="R45" i="30"/>
  <c r="S45"/>
  <c r="T45"/>
  <c r="U45"/>
  <c r="AB91" i="11"/>
  <c r="AB92"/>
  <c r="K45" i="30"/>
  <c r="AD92" i="13"/>
  <c r="L45" i="30"/>
  <c r="M45"/>
  <c r="N45"/>
  <c r="O45"/>
  <c r="Y87" i="11"/>
  <c r="Z87"/>
  <c r="T87"/>
  <c r="AA87"/>
  <c r="AD87"/>
  <c r="Y88"/>
  <c r="Z88"/>
  <c r="T88"/>
  <c r="AA88"/>
  <c r="AD88"/>
  <c r="Y89"/>
  <c r="Z89"/>
  <c r="T89"/>
  <c r="AA89"/>
  <c r="AD89"/>
  <c r="Y90"/>
  <c r="Z90"/>
  <c r="T90"/>
  <c r="AA90"/>
  <c r="AD90"/>
  <c r="W44" i="30"/>
  <c r="X44"/>
  <c r="Y44"/>
  <c r="Z44"/>
  <c r="AA44"/>
  <c r="AC87" i="11"/>
  <c r="AC88"/>
  <c r="AC89"/>
  <c r="AC90"/>
  <c r="Q44" i="30"/>
  <c r="R44"/>
  <c r="S44"/>
  <c r="T44"/>
  <c r="U44"/>
  <c r="AB87" i="11"/>
  <c r="AB88"/>
  <c r="AB89"/>
  <c r="AB90"/>
  <c r="K44" i="30"/>
  <c r="L44"/>
  <c r="M44"/>
  <c r="N44"/>
  <c r="O44"/>
  <c r="AD83" i="11"/>
  <c r="Y84"/>
  <c r="Z84"/>
  <c r="T84"/>
  <c r="AA84"/>
  <c r="AD84"/>
  <c r="Y85"/>
  <c r="Z85"/>
  <c r="T85"/>
  <c r="AA85"/>
  <c r="AD85"/>
  <c r="Y86"/>
  <c r="Z86"/>
  <c r="T86"/>
  <c r="AA86"/>
  <c r="AD86"/>
  <c r="W43" i="30"/>
  <c r="AA83" i="13"/>
  <c r="AB83"/>
  <c r="V83"/>
  <c r="AC83"/>
  <c r="AF83"/>
  <c r="AA84"/>
  <c r="AB84"/>
  <c r="V84"/>
  <c r="AC84"/>
  <c r="AF84"/>
  <c r="AA85"/>
  <c r="AB85"/>
  <c r="V85"/>
  <c r="AC85"/>
  <c r="AF85"/>
  <c r="X43" i="30"/>
  <c r="Y43"/>
  <c r="Z43"/>
  <c r="AA43"/>
  <c r="AC83" i="11"/>
  <c r="AC84"/>
  <c r="AC85"/>
  <c r="AC86"/>
  <c r="Q43" i="30"/>
  <c r="AE83" i="13"/>
  <c r="AE84"/>
  <c r="AE85"/>
  <c r="R43" i="30"/>
  <c r="S43"/>
  <c r="T43"/>
  <c r="U43"/>
  <c r="AB84" i="11"/>
  <c r="AB85"/>
  <c r="AB86"/>
  <c r="K43" i="30"/>
  <c r="AD83" i="13"/>
  <c r="AD84"/>
  <c r="AD85"/>
  <c r="L43" i="30"/>
  <c r="M43"/>
  <c r="N43"/>
  <c r="O43"/>
  <c r="Y82" i="11"/>
  <c r="Z82"/>
  <c r="T82"/>
  <c r="AA82"/>
  <c r="AD82"/>
  <c r="Y81"/>
  <c r="Z81"/>
  <c r="T81"/>
  <c r="AA81"/>
  <c r="AD81"/>
  <c r="W42" i="30"/>
  <c r="X42"/>
  <c r="Y42"/>
  <c r="Z42"/>
  <c r="AA42"/>
  <c r="AC82" i="11"/>
  <c r="AC81"/>
  <c r="Q42" i="30"/>
  <c r="R42"/>
  <c r="S42"/>
  <c r="T42"/>
  <c r="U42"/>
  <c r="AB82" i="11"/>
  <c r="AB81"/>
  <c r="K42" i="30"/>
  <c r="L42"/>
  <c r="M42"/>
  <c r="N42"/>
  <c r="O42"/>
  <c r="Y80" i="11"/>
  <c r="Z80"/>
  <c r="T80"/>
  <c r="AA80"/>
  <c r="AD80"/>
  <c r="W41" i="30"/>
  <c r="X41"/>
  <c r="Y41"/>
  <c r="Z41"/>
  <c r="AA41"/>
  <c r="AC80" i="11"/>
  <c r="Q41" i="30"/>
  <c r="R41"/>
  <c r="S41"/>
  <c r="T41"/>
  <c r="U41"/>
  <c r="AB80" i="11"/>
  <c r="K41" i="30"/>
  <c r="L41"/>
  <c r="M41"/>
  <c r="N41"/>
  <c r="O41"/>
  <c r="Y79" i="11"/>
  <c r="Z79"/>
  <c r="T79"/>
  <c r="AA79"/>
  <c r="AD79"/>
  <c r="W40" i="30"/>
  <c r="X40"/>
  <c r="Y40"/>
  <c r="Z40"/>
  <c r="AA40"/>
  <c r="AC79" i="11"/>
  <c r="Q40" i="30"/>
  <c r="R40"/>
  <c r="S40"/>
  <c r="T40"/>
  <c r="U40"/>
  <c r="AB79" i="11"/>
  <c r="K40" i="30"/>
  <c r="L40"/>
  <c r="M40"/>
  <c r="N40"/>
  <c r="O40"/>
  <c r="Y78" i="11"/>
  <c r="Z78"/>
  <c r="T78"/>
  <c r="AA78"/>
  <c r="AD78"/>
  <c r="W39" i="30"/>
  <c r="AA78" i="13"/>
  <c r="AB78"/>
  <c r="V78"/>
  <c r="AC78"/>
  <c r="AF78"/>
  <c r="X39" i="30"/>
  <c r="Y39"/>
  <c r="Z39"/>
  <c r="AA39"/>
  <c r="AC78" i="11"/>
  <c r="Q39" i="30"/>
  <c r="AE78" i="13"/>
  <c r="R39" i="30"/>
  <c r="S39"/>
  <c r="T39"/>
  <c r="U39"/>
  <c r="AB78" i="11"/>
  <c r="K39" i="30"/>
  <c r="AD78" i="13"/>
  <c r="L39" i="30"/>
  <c r="M39"/>
  <c r="N39"/>
  <c r="O39"/>
  <c r="Y75" i="11"/>
  <c r="Z75"/>
  <c r="T75"/>
  <c r="AA75"/>
  <c r="AD75"/>
  <c r="Y76"/>
  <c r="Z76"/>
  <c r="T76"/>
  <c r="AA76"/>
  <c r="AD76"/>
  <c r="Y77"/>
  <c r="Z77"/>
  <c r="T77"/>
  <c r="AA77"/>
  <c r="AD77"/>
  <c r="W38" i="30"/>
  <c r="AA75" i="13"/>
  <c r="AB75"/>
  <c r="V75"/>
  <c r="AC75"/>
  <c r="AF75"/>
  <c r="AA76"/>
  <c r="AB76"/>
  <c r="V76"/>
  <c r="AC76"/>
  <c r="AF76"/>
  <c r="AA77"/>
  <c r="AB77"/>
  <c r="V77"/>
  <c r="AC77"/>
  <c r="AF77"/>
  <c r="X38" i="30"/>
  <c r="Y38"/>
  <c r="Z38"/>
  <c r="AA38"/>
  <c r="AC75" i="11"/>
  <c r="AC76"/>
  <c r="AC77"/>
  <c r="Q38" i="30"/>
  <c r="AE75" i="13"/>
  <c r="AE76"/>
  <c r="AE77"/>
  <c r="R38" i="30"/>
  <c r="S38"/>
  <c r="T38"/>
  <c r="U38"/>
  <c r="AB75" i="11"/>
  <c r="AB76"/>
  <c r="AB77"/>
  <c r="K38" i="30"/>
  <c r="AD75" i="13"/>
  <c r="AD76"/>
  <c r="AD77"/>
  <c r="L38" i="30"/>
  <c r="M38"/>
  <c r="N38"/>
  <c r="O38"/>
  <c r="Y74" i="11"/>
  <c r="Z74"/>
  <c r="T74"/>
  <c r="AA74"/>
  <c r="AD74"/>
  <c r="W37" i="30"/>
  <c r="AF74" i="13"/>
  <c r="X37" i="30"/>
  <c r="Y37"/>
  <c r="Z37"/>
  <c r="AA37"/>
  <c r="AC74" i="11"/>
  <c r="Q37" i="30"/>
  <c r="AE74" i="13"/>
  <c r="R37" i="30"/>
  <c r="S37"/>
  <c r="T37"/>
  <c r="U37"/>
  <c r="AB74" i="11"/>
  <c r="K37" i="30"/>
  <c r="AD74" i="13"/>
  <c r="L37" i="30"/>
  <c r="M37"/>
  <c r="N37"/>
  <c r="O37"/>
  <c r="Y73" i="11"/>
  <c r="Z73"/>
  <c r="T73"/>
  <c r="AA73"/>
  <c r="AD73"/>
  <c r="Y71"/>
  <c r="Z71"/>
  <c r="T71"/>
  <c r="AA71"/>
  <c r="AD71"/>
  <c r="Y72"/>
  <c r="Z72"/>
  <c r="T72"/>
  <c r="AA72"/>
  <c r="AD72"/>
  <c r="W36" i="30"/>
  <c r="AA71" i="13"/>
  <c r="AB71"/>
  <c r="V71"/>
  <c r="AC71"/>
  <c r="AF71"/>
  <c r="AA72"/>
  <c r="AB72"/>
  <c r="V72"/>
  <c r="AC72"/>
  <c r="AF72"/>
  <c r="AA73"/>
  <c r="AB73"/>
  <c r="V73"/>
  <c r="AC73"/>
  <c r="AF73"/>
  <c r="X36" i="30"/>
  <c r="Y36"/>
  <c r="Z36"/>
  <c r="AA36"/>
  <c r="AC73" i="11"/>
  <c r="AC71"/>
  <c r="AC72"/>
  <c r="Q36" i="30"/>
  <c r="AE71" i="13"/>
  <c r="AE72"/>
  <c r="AE73"/>
  <c r="R36" i="30"/>
  <c r="S36"/>
  <c r="T36"/>
  <c r="U36"/>
  <c r="AB73" i="11"/>
  <c r="AB71"/>
  <c r="AB72"/>
  <c r="K36" i="30"/>
  <c r="AD71" i="13"/>
  <c r="AD72"/>
  <c r="AD73"/>
  <c r="L36" i="30"/>
  <c r="M36"/>
  <c r="N36"/>
  <c r="O36"/>
  <c r="W70" i="11"/>
  <c r="Y70"/>
  <c r="X70"/>
  <c r="Z70"/>
  <c r="T70"/>
  <c r="AA70"/>
  <c r="AD70"/>
  <c r="W35" i="30"/>
  <c r="Y68" i="13"/>
  <c r="AA68"/>
  <c r="Z68"/>
  <c r="AB68"/>
  <c r="V68"/>
  <c r="AC68"/>
  <c r="AF68"/>
  <c r="AA70"/>
  <c r="AB70"/>
  <c r="V70"/>
  <c r="AC70"/>
  <c r="AF70"/>
  <c r="X35" i="30"/>
  <c r="Y35"/>
  <c r="Z35"/>
  <c r="AA35"/>
  <c r="AC70" i="11"/>
  <c r="Q35" i="30"/>
  <c r="AE68" i="13"/>
  <c r="AE70"/>
  <c r="R35" i="30"/>
  <c r="S35"/>
  <c r="T35"/>
  <c r="U35"/>
  <c r="AB70" i="11"/>
  <c r="K35" i="30"/>
  <c r="AD68" i="13"/>
  <c r="AD70"/>
  <c r="L35" i="30"/>
  <c r="M35"/>
  <c r="N35"/>
  <c r="O35"/>
  <c r="Y67" i="11"/>
  <c r="Z67"/>
  <c r="T67"/>
  <c r="AA67"/>
  <c r="AD67"/>
  <c r="Y68"/>
  <c r="Z68"/>
  <c r="T68"/>
  <c r="AA68"/>
  <c r="AD68"/>
  <c r="Y69"/>
  <c r="Z69"/>
  <c r="T69"/>
  <c r="AA69"/>
  <c r="AD69"/>
  <c r="W34" i="30"/>
  <c r="AA67" i="13"/>
  <c r="AB67"/>
  <c r="V67"/>
  <c r="AC67"/>
  <c r="AF67"/>
  <c r="AA69"/>
  <c r="AB69"/>
  <c r="V69"/>
  <c r="AC69"/>
  <c r="AF69"/>
  <c r="X34" i="30"/>
  <c r="Y34"/>
  <c r="Z34"/>
  <c r="AA34"/>
  <c r="AC67" i="11"/>
  <c r="AC68"/>
  <c r="AC69"/>
  <c r="Q34" i="30"/>
  <c r="AE67" i="13"/>
  <c r="AE69"/>
  <c r="R34" i="30"/>
  <c r="S34"/>
  <c r="T34"/>
  <c r="U34"/>
  <c r="AB67" i="11"/>
  <c r="AB68"/>
  <c r="AB69"/>
  <c r="K34" i="30"/>
  <c r="AD67" i="13"/>
  <c r="AD69"/>
  <c r="L34" i="30"/>
  <c r="M34"/>
  <c r="N34"/>
  <c r="O34"/>
  <c r="Y66" i="11"/>
  <c r="Z66"/>
  <c r="T66"/>
  <c r="AA66"/>
  <c r="AD66"/>
  <c r="W33" i="30"/>
  <c r="X33"/>
  <c r="Y33"/>
  <c r="Z33"/>
  <c r="AA33"/>
  <c r="AC66" i="11"/>
  <c r="Q33" i="30"/>
  <c r="R33"/>
  <c r="S33"/>
  <c r="T33"/>
  <c r="U33"/>
  <c r="AB66" i="11"/>
  <c r="K33" i="30"/>
  <c r="L33"/>
  <c r="M33"/>
  <c r="N33"/>
  <c r="O33"/>
  <c r="Y63" i="11"/>
  <c r="Z63"/>
  <c r="T63"/>
  <c r="AA63"/>
  <c r="AD63"/>
  <c r="Y64"/>
  <c r="Z64"/>
  <c r="T64"/>
  <c r="AA64"/>
  <c r="AD64"/>
  <c r="Y65"/>
  <c r="Z65"/>
  <c r="T65"/>
  <c r="AA65"/>
  <c r="AD65"/>
  <c r="W32" i="30"/>
  <c r="AA63" i="13"/>
  <c r="AB63"/>
  <c r="V63"/>
  <c r="AC63"/>
  <c r="AF63"/>
  <c r="AA64"/>
  <c r="AB64"/>
  <c r="V64"/>
  <c r="AC64"/>
  <c r="AF64"/>
  <c r="AA65"/>
  <c r="AB65"/>
  <c r="V65"/>
  <c r="AC65"/>
  <c r="AF65"/>
  <c r="AA66"/>
  <c r="AB66"/>
  <c r="V66"/>
  <c r="AC66"/>
  <c r="AF66"/>
  <c r="X32" i="30"/>
  <c r="Y32"/>
  <c r="Z32"/>
  <c r="AA32"/>
  <c r="AC63" i="11"/>
  <c r="AC64"/>
  <c r="AC65"/>
  <c r="Q32" i="30"/>
  <c r="AE63" i="13"/>
  <c r="AE64"/>
  <c r="AE65"/>
  <c r="AE66"/>
  <c r="R32" i="30"/>
  <c r="S32"/>
  <c r="T32"/>
  <c r="U32"/>
  <c r="AB63" i="11"/>
  <c r="AB64"/>
  <c r="AB65"/>
  <c r="K32" i="30"/>
  <c r="AD63" i="13"/>
  <c r="AD64"/>
  <c r="AD65"/>
  <c r="AD66"/>
  <c r="L32" i="30"/>
  <c r="M32"/>
  <c r="N32"/>
  <c r="O32"/>
  <c r="Y59" i="11"/>
  <c r="Z59"/>
  <c r="T59"/>
  <c r="AA59"/>
  <c r="AD59"/>
  <c r="Y60"/>
  <c r="Z60"/>
  <c r="T60"/>
  <c r="AA60"/>
  <c r="AD60"/>
  <c r="Y61"/>
  <c r="Z61"/>
  <c r="T61"/>
  <c r="AA61"/>
  <c r="AD61"/>
  <c r="W31" i="30"/>
  <c r="AA59" i="13"/>
  <c r="AB59"/>
  <c r="V59"/>
  <c r="AC59"/>
  <c r="AF59"/>
  <c r="AA60"/>
  <c r="AB60"/>
  <c r="V60"/>
  <c r="AC60"/>
  <c r="AF60"/>
  <c r="AA61"/>
  <c r="AB61"/>
  <c r="V61"/>
  <c r="AC61"/>
  <c r="AF61"/>
  <c r="AA62"/>
  <c r="AB62"/>
  <c r="V62"/>
  <c r="AC62"/>
  <c r="AF62"/>
  <c r="X31" i="30"/>
  <c r="Y31"/>
  <c r="Z31"/>
  <c r="AA31"/>
  <c r="AC59" i="11"/>
  <c r="AC60"/>
  <c r="AC61"/>
  <c r="Q31" i="30"/>
  <c r="AE59" i="13"/>
  <c r="AE60"/>
  <c r="AE61"/>
  <c r="AE62"/>
  <c r="R31" i="30"/>
  <c r="S31"/>
  <c r="T31"/>
  <c r="U31"/>
  <c r="AB59" i="11"/>
  <c r="AB60"/>
  <c r="AB61"/>
  <c r="K31" i="30"/>
  <c r="AD59" i="13"/>
  <c r="AD60"/>
  <c r="AD61"/>
  <c r="AD62"/>
  <c r="L31" i="30"/>
  <c r="M31"/>
  <c r="N31"/>
  <c r="O31"/>
  <c r="Y57" i="11"/>
  <c r="Z57"/>
  <c r="T57"/>
  <c r="AA57"/>
  <c r="AD57"/>
  <c r="W30" i="30"/>
  <c r="AA57" i="13"/>
  <c r="AB57"/>
  <c r="V57"/>
  <c r="AC57"/>
  <c r="AF57"/>
  <c r="X30" i="30"/>
  <c r="Y30"/>
  <c r="Z30"/>
  <c r="AA30"/>
  <c r="AC57" i="11"/>
  <c r="Q30" i="30"/>
  <c r="AE57" i="13"/>
  <c r="R30" i="30"/>
  <c r="S30"/>
  <c r="T30"/>
  <c r="U30"/>
  <c r="AB57" i="11"/>
  <c r="K30" i="30"/>
  <c r="AD57" i="13"/>
  <c r="L30" i="30"/>
  <c r="M30"/>
  <c r="N30"/>
  <c r="O30"/>
  <c r="AD58" i="11"/>
  <c r="W29" i="30"/>
  <c r="AA58" i="13"/>
  <c r="AB58"/>
  <c r="V58"/>
  <c r="AC58"/>
  <c r="AF58"/>
  <c r="X29" i="30"/>
  <c r="Y29"/>
  <c r="Z29"/>
  <c r="AA29"/>
  <c r="AC58" i="11"/>
  <c r="Q29" i="30"/>
  <c r="AE58" i="13"/>
  <c r="R29" i="30"/>
  <c r="S29"/>
  <c r="T29"/>
  <c r="U29"/>
  <c r="AB58" i="11"/>
  <c r="K29" i="30"/>
  <c r="AD58" i="13"/>
  <c r="L29" i="30"/>
  <c r="M29"/>
  <c r="N29"/>
  <c r="O29"/>
  <c r="Y55" i="11"/>
  <c r="Z55"/>
  <c r="T55"/>
  <c r="AA55"/>
  <c r="AD55"/>
  <c r="Y56"/>
  <c r="Z56"/>
  <c r="T56"/>
  <c r="AA56"/>
  <c r="AD56"/>
  <c r="W28" i="30"/>
  <c r="AA55" i="13"/>
  <c r="AB55"/>
  <c r="V55"/>
  <c r="AC55"/>
  <c r="AF55"/>
  <c r="AA56"/>
  <c r="AB56"/>
  <c r="V56"/>
  <c r="AC56"/>
  <c r="AF56"/>
  <c r="X28" i="30"/>
  <c r="Y28"/>
  <c r="Z28"/>
  <c r="AA28"/>
  <c r="AC55" i="11"/>
  <c r="AC56"/>
  <c r="Q28" i="30"/>
  <c r="AE55" i="13"/>
  <c r="AE56"/>
  <c r="R28" i="30"/>
  <c r="S28"/>
  <c r="T28"/>
  <c r="U28"/>
  <c r="AB55" i="11"/>
  <c r="AB56"/>
  <c r="K28" i="30"/>
  <c r="AD55" i="13"/>
  <c r="AD56"/>
  <c r="L28" i="30"/>
  <c r="M28"/>
  <c r="N28"/>
  <c r="O28"/>
  <c r="Y54" i="11"/>
  <c r="Z54"/>
  <c r="T54"/>
  <c r="AA54"/>
  <c r="AD54"/>
  <c r="W27" i="30"/>
  <c r="AA54" i="13"/>
  <c r="AB54"/>
  <c r="V54"/>
  <c r="AC54"/>
  <c r="AF54"/>
  <c r="X27" i="30"/>
  <c r="Y27"/>
  <c r="Z27"/>
  <c r="AA27"/>
  <c r="AC54" i="11"/>
  <c r="Q27" i="30"/>
  <c r="AE54" i="13"/>
  <c r="R27" i="30"/>
  <c r="S27"/>
  <c r="T27"/>
  <c r="U27"/>
  <c r="AB54" i="11"/>
  <c r="K27" i="30"/>
  <c r="AD54" i="13"/>
  <c r="L27" i="30"/>
  <c r="M27"/>
  <c r="N27"/>
  <c r="O27"/>
  <c r="AD53" i="11"/>
  <c r="W26" i="30"/>
  <c r="AA53" i="13"/>
  <c r="AB53"/>
  <c r="V53"/>
  <c r="AC53"/>
  <c r="AF53"/>
  <c r="X26" i="30"/>
  <c r="Y26"/>
  <c r="Z26"/>
  <c r="AA26"/>
  <c r="AC53" i="11"/>
  <c r="Q26" i="30"/>
  <c r="AE53" i="13"/>
  <c r="R26" i="30"/>
  <c r="S26"/>
  <c r="T26"/>
  <c r="U26"/>
  <c r="AB53" i="11"/>
  <c r="K26" i="30"/>
  <c r="AD53" i="13"/>
  <c r="L26" i="30"/>
  <c r="M26"/>
  <c r="N26"/>
  <c r="O26"/>
  <c r="Y51" i="11"/>
  <c r="Z51"/>
  <c r="T51"/>
  <c r="AA51"/>
  <c r="AD51"/>
  <c r="Y52"/>
  <c r="Z52"/>
  <c r="T52"/>
  <c r="AA52"/>
  <c r="AD52"/>
  <c r="W25" i="30"/>
  <c r="AA51" i="13"/>
  <c r="AB51"/>
  <c r="V51"/>
  <c r="AC51"/>
  <c r="AF51"/>
  <c r="AA52"/>
  <c r="AB52"/>
  <c r="V52"/>
  <c r="AC52"/>
  <c r="AF52"/>
  <c r="X25" i="30"/>
  <c r="Y25"/>
  <c r="Z25"/>
  <c r="AA25"/>
  <c r="AC51" i="11"/>
  <c r="AC52"/>
  <c r="Q25" i="30"/>
  <c r="AE51" i="13"/>
  <c r="AE52"/>
  <c r="R25" i="30"/>
  <c r="S25"/>
  <c r="T25"/>
  <c r="U25"/>
  <c r="AB51" i="11"/>
  <c r="AB52"/>
  <c r="K25" i="30"/>
  <c r="AD51" i="13"/>
  <c r="AD52"/>
  <c r="L25" i="30"/>
  <c r="M25"/>
  <c r="N25"/>
  <c r="O25"/>
  <c r="Y50" i="11"/>
  <c r="Z50"/>
  <c r="T50"/>
  <c r="AA50"/>
  <c r="AD50"/>
  <c r="W24" i="30"/>
  <c r="AA50" i="13"/>
  <c r="AB50"/>
  <c r="V50"/>
  <c r="AC50"/>
  <c r="AF50"/>
  <c r="X24" i="30"/>
  <c r="Y24"/>
  <c r="Z24"/>
  <c r="AA24"/>
  <c r="AC50" i="11"/>
  <c r="Q24" i="30"/>
  <c r="AE50" i="13"/>
  <c r="R24" i="30"/>
  <c r="S24"/>
  <c r="T24"/>
  <c r="U24"/>
  <c r="AB50" i="11"/>
  <c r="K24" i="30"/>
  <c r="AD50" i="13"/>
  <c r="L24" i="30"/>
  <c r="M24"/>
  <c r="N24"/>
  <c r="O24"/>
  <c r="Y47" i="11"/>
  <c r="Z47"/>
  <c r="T47"/>
  <c r="AA47"/>
  <c r="AD47"/>
  <c r="Y48"/>
  <c r="Z48"/>
  <c r="T48"/>
  <c r="AA48"/>
  <c r="AD48"/>
  <c r="W23" i="30"/>
  <c r="AA47" i="13"/>
  <c r="AB47"/>
  <c r="V47"/>
  <c r="AC47"/>
  <c r="AF47"/>
  <c r="AA48"/>
  <c r="AB48"/>
  <c r="V48"/>
  <c r="AC48"/>
  <c r="AF48"/>
  <c r="X23" i="30"/>
  <c r="Y23"/>
  <c r="Z23"/>
  <c r="AA23"/>
  <c r="AC47" i="11"/>
  <c r="AC48"/>
  <c r="Q23" i="30"/>
  <c r="AE47" i="13"/>
  <c r="AE48"/>
  <c r="R23" i="30"/>
  <c r="S23"/>
  <c r="T23"/>
  <c r="U23"/>
  <c r="AB47" i="11"/>
  <c r="AB48"/>
  <c r="K23" i="30"/>
  <c r="AD47" i="13"/>
  <c r="AD48"/>
  <c r="L23" i="30"/>
  <c r="M23"/>
  <c r="N23"/>
  <c r="O23"/>
  <c r="Y49" i="11"/>
  <c r="Z49"/>
  <c r="T49"/>
  <c r="AA49"/>
  <c r="AD49"/>
  <c r="W22" i="30"/>
  <c r="AA49" i="13"/>
  <c r="AB49"/>
  <c r="V49"/>
  <c r="AC49"/>
  <c r="AF49"/>
  <c r="X22" i="30"/>
  <c r="Y22"/>
  <c r="Z22"/>
  <c r="AA22"/>
  <c r="AC49" i="11"/>
  <c r="Q22" i="30"/>
  <c r="AE49" i="13"/>
  <c r="R22" i="30"/>
  <c r="S22"/>
  <c r="T22"/>
  <c r="U22"/>
  <c r="AB49" i="11"/>
  <c r="K22" i="30"/>
  <c r="AD49" i="13"/>
  <c r="L22" i="30"/>
  <c r="M22"/>
  <c r="N22"/>
  <c r="O22"/>
  <c r="Y43" i="11"/>
  <c r="Z43"/>
  <c r="T43"/>
  <c r="AA43"/>
  <c r="AD43"/>
  <c r="Y44"/>
  <c r="Z44"/>
  <c r="T44"/>
  <c r="AA44"/>
  <c r="AD44"/>
  <c r="Y45"/>
  <c r="Z45"/>
  <c r="T45"/>
  <c r="AA45"/>
  <c r="AD45"/>
  <c r="Y46"/>
  <c r="Z46"/>
  <c r="T46"/>
  <c r="AA46"/>
  <c r="AD46"/>
  <c r="W21" i="30"/>
  <c r="AA44" i="13"/>
  <c r="AB44"/>
  <c r="V44"/>
  <c r="AC44"/>
  <c r="AF44"/>
  <c r="AA45"/>
  <c r="AB45"/>
  <c r="V45"/>
  <c r="AC45"/>
  <c r="AF45"/>
  <c r="AA46"/>
  <c r="AB46"/>
  <c r="V46"/>
  <c r="AC46"/>
  <c r="AF46"/>
  <c r="X21" i="30"/>
  <c r="Y21"/>
  <c r="Z21"/>
  <c r="AA21"/>
  <c r="AC43" i="11"/>
  <c r="AC44"/>
  <c r="AC45"/>
  <c r="AC46"/>
  <c r="Q21" i="30"/>
  <c r="AE44" i="13"/>
  <c r="AE45"/>
  <c r="AE46"/>
  <c r="R21" i="30"/>
  <c r="S21"/>
  <c r="T21"/>
  <c r="U21"/>
  <c r="AB43" i="11"/>
  <c r="AB44"/>
  <c r="AB45"/>
  <c r="AB46"/>
  <c r="K21" i="30"/>
  <c r="AD44" i="13"/>
  <c r="AD45"/>
  <c r="AD46"/>
  <c r="L21" i="30"/>
  <c r="M21"/>
  <c r="N21"/>
  <c r="O21"/>
  <c r="AD39" i="11"/>
  <c r="Y40"/>
  <c r="Z40"/>
  <c r="T40"/>
  <c r="AA40"/>
  <c r="AD40"/>
  <c r="Y41"/>
  <c r="Z41"/>
  <c r="T41"/>
  <c r="AA41"/>
  <c r="AD41"/>
  <c r="Y42"/>
  <c r="Z42"/>
  <c r="T42"/>
  <c r="AA42"/>
  <c r="AD42"/>
  <c r="W20" i="30"/>
  <c r="AA39" i="13"/>
  <c r="AB39"/>
  <c r="V39"/>
  <c r="AC39"/>
  <c r="AF39"/>
  <c r="AA40"/>
  <c r="AB40"/>
  <c r="V40"/>
  <c r="AC40"/>
  <c r="AF40"/>
  <c r="AA41"/>
  <c r="AB41"/>
  <c r="V41"/>
  <c r="AC41"/>
  <c r="AF41"/>
  <c r="AA42"/>
  <c r="AB42"/>
  <c r="V42"/>
  <c r="AC42"/>
  <c r="AF42"/>
  <c r="X20" i="30"/>
  <c r="Y20"/>
  <c r="Z20"/>
  <c r="AA20"/>
  <c r="AC39" i="11"/>
  <c r="AC40"/>
  <c r="AC41"/>
  <c r="AC42"/>
  <c r="Q20" i="30"/>
  <c r="AE39" i="13"/>
  <c r="AE40"/>
  <c r="AE41"/>
  <c r="AE42"/>
  <c r="R20" i="30"/>
  <c r="S20"/>
  <c r="T20"/>
  <c r="U20"/>
  <c r="AB39" i="11"/>
  <c r="AB40"/>
  <c r="AB41"/>
  <c r="AB42"/>
  <c r="K20" i="30"/>
  <c r="AD39" i="13"/>
  <c r="AD40"/>
  <c r="AD41"/>
  <c r="AD42"/>
  <c r="L20" i="30"/>
  <c r="M20"/>
  <c r="N20"/>
  <c r="O20"/>
  <c r="AD35" i="11"/>
  <c r="AD36"/>
  <c r="AD37"/>
  <c r="AD38"/>
  <c r="W19" i="30"/>
  <c r="AF35" i="13"/>
  <c r="AF36"/>
  <c r="AF37"/>
  <c r="AF38"/>
  <c r="X19" i="30"/>
  <c r="Y19"/>
  <c r="Z19"/>
  <c r="AA19"/>
  <c r="AC35" i="11"/>
  <c r="AC36"/>
  <c r="AC37"/>
  <c r="AC38"/>
  <c r="Q19" i="30"/>
  <c r="AE35" i="13"/>
  <c r="AE36"/>
  <c r="AE37"/>
  <c r="AE38"/>
  <c r="R19" i="30"/>
  <c r="S19"/>
  <c r="T19"/>
  <c r="U19"/>
  <c r="Y35" i="11"/>
  <c r="Z35"/>
  <c r="T35"/>
  <c r="AA35"/>
  <c r="AB35"/>
  <c r="Y36"/>
  <c r="Z36"/>
  <c r="T36"/>
  <c r="AA36"/>
  <c r="AB36"/>
  <c r="Y37"/>
  <c r="Z37"/>
  <c r="T37"/>
  <c r="AA37"/>
  <c r="AB37"/>
  <c r="Y38"/>
  <c r="Z38"/>
  <c r="T38"/>
  <c r="AA38"/>
  <c r="AB38"/>
  <c r="K19" i="30"/>
  <c r="AA35" i="13"/>
  <c r="AB35"/>
  <c r="V35"/>
  <c r="AC35"/>
  <c r="AD35"/>
  <c r="AA36"/>
  <c r="AB36"/>
  <c r="V36"/>
  <c r="AC36"/>
  <c r="AD36"/>
  <c r="AD37"/>
  <c r="AA38"/>
  <c r="AB38"/>
  <c r="V38"/>
  <c r="AC38"/>
  <c r="AD38"/>
  <c r="L19" i="30"/>
  <c r="M19"/>
  <c r="N19"/>
  <c r="O19"/>
  <c r="Y33" i="11"/>
  <c r="Z33"/>
  <c r="T33"/>
  <c r="AA33"/>
  <c r="AD33"/>
  <c r="Y34"/>
  <c r="Z34"/>
  <c r="T34"/>
  <c r="AA34"/>
  <c r="AD34"/>
  <c r="W18" i="30"/>
  <c r="AA34" i="13"/>
  <c r="AB34"/>
  <c r="V34"/>
  <c r="AC34"/>
  <c r="AF34"/>
  <c r="X18" i="30"/>
  <c r="Y18"/>
  <c r="Z18"/>
  <c r="AA18"/>
  <c r="AC33" i="11"/>
  <c r="AC34"/>
  <c r="Q18" i="30"/>
  <c r="AE34" i="13"/>
  <c r="R18" i="30"/>
  <c r="S18"/>
  <c r="T18"/>
  <c r="U18"/>
  <c r="AB33" i="11"/>
  <c r="AB34"/>
  <c r="K18" i="30"/>
  <c r="AD34" i="13"/>
  <c r="L18" i="30"/>
  <c r="M18"/>
  <c r="N18"/>
  <c r="O18"/>
  <c r="Y31" i="11"/>
  <c r="Z31"/>
  <c r="T31"/>
  <c r="AA31"/>
  <c r="AD31"/>
  <c r="Y32"/>
  <c r="Z32"/>
  <c r="T32"/>
  <c r="AA32"/>
  <c r="AD32"/>
  <c r="W17" i="30"/>
  <c r="AA31" i="13"/>
  <c r="AB31"/>
  <c r="V31"/>
  <c r="AC31"/>
  <c r="AF31"/>
  <c r="AA32"/>
  <c r="AB32"/>
  <c r="V32"/>
  <c r="AC32"/>
  <c r="AF32"/>
  <c r="AA33"/>
  <c r="AB33"/>
  <c r="V33"/>
  <c r="AC33"/>
  <c r="AF33"/>
  <c r="X17" i="30"/>
  <c r="Y17"/>
  <c r="Z17"/>
  <c r="AA17"/>
  <c r="AC31" i="11"/>
  <c r="AC32"/>
  <c r="Q17" i="30"/>
  <c r="AE31" i="13"/>
  <c r="AE32"/>
  <c r="AE33"/>
  <c r="R17" i="30"/>
  <c r="S17"/>
  <c r="T17"/>
  <c r="U17"/>
  <c r="AB31" i="11"/>
  <c r="AB32"/>
  <c r="K17" i="30"/>
  <c r="AD31" i="13"/>
  <c r="AD32"/>
  <c r="AD33"/>
  <c r="L17" i="30"/>
  <c r="M17"/>
  <c r="N17"/>
  <c r="O17"/>
  <c r="Y29" i="11"/>
  <c r="Z29"/>
  <c r="T29"/>
  <c r="AA29"/>
  <c r="AD29"/>
  <c r="Y30"/>
  <c r="Z30"/>
  <c r="T30"/>
  <c r="AA30"/>
  <c r="AD30"/>
  <c r="W16" i="30"/>
  <c r="AA29" i="13"/>
  <c r="AB29"/>
  <c r="V29"/>
  <c r="AC29"/>
  <c r="AF29"/>
  <c r="AA30"/>
  <c r="AB30"/>
  <c r="V30"/>
  <c r="AC30"/>
  <c r="AF30"/>
  <c r="X16" i="30"/>
  <c r="Y16"/>
  <c r="Z16"/>
  <c r="AA16"/>
  <c r="AC29" i="11"/>
  <c r="AC30"/>
  <c r="Q16" i="30"/>
  <c r="AE29" i="13"/>
  <c r="AE30"/>
  <c r="R16" i="30"/>
  <c r="S16"/>
  <c r="T16"/>
  <c r="U16"/>
  <c r="AB29" i="11"/>
  <c r="AB30"/>
  <c r="K16" i="30"/>
  <c r="AD29" i="13"/>
  <c r="AD30"/>
  <c r="L16" i="30"/>
  <c r="M16"/>
  <c r="N16"/>
  <c r="O16"/>
  <c r="Y27" i="11"/>
  <c r="Z27"/>
  <c r="T27"/>
  <c r="AA27"/>
  <c r="AD27"/>
  <c r="Y28"/>
  <c r="Z28"/>
  <c r="T28"/>
  <c r="AA28"/>
  <c r="AD28"/>
  <c r="W15" i="30"/>
  <c r="AA27" i="13"/>
  <c r="AB27"/>
  <c r="V27"/>
  <c r="AC27"/>
  <c r="AF27"/>
  <c r="AA28"/>
  <c r="AB28"/>
  <c r="V28"/>
  <c r="AC28"/>
  <c r="AF28"/>
  <c r="X15" i="30"/>
  <c r="Y15"/>
  <c r="Z15"/>
  <c r="AA15"/>
  <c r="AC27" i="11"/>
  <c r="AC28"/>
  <c r="Q15" i="30"/>
  <c r="AE27" i="13"/>
  <c r="AE28"/>
  <c r="R15" i="30"/>
  <c r="S15"/>
  <c r="T15"/>
  <c r="U15"/>
  <c r="AB27" i="11"/>
  <c r="AB28"/>
  <c r="K15" i="30"/>
  <c r="AD27" i="13"/>
  <c r="AD28"/>
  <c r="L15" i="30"/>
  <c r="M15"/>
  <c r="N15"/>
  <c r="O15"/>
  <c r="Y25" i="11"/>
  <c r="Z25"/>
  <c r="T25"/>
  <c r="AA25"/>
  <c r="AD25"/>
  <c r="W14" i="30"/>
  <c r="AA25" i="13"/>
  <c r="AB25"/>
  <c r="V25"/>
  <c r="AC25"/>
  <c r="AF25"/>
  <c r="X14" i="30"/>
  <c r="Y14"/>
  <c r="Z14"/>
  <c r="AA14"/>
  <c r="AC25" i="11"/>
  <c r="Q14" i="30"/>
  <c r="AE25" i="13"/>
  <c r="R14" i="30"/>
  <c r="S14"/>
  <c r="T14"/>
  <c r="U14"/>
  <c r="AB25" i="11"/>
  <c r="K14" i="30"/>
  <c r="AD25" i="13"/>
  <c r="L14" i="30"/>
  <c r="M14"/>
  <c r="N14"/>
  <c r="O14"/>
  <c r="W26" i="11"/>
  <c r="Y26"/>
  <c r="X26"/>
  <c r="Z26"/>
  <c r="T26"/>
  <c r="AA26"/>
  <c r="AD26"/>
  <c r="W13" i="30"/>
  <c r="Y26" i="13"/>
  <c r="AA26"/>
  <c r="Z26"/>
  <c r="AB26"/>
  <c r="V26"/>
  <c r="AC26"/>
  <c r="AF26"/>
  <c r="X13" i="30"/>
  <c r="Y13"/>
  <c r="Z13"/>
  <c r="AA13"/>
  <c r="AC26" i="11"/>
  <c r="Q13" i="30"/>
  <c r="AE26" i="13"/>
  <c r="R13" i="30"/>
  <c r="S13"/>
  <c r="T13"/>
  <c r="U13"/>
  <c r="AB26" i="11"/>
  <c r="K13" i="30"/>
  <c r="AD26" i="13"/>
  <c r="L13" i="30"/>
  <c r="M13"/>
  <c r="N13"/>
  <c r="O13"/>
  <c r="Y23" i="11"/>
  <c r="Z23"/>
  <c r="T23"/>
  <c r="AA23"/>
  <c r="AD23"/>
  <c r="Y24"/>
  <c r="Z24"/>
  <c r="T24"/>
  <c r="AA24"/>
  <c r="AD24"/>
  <c r="W12" i="30"/>
  <c r="AA23" i="13"/>
  <c r="AB23"/>
  <c r="V23"/>
  <c r="AC23"/>
  <c r="AF23"/>
  <c r="AA24"/>
  <c r="AB24"/>
  <c r="V24"/>
  <c r="AC24"/>
  <c r="AF24"/>
  <c r="X12" i="30"/>
  <c r="Y12"/>
  <c r="Z12"/>
  <c r="AA12"/>
  <c r="AC23" i="11"/>
  <c r="AC24"/>
  <c r="Q12" i="30"/>
  <c r="AE23" i="13"/>
  <c r="AE24"/>
  <c r="R12" i="30"/>
  <c r="S12"/>
  <c r="T12"/>
  <c r="U12"/>
  <c r="AB23" i="11"/>
  <c r="AB24"/>
  <c r="K12" i="30"/>
  <c r="AD23" i="13"/>
  <c r="AD24"/>
  <c r="L12" i="30"/>
  <c r="M12"/>
  <c r="N12"/>
  <c r="O12"/>
  <c r="W21" i="11"/>
  <c r="Y21"/>
  <c r="X21"/>
  <c r="Z21"/>
  <c r="T21"/>
  <c r="AA21"/>
  <c r="AD21"/>
  <c r="W11" i="30"/>
  <c r="AF22" i="13"/>
  <c r="Y21"/>
  <c r="AA21"/>
  <c r="Z21"/>
  <c r="AB21"/>
  <c r="V21"/>
  <c r="AC21"/>
  <c r="AF21"/>
  <c r="X11" i="30"/>
  <c r="Y11"/>
  <c r="Z11"/>
  <c r="AA11"/>
  <c r="AC21" i="11"/>
  <c r="Q11" i="30"/>
  <c r="AE22" i="13"/>
  <c r="AE21"/>
  <c r="R11" i="30"/>
  <c r="S11"/>
  <c r="T11"/>
  <c r="U11"/>
  <c r="AB21" i="11"/>
  <c r="K11" i="30"/>
  <c r="AD22" i="13"/>
  <c r="AD21"/>
  <c r="L11" i="30"/>
  <c r="M11"/>
  <c r="N11"/>
  <c r="O11"/>
  <c r="Y20" i="11"/>
  <c r="Z20"/>
  <c r="T20"/>
  <c r="AA20"/>
  <c r="AD20"/>
  <c r="W10" i="30"/>
  <c r="AF20" i="13"/>
  <c r="X10" i="30"/>
  <c r="Y10"/>
  <c r="Z10"/>
  <c r="AA10"/>
  <c r="AC20" i="11"/>
  <c r="Q10" i="30"/>
  <c r="AE20" i="13"/>
  <c r="R10" i="30"/>
  <c r="S10"/>
  <c r="T10"/>
  <c r="U10"/>
  <c r="AB20" i="11"/>
  <c r="K10" i="30"/>
  <c r="AD20" i="13"/>
  <c r="L10" i="30"/>
  <c r="M10"/>
  <c r="N10"/>
  <c r="O10"/>
  <c r="Y19" i="11"/>
  <c r="Z19"/>
  <c r="T19"/>
  <c r="AA19"/>
  <c r="AD19"/>
  <c r="W9" i="30"/>
  <c r="AA19" i="13"/>
  <c r="AB19"/>
  <c r="V19"/>
  <c r="AC19"/>
  <c r="AF19"/>
  <c r="X9" i="30"/>
  <c r="Y9"/>
  <c r="Z9"/>
  <c r="AA9"/>
  <c r="AC19" i="11"/>
  <c r="Q9" i="30"/>
  <c r="AE19" i="13"/>
  <c r="R9" i="30"/>
  <c r="S9"/>
  <c r="T9"/>
  <c r="U9"/>
  <c r="AB19" i="11"/>
  <c r="K9" i="30"/>
  <c r="AD19" i="13"/>
  <c r="L9" i="30"/>
  <c r="M9"/>
  <c r="N9"/>
  <c r="O9"/>
  <c r="Y15" i="11"/>
  <c r="Z15"/>
  <c r="T15"/>
  <c r="AA15"/>
  <c r="AD15"/>
  <c r="Y16"/>
  <c r="Z16"/>
  <c r="T16"/>
  <c r="AA16"/>
  <c r="AD16"/>
  <c r="Y17"/>
  <c r="Z17"/>
  <c r="T17"/>
  <c r="AA17"/>
  <c r="AD17"/>
  <c r="Y18"/>
  <c r="Z18"/>
  <c r="T18"/>
  <c r="AA18"/>
  <c r="AD18"/>
  <c r="W8" i="30"/>
  <c r="AA15" i="13"/>
  <c r="AB15"/>
  <c r="V15"/>
  <c r="AC15"/>
  <c r="AF15"/>
  <c r="AA16"/>
  <c r="AB16"/>
  <c r="V16"/>
  <c r="AC16"/>
  <c r="AF16"/>
  <c r="AA17"/>
  <c r="AB17"/>
  <c r="V17"/>
  <c r="AC17"/>
  <c r="AF17"/>
  <c r="AA18"/>
  <c r="AB18"/>
  <c r="V18"/>
  <c r="AC18"/>
  <c r="AF18"/>
  <c r="X8" i="30"/>
  <c r="Y8"/>
  <c r="Z8"/>
  <c r="AA8"/>
  <c r="AB15" i="11"/>
  <c r="AB16"/>
  <c r="AB17"/>
  <c r="AB18"/>
  <c r="K8" i="30"/>
  <c r="AD15" i="13"/>
  <c r="AD16"/>
  <c r="AD17"/>
  <c r="AD18"/>
  <c r="L8" i="30"/>
  <c r="M8"/>
  <c r="AC15" i="11"/>
  <c r="AC16"/>
  <c r="AC17"/>
  <c r="AC18"/>
  <c r="Q8" i="30"/>
  <c r="AE15" i="13"/>
  <c r="AE16"/>
  <c r="AE17"/>
  <c r="AE18"/>
  <c r="R8" i="30"/>
  <c r="S8"/>
  <c r="T8"/>
  <c r="U8"/>
  <c r="N8"/>
  <c r="O8"/>
  <c r="W13" i="11"/>
  <c r="Y13"/>
  <c r="X13"/>
  <c r="Z13"/>
  <c r="T13"/>
  <c r="AA13"/>
  <c r="AD13"/>
  <c r="W7" i="30"/>
  <c r="Y13" i="13"/>
  <c r="AA13"/>
  <c r="Z13"/>
  <c r="AB13"/>
  <c r="AC13"/>
  <c r="AF13"/>
  <c r="AA14"/>
  <c r="AB14"/>
  <c r="V14"/>
  <c r="AC14"/>
  <c r="AF14"/>
  <c r="X7" i="30"/>
  <c r="Y7"/>
  <c r="Z7"/>
  <c r="AA7"/>
  <c r="AC13" i="11"/>
  <c r="Q7" i="30"/>
  <c r="AE13" i="13"/>
  <c r="AE14"/>
  <c r="R7" i="30"/>
  <c r="S7"/>
  <c r="T7"/>
  <c r="U7"/>
  <c r="AB13" i="11"/>
  <c r="K7" i="30"/>
  <c r="AD13" i="13"/>
  <c r="AD14"/>
  <c r="L7" i="30"/>
  <c r="M7"/>
  <c r="N7"/>
  <c r="O7"/>
  <c r="W11" i="11"/>
  <c r="Y11"/>
  <c r="X11"/>
  <c r="Z11"/>
  <c r="T11"/>
  <c r="AA11"/>
  <c r="AD11"/>
  <c r="W12"/>
  <c r="Y12"/>
  <c r="X12"/>
  <c r="Z12"/>
  <c r="T12"/>
  <c r="AA12"/>
  <c r="AD12"/>
  <c r="W6" i="30"/>
  <c r="Y11" i="13"/>
  <c r="AA11"/>
  <c r="Z11"/>
  <c r="AB11"/>
  <c r="AC11"/>
  <c r="AF11"/>
  <c r="Y12"/>
  <c r="AA12"/>
  <c r="Z12"/>
  <c r="AB12"/>
  <c r="V12"/>
  <c r="AC12"/>
  <c r="AF12"/>
  <c r="X6" i="30"/>
  <c r="Y6"/>
  <c r="Z6"/>
  <c r="AA6"/>
  <c r="AC11" i="11"/>
  <c r="AC12"/>
  <c r="Q6" i="30"/>
  <c r="AE11" i="13"/>
  <c r="AE12"/>
  <c r="R6" i="30"/>
  <c r="S6"/>
  <c r="T6"/>
  <c r="U6"/>
  <c r="AB11" i="11"/>
  <c r="AB12"/>
  <c r="K6" i="30"/>
  <c r="AD11" i="13"/>
  <c r="AD12"/>
  <c r="L6" i="30"/>
  <c r="M6"/>
  <c r="N6"/>
  <c r="O6"/>
  <c r="H8" i="11"/>
  <c r="AD8"/>
  <c r="H9"/>
  <c r="AD9"/>
  <c r="H10"/>
  <c r="AD10"/>
  <c r="W5" i="30"/>
  <c r="AF9" i="13"/>
  <c r="AF10"/>
  <c r="X5" i="30"/>
  <c r="Y5"/>
  <c r="Z5"/>
  <c r="AA5"/>
  <c r="G8" i="11"/>
  <c r="AC8"/>
  <c r="G9"/>
  <c r="AC9"/>
  <c r="G10"/>
  <c r="AC10"/>
  <c r="Q5" i="30"/>
  <c r="AE9" i="13"/>
  <c r="AE10"/>
  <c r="R5" i="30"/>
  <c r="S5"/>
  <c r="T5"/>
  <c r="U5"/>
  <c r="K5"/>
  <c r="L5"/>
  <c r="M5"/>
  <c r="N5"/>
  <c r="O5"/>
  <c r="H7" i="11"/>
  <c r="AD7"/>
  <c r="W4" i="30"/>
  <c r="AF7" i="13"/>
  <c r="AF8"/>
  <c r="X4" i="30"/>
  <c r="Y4"/>
  <c r="Z4"/>
  <c r="AA4"/>
  <c r="G7" i="11"/>
  <c r="AC7"/>
  <c r="Q4" i="30"/>
  <c r="AE7" i="13"/>
  <c r="AE8"/>
  <c r="R4" i="30"/>
  <c r="S4"/>
  <c r="T4"/>
  <c r="U4"/>
  <c r="K4"/>
  <c r="L4"/>
  <c r="M4"/>
  <c r="N4"/>
  <c r="O4"/>
  <c r="Y3" i="11"/>
  <c r="Z3"/>
  <c r="AA3"/>
  <c r="AD3"/>
  <c r="Y4"/>
  <c r="Z4"/>
  <c r="AA4"/>
  <c r="AD4"/>
  <c r="W3" i="30"/>
  <c r="AA3" i="13"/>
  <c r="AB3"/>
  <c r="AC3"/>
  <c r="AF3"/>
  <c r="AA4"/>
  <c r="AB4"/>
  <c r="AC4"/>
  <c r="AF4"/>
  <c r="AA5"/>
  <c r="AB5"/>
  <c r="AC5"/>
  <c r="AF5"/>
  <c r="AA6"/>
  <c r="AB6"/>
  <c r="V6"/>
  <c r="AC6"/>
  <c r="AF6"/>
  <c r="X3" i="30"/>
  <c r="Y3"/>
  <c r="Z3"/>
  <c r="AA3"/>
  <c r="AB3" i="11"/>
  <c r="AB4"/>
  <c r="K3" i="30"/>
  <c r="AD3" i="13"/>
  <c r="AD4"/>
  <c r="AD5"/>
  <c r="AD6"/>
  <c r="L3" i="30"/>
  <c r="M3"/>
  <c r="AC3" i="11"/>
  <c r="AC4"/>
  <c r="Q3" i="30"/>
  <c r="AE3" i="13"/>
  <c r="AE4"/>
  <c r="AE5"/>
  <c r="AE6"/>
  <c r="R3" i="30"/>
  <c r="S3"/>
  <c r="T3"/>
  <c r="U3"/>
  <c r="N3"/>
  <c r="O3"/>
  <c r="AF166" i="13"/>
  <c r="AI166"/>
  <c r="AE166"/>
  <c r="AH166"/>
  <c r="AD166"/>
  <c r="AG166"/>
  <c r="AA166"/>
  <c r="AB166"/>
  <c r="V166"/>
  <c r="AC166"/>
  <c r="Z166"/>
  <c r="Y166"/>
  <c r="U166"/>
  <c r="AF165"/>
  <c r="AI165"/>
  <c r="AE165"/>
  <c r="AH165"/>
  <c r="AD165"/>
  <c r="AG165"/>
  <c r="AA165"/>
  <c r="AB165"/>
  <c r="V165"/>
  <c r="AC165"/>
  <c r="Z165"/>
  <c r="Y165"/>
  <c r="U165"/>
  <c r="AF164"/>
  <c r="AI164"/>
  <c r="AE164"/>
  <c r="AH164"/>
  <c r="AD164"/>
  <c r="AG164"/>
  <c r="AA164"/>
  <c r="AB164"/>
  <c r="V164"/>
  <c r="AC164"/>
  <c r="Z164"/>
  <c r="Y164"/>
  <c r="U164"/>
  <c r="AF163"/>
  <c r="AI163"/>
  <c r="AE163"/>
  <c r="AH163"/>
  <c r="AD163"/>
  <c r="AG163"/>
  <c r="AA163"/>
  <c r="AB163"/>
  <c r="V163"/>
  <c r="AC163"/>
  <c r="Z163"/>
  <c r="Y163"/>
  <c r="U163"/>
  <c r="AI162"/>
  <c r="AG162"/>
  <c r="AA162"/>
  <c r="AB162"/>
  <c r="U162"/>
  <c r="V162"/>
  <c r="AC162"/>
  <c r="Y162"/>
  <c r="Z162"/>
  <c r="AI161"/>
  <c r="AG161"/>
  <c r="AI160"/>
  <c r="AG160"/>
  <c r="AI159"/>
  <c r="AO159"/>
  <c r="AG159"/>
  <c r="AK159"/>
  <c r="AI158"/>
  <c r="AH158"/>
  <c r="AG158"/>
  <c r="AI157"/>
  <c r="AH157"/>
  <c r="AG157"/>
  <c r="Y157"/>
  <c r="Z157"/>
  <c r="AI156"/>
  <c r="AH156"/>
  <c r="AG156"/>
  <c r="Y156"/>
  <c r="Z156"/>
  <c r="AI155"/>
  <c r="AN155"/>
  <c r="AO155"/>
  <c r="AH155"/>
  <c r="AL155"/>
  <c r="AM155"/>
  <c r="AG155"/>
  <c r="AJ155"/>
  <c r="AK155"/>
  <c r="Y155"/>
  <c r="Z155"/>
  <c r="AI154"/>
  <c r="AH154"/>
  <c r="AG154"/>
  <c r="Y154"/>
  <c r="Z154"/>
  <c r="AI153"/>
  <c r="AH153"/>
  <c r="AG153"/>
  <c r="Y153"/>
  <c r="Z153"/>
  <c r="AI152"/>
  <c r="AH152"/>
  <c r="AG152"/>
  <c r="Y152"/>
  <c r="Z152"/>
  <c r="AI151"/>
  <c r="AN151"/>
  <c r="AO151"/>
  <c r="AH151"/>
  <c r="AL151"/>
  <c r="AM151"/>
  <c r="AG151"/>
  <c r="AJ151"/>
  <c r="AK151"/>
  <c r="AA151"/>
  <c r="AB151"/>
  <c r="U151"/>
  <c r="V151"/>
  <c r="AC151"/>
  <c r="Y151"/>
  <c r="Z151"/>
  <c r="AI150"/>
  <c r="AH150"/>
  <c r="AG150"/>
  <c r="AI149"/>
  <c r="AH149"/>
  <c r="AG149"/>
  <c r="Y149"/>
  <c r="Z149"/>
  <c r="AI148"/>
  <c r="AH148"/>
  <c r="AG148"/>
  <c r="AI147"/>
  <c r="AN147"/>
  <c r="AO147"/>
  <c r="AH147"/>
  <c r="AL147"/>
  <c r="AM147"/>
  <c r="AG147"/>
  <c r="AJ147"/>
  <c r="AK147"/>
  <c r="Y143"/>
  <c r="Z143"/>
  <c r="AI142"/>
  <c r="AH142"/>
  <c r="AG142"/>
  <c r="Y142"/>
  <c r="Z142"/>
  <c r="AI141"/>
  <c r="AH141"/>
  <c r="AG141"/>
  <c r="Y141"/>
  <c r="Z141"/>
  <c r="AI140"/>
  <c r="AH140"/>
  <c r="AG140"/>
  <c r="AA140"/>
  <c r="AB140"/>
  <c r="U140"/>
  <c r="V140"/>
  <c r="AC140"/>
  <c r="Y140"/>
  <c r="Z140"/>
  <c r="AI139"/>
  <c r="AN139"/>
  <c r="AO139"/>
  <c r="AH139"/>
  <c r="AL139"/>
  <c r="AM139"/>
  <c r="AG139"/>
  <c r="AJ139"/>
  <c r="AK139"/>
  <c r="Y139"/>
  <c r="Z139"/>
  <c r="AI138"/>
  <c r="AH138"/>
  <c r="AG138"/>
  <c r="U138"/>
  <c r="AI137"/>
  <c r="AH137"/>
  <c r="AG137"/>
  <c r="Y137"/>
  <c r="Z137"/>
  <c r="U137"/>
  <c r="AI136"/>
  <c r="AH136"/>
  <c r="AG136"/>
  <c r="Y136"/>
  <c r="Z136"/>
  <c r="U136"/>
  <c r="AI135"/>
  <c r="AO135"/>
  <c r="AN135"/>
  <c r="AH135"/>
  <c r="AM135"/>
  <c r="AL135"/>
  <c r="AG135"/>
  <c r="AK135"/>
  <c r="AJ135"/>
  <c r="Y135"/>
  <c r="Z135"/>
  <c r="U135"/>
  <c r="AF134"/>
  <c r="AI134"/>
  <c r="AE134"/>
  <c r="AH134"/>
  <c r="AD134"/>
  <c r="AG134"/>
  <c r="AA134"/>
  <c r="AB134"/>
  <c r="AC134"/>
  <c r="Z134"/>
  <c r="Y134"/>
  <c r="AI133"/>
  <c r="AH133"/>
  <c r="AG133"/>
  <c r="AA133"/>
  <c r="AB133"/>
  <c r="V133"/>
  <c r="AC133"/>
  <c r="Y133"/>
  <c r="Z133"/>
  <c r="U133"/>
  <c r="AI132"/>
  <c r="AH132"/>
  <c r="AG132"/>
  <c r="AA132"/>
  <c r="AB132"/>
  <c r="V132"/>
  <c r="AC132"/>
  <c r="Y132"/>
  <c r="Z132"/>
  <c r="U132"/>
  <c r="AI131"/>
  <c r="AO131"/>
  <c r="AN131"/>
  <c r="AL131"/>
  <c r="AH131"/>
  <c r="AM131"/>
  <c r="AJ131"/>
  <c r="AG131"/>
  <c r="AK131"/>
  <c r="AA131"/>
  <c r="AB131"/>
  <c r="V131"/>
  <c r="AC131"/>
  <c r="Y131"/>
  <c r="Z131"/>
  <c r="U131"/>
  <c r="AI130"/>
  <c r="AH130"/>
  <c r="AG130"/>
  <c r="Y130"/>
  <c r="Z130"/>
  <c r="U130"/>
  <c r="AI129"/>
  <c r="AH129"/>
  <c r="AG129"/>
  <c r="Y129"/>
  <c r="Z129"/>
  <c r="U129"/>
  <c r="AI128"/>
  <c r="AH128"/>
  <c r="AG128"/>
  <c r="Y128"/>
  <c r="Z128"/>
  <c r="U128"/>
  <c r="AI127"/>
  <c r="AO127"/>
  <c r="AN127"/>
  <c r="AH127"/>
  <c r="AM127"/>
  <c r="AL127"/>
  <c r="AG127"/>
  <c r="AK127"/>
  <c r="AJ127"/>
  <c r="Y127"/>
  <c r="Z127"/>
  <c r="U127"/>
  <c r="AI126"/>
  <c r="AH126"/>
  <c r="AG126"/>
  <c r="Y126"/>
  <c r="Z126"/>
  <c r="U126"/>
  <c r="P126"/>
  <c r="AI125"/>
  <c r="AH125"/>
  <c r="AG125"/>
  <c r="Y125"/>
  <c r="Z125"/>
  <c r="U125"/>
  <c r="P125"/>
  <c r="AI124"/>
  <c r="AH124"/>
  <c r="AG124"/>
  <c r="Y124"/>
  <c r="Z124"/>
  <c r="U124"/>
  <c r="P124"/>
  <c r="AI123"/>
  <c r="AO123"/>
  <c r="AN123"/>
  <c r="AH123"/>
  <c r="AM123"/>
  <c r="AL123"/>
  <c r="AG123"/>
  <c r="AK123"/>
  <c r="AJ123"/>
  <c r="Y123"/>
  <c r="Z123"/>
  <c r="U123"/>
  <c r="P123"/>
  <c r="AI122"/>
  <c r="AH122"/>
  <c r="AG122"/>
  <c r="Y122"/>
  <c r="Z122"/>
  <c r="U122"/>
  <c r="P122"/>
  <c r="AI121"/>
  <c r="AH121"/>
  <c r="AG121"/>
  <c r="Y121"/>
  <c r="Z121"/>
  <c r="U121"/>
  <c r="P121"/>
  <c r="AI120"/>
  <c r="AH120"/>
  <c r="AG120"/>
  <c r="Y120"/>
  <c r="Z120"/>
  <c r="U120"/>
  <c r="P120"/>
  <c r="AI119"/>
  <c r="AO119"/>
  <c r="AN119"/>
  <c r="AH119"/>
  <c r="AM119"/>
  <c r="AL119"/>
  <c r="AG119"/>
  <c r="AK119"/>
  <c r="AJ119"/>
  <c r="U119"/>
  <c r="P119"/>
  <c r="AI118"/>
  <c r="AH118"/>
  <c r="AG118"/>
  <c r="Y118"/>
  <c r="Z118"/>
  <c r="U118"/>
  <c r="P118"/>
  <c r="AI117"/>
  <c r="AH117"/>
  <c r="AG117"/>
  <c r="Y117"/>
  <c r="Z117"/>
  <c r="U117"/>
  <c r="P117"/>
  <c r="AI116"/>
  <c r="AH116"/>
  <c r="AG116"/>
  <c r="Y116"/>
  <c r="Z116"/>
  <c r="U116"/>
  <c r="P116"/>
  <c r="AI115"/>
  <c r="AO115"/>
  <c r="AN115"/>
  <c r="AH115"/>
  <c r="AM115"/>
  <c r="AL115"/>
  <c r="AG115"/>
  <c r="AK115"/>
  <c r="AJ115"/>
  <c r="Y115"/>
  <c r="Z115"/>
  <c r="U115"/>
  <c r="P115"/>
  <c r="AI114"/>
  <c r="AH114"/>
  <c r="AG114"/>
  <c r="U114"/>
  <c r="P114"/>
  <c r="AI113"/>
  <c r="AH113"/>
  <c r="AG113"/>
  <c r="U113"/>
  <c r="P113"/>
  <c r="AI112"/>
  <c r="AH112"/>
  <c r="AG112"/>
  <c r="Y112"/>
  <c r="Z112"/>
  <c r="U112"/>
  <c r="P112"/>
  <c r="AN111"/>
  <c r="AI111"/>
  <c r="AO111"/>
  <c r="AL111"/>
  <c r="AH111"/>
  <c r="AM111"/>
  <c r="AJ111"/>
  <c r="AG111"/>
  <c r="AK111"/>
  <c r="Y111"/>
  <c r="Z111"/>
  <c r="U111"/>
  <c r="P111"/>
  <c r="AI110"/>
  <c r="AH110"/>
  <c r="AG110"/>
  <c r="Y110"/>
  <c r="Z110"/>
  <c r="U110"/>
  <c r="P110"/>
  <c r="AI109"/>
  <c r="AH109"/>
  <c r="AG109"/>
  <c r="Y109"/>
  <c r="Z109"/>
  <c r="U109"/>
  <c r="P109"/>
  <c r="AI108"/>
  <c r="AH108"/>
  <c r="AG108"/>
  <c r="Y108"/>
  <c r="Z108"/>
  <c r="U108"/>
  <c r="P108"/>
  <c r="AI107"/>
  <c r="AO107"/>
  <c r="AN107"/>
  <c r="AH107"/>
  <c r="AM107"/>
  <c r="AL107"/>
  <c r="AG107"/>
  <c r="AK107"/>
  <c r="AJ107"/>
  <c r="Y107"/>
  <c r="Z107"/>
  <c r="U107"/>
  <c r="P107"/>
  <c r="AI106"/>
  <c r="AH106"/>
  <c r="AG106"/>
  <c r="Y106"/>
  <c r="Z106"/>
  <c r="U106"/>
  <c r="P106"/>
  <c r="AI105"/>
  <c r="AH105"/>
  <c r="AG105"/>
  <c r="Y105"/>
  <c r="Z105"/>
  <c r="U105"/>
  <c r="P105"/>
  <c r="AI104"/>
  <c r="AH104"/>
  <c r="AG104"/>
  <c r="Y104"/>
  <c r="Z104"/>
  <c r="W104"/>
  <c r="U104"/>
  <c r="P104"/>
  <c r="AI103"/>
  <c r="AO103"/>
  <c r="AN103"/>
  <c r="AH103"/>
  <c r="AM103"/>
  <c r="AL103"/>
  <c r="AG103"/>
  <c r="AK103"/>
  <c r="AJ103"/>
  <c r="Y103"/>
  <c r="Z103"/>
  <c r="U103"/>
  <c r="P103"/>
  <c r="AF102"/>
  <c r="AI102"/>
  <c r="AE102"/>
  <c r="AH102"/>
  <c r="AD102"/>
  <c r="AG102"/>
  <c r="Y102"/>
  <c r="AA102"/>
  <c r="Z102"/>
  <c r="AB102"/>
  <c r="V102"/>
  <c r="AC102"/>
  <c r="U102"/>
  <c r="P102"/>
  <c r="AI101"/>
  <c r="AH101"/>
  <c r="AG101"/>
  <c r="U101"/>
  <c r="P101"/>
  <c r="AI100"/>
  <c r="AH100"/>
  <c r="AG100"/>
  <c r="U100"/>
  <c r="P100"/>
  <c r="AI99"/>
  <c r="AO99"/>
  <c r="AN99"/>
  <c r="AH99"/>
  <c r="AM99"/>
  <c r="AL99"/>
  <c r="AG99"/>
  <c r="AK99"/>
  <c r="AJ99"/>
  <c r="Y99"/>
  <c r="Z99"/>
  <c r="U99"/>
  <c r="P99"/>
  <c r="AI98"/>
  <c r="AH98"/>
  <c r="AG98"/>
  <c r="Y98"/>
  <c r="Z98"/>
  <c r="U98"/>
  <c r="P98"/>
  <c r="AI97"/>
  <c r="AH97"/>
  <c r="AG97"/>
  <c r="Y97"/>
  <c r="Z97"/>
  <c r="U97"/>
  <c r="P97"/>
  <c r="AI96"/>
  <c r="AH96"/>
  <c r="AG96"/>
  <c r="Y96"/>
  <c r="Z96"/>
  <c r="U96"/>
  <c r="P96"/>
  <c r="AI95"/>
  <c r="AO95"/>
  <c r="AN95"/>
  <c r="AH95"/>
  <c r="AM95"/>
  <c r="AL95"/>
  <c r="AG95"/>
  <c r="AK95"/>
  <c r="AJ95"/>
  <c r="Y95"/>
  <c r="Z95"/>
  <c r="U95"/>
  <c r="P95"/>
  <c r="AA94"/>
  <c r="AB94"/>
  <c r="V94"/>
  <c r="AC94"/>
  <c r="AF94"/>
  <c r="AI94"/>
  <c r="AE94"/>
  <c r="AH94"/>
  <c r="AD94"/>
  <c r="AG94"/>
  <c r="Y94"/>
  <c r="Z94"/>
  <c r="U94"/>
  <c r="P94"/>
  <c r="AI93"/>
  <c r="AH93"/>
  <c r="AG93"/>
  <c r="U93"/>
  <c r="P93"/>
  <c r="AI92"/>
  <c r="AH92"/>
  <c r="AG92"/>
  <c r="AA92"/>
  <c r="AB92"/>
  <c r="V92"/>
  <c r="AC92"/>
  <c r="Z92"/>
  <c r="U92"/>
  <c r="P92"/>
  <c r="AI91"/>
  <c r="AO91"/>
  <c r="AH91"/>
  <c r="AM91"/>
  <c r="AG91"/>
  <c r="AK91"/>
  <c r="Y91"/>
  <c r="Z91"/>
  <c r="U91"/>
  <c r="P91"/>
  <c r="Y90"/>
  <c r="Z90"/>
  <c r="U90"/>
  <c r="P90"/>
  <c r="Y89"/>
  <c r="Z89"/>
  <c r="U89"/>
  <c r="P89"/>
  <c r="Y88"/>
  <c r="Z88"/>
  <c r="U88"/>
  <c r="P88"/>
  <c r="Y87"/>
  <c r="Z87"/>
  <c r="U87"/>
  <c r="P87"/>
  <c r="AF86"/>
  <c r="AI86"/>
  <c r="AE86"/>
  <c r="AH86"/>
  <c r="AD86"/>
  <c r="AG86"/>
  <c r="AA86"/>
  <c r="AB86"/>
  <c r="V86"/>
  <c r="AC86"/>
  <c r="Z86"/>
  <c r="U86"/>
  <c r="P86"/>
  <c r="AI85"/>
  <c r="AH85"/>
  <c r="AG85"/>
  <c r="Y85"/>
  <c r="Z85"/>
  <c r="U85"/>
  <c r="P85"/>
  <c r="AI84"/>
  <c r="AH84"/>
  <c r="AG84"/>
  <c r="Y84"/>
  <c r="Z84"/>
  <c r="U84"/>
  <c r="P84"/>
  <c r="AI83"/>
  <c r="AO83"/>
  <c r="AH83"/>
  <c r="AM83"/>
  <c r="AG83"/>
  <c r="AK83"/>
  <c r="Y83"/>
  <c r="Z83"/>
  <c r="U83"/>
  <c r="P83"/>
  <c r="Y82"/>
  <c r="Z82"/>
  <c r="U82"/>
  <c r="P82"/>
  <c r="Y81"/>
  <c r="Z81"/>
  <c r="U81"/>
  <c r="P81"/>
  <c r="Y80"/>
  <c r="Z80"/>
  <c r="U80"/>
  <c r="P80"/>
  <c r="Z79"/>
  <c r="U79"/>
  <c r="P79"/>
  <c r="AI78"/>
  <c r="AH78"/>
  <c r="AG78"/>
  <c r="Y78"/>
  <c r="Z78"/>
  <c r="U78"/>
  <c r="P78"/>
  <c r="AI77"/>
  <c r="AH77"/>
  <c r="AG77"/>
  <c r="Y77"/>
  <c r="Z77"/>
  <c r="U77"/>
  <c r="P77"/>
  <c r="AI76"/>
  <c r="AH76"/>
  <c r="AG76"/>
  <c r="Y76"/>
  <c r="Z76"/>
  <c r="U76"/>
  <c r="P76"/>
  <c r="AI75"/>
  <c r="AO75"/>
  <c r="AN75"/>
  <c r="AH75"/>
  <c r="AM75"/>
  <c r="AL75"/>
  <c r="AG75"/>
  <c r="AK75"/>
  <c r="AJ75"/>
  <c r="Y75"/>
  <c r="Z75"/>
  <c r="U75"/>
  <c r="P75"/>
  <c r="AI74"/>
  <c r="AH74"/>
  <c r="AG74"/>
  <c r="AA74"/>
  <c r="AB74"/>
  <c r="V74"/>
  <c r="AC74"/>
  <c r="Y74"/>
  <c r="Z74"/>
  <c r="U74"/>
  <c r="P74"/>
  <c r="AI73"/>
  <c r="AH73"/>
  <c r="AG73"/>
  <c r="Y73"/>
  <c r="Z73"/>
  <c r="U73"/>
  <c r="P73"/>
  <c r="AI72"/>
  <c r="AH72"/>
  <c r="AG72"/>
  <c r="Y72"/>
  <c r="Z72"/>
  <c r="U72"/>
  <c r="P72"/>
  <c r="AI71"/>
  <c r="AO71"/>
  <c r="AH71"/>
  <c r="AM71"/>
  <c r="AG71"/>
  <c r="AK71"/>
  <c r="Y71"/>
  <c r="Z71"/>
  <c r="U71"/>
  <c r="P71"/>
  <c r="AI70"/>
  <c r="AH70"/>
  <c r="AG70"/>
  <c r="Y70"/>
  <c r="Z70"/>
  <c r="U70"/>
  <c r="P70"/>
  <c r="AI69"/>
  <c r="AH69"/>
  <c r="AG69"/>
  <c r="Y69"/>
  <c r="Z69"/>
  <c r="U69"/>
  <c r="P69"/>
  <c r="AI68"/>
  <c r="AH68"/>
  <c r="AG68"/>
  <c r="U68"/>
  <c r="P68"/>
  <c r="AI67"/>
  <c r="AO67"/>
  <c r="AN67"/>
  <c r="AH67"/>
  <c r="AM67"/>
  <c r="AL67"/>
  <c r="AG67"/>
  <c r="AK67"/>
  <c r="AJ67"/>
  <c r="Y67"/>
  <c r="Z67"/>
  <c r="U67"/>
  <c r="P67"/>
  <c r="AI66"/>
  <c r="AH66"/>
  <c r="AG66"/>
  <c r="Y66"/>
  <c r="Z66"/>
  <c r="U66"/>
  <c r="AI65"/>
  <c r="AH65"/>
  <c r="AG65"/>
  <c r="Y65"/>
  <c r="Z65"/>
  <c r="U65"/>
  <c r="AI64"/>
  <c r="AH64"/>
  <c r="AG64"/>
  <c r="Y64"/>
  <c r="Z64"/>
  <c r="U64"/>
  <c r="AI63"/>
  <c r="AO63"/>
  <c r="AN63"/>
  <c r="AH63"/>
  <c r="AM63"/>
  <c r="AL63"/>
  <c r="AG63"/>
  <c r="AK63"/>
  <c r="AJ63"/>
  <c r="Y63"/>
  <c r="Z63"/>
  <c r="U63"/>
  <c r="AI62"/>
  <c r="AH62"/>
  <c r="AG62"/>
  <c r="Y62"/>
  <c r="Z62"/>
  <c r="U62"/>
  <c r="AI61"/>
  <c r="AH61"/>
  <c r="AG61"/>
  <c r="Y61"/>
  <c r="Z61"/>
  <c r="U61"/>
  <c r="AI60"/>
  <c r="AH60"/>
  <c r="AG60"/>
  <c r="Y60"/>
  <c r="Z60"/>
  <c r="U60"/>
  <c r="AI59"/>
  <c r="AO59"/>
  <c r="AN59"/>
  <c r="AH59"/>
  <c r="AM59"/>
  <c r="AL59"/>
  <c r="AG59"/>
  <c r="AK59"/>
  <c r="AJ59"/>
  <c r="Y59"/>
  <c r="Z59"/>
  <c r="U59"/>
  <c r="AI58"/>
  <c r="AH58"/>
  <c r="AG58"/>
  <c r="Y58"/>
  <c r="Z58"/>
  <c r="U58"/>
  <c r="AI57"/>
  <c r="AH57"/>
  <c r="AG57"/>
  <c r="Y57"/>
  <c r="Z57"/>
  <c r="U57"/>
  <c r="AI56"/>
  <c r="AH56"/>
  <c r="AG56"/>
  <c r="Y56"/>
  <c r="Z56"/>
  <c r="U56"/>
  <c r="AI55"/>
  <c r="AO55"/>
  <c r="AN55"/>
  <c r="AH55"/>
  <c r="AM55"/>
  <c r="AL55"/>
  <c r="AG55"/>
  <c r="AK55"/>
  <c r="AJ55"/>
  <c r="Y55"/>
  <c r="Z55"/>
  <c r="U55"/>
  <c r="AI54"/>
  <c r="AH54"/>
  <c r="AG54"/>
  <c r="Y54"/>
  <c r="Z54"/>
  <c r="U54"/>
  <c r="AI53"/>
  <c r="AH53"/>
  <c r="AG53"/>
  <c r="Y53"/>
  <c r="Z53"/>
  <c r="U53"/>
  <c r="AI52"/>
  <c r="AH52"/>
  <c r="AG52"/>
  <c r="Y52"/>
  <c r="Z52"/>
  <c r="U52"/>
  <c r="AI51"/>
  <c r="AO51"/>
  <c r="AH51"/>
  <c r="AM51"/>
  <c r="AG51"/>
  <c r="AK51"/>
  <c r="Y51"/>
  <c r="Z51"/>
  <c r="U51"/>
  <c r="AI50"/>
  <c r="AH50"/>
  <c r="AG50"/>
  <c r="Y50"/>
  <c r="Z50"/>
  <c r="U50"/>
  <c r="AI49"/>
  <c r="AH49"/>
  <c r="AG49"/>
  <c r="Y49"/>
  <c r="Z49"/>
  <c r="U49"/>
  <c r="AI48"/>
  <c r="AH48"/>
  <c r="AG48"/>
  <c r="Z48"/>
  <c r="U48"/>
  <c r="AI47"/>
  <c r="AO47"/>
  <c r="AH47"/>
  <c r="AM47"/>
  <c r="AG47"/>
  <c r="AK47"/>
  <c r="Y47"/>
  <c r="Z47"/>
  <c r="U47"/>
  <c r="AI46"/>
  <c r="AH46"/>
  <c r="AG46"/>
  <c r="Y46"/>
  <c r="Z46"/>
  <c r="W46"/>
  <c r="U46"/>
  <c r="P46"/>
  <c r="AI45"/>
  <c r="AH45"/>
  <c r="AG45"/>
  <c r="Z45"/>
  <c r="U45"/>
  <c r="P45"/>
  <c r="AI44"/>
  <c r="AH44"/>
  <c r="AG44"/>
  <c r="Z44"/>
  <c r="U44"/>
  <c r="P44"/>
  <c r="AA43"/>
  <c r="AB43"/>
  <c r="V43"/>
  <c r="AC43"/>
  <c r="AF43"/>
  <c r="AI43"/>
  <c r="AO43"/>
  <c r="AN43"/>
  <c r="AE43"/>
  <c r="AH43"/>
  <c r="AM43"/>
  <c r="AL43"/>
  <c r="AD43"/>
  <c r="AG43"/>
  <c r="AK43"/>
  <c r="AJ43"/>
  <c r="Y43"/>
  <c r="Z43"/>
  <c r="U43"/>
  <c r="P43"/>
  <c r="AI42"/>
  <c r="AH42"/>
  <c r="AG42"/>
  <c r="Y42"/>
  <c r="Z42"/>
  <c r="U42"/>
  <c r="P42"/>
  <c r="AI41"/>
  <c r="AH41"/>
  <c r="AG41"/>
  <c r="Y41"/>
  <c r="Z41"/>
  <c r="U41"/>
  <c r="P41"/>
  <c r="AI40"/>
  <c r="AH40"/>
  <c r="AG40"/>
  <c r="Y40"/>
  <c r="Z40"/>
  <c r="U40"/>
  <c r="P40"/>
  <c r="AI39"/>
  <c r="AO39"/>
  <c r="AN39"/>
  <c r="AH39"/>
  <c r="AM39"/>
  <c r="AL39"/>
  <c r="AG39"/>
  <c r="AK39"/>
  <c r="AJ39"/>
  <c r="Y39"/>
  <c r="Z39"/>
  <c r="U39"/>
  <c r="P39"/>
  <c r="AI38"/>
  <c r="AH38"/>
  <c r="AG38"/>
  <c r="Y38"/>
  <c r="Z38"/>
  <c r="U38"/>
  <c r="P38"/>
  <c r="AI37"/>
  <c r="AH37"/>
  <c r="AG37"/>
  <c r="AA37"/>
  <c r="AB37"/>
  <c r="V37"/>
  <c r="AC37"/>
  <c r="Y37"/>
  <c r="Z37"/>
  <c r="U37"/>
  <c r="P37"/>
  <c r="AI36"/>
  <c r="AH36"/>
  <c r="AG36"/>
  <c r="Y36"/>
  <c r="Z36"/>
  <c r="U36"/>
  <c r="P36"/>
  <c r="AI35"/>
  <c r="AO35"/>
  <c r="AH35"/>
  <c r="AM35"/>
  <c r="AG35"/>
  <c r="AK35"/>
  <c r="Y35"/>
  <c r="Z35"/>
  <c r="U35"/>
  <c r="P35"/>
  <c r="AI34"/>
  <c r="AH34"/>
  <c r="AG34"/>
  <c r="Y34"/>
  <c r="Z34"/>
  <c r="U34"/>
  <c r="P34"/>
  <c r="AI33"/>
  <c r="AH33"/>
  <c r="AG33"/>
  <c r="Y33"/>
  <c r="Z33"/>
  <c r="U33"/>
  <c r="P33"/>
  <c r="AI32"/>
  <c r="AH32"/>
  <c r="AG32"/>
  <c r="Z32"/>
  <c r="U32"/>
  <c r="P32"/>
  <c r="AI31"/>
  <c r="AO31"/>
  <c r="AN31"/>
  <c r="AH31"/>
  <c r="AM31"/>
  <c r="AL31"/>
  <c r="AG31"/>
  <c r="AK31"/>
  <c r="AJ31"/>
  <c r="Z31"/>
  <c r="U31"/>
  <c r="P31"/>
  <c r="AI30"/>
  <c r="AH30"/>
  <c r="AG30"/>
  <c r="Y30"/>
  <c r="Z30"/>
  <c r="U30"/>
  <c r="P30"/>
  <c r="AI29"/>
  <c r="AH29"/>
  <c r="AG29"/>
  <c r="Y29"/>
  <c r="Z29"/>
  <c r="U29"/>
  <c r="P29"/>
  <c r="AI28"/>
  <c r="AH28"/>
  <c r="AG28"/>
  <c r="Y28"/>
  <c r="Z28"/>
  <c r="U28"/>
  <c r="P28"/>
  <c r="AI27"/>
  <c r="AO27"/>
  <c r="AN27"/>
  <c r="AH27"/>
  <c r="AM27"/>
  <c r="AL27"/>
  <c r="AG27"/>
  <c r="AK27"/>
  <c r="AJ27"/>
  <c r="Y27"/>
  <c r="Z27"/>
  <c r="U27"/>
  <c r="P27"/>
  <c r="AI26"/>
  <c r="AH26"/>
  <c r="AG26"/>
  <c r="U26"/>
  <c r="P26"/>
  <c r="AI25"/>
  <c r="AH25"/>
  <c r="AG25"/>
  <c r="Y25"/>
  <c r="Z25"/>
  <c r="U25"/>
  <c r="P25"/>
  <c r="AI24"/>
  <c r="AH24"/>
  <c r="AG24"/>
  <c r="Y24"/>
  <c r="Z24"/>
  <c r="U24"/>
  <c r="P24"/>
  <c r="AI23"/>
  <c r="AO23"/>
  <c r="AH23"/>
  <c r="AM23"/>
  <c r="AG23"/>
  <c r="AK23"/>
  <c r="Y23"/>
  <c r="Z23"/>
  <c r="U23"/>
  <c r="P23"/>
  <c r="AI22"/>
  <c r="AH22"/>
  <c r="AG22"/>
  <c r="Y22"/>
  <c r="AA22"/>
  <c r="Z22"/>
  <c r="AB22"/>
  <c r="V22"/>
  <c r="AC22"/>
  <c r="U22"/>
  <c r="P22"/>
  <c r="AI21"/>
  <c r="AH21"/>
  <c r="AG21"/>
  <c r="U21"/>
  <c r="P21"/>
  <c r="AI20"/>
  <c r="AH20"/>
  <c r="AG20"/>
  <c r="AA20"/>
  <c r="AB20"/>
  <c r="V20"/>
  <c r="AC20"/>
  <c r="Z20"/>
  <c r="Y20"/>
  <c r="U20"/>
  <c r="P20"/>
  <c r="AN19"/>
  <c r="AI19"/>
  <c r="AO19"/>
  <c r="AL19"/>
  <c r="AH19"/>
  <c r="AM19"/>
  <c r="AJ19"/>
  <c r="AG19"/>
  <c r="AK19"/>
  <c r="Y19"/>
  <c r="Z19"/>
  <c r="U19"/>
  <c r="P19"/>
  <c r="AI18"/>
  <c r="AH18"/>
  <c r="AG18"/>
  <c r="Y18"/>
  <c r="Z18"/>
  <c r="U18"/>
  <c r="P18"/>
  <c r="AI17"/>
  <c r="AH17"/>
  <c r="AG17"/>
  <c r="Y17"/>
  <c r="Z17"/>
  <c r="U17"/>
  <c r="P17"/>
  <c r="AI16"/>
  <c r="AH16"/>
  <c r="AG16"/>
  <c r="Y16"/>
  <c r="Z16"/>
  <c r="U16"/>
  <c r="P16"/>
  <c r="AI15"/>
  <c r="AO15"/>
  <c r="AN15"/>
  <c r="AH15"/>
  <c r="AM15"/>
  <c r="AL15"/>
  <c r="AG15"/>
  <c r="AK15"/>
  <c r="AJ15"/>
  <c r="Y15"/>
  <c r="Z15"/>
  <c r="U15"/>
  <c r="P15"/>
  <c r="AI14"/>
  <c r="AH14"/>
  <c r="AG14"/>
  <c r="Y14"/>
  <c r="Z14"/>
  <c r="U14"/>
  <c r="P14"/>
  <c r="AI13"/>
  <c r="AH13"/>
  <c r="AG13"/>
  <c r="P13"/>
  <c r="AI12"/>
  <c r="AH12"/>
  <c r="AG12"/>
  <c r="U12"/>
  <c r="P12"/>
  <c r="AI11"/>
  <c r="AO11"/>
  <c r="AN11"/>
  <c r="AH11"/>
  <c r="AM11"/>
  <c r="AL11"/>
  <c r="AG11"/>
  <c r="AK11"/>
  <c r="AJ11"/>
  <c r="P11"/>
  <c r="AI10"/>
  <c r="AH10"/>
  <c r="AG10"/>
  <c r="Y10"/>
  <c r="Z10"/>
  <c r="P10"/>
  <c r="AI9"/>
  <c r="AH9"/>
  <c r="AG9"/>
  <c r="Y9"/>
  <c r="Z9"/>
  <c r="U9"/>
  <c r="P9"/>
  <c r="AI8"/>
  <c r="AH8"/>
  <c r="AG8"/>
  <c r="Y8"/>
  <c r="Z8"/>
  <c r="U8"/>
  <c r="P8"/>
  <c r="AI7"/>
  <c r="AO7"/>
  <c r="AH7"/>
  <c r="AM7"/>
  <c r="AG7"/>
  <c r="AK7"/>
  <c r="U7"/>
  <c r="P7"/>
  <c r="AI6"/>
  <c r="AH6"/>
  <c r="AG6"/>
  <c r="Y6"/>
  <c r="Z6"/>
  <c r="U6"/>
  <c r="P6"/>
  <c r="AI5"/>
  <c r="AH5"/>
  <c r="AG5"/>
  <c r="Y5"/>
  <c r="Z5"/>
  <c r="P5"/>
  <c r="AI4"/>
  <c r="AH4"/>
  <c r="AG4"/>
  <c r="Y4"/>
  <c r="Z4"/>
  <c r="P4"/>
  <c r="AI3"/>
  <c r="AO3"/>
  <c r="AN3"/>
  <c r="AH3"/>
  <c r="AM3"/>
  <c r="AL3"/>
  <c r="AG3"/>
  <c r="AK3"/>
  <c r="AJ3"/>
  <c r="Y3"/>
  <c r="Z3"/>
  <c r="P3"/>
  <c r="AD166" i="11"/>
  <c r="AM166"/>
  <c r="AC166"/>
  <c r="AJ166"/>
  <c r="AB166"/>
  <c r="AG166"/>
  <c r="Y166"/>
  <c r="Z166"/>
  <c r="T166"/>
  <c r="AA166"/>
  <c r="X166"/>
  <c r="W166"/>
  <c r="S166"/>
  <c r="E166"/>
  <c r="AD165"/>
  <c r="AM165"/>
  <c r="AC165"/>
  <c r="AJ165"/>
  <c r="AB165"/>
  <c r="AG165"/>
  <c r="Y165"/>
  <c r="Z165"/>
  <c r="T165"/>
  <c r="AA165"/>
  <c r="X165"/>
  <c r="W165"/>
  <c r="S165"/>
  <c r="E165"/>
  <c r="AD164"/>
  <c r="AM164"/>
  <c r="AC164"/>
  <c r="AJ164"/>
  <c r="AB164"/>
  <c r="AG164"/>
  <c r="Y164"/>
  <c r="Z164"/>
  <c r="T164"/>
  <c r="AA164"/>
  <c r="X164"/>
  <c r="W164"/>
  <c r="S164"/>
  <c r="E164"/>
  <c r="AD163"/>
  <c r="AM163"/>
  <c r="AL163"/>
  <c r="AK163"/>
  <c r="AC163"/>
  <c r="AJ163"/>
  <c r="AI163"/>
  <c r="AH163"/>
  <c r="AB163"/>
  <c r="AG163"/>
  <c r="AF163"/>
  <c r="AE163"/>
  <c r="Y163"/>
  <c r="Z163"/>
  <c r="T163"/>
  <c r="AA163"/>
  <c r="X163"/>
  <c r="W163"/>
  <c r="S163"/>
  <c r="E163"/>
  <c r="AM162"/>
  <c r="AJ162"/>
  <c r="AG162"/>
  <c r="Y162"/>
  <c r="Z162"/>
  <c r="S162"/>
  <c r="T162"/>
  <c r="AA162"/>
  <c r="W162"/>
  <c r="X162"/>
  <c r="E162"/>
  <c r="AM161"/>
  <c r="AJ161"/>
  <c r="AG161"/>
  <c r="E161"/>
  <c r="AM160"/>
  <c r="AJ160"/>
  <c r="AG160"/>
  <c r="E160"/>
  <c r="AM159"/>
  <c r="E159"/>
  <c r="AL159"/>
  <c r="AK159"/>
  <c r="AJ159"/>
  <c r="AI159"/>
  <c r="AH159"/>
  <c r="AG159"/>
  <c r="AF159"/>
  <c r="AE159"/>
  <c r="AM158"/>
  <c r="AJ158"/>
  <c r="AG158"/>
  <c r="W158"/>
  <c r="X158"/>
  <c r="E158"/>
  <c r="AM157"/>
  <c r="AJ157"/>
  <c r="AG157"/>
  <c r="W157"/>
  <c r="X157"/>
  <c r="E157"/>
  <c r="AM156"/>
  <c r="AJ156"/>
  <c r="AG156"/>
  <c r="W156"/>
  <c r="X156"/>
  <c r="E156"/>
  <c r="AM155"/>
  <c r="E155"/>
  <c r="AL155"/>
  <c r="AK155"/>
  <c r="AJ155"/>
  <c r="AI155"/>
  <c r="AH155"/>
  <c r="AG155"/>
  <c r="AF155"/>
  <c r="AE155"/>
  <c r="W155"/>
  <c r="X155"/>
  <c r="AM154"/>
  <c r="AJ154"/>
  <c r="AG154"/>
  <c r="W154"/>
  <c r="X154"/>
  <c r="E154"/>
  <c r="AM153"/>
  <c r="AJ153"/>
  <c r="AG153"/>
  <c r="W153"/>
  <c r="X153"/>
  <c r="E153"/>
  <c r="AM152"/>
  <c r="AJ152"/>
  <c r="AG152"/>
  <c r="W152"/>
  <c r="X152"/>
  <c r="E152"/>
  <c r="AM151"/>
  <c r="E151"/>
  <c r="AL151"/>
  <c r="AK151"/>
  <c r="AJ151"/>
  <c r="AI151"/>
  <c r="AH151"/>
  <c r="AG151"/>
  <c r="W151"/>
  <c r="X151"/>
  <c r="AM150"/>
  <c r="AJ150"/>
  <c r="AG150"/>
  <c r="E150"/>
  <c r="AM149"/>
  <c r="AJ149"/>
  <c r="AG149"/>
  <c r="X149"/>
  <c r="E149"/>
  <c r="AM148"/>
  <c r="AJ148"/>
  <c r="AG148"/>
  <c r="E148"/>
  <c r="AM147"/>
  <c r="E147"/>
  <c r="AL147"/>
  <c r="AK147"/>
  <c r="AJ147"/>
  <c r="AI147"/>
  <c r="AH147"/>
  <c r="AG147"/>
  <c r="AF147"/>
  <c r="AE147"/>
  <c r="AM146"/>
  <c r="AJ146"/>
  <c r="AG146"/>
  <c r="E146"/>
  <c r="AM145"/>
  <c r="AJ145"/>
  <c r="AG145"/>
  <c r="E145"/>
  <c r="AM144"/>
  <c r="AJ144"/>
  <c r="AG144"/>
  <c r="E144"/>
  <c r="AM143"/>
  <c r="E143"/>
  <c r="AL143"/>
  <c r="AK143"/>
  <c r="AJ143"/>
  <c r="AI143"/>
  <c r="AH143"/>
  <c r="AG143"/>
  <c r="W143"/>
  <c r="X143"/>
  <c r="AM142"/>
  <c r="AJ142"/>
  <c r="AG142"/>
  <c r="Y142"/>
  <c r="Z142"/>
  <c r="S142"/>
  <c r="T142"/>
  <c r="AA142"/>
  <c r="W142"/>
  <c r="X142"/>
  <c r="E142"/>
  <c r="AM141"/>
  <c r="AJ141"/>
  <c r="AG141"/>
  <c r="Y141"/>
  <c r="Z141"/>
  <c r="S141"/>
  <c r="T141"/>
  <c r="AA141"/>
  <c r="W141"/>
  <c r="X141"/>
  <c r="E141"/>
  <c r="AM140"/>
  <c r="AJ140"/>
  <c r="AG140"/>
  <c r="Y140"/>
  <c r="Z140"/>
  <c r="S140"/>
  <c r="T140"/>
  <c r="AA140"/>
  <c r="W140"/>
  <c r="X140"/>
  <c r="E140"/>
  <c r="AM139"/>
  <c r="AL139"/>
  <c r="AK139"/>
  <c r="AJ139"/>
  <c r="AI139"/>
  <c r="AH139"/>
  <c r="AG139"/>
  <c r="AF139"/>
  <c r="AE139"/>
  <c r="Y139"/>
  <c r="Z139"/>
  <c r="S139"/>
  <c r="T139"/>
  <c r="AA139"/>
  <c r="W139"/>
  <c r="X139"/>
  <c r="E139"/>
  <c r="AM138"/>
  <c r="W138"/>
  <c r="X138"/>
  <c r="S138"/>
  <c r="O138"/>
  <c r="E138"/>
  <c r="AM137"/>
  <c r="W137"/>
  <c r="X137"/>
  <c r="S137"/>
  <c r="O137"/>
  <c r="E137"/>
  <c r="AM136"/>
  <c r="W136"/>
  <c r="X136"/>
  <c r="S136"/>
  <c r="O136"/>
  <c r="E136"/>
  <c r="AM135"/>
  <c r="S135"/>
  <c r="O135"/>
  <c r="E135"/>
  <c r="AM134"/>
  <c r="W134"/>
  <c r="X134"/>
  <c r="S134"/>
  <c r="O134"/>
  <c r="E134"/>
  <c r="AM133"/>
  <c r="W133"/>
  <c r="X133"/>
  <c r="S133"/>
  <c r="O133"/>
  <c r="E133"/>
  <c r="AM132"/>
  <c r="W132"/>
  <c r="X132"/>
  <c r="S132"/>
  <c r="O132"/>
  <c r="E132"/>
  <c r="AM131"/>
  <c r="W131"/>
  <c r="X131"/>
  <c r="S131"/>
  <c r="O131"/>
  <c r="E131"/>
  <c r="AM130"/>
  <c r="W130"/>
  <c r="X130"/>
  <c r="S130"/>
  <c r="O130"/>
  <c r="E130"/>
  <c r="AM129"/>
  <c r="W129"/>
  <c r="X129"/>
  <c r="S129"/>
  <c r="O129"/>
  <c r="E129"/>
  <c r="AM128"/>
  <c r="W128"/>
  <c r="X128"/>
  <c r="S128"/>
  <c r="O128"/>
  <c r="E128"/>
  <c r="AM127"/>
  <c r="W127"/>
  <c r="X127"/>
  <c r="S127"/>
  <c r="O127"/>
  <c r="E127"/>
  <c r="AD126"/>
  <c r="AM126"/>
  <c r="AC126"/>
  <c r="AB126"/>
  <c r="T126"/>
  <c r="Y126"/>
  <c r="Z126"/>
  <c r="AA126"/>
  <c r="X126"/>
  <c r="W126"/>
  <c r="S126"/>
  <c r="E126"/>
  <c r="AD125"/>
  <c r="AM125"/>
  <c r="AC125"/>
  <c r="AB125"/>
  <c r="T125"/>
  <c r="Y125"/>
  <c r="Z125"/>
  <c r="AA125"/>
  <c r="X125"/>
  <c r="W125"/>
  <c r="S125"/>
  <c r="E125"/>
  <c r="AM124"/>
  <c r="W124"/>
  <c r="X124"/>
  <c r="S124"/>
  <c r="O124"/>
  <c r="E124"/>
  <c r="AM123"/>
  <c r="W123"/>
  <c r="X123"/>
  <c r="S123"/>
  <c r="O123"/>
  <c r="E123"/>
  <c r="AM122"/>
  <c r="W122"/>
  <c r="X122"/>
  <c r="S122"/>
  <c r="O122"/>
  <c r="E122"/>
  <c r="AM121"/>
  <c r="W121"/>
  <c r="X121"/>
  <c r="S121"/>
  <c r="O121"/>
  <c r="E121"/>
  <c r="AM120"/>
  <c r="W120"/>
  <c r="X120"/>
  <c r="S120"/>
  <c r="O120"/>
  <c r="E120"/>
  <c r="AM119"/>
  <c r="S119"/>
  <c r="O119"/>
  <c r="E119"/>
  <c r="AM118"/>
  <c r="W118"/>
  <c r="X118"/>
  <c r="S118"/>
  <c r="O118"/>
  <c r="E118"/>
  <c r="AM117"/>
  <c r="W117"/>
  <c r="X117"/>
  <c r="S117"/>
  <c r="O117"/>
  <c r="E117"/>
  <c r="AM116"/>
  <c r="W116"/>
  <c r="X116"/>
  <c r="S116"/>
  <c r="O116"/>
  <c r="E116"/>
  <c r="AM115"/>
  <c r="E115"/>
  <c r="AF115"/>
  <c r="AE115"/>
  <c r="W115"/>
  <c r="X115"/>
  <c r="S115"/>
  <c r="O115"/>
  <c r="AM114"/>
  <c r="AJ114"/>
  <c r="AG114"/>
  <c r="S114"/>
  <c r="O114"/>
  <c r="E114"/>
  <c r="AM113"/>
  <c r="AJ113"/>
  <c r="AG113"/>
  <c r="S113"/>
  <c r="O113"/>
  <c r="E113"/>
  <c r="AM112"/>
  <c r="AJ112"/>
  <c r="AG112"/>
  <c r="S112"/>
  <c r="O112"/>
  <c r="E112"/>
  <c r="AM111"/>
  <c r="E111"/>
  <c r="AL111"/>
  <c r="AK111"/>
  <c r="AJ111"/>
  <c r="AI111"/>
  <c r="AH111"/>
  <c r="AG111"/>
  <c r="AF111"/>
  <c r="AE111"/>
  <c r="S111"/>
  <c r="O111"/>
  <c r="AM110"/>
  <c r="AJ110"/>
  <c r="AG110"/>
  <c r="Y110"/>
  <c r="Z110"/>
  <c r="T110"/>
  <c r="AA110"/>
  <c r="W110"/>
  <c r="X110"/>
  <c r="S110"/>
  <c r="O110"/>
  <c r="E110"/>
  <c r="AM109"/>
  <c r="AJ109"/>
  <c r="AG109"/>
  <c r="W109"/>
  <c r="X109"/>
  <c r="S109"/>
  <c r="O109"/>
  <c r="E109"/>
  <c r="AM108"/>
  <c r="AJ108"/>
  <c r="AG108"/>
  <c r="W108"/>
  <c r="X108"/>
  <c r="S108"/>
  <c r="O108"/>
  <c r="E108"/>
  <c r="AM107"/>
  <c r="E107"/>
  <c r="AL107"/>
  <c r="AK107"/>
  <c r="AJ107"/>
  <c r="AI107"/>
  <c r="AH107"/>
  <c r="AG107"/>
  <c r="AF107"/>
  <c r="AE107"/>
  <c r="Y107"/>
  <c r="Z107"/>
  <c r="T107"/>
  <c r="AA107"/>
  <c r="W107"/>
  <c r="X107"/>
  <c r="S107"/>
  <c r="O107"/>
  <c r="AM106"/>
  <c r="AJ106"/>
  <c r="AG106"/>
  <c r="W106"/>
  <c r="X106"/>
  <c r="S106"/>
  <c r="O106"/>
  <c r="E106"/>
  <c r="AM105"/>
  <c r="AJ105"/>
  <c r="AG105"/>
  <c r="W105"/>
  <c r="X105"/>
  <c r="S105"/>
  <c r="O105"/>
  <c r="E105"/>
  <c r="AM104"/>
  <c r="AJ104"/>
  <c r="AG104"/>
  <c r="W104"/>
  <c r="X104"/>
  <c r="S104"/>
  <c r="O104"/>
  <c r="E104"/>
  <c r="AM103"/>
  <c r="E103"/>
  <c r="AL103"/>
  <c r="AK103"/>
  <c r="AJ103"/>
  <c r="AI103"/>
  <c r="AH103"/>
  <c r="AG103"/>
  <c r="AF103"/>
  <c r="AE103"/>
  <c r="W103"/>
  <c r="X103"/>
  <c r="S103"/>
  <c r="O103"/>
  <c r="AD102"/>
  <c r="AM102"/>
  <c r="AC102"/>
  <c r="AJ102"/>
  <c r="AB102"/>
  <c r="AG102"/>
  <c r="Y102"/>
  <c r="Z102"/>
  <c r="T102"/>
  <c r="AA102"/>
  <c r="X102"/>
  <c r="W102"/>
  <c r="S102"/>
  <c r="E102"/>
  <c r="AM101"/>
  <c r="AJ101"/>
  <c r="AG101"/>
  <c r="U101"/>
  <c r="S101"/>
  <c r="O101"/>
  <c r="E101"/>
  <c r="AM100"/>
  <c r="AJ100"/>
  <c r="AG100"/>
  <c r="S100"/>
  <c r="O100"/>
  <c r="E100"/>
  <c r="AM99"/>
  <c r="E99"/>
  <c r="AL99"/>
  <c r="AK99"/>
  <c r="AJ99"/>
  <c r="AI99"/>
  <c r="AH99"/>
  <c r="AG99"/>
  <c r="AF99"/>
  <c r="AE99"/>
  <c r="W99"/>
  <c r="X99"/>
  <c r="S99"/>
  <c r="O99"/>
  <c r="AM98"/>
  <c r="AJ98"/>
  <c r="AG98"/>
  <c r="W98"/>
  <c r="X98"/>
  <c r="S98"/>
  <c r="O98"/>
  <c r="E98"/>
  <c r="AM97"/>
  <c r="AJ97"/>
  <c r="AG97"/>
  <c r="W97"/>
  <c r="X97"/>
  <c r="S97"/>
  <c r="O97"/>
  <c r="E97"/>
  <c r="AM96"/>
  <c r="AJ96"/>
  <c r="AG96"/>
  <c r="W96"/>
  <c r="X96"/>
  <c r="S96"/>
  <c r="O96"/>
  <c r="E96"/>
  <c r="AM95"/>
  <c r="E95"/>
  <c r="AL95"/>
  <c r="AK95"/>
  <c r="AJ95"/>
  <c r="AI95"/>
  <c r="AH95"/>
  <c r="AG95"/>
  <c r="AF95"/>
  <c r="AE95"/>
  <c r="W95"/>
  <c r="X95"/>
  <c r="S95"/>
  <c r="O95"/>
  <c r="AM94"/>
  <c r="AJ94"/>
  <c r="AG94"/>
  <c r="S94"/>
  <c r="O94"/>
  <c r="E94"/>
  <c r="AM93"/>
  <c r="AJ93"/>
  <c r="AG93"/>
  <c r="W93"/>
  <c r="X93"/>
  <c r="S93"/>
  <c r="O93"/>
  <c r="E93"/>
  <c r="AM92"/>
  <c r="AJ92"/>
  <c r="AG92"/>
  <c r="Y92"/>
  <c r="Z92"/>
  <c r="T92"/>
  <c r="AA92"/>
  <c r="X92"/>
  <c r="U92"/>
  <c r="S92"/>
  <c r="O92"/>
  <c r="E92"/>
  <c r="AM91"/>
  <c r="E91"/>
  <c r="AL91"/>
  <c r="AK91"/>
  <c r="AJ91"/>
  <c r="AI91"/>
  <c r="AH91"/>
  <c r="AG91"/>
  <c r="AF91"/>
  <c r="AE91"/>
  <c r="Y91"/>
  <c r="Z91"/>
  <c r="T91"/>
  <c r="AA91"/>
  <c r="X91"/>
  <c r="S91"/>
  <c r="O91"/>
  <c r="AM90"/>
  <c r="AJ90"/>
  <c r="AG90"/>
  <c r="W90"/>
  <c r="X90"/>
  <c r="S90"/>
  <c r="O90"/>
  <c r="E90"/>
  <c r="AM89"/>
  <c r="AJ89"/>
  <c r="AG89"/>
  <c r="W89"/>
  <c r="X89"/>
  <c r="S89"/>
  <c r="O89"/>
  <c r="E89"/>
  <c r="AM88"/>
  <c r="AJ88"/>
  <c r="AG88"/>
  <c r="W88"/>
  <c r="X88"/>
  <c r="S88"/>
  <c r="O88"/>
  <c r="E88"/>
  <c r="AM87"/>
  <c r="E87"/>
  <c r="AL87"/>
  <c r="AK87"/>
  <c r="AJ87"/>
  <c r="AI87"/>
  <c r="AH87"/>
  <c r="AG87"/>
  <c r="AF87"/>
  <c r="AE87"/>
  <c r="W87"/>
  <c r="X87"/>
  <c r="S87"/>
  <c r="O87"/>
  <c r="AM86"/>
  <c r="AJ86"/>
  <c r="AG86"/>
  <c r="W86"/>
  <c r="X86"/>
  <c r="S86"/>
  <c r="O86"/>
  <c r="E86"/>
  <c r="AM85"/>
  <c r="AJ85"/>
  <c r="AG85"/>
  <c r="W85"/>
  <c r="X85"/>
  <c r="S85"/>
  <c r="O85"/>
  <c r="E85"/>
  <c r="AM84"/>
  <c r="AJ84"/>
  <c r="AG84"/>
  <c r="W84"/>
  <c r="X84"/>
  <c r="S84"/>
  <c r="O84"/>
  <c r="E84"/>
  <c r="AM83"/>
  <c r="E83"/>
  <c r="AL83"/>
  <c r="AK83"/>
  <c r="AJ83"/>
  <c r="AI83"/>
  <c r="AH83"/>
  <c r="AF83"/>
  <c r="AE83"/>
  <c r="W83"/>
  <c r="X83"/>
  <c r="S83"/>
  <c r="O83"/>
  <c r="AM82"/>
  <c r="AJ82"/>
  <c r="AG82"/>
  <c r="W82"/>
  <c r="X82"/>
  <c r="S82"/>
  <c r="O82"/>
  <c r="E82"/>
  <c r="AM81"/>
  <c r="AJ81"/>
  <c r="AG81"/>
  <c r="W81"/>
  <c r="X81"/>
  <c r="S81"/>
  <c r="O81"/>
  <c r="E81"/>
  <c r="AM80"/>
  <c r="AJ80"/>
  <c r="AG80"/>
  <c r="W80"/>
  <c r="X80"/>
  <c r="S80"/>
  <c r="O80"/>
  <c r="E80"/>
  <c r="AM79"/>
  <c r="E79"/>
  <c r="AL79"/>
  <c r="AK79"/>
  <c r="AJ79"/>
  <c r="AI79"/>
  <c r="AH79"/>
  <c r="AG79"/>
  <c r="AF79"/>
  <c r="AE79"/>
  <c r="X79"/>
  <c r="S79"/>
  <c r="O79"/>
  <c r="AM78"/>
  <c r="AJ78"/>
  <c r="AG78"/>
  <c r="W78"/>
  <c r="X78"/>
  <c r="S78"/>
  <c r="O78"/>
  <c r="E78"/>
  <c r="AM77"/>
  <c r="AJ77"/>
  <c r="AG77"/>
  <c r="W77"/>
  <c r="X77"/>
  <c r="S77"/>
  <c r="O77"/>
  <c r="E77"/>
  <c r="AM76"/>
  <c r="AJ76"/>
  <c r="AG76"/>
  <c r="W76"/>
  <c r="X76"/>
  <c r="S76"/>
  <c r="O76"/>
  <c r="E76"/>
  <c r="AM75"/>
  <c r="E75"/>
  <c r="AL75"/>
  <c r="AK75"/>
  <c r="AJ75"/>
  <c r="AI75"/>
  <c r="AH75"/>
  <c r="AG75"/>
  <c r="AF75"/>
  <c r="AE75"/>
  <c r="W75"/>
  <c r="X75"/>
  <c r="S75"/>
  <c r="O75"/>
  <c r="AM74"/>
  <c r="AJ74"/>
  <c r="AG74"/>
  <c r="W74"/>
  <c r="X74"/>
  <c r="S74"/>
  <c r="O74"/>
  <c r="E74"/>
  <c r="AM73"/>
  <c r="AJ73"/>
  <c r="AG73"/>
  <c r="W73"/>
  <c r="X73"/>
  <c r="S73"/>
  <c r="O73"/>
  <c r="E73"/>
  <c r="AM72"/>
  <c r="AJ72"/>
  <c r="AG72"/>
  <c r="W72"/>
  <c r="X72"/>
  <c r="U72"/>
  <c r="S72"/>
  <c r="O72"/>
  <c r="E72"/>
  <c r="AM71"/>
  <c r="E71"/>
  <c r="AL71"/>
  <c r="AK71"/>
  <c r="AJ71"/>
  <c r="AI71"/>
  <c r="AH71"/>
  <c r="AG71"/>
  <c r="AF71"/>
  <c r="AE71"/>
  <c r="W71"/>
  <c r="X71"/>
  <c r="S71"/>
  <c r="O71"/>
  <c r="AM70"/>
  <c r="AJ70"/>
  <c r="AG70"/>
  <c r="S70"/>
  <c r="O70"/>
  <c r="E70"/>
  <c r="AM69"/>
  <c r="AJ69"/>
  <c r="AG69"/>
  <c r="W69"/>
  <c r="X69"/>
  <c r="S69"/>
  <c r="O69"/>
  <c r="E69"/>
  <c r="AM68"/>
  <c r="AJ68"/>
  <c r="AG68"/>
  <c r="W68"/>
  <c r="X68"/>
  <c r="S68"/>
  <c r="O68"/>
  <c r="E68"/>
  <c r="AM67"/>
  <c r="E67"/>
  <c r="AL67"/>
  <c r="AK67"/>
  <c r="AJ67"/>
  <c r="AI67"/>
  <c r="AH67"/>
  <c r="AG67"/>
  <c r="AF67"/>
  <c r="AE67"/>
  <c r="W67"/>
  <c r="X67"/>
  <c r="S67"/>
  <c r="O67"/>
  <c r="AM66"/>
  <c r="AJ66"/>
  <c r="AG66"/>
  <c r="W66"/>
  <c r="X66"/>
  <c r="S66"/>
  <c r="O66"/>
  <c r="E66"/>
  <c r="AM65"/>
  <c r="AJ65"/>
  <c r="AG65"/>
  <c r="W65"/>
  <c r="X65"/>
  <c r="S65"/>
  <c r="O65"/>
  <c r="E65"/>
  <c r="AM64"/>
  <c r="AJ64"/>
  <c r="AG64"/>
  <c r="W64"/>
  <c r="X64"/>
  <c r="S64"/>
  <c r="O64"/>
  <c r="E64"/>
  <c r="AM63"/>
  <c r="E63"/>
  <c r="AL63"/>
  <c r="AK63"/>
  <c r="AJ63"/>
  <c r="AI63"/>
  <c r="AH63"/>
  <c r="AG63"/>
  <c r="AF63"/>
  <c r="AE63"/>
  <c r="W63"/>
  <c r="X63"/>
  <c r="S63"/>
  <c r="O63"/>
  <c r="AD62"/>
  <c r="AM62"/>
  <c r="AC62"/>
  <c r="AJ62"/>
  <c r="AB62"/>
  <c r="AG62"/>
  <c r="Y62"/>
  <c r="Z62"/>
  <c r="T62"/>
  <c r="AA62"/>
  <c r="X62"/>
  <c r="W62"/>
  <c r="S62"/>
  <c r="E62"/>
  <c r="AM61"/>
  <c r="AJ61"/>
  <c r="AG61"/>
  <c r="W61"/>
  <c r="X61"/>
  <c r="S61"/>
  <c r="O61"/>
  <c r="E61"/>
  <c r="AM60"/>
  <c r="AJ60"/>
  <c r="AG60"/>
  <c r="W60"/>
  <c r="X60"/>
  <c r="S60"/>
  <c r="O60"/>
  <c r="E60"/>
  <c r="AM59"/>
  <c r="E59"/>
  <c r="AL59"/>
  <c r="AK59"/>
  <c r="AJ59"/>
  <c r="AI59"/>
  <c r="AH59"/>
  <c r="AG59"/>
  <c r="AF59"/>
  <c r="AE59"/>
  <c r="W59"/>
  <c r="X59"/>
  <c r="S59"/>
  <c r="O59"/>
  <c r="AM58"/>
  <c r="AJ58"/>
  <c r="AG58"/>
  <c r="Y58"/>
  <c r="Z58"/>
  <c r="T58"/>
  <c r="AA58"/>
  <c r="W58"/>
  <c r="X58"/>
  <c r="S58"/>
  <c r="O58"/>
  <c r="E58"/>
  <c r="AM57"/>
  <c r="AJ57"/>
  <c r="AG57"/>
  <c r="W57"/>
  <c r="X57"/>
  <c r="S57"/>
  <c r="O57"/>
  <c r="E57"/>
  <c r="AM56"/>
  <c r="AJ56"/>
  <c r="AG56"/>
  <c r="W56"/>
  <c r="X56"/>
  <c r="S56"/>
  <c r="O56"/>
  <c r="E56"/>
  <c r="AM55"/>
  <c r="E55"/>
  <c r="AL55"/>
  <c r="AK55"/>
  <c r="AJ55"/>
  <c r="AI55"/>
  <c r="AH55"/>
  <c r="AG55"/>
  <c r="AF55"/>
  <c r="AE55"/>
  <c r="W55"/>
  <c r="X55"/>
  <c r="S55"/>
  <c r="O55"/>
  <c r="AM54"/>
  <c r="AJ54"/>
  <c r="AG54"/>
  <c r="W54"/>
  <c r="X54"/>
  <c r="S54"/>
  <c r="O54"/>
  <c r="E54"/>
  <c r="AM53"/>
  <c r="AJ53"/>
  <c r="AG53"/>
  <c r="Y53"/>
  <c r="Z53"/>
  <c r="T53"/>
  <c r="AA53"/>
  <c r="W53"/>
  <c r="X53"/>
  <c r="S53"/>
  <c r="O53"/>
  <c r="E53"/>
  <c r="AM52"/>
  <c r="AJ52"/>
  <c r="AG52"/>
  <c r="W52"/>
  <c r="X52"/>
  <c r="S52"/>
  <c r="O52"/>
  <c r="E52"/>
  <c r="AM51"/>
  <c r="E51"/>
  <c r="AL51"/>
  <c r="AK51"/>
  <c r="AJ51"/>
  <c r="AI51"/>
  <c r="AH51"/>
  <c r="AG51"/>
  <c r="AF51"/>
  <c r="AE51"/>
  <c r="W51"/>
  <c r="X51"/>
  <c r="S51"/>
  <c r="O51"/>
  <c r="AM50"/>
  <c r="AJ50"/>
  <c r="AG50"/>
  <c r="W50"/>
  <c r="X50"/>
  <c r="S50"/>
  <c r="O50"/>
  <c r="E50"/>
  <c r="AM49"/>
  <c r="AJ49"/>
  <c r="AG49"/>
  <c r="W49"/>
  <c r="X49"/>
  <c r="S49"/>
  <c r="O49"/>
  <c r="E49"/>
  <c r="AM48"/>
  <c r="AJ48"/>
  <c r="AG48"/>
  <c r="X48"/>
  <c r="S48"/>
  <c r="O48"/>
  <c r="E48"/>
  <c r="AM47"/>
  <c r="E47"/>
  <c r="AL47"/>
  <c r="AK47"/>
  <c r="AJ47"/>
  <c r="AI47"/>
  <c r="AH47"/>
  <c r="AG47"/>
  <c r="AF47"/>
  <c r="AE47"/>
  <c r="W47"/>
  <c r="X47"/>
  <c r="S47"/>
  <c r="O47"/>
  <c r="AM46"/>
  <c r="AJ46"/>
  <c r="AG46"/>
  <c r="X46"/>
  <c r="S46"/>
  <c r="O46"/>
  <c r="E46"/>
  <c r="AM45"/>
  <c r="AJ45"/>
  <c r="AG45"/>
  <c r="X45"/>
  <c r="S45"/>
  <c r="O45"/>
  <c r="E45"/>
  <c r="AM44"/>
  <c r="AJ44"/>
  <c r="AG44"/>
  <c r="X44"/>
  <c r="S44"/>
  <c r="O44"/>
  <c r="E44"/>
  <c r="AM43"/>
  <c r="E43"/>
  <c r="AL43"/>
  <c r="AK43"/>
  <c r="AJ43"/>
  <c r="AI43"/>
  <c r="AH43"/>
  <c r="AG43"/>
  <c r="AF43"/>
  <c r="AE43"/>
  <c r="X43"/>
  <c r="S43"/>
  <c r="O43"/>
  <c r="AM42"/>
  <c r="AJ42"/>
  <c r="AG42"/>
  <c r="W42"/>
  <c r="X42"/>
  <c r="S42"/>
  <c r="O42"/>
  <c r="E42"/>
  <c r="AM41"/>
  <c r="AJ41"/>
  <c r="AG41"/>
  <c r="W41"/>
  <c r="X41"/>
  <c r="S41"/>
  <c r="O41"/>
  <c r="E41"/>
  <c r="AM40"/>
  <c r="AJ40"/>
  <c r="AG40"/>
  <c r="W40"/>
  <c r="X40"/>
  <c r="S40"/>
  <c r="O40"/>
  <c r="E40"/>
  <c r="AM39"/>
  <c r="E39"/>
  <c r="AL39"/>
  <c r="AK39"/>
  <c r="AJ39"/>
  <c r="AI39"/>
  <c r="AH39"/>
  <c r="AG39"/>
  <c r="AF39"/>
  <c r="AE39"/>
  <c r="Y39"/>
  <c r="Z39"/>
  <c r="T39"/>
  <c r="AA39"/>
  <c r="W39"/>
  <c r="X39"/>
  <c r="S39"/>
  <c r="O39"/>
  <c r="AM38"/>
  <c r="AJ38"/>
  <c r="AG38"/>
  <c r="W38"/>
  <c r="X38"/>
  <c r="S38"/>
  <c r="O38"/>
  <c r="E38"/>
  <c r="AM37"/>
  <c r="AJ37"/>
  <c r="AG37"/>
  <c r="W37"/>
  <c r="X37"/>
  <c r="S37"/>
  <c r="O37"/>
  <c r="E37"/>
  <c r="AM36"/>
  <c r="AJ36"/>
  <c r="AG36"/>
  <c r="W36"/>
  <c r="X36"/>
  <c r="S36"/>
  <c r="O36"/>
  <c r="E36"/>
  <c r="AM35"/>
  <c r="AL35"/>
  <c r="AK35"/>
  <c r="AJ35"/>
  <c r="AI35"/>
  <c r="AH35"/>
  <c r="AG35"/>
  <c r="E35"/>
  <c r="AF35"/>
  <c r="AE35"/>
  <c r="W35"/>
  <c r="X35"/>
  <c r="S35"/>
  <c r="O35"/>
  <c r="AM34"/>
  <c r="AJ34"/>
  <c r="AG34"/>
  <c r="W34"/>
  <c r="X34"/>
  <c r="S34"/>
  <c r="O34"/>
  <c r="E34"/>
  <c r="AM33"/>
  <c r="AJ33"/>
  <c r="AG33"/>
  <c r="W33"/>
  <c r="X33"/>
  <c r="S33"/>
  <c r="O33"/>
  <c r="E33"/>
  <c r="AM32"/>
  <c r="AJ32"/>
  <c r="AG32"/>
  <c r="W32"/>
  <c r="X32"/>
  <c r="S32"/>
  <c r="O32"/>
  <c r="E32"/>
  <c r="AM31"/>
  <c r="E31"/>
  <c r="AL31"/>
  <c r="AK31"/>
  <c r="AJ31"/>
  <c r="AI31"/>
  <c r="AH31"/>
  <c r="AG31"/>
  <c r="AF31"/>
  <c r="AE31"/>
  <c r="W31"/>
  <c r="X31"/>
  <c r="S31"/>
  <c r="O31"/>
  <c r="AM30"/>
  <c r="AJ30"/>
  <c r="AG30"/>
  <c r="W30"/>
  <c r="X30"/>
  <c r="S30"/>
  <c r="O30"/>
  <c r="E30"/>
  <c r="AM29"/>
  <c r="AJ29"/>
  <c r="AG29"/>
  <c r="W29"/>
  <c r="X29"/>
  <c r="S29"/>
  <c r="O29"/>
  <c r="E29"/>
  <c r="AM28"/>
  <c r="AJ28"/>
  <c r="AG28"/>
  <c r="W28"/>
  <c r="X28"/>
  <c r="S28"/>
  <c r="O28"/>
  <c r="E28"/>
  <c r="AM27"/>
  <c r="E27"/>
  <c r="AL27"/>
  <c r="AK27"/>
  <c r="AJ27"/>
  <c r="AI27"/>
  <c r="AH27"/>
  <c r="AG27"/>
  <c r="AF27"/>
  <c r="AE27"/>
  <c r="W27"/>
  <c r="X27"/>
  <c r="S27"/>
  <c r="O27"/>
  <c r="AM26"/>
  <c r="AJ26"/>
  <c r="AG26"/>
  <c r="S26"/>
  <c r="O26"/>
  <c r="E26"/>
  <c r="AM25"/>
  <c r="AJ25"/>
  <c r="AG25"/>
  <c r="W25"/>
  <c r="X25"/>
  <c r="S25"/>
  <c r="O25"/>
  <c r="E25"/>
  <c r="AM24"/>
  <c r="AJ24"/>
  <c r="AG24"/>
  <c r="W24"/>
  <c r="X24"/>
  <c r="S24"/>
  <c r="O24"/>
  <c r="E24"/>
  <c r="AM23"/>
  <c r="E23"/>
  <c r="AL23"/>
  <c r="AK23"/>
  <c r="AJ23"/>
  <c r="AI23"/>
  <c r="AH23"/>
  <c r="AG23"/>
  <c r="AF23"/>
  <c r="AE23"/>
  <c r="W23"/>
  <c r="X23"/>
  <c r="S23"/>
  <c r="O23"/>
  <c r="AD22"/>
  <c r="AM22"/>
  <c r="AC22"/>
  <c r="AJ22"/>
  <c r="AB22"/>
  <c r="AG22"/>
  <c r="Y22"/>
  <c r="Z22"/>
  <c r="T22"/>
  <c r="AA22"/>
  <c r="X22"/>
  <c r="W22"/>
  <c r="S22"/>
  <c r="E22"/>
  <c r="AM21"/>
  <c r="AJ21"/>
  <c r="AG21"/>
  <c r="S21"/>
  <c r="O21"/>
  <c r="E21"/>
  <c r="AM20"/>
  <c r="AJ20"/>
  <c r="AG20"/>
  <c r="W20"/>
  <c r="X20"/>
  <c r="S20"/>
  <c r="O20"/>
  <c r="E20"/>
  <c r="AM19"/>
  <c r="E19"/>
  <c r="AL19"/>
  <c r="AK19"/>
  <c r="AJ19"/>
  <c r="AI19"/>
  <c r="AH19"/>
  <c r="AG19"/>
  <c r="AF19"/>
  <c r="AE19"/>
  <c r="W19"/>
  <c r="X19"/>
  <c r="S19"/>
  <c r="O19"/>
  <c r="AM18"/>
  <c r="AJ18"/>
  <c r="AG18"/>
  <c r="W18"/>
  <c r="X18"/>
  <c r="S18"/>
  <c r="O18"/>
  <c r="E18"/>
  <c r="AM17"/>
  <c r="AJ17"/>
  <c r="AG17"/>
  <c r="W17"/>
  <c r="X17"/>
  <c r="S17"/>
  <c r="O17"/>
  <c r="E17"/>
  <c r="AM16"/>
  <c r="AJ16"/>
  <c r="AG16"/>
  <c r="W16"/>
  <c r="X16"/>
  <c r="S16"/>
  <c r="O16"/>
  <c r="E16"/>
  <c r="AM15"/>
  <c r="E15"/>
  <c r="AL15"/>
  <c r="AK15"/>
  <c r="AJ15"/>
  <c r="AI15"/>
  <c r="AH15"/>
  <c r="AG15"/>
  <c r="AF15"/>
  <c r="AE15"/>
  <c r="W15"/>
  <c r="X15"/>
  <c r="S15"/>
  <c r="O15"/>
  <c r="AD14"/>
  <c r="AM14"/>
  <c r="AC14"/>
  <c r="AJ14"/>
  <c r="AB14"/>
  <c r="AG14"/>
  <c r="Y14"/>
  <c r="Z14"/>
  <c r="AA14"/>
  <c r="X14"/>
  <c r="W14"/>
  <c r="E14"/>
  <c r="AM13"/>
  <c r="AJ13"/>
  <c r="AG13"/>
  <c r="O13"/>
  <c r="E13"/>
  <c r="AM12"/>
  <c r="AJ12"/>
  <c r="AG12"/>
  <c r="S12"/>
  <c r="O12"/>
  <c r="E12"/>
  <c r="AM11"/>
  <c r="E11"/>
  <c r="AL11"/>
  <c r="AK11"/>
  <c r="AJ11"/>
  <c r="AI11"/>
  <c r="AH11"/>
  <c r="AG11"/>
  <c r="AF11"/>
  <c r="AE11"/>
  <c r="S11"/>
  <c r="O11"/>
  <c r="AM10"/>
  <c r="AJ10"/>
  <c r="AG10"/>
  <c r="W10"/>
  <c r="X10"/>
  <c r="S10"/>
  <c r="O10"/>
  <c r="E10"/>
  <c r="AM9"/>
  <c r="AJ9"/>
  <c r="AG9"/>
  <c r="W9"/>
  <c r="X9"/>
  <c r="S9"/>
  <c r="O9"/>
  <c r="E9"/>
  <c r="AM8"/>
  <c r="AJ8"/>
  <c r="AG8"/>
  <c r="W8"/>
  <c r="X8"/>
  <c r="S8"/>
  <c r="O8"/>
  <c r="E8"/>
  <c r="AM7"/>
  <c r="E7"/>
  <c r="AL7"/>
  <c r="AK7"/>
  <c r="AJ7"/>
  <c r="AI7"/>
  <c r="AH7"/>
  <c r="AG7"/>
  <c r="AF7"/>
  <c r="AE7"/>
  <c r="S7"/>
  <c r="O7"/>
  <c r="AM6"/>
  <c r="AJ6"/>
  <c r="AG6"/>
  <c r="E6"/>
  <c r="AM5"/>
  <c r="AJ5"/>
  <c r="AG5"/>
  <c r="AM4"/>
  <c r="AJ4"/>
  <c r="AG4"/>
  <c r="W4"/>
  <c r="X4"/>
  <c r="S4"/>
  <c r="O4"/>
  <c r="E4"/>
  <c r="AM3"/>
  <c r="E3"/>
  <c r="AL3"/>
  <c r="AK3"/>
  <c r="AJ3"/>
  <c r="AI3"/>
  <c r="AH3"/>
  <c r="AG3"/>
  <c r="AF3"/>
  <c r="AE3"/>
  <c r="W3"/>
  <c r="X3"/>
  <c r="S3"/>
  <c r="O3"/>
  <c r="O13" i="26"/>
  <c r="M13"/>
  <c r="K13"/>
  <c r="I13"/>
  <c r="G13"/>
  <c r="E13"/>
  <c r="O12"/>
  <c r="M12"/>
  <c r="K12"/>
  <c r="I12"/>
  <c r="G12"/>
  <c r="E12"/>
  <c r="O11"/>
  <c r="M11"/>
  <c r="K11"/>
  <c r="I11"/>
  <c r="G11"/>
  <c r="E11"/>
  <c r="O10"/>
  <c r="N10"/>
  <c r="M10"/>
  <c r="K10"/>
  <c r="I10"/>
  <c r="G10"/>
  <c r="E10"/>
  <c r="O9"/>
  <c r="N9"/>
  <c r="M9"/>
  <c r="K9"/>
  <c r="I9"/>
  <c r="G9"/>
  <c r="E9"/>
  <c r="O8"/>
  <c r="M8"/>
  <c r="K8"/>
  <c r="I8"/>
  <c r="G8"/>
  <c r="E8"/>
  <c r="O7"/>
  <c r="M7"/>
  <c r="K7"/>
  <c r="I7"/>
  <c r="G7"/>
  <c r="E7"/>
  <c r="O6"/>
  <c r="M6"/>
  <c r="K6"/>
  <c r="I6"/>
  <c r="G6"/>
  <c r="E6"/>
  <c r="O5"/>
  <c r="M5"/>
  <c r="K5"/>
  <c r="I5"/>
  <c r="G5"/>
  <c r="E5"/>
  <c r="B76" i="6"/>
  <c r="B75"/>
  <c r="B74"/>
  <c r="B73"/>
  <c r="B72"/>
  <c r="B71"/>
  <c r="B70"/>
  <c r="B69"/>
  <c r="B68"/>
  <c r="B67"/>
  <c r="B66"/>
  <c r="B65"/>
  <c r="B64"/>
  <c r="B63"/>
  <c r="B62"/>
  <c r="B61"/>
  <c r="B60"/>
  <c r="B59"/>
  <c r="B58"/>
  <c r="B57"/>
  <c r="B56"/>
  <c r="B55"/>
  <c r="B54"/>
  <c r="B53"/>
  <c r="B52"/>
  <c r="B51"/>
  <c r="B50"/>
  <c r="B49"/>
  <c r="B48"/>
  <c r="B47"/>
  <c r="B46"/>
  <c r="B45"/>
  <c r="L44"/>
  <c r="K44"/>
  <c r="J44"/>
  <c r="B44"/>
  <c r="L43"/>
  <c r="K43"/>
  <c r="B43"/>
  <c r="B42"/>
  <c r="L41"/>
  <c r="K41"/>
  <c r="J41"/>
  <c r="B41"/>
  <c r="B40"/>
  <c r="B39"/>
  <c r="L38"/>
  <c r="K38"/>
  <c r="J38"/>
  <c r="B38"/>
  <c r="B37"/>
  <c r="L36"/>
  <c r="K36"/>
  <c r="J36"/>
  <c r="B36"/>
  <c r="L35"/>
  <c r="K35"/>
  <c r="J35"/>
  <c r="B35"/>
  <c r="L34"/>
  <c r="K34"/>
  <c r="J34"/>
  <c r="B34"/>
  <c r="L33"/>
  <c r="K33"/>
  <c r="J33"/>
  <c r="B33"/>
  <c r="L32"/>
  <c r="K32"/>
  <c r="J32"/>
  <c r="B32"/>
  <c r="L31"/>
  <c r="K31"/>
  <c r="J31"/>
  <c r="B31"/>
  <c r="L30"/>
  <c r="K30"/>
  <c r="J30"/>
  <c r="B30"/>
  <c r="L29"/>
  <c r="K29"/>
  <c r="J29"/>
  <c r="B29"/>
  <c r="L28"/>
  <c r="K28"/>
  <c r="J28"/>
  <c r="B28"/>
  <c r="L27"/>
  <c r="K27"/>
  <c r="J27"/>
  <c r="B27"/>
  <c r="L26"/>
  <c r="K26"/>
  <c r="J26"/>
  <c r="B26"/>
  <c r="L25"/>
  <c r="K25"/>
  <c r="J25"/>
  <c r="B25"/>
  <c r="B24"/>
  <c r="L23"/>
  <c r="K23"/>
  <c r="J23"/>
  <c r="B23"/>
  <c r="L22"/>
  <c r="K22"/>
  <c r="J22"/>
  <c r="B22"/>
  <c r="L21"/>
  <c r="K21"/>
  <c r="J21"/>
  <c r="B21"/>
  <c r="L20"/>
  <c r="K20"/>
  <c r="J20"/>
  <c r="B20"/>
  <c r="L19"/>
  <c r="K19"/>
  <c r="J19"/>
  <c r="B19"/>
  <c r="B18"/>
  <c r="L17"/>
  <c r="K17"/>
  <c r="J17"/>
  <c r="B17"/>
  <c r="B16"/>
  <c r="L15"/>
  <c r="K15"/>
  <c r="J15"/>
  <c r="B15"/>
  <c r="L14"/>
  <c r="B14"/>
  <c r="L13"/>
  <c r="K13"/>
  <c r="B13"/>
  <c r="L12"/>
  <c r="K12"/>
  <c r="J12"/>
  <c r="B12"/>
  <c r="L11"/>
  <c r="K11"/>
  <c r="J11"/>
  <c r="B11"/>
  <c r="L10"/>
  <c r="K10"/>
  <c r="J10"/>
  <c r="B10"/>
  <c r="L9"/>
  <c r="K9"/>
  <c r="J9"/>
  <c r="B9"/>
  <c r="L8"/>
  <c r="K8"/>
  <c r="J8"/>
  <c r="B8"/>
  <c r="L7"/>
  <c r="K7"/>
  <c r="J7"/>
  <c r="B7"/>
  <c r="L6"/>
  <c r="K6"/>
  <c r="J6"/>
  <c r="B6"/>
  <c r="L5"/>
  <c r="B5"/>
</calcChain>
</file>

<file path=xl/comments1.xml><?xml version="1.0" encoding="utf-8"?>
<comments xmlns="http://schemas.openxmlformats.org/spreadsheetml/2006/main">
  <authors>
    <author>USUARIO</author>
  </authors>
  <commentList>
    <comment ref="P2" authorId="0">
      <text>
        <r>
          <rPr>
            <b/>
            <sz val="9"/>
            <color indexed="81"/>
            <rFont val="Tahoma"/>
            <family val="2"/>
          </rPr>
          <t>USUARIO:</t>
        </r>
        <r>
          <rPr>
            <sz val="9"/>
            <color indexed="81"/>
            <rFont val="Tahoma"/>
            <family val="2"/>
          </rPr>
          <t xml:space="preserve">
INSERTAR MANUAL</t>
        </r>
      </text>
    </comment>
  </commentList>
</comments>
</file>

<file path=xl/sharedStrings.xml><?xml version="1.0" encoding="utf-8"?>
<sst xmlns="http://schemas.openxmlformats.org/spreadsheetml/2006/main" count="6123" uniqueCount="1044">
  <si>
    <t>CONCURSO DE MÉRITOS ABIERTO No.VJ-VGC-CM-005-2016</t>
  </si>
  <si>
    <t>DESEMPATE</t>
  </si>
  <si>
    <t>EVALUACIÓN CONSOLIDADA, PUNTAJE Y DESEMPATE</t>
  </si>
  <si>
    <t>N°</t>
  </si>
  <si>
    <t>PROPONENTE</t>
  </si>
  <si>
    <t xml:space="preserve"> CAPACIDAD JURÍDICA </t>
  </si>
  <si>
    <t>CAPACIDAD FINANCIERA</t>
  </si>
  <si>
    <t xml:space="preserve">EXPERIENCIA GENERAL </t>
  </si>
  <si>
    <t>PUNTAJE EXPERIENCIA ESPECÍFICA</t>
  </si>
  <si>
    <t xml:space="preserve">PUNTAJE APOYO A LA INDUSTRIA </t>
  </si>
  <si>
    <t xml:space="preserve">PUNTAJE TOTAL </t>
  </si>
  <si>
    <t>Numeral 5.2 Sub num 3</t>
  </si>
  <si>
    <t>Numeral 5.2 Literal 4</t>
  </si>
  <si>
    <t>Numeral 5.2 Literal 5</t>
  </si>
  <si>
    <t>Numeral 5.2 Sub num 6</t>
  </si>
  <si>
    <t>MODULO 1</t>
  </si>
  <si>
    <t>MODULO 2</t>
  </si>
  <si>
    <t>MODULO 3</t>
  </si>
  <si>
    <t>P01</t>
  </si>
  <si>
    <t>HÁBIL</t>
  </si>
  <si>
    <t>SI</t>
  </si>
  <si>
    <t>P02</t>
  </si>
  <si>
    <t>Pte. Subsane</t>
  </si>
  <si>
    <t>P03</t>
  </si>
  <si>
    <t>P04</t>
  </si>
  <si>
    <t>P05</t>
  </si>
  <si>
    <t>RECHAZADO</t>
  </si>
  <si>
    <t>P06</t>
  </si>
  <si>
    <t>P07</t>
  </si>
  <si>
    <t>P08</t>
  </si>
  <si>
    <t>P09</t>
  </si>
  <si>
    <t>P10</t>
  </si>
  <si>
    <t>P11</t>
  </si>
  <si>
    <t>P12</t>
  </si>
  <si>
    <t>P13</t>
  </si>
  <si>
    <t>P14</t>
  </si>
  <si>
    <t>NO HÁBIL</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</si>
  <si>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</si>
  <si>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</si>
  <si>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</si>
  <si>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</si>
  <si>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</si>
  <si>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</si>
  <si>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</si>
  <si>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</si>
  <si>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</si>
  <si>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</si>
  <si>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</si>
  <si>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</si>
  <si>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</si>
  <si>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</si>
  <si>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</si>
  <si>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</si>
  <si>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</si>
  <si>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</si>
  <si>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</si>
  <si>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</si>
  <si>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</si>
  <si>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</si>
  <si>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</si>
  <si>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</si>
  <si>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</si>
  <si>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</si>
  <si>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</si>
  <si>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</si>
  <si>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</si>
  <si>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</si>
  <si>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</si>
  <si>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</si>
  <si>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</si>
  <si>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</si>
  <si>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</si>
  <si>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</si>
  <si>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</si>
  <si>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</si>
  <si>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</si>
  <si>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</si>
  <si>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</si>
  <si>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</si>
  <si>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</si>
  <si>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</si>
  <si>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</si>
  <si>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</si>
  <si>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</si>
  <si>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</si>
  <si>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</si>
  <si>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</si>
  <si>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</si>
  <si>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</si>
  <si>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</si>
  <si>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</si>
  <si>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</si>
  <si>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</si>
  <si>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Proyecto (Interventoría)</t>
  </si>
  <si>
    <t>Concurso</t>
  </si>
  <si>
    <t>Presupuesto Oficial</t>
  </si>
  <si>
    <t>Año</t>
  </si>
  <si>
    <t>Presupuesto Oficial (SMMLV)</t>
  </si>
  <si>
    <t>Parametros</t>
  </si>
  <si>
    <t>Fecha de cierre según Adendas</t>
  </si>
  <si>
    <t>Fecha de cierre según Pliego</t>
  </si>
  <si>
    <t>Fecha de Adjudicación</t>
  </si>
  <si>
    <t>Proponentes</t>
  </si>
  <si>
    <t>Adjudicatario</t>
  </si>
  <si>
    <t>Experiencia General</t>
  </si>
  <si>
    <t>Experiencia Especifica</t>
  </si>
  <si>
    <t>Desempate</t>
  </si>
  <si>
    <t>Presentados</t>
  </si>
  <si>
    <t>Rechazados Exp. Hábilitante</t>
  </si>
  <si>
    <t>Exp. Especifica</t>
  </si>
  <si>
    <t>Proponentes a desempate</t>
  </si>
  <si>
    <t>Sumatoria Exp. General</t>
  </si>
  <si>
    <t>Exp. Min por el Lider</t>
  </si>
  <si>
    <t>Exp. Min por contrato</t>
  </si>
  <si>
    <t>Porcentaje Requerido P.O.</t>
  </si>
  <si>
    <t>Valor</t>
  </si>
  <si>
    <t>Criterio</t>
  </si>
  <si>
    <t>juridico</t>
  </si>
  <si>
    <t>financiero</t>
  </si>
  <si>
    <t>técnico</t>
  </si>
  <si>
    <t>Prop. No.</t>
  </si>
  <si>
    <t>Nombre</t>
  </si>
  <si>
    <t>AUTOPISTA AL MAR 2</t>
  </si>
  <si>
    <t>VJ-VGC-CM-019-2015</t>
  </si>
  <si>
    <r>
      <rPr>
        <b/>
        <sz val="11"/>
        <color theme="1"/>
        <rFont val="Calibri"/>
        <family val="2"/>
        <scheme val="minor"/>
      </rPr>
      <t>Consorcio Interventor PEB-ET:</t>
    </r>
    <r>
      <rPr>
        <sz val="12"/>
        <color theme="1"/>
        <rFont val="Calibri"/>
        <family val="2"/>
        <scheme val="minor"/>
      </rPr>
      <t xml:space="preserve">
Pablo Emilio Consultores S.A.S.
Estudios Técnicos S.A.S.</t>
    </r>
  </si>
  <si>
    <t>VÍAS DEL NUS</t>
  </si>
  <si>
    <t xml:space="preserve"> VJ-VGC-CM-023-2015</t>
  </si>
  <si>
    <r>
      <rPr>
        <b/>
        <sz val="11"/>
        <color theme="1"/>
        <rFont val="Calibri"/>
        <family val="2"/>
        <scheme val="minor"/>
      </rPr>
      <t>Consorcio Servinc-VQM:</t>
    </r>
    <r>
      <rPr>
        <sz val="12"/>
        <color theme="1"/>
        <rFont val="Calibri"/>
        <family val="2"/>
        <scheme val="minor"/>
      </rPr>
      <t xml:space="preserve">
Servinc LTDA
VQM S.A.S.</t>
    </r>
  </si>
  <si>
    <t>ÁREA METROPOLITANA DE CÚCUTA Y NORTE DE SANTANDER</t>
  </si>
  <si>
    <t>VJ-VGC-CM-001-2016</t>
  </si>
  <si>
    <r>
      <rPr>
        <b/>
        <sz val="11"/>
        <color theme="1"/>
        <rFont val="Calibri"/>
        <family val="2"/>
        <scheme val="minor"/>
      </rPr>
      <t>Consorcio Velnec - GNC:</t>
    </r>
    <r>
      <rPr>
        <sz val="12"/>
        <color theme="1"/>
        <rFont val="Calibri"/>
        <family val="2"/>
        <scheme val="minor"/>
      </rPr>
      <t xml:space="preserve">
Velnec S.A.
GNG Ingenieria S.A.S.</t>
    </r>
  </si>
  <si>
    <t>RED FÉRREA DEL PACÍFICO</t>
  </si>
  <si>
    <t>VJ-VGC-CM-003-2016</t>
  </si>
  <si>
    <t>NA</t>
  </si>
  <si>
    <t>MÓDULO 1: CONCESIÓN BUCARAMANGA-PAMPLONA</t>
  </si>
  <si>
    <t>VJ-VGC-CM-004-2016</t>
  </si>
  <si>
    <t>MÓDULO 3: CONCESIÓN VÍA AL PUERTO</t>
  </si>
  <si>
    <t>MÓDULO 1: CONTRATOS DE CONCESIÓN PORTUARIA No. 010 DE 2007, 012 DE 1994, 010 DE 1994</t>
  </si>
  <si>
    <t>VJ-VGC-CM-005-2016</t>
  </si>
  <si>
    <t>MÓDULO 2: CONTRATOS DE CONCESIÓN PORTUARIA No. 010 DE 1994, 010 DE 2010, 007 DE 1993</t>
  </si>
  <si>
    <t>MÓDULO 3: CONTRATOS DE CONCESIÓN PORTUARIA No. 001 DE 2007, 008 DE 2004, 021 DE 1997 Y 001 DE 2009</t>
  </si>
  <si>
    <t xml:space="preserve">SERIE SMLMV </t>
  </si>
  <si>
    <t xml:space="preserve">AÑO </t>
  </si>
  <si>
    <t>VALOR (COP)</t>
  </si>
  <si>
    <t>IDN1</t>
  </si>
  <si>
    <t>IDN2</t>
  </si>
  <si>
    <t>FOLIO CONTRATO</t>
  </si>
  <si>
    <t>INTEGRANTE</t>
  </si>
  <si>
    <t>EXPERIENCIA DEL LÍDER O ÚNICO PROPONENTE (SI/NO)</t>
  </si>
  <si>
    <t>MÓDULO 1 (SI/NO)</t>
  </si>
  <si>
    <t>MÓDULO 2 (SI/NO)</t>
  </si>
  <si>
    <t>MÓDULO 3 (SI/NO)</t>
  </si>
  <si>
    <t>ENTIDAD</t>
  </si>
  <si>
    <t>PAÍS DE EJECUCIÓN</t>
  </si>
  <si>
    <t>No. Contrato</t>
  </si>
  <si>
    <t>OBJETO DEL CONTRATO</t>
  </si>
  <si>
    <t>CONTRATO VÁLIDO PARA ACREDITAR EXPERIENCIA (SI/NO)</t>
  </si>
  <si>
    <t>Contratos de Supervición/Interventoría en proyectos de Infraestructura de Transporte</t>
  </si>
  <si>
    <t>Vigencia del contrato posterior a 01/01/90</t>
  </si>
  <si>
    <t>PORCENTAJE DE PARTICIPACIÓN</t>
  </si>
  <si>
    <t>Fecha de inicio del contrato</t>
  </si>
  <si>
    <t>Fecha de terminación del contrato</t>
  </si>
  <si>
    <t>Año de Finalización/ última facturación</t>
  </si>
  <si>
    <t>SMMLV Finalización / última facturación</t>
  </si>
  <si>
    <t>Valor del contrato incluido IVA</t>
  </si>
  <si>
    <t>MONEDA</t>
  </si>
  <si>
    <t>Tasa USD</t>
  </si>
  <si>
    <t>Valor del contrato USD</t>
  </si>
  <si>
    <t>Tasa COP</t>
  </si>
  <si>
    <t>Valor del contrato en Pesos incluido IVA</t>
  </si>
  <si>
    <t xml:space="preserve">SMMLV Valor del contrato </t>
  </si>
  <si>
    <t>SMMLV finalización del contrato PONDERADO MÓDULO 1</t>
  </si>
  <si>
    <t>SMMLV finalización del contrato PONDERADO MÓDULO 2</t>
  </si>
  <si>
    <t>SMMLV finalización del contrato PONDERADO MÓDULO 3</t>
  </si>
  <si>
    <t>SUMATORIA EXPERIENCIA GENERAL
MÓDULO 1</t>
  </si>
  <si>
    <t>EXPERIENCIA MINIMA POR EL LIDER
MÓDULO 1</t>
  </si>
  <si>
    <t>EXPERIENCIA MINIMA POR CONTRATO
MÓDULO 1</t>
  </si>
  <si>
    <t>SUMATORIA EXPERIENCIA GENERAL
MÓDULO 2</t>
  </si>
  <si>
    <t>EXPERIENCIA MINIMA POR EL LIDER
MÓDULO 2</t>
  </si>
  <si>
    <t>EXPERIENCIA MINIMA POR CONTRATO
MÓDULO 2</t>
  </si>
  <si>
    <t>SUMATORIA EXPERIENCIA GENERAL
MÓDULO 3</t>
  </si>
  <si>
    <t>EXPERIENCIA MINIMA POR EL LIDER
MÓDULO 3</t>
  </si>
  <si>
    <t>EXPERIENCIA MINIMA POR CONTRATO
MÓDULO 3</t>
  </si>
  <si>
    <t>Nº CONSECUTIVO DEL  RUP / MATRIZ / EN EJECUCIÓN</t>
  </si>
  <si>
    <t>Gerencia de Proyectos</t>
  </si>
  <si>
    <t>Ingeniería Civil</t>
  </si>
  <si>
    <t>Ingeniería de Transporte</t>
  </si>
  <si>
    <t xml:space="preserve">ACTIVIDADES RUP, FORMATO 2, MATRIZ O EJECUCIÓN  </t>
  </si>
  <si>
    <t>CALIFICACIÓN MÓDULO 1</t>
  </si>
  <si>
    <t>CALIFICACIÓN MÓDULO 2</t>
  </si>
  <si>
    <t>CALIFICACIÓN MÓDULO 3</t>
  </si>
  <si>
    <t>NOTAS</t>
  </si>
  <si>
    <t>NO</t>
  </si>
  <si>
    <t>Segmento
80</t>
  </si>
  <si>
    <t xml:space="preserve">Familia
10 </t>
  </si>
  <si>
    <t>Clase
16</t>
  </si>
  <si>
    <t>Segmento
81</t>
  </si>
  <si>
    <t>Clase
15</t>
  </si>
  <si>
    <t>Clase
22</t>
  </si>
  <si>
    <t>P01-01</t>
  </si>
  <si>
    <t>TRANSCARIBE SA</t>
  </si>
  <si>
    <t>COLOMBIA</t>
  </si>
  <si>
    <t>CPI-TC-001-2007</t>
  </si>
  <si>
    <t xml:space="preserve">ASESORIA E INTERVENTORIA TECNICA, ADMINISTRATIVA Y AMBIENTAL EN LA CONSTRUCCION DE UN TRAMO DE CORREDOR DEL SISTEMA INTEGRADO DE TRANSPORTE MASIVO TRANSCARIBE DESDE CUATRO VIENTOS A BAZURTO EN CARTAGENA DE INDIAS DISTRITO TURISTICO Y CULTURAL </t>
  </si>
  <si>
    <t>COP</t>
  </si>
  <si>
    <t>METROPLUS SA</t>
  </si>
  <si>
    <t>86 DE 2006</t>
  </si>
  <si>
    <t>SUPERVISION PARA LA CONSTRUCCION DE DOS TRASMOS DE CORREDOR PARA EL SISTEMA DE TRANSPORTE MASIVO METROPLUS DEL VALLE DE ABURRA. LOTE 1: CALLER 30 ENTRE CARRERA 70 Y 87 Y LOTE 2: CARRERA 45 ENTRE CALLE 67 Y 86, INCLUYE LA ADECUACIÓN DE LAS CARRERAS 44 Y 46 ENTRE CALLES 67 Y 93</t>
  </si>
  <si>
    <t>P02-01</t>
  </si>
  <si>
    <t>SOCIEDADE PÚBLICA DE INVESTIMENTOS DE GALICIA, S.A. (XUNTA DE GALICIA – GOBIERNO REGIONAL)</t>
  </si>
  <si>
    <t>ESPAÑA</t>
  </si>
  <si>
    <t>N/A</t>
  </si>
  <si>
    <t>ASISTENCIA TÉCNICA PARA EL CONTROL Y VIGILANCIA  (INTERVENTORÍA) Y COORDINACIÓN DE SEGURIDAD Y SALUD DE LA OBRAS DE CONSTRUCCIÓN DE LA AUTOVÍA AG-64 FERROL  - VILALBA. TRAMO: IGREXAFEITA - ESPIÑAREDO</t>
  </si>
  <si>
    <t>EUR</t>
  </si>
  <si>
    <t>P02-02</t>
  </si>
  <si>
    <t>INVIAS</t>
  </si>
  <si>
    <t>1956 DE 2008</t>
  </si>
  <si>
    <t>INTERVENTORÍA PARA EL MEJORAMIENTO Y MANTENIMIENTO DE LAS CARRETERAS CARRETO - CALAMAR - PONEDERA - PALMAR DE VARELA, CÓDIGO 2515 Y 2516, SABANA LARGA - BARRANQUILLA, CÓDIGO 9006 Y CARMEN DE BOLÍVAR - ZAMBRANO - PLATO- PUEBLO NUEVO - BOSCONIA, CÓDIGOS 8001 Y 8002 Y 8003, MÓDULO NO. 5.</t>
  </si>
  <si>
    <t>3120 DE 2008</t>
  </si>
  <si>
    <t>INTERVENTORIA PARA LA REVISION Y ACTUALIZACIÓN DE ESTUDIOS Y DISEÑOS, RECONSTRUCCIÓN, PAVIMENTACIÓN Y/O REPAVIMENTACION DE LA VIA LA APARTADA-AYAPEL DEL K0+0000 AL K15+000 CON UNA LONGITUD DE 15 KM EN EL DEPARTAMENTO DE CORDOBA, MODULO 1.</t>
  </si>
  <si>
    <t>3065 DE 2008</t>
  </si>
  <si>
    <t>INTERVENTORIA PARA LA REVISION Y ACTUALIZACIÓN DE ESTUDIOS Y DISEÑOS, RECONSTRUCCIÓN, PAVIMENTACIÓN Y/O REPAVIMENTACION DE LA VIA SAN GIL - MOGOTES DEL K21+518 AL K27+300 CON UNA LONGITUD DE 5782 KM EN EL DEPARTAMENTO DE SANTANDER, MODULO 4.</t>
  </si>
  <si>
    <t>P03-01</t>
  </si>
  <si>
    <t>MINISTERIO DE FOMENTO</t>
  </si>
  <si>
    <t>Consultoria y asistencia tecnica para el control y vigiancia delas obras : autovia del mediterraneo CN340 de cadiz y Gibraltar a barcelona tramo ronda este . Rincon de la victoria</t>
  </si>
  <si>
    <t>Asistencia técnica para el control y vigilancia de las obras: acceso sur al areopuerto de Málaga</t>
  </si>
  <si>
    <t>P03-02</t>
  </si>
  <si>
    <t>Asistencia tecnica para el control y vigilancia de las obras : autovia del mediterraneo CN-340 de Cadiz y Gibraltar a barcelona Tramo .Algabrrobo- Frigilliana (Provincia de Malaga).</t>
  </si>
  <si>
    <t>P04-01</t>
  </si>
  <si>
    <t>1948 DE 2004</t>
  </si>
  <si>
    <t>INTERVENTORIA PARA EL MEJORAMIENTO integral de la ruta buenaventura-buga del corredor vial del pacifico (incluido el mantenieminto rutinario, la señalización, el monitoreo y vigilancia y los conteos de tránsito) Ruta 40 Tramo 4001</t>
  </si>
  <si>
    <t>FONDO LOCAL DE DESARROLLO LOCAL DE BOSA</t>
  </si>
  <si>
    <t>147 DE 2011</t>
  </si>
  <si>
    <t>INTERVENTORIA TECNICA, ADMINISTRATIVA Y FINANCIERA DEL CONTRATO QUE RESULTE DE LA LICITACIÓN PUBLICA Nº075-2011 QUE ACTUALMENTE ADELANTA EN EL FONDO DE DESARROLLO LOCAL DE BOSA PARA EL MEJORAMIENTO DE LA MALLA VIAL LOCAL A TRAVES DE 2 ACCIONES: 1. MANTENIMIENTO A TRAVES DEL SISTEMA DE FRESADO ESTABILIZADO O/Y OTROS ADITIVOS DE ESTABILIZACION. 2 CONSTRUCCION DE VIAS DEL BARRIO VILLA EMMA</t>
  </si>
  <si>
    <t>METROCALI</t>
  </si>
  <si>
    <t>MC-IT-01-2011</t>
  </si>
  <si>
    <t>INTERVENTORIA TECNICA, ADMINISTRATIVA Y FINANCIERA, SOCIAL Y AMBIENTAL PARA LA CONSTRUCCION DE LOS CARRILES MIXTOS Y EL ESPACIO PUBLICO DEL CORREDOR TRONCAL DE LA CALLE 5/CARRERA 100 ENTRE CARRERA 56 Y CALLE 20 Y OBRAS COMPLEMENTARIAS DEL SISTEMA INTEGRADO DE TRANSPORTE MASIVO DE PASAJEROS DE SANTIAGO DE CALI</t>
  </si>
  <si>
    <t>IDU</t>
  </si>
  <si>
    <t>79 DE 2006</t>
  </si>
  <si>
    <t>INTERVENTORIA TECNICA, ADMINISTRATIVA, FINANCIERA Y AMBIENTAL PARA EL DIAGNOSTICO, MANTENIMIENTO RUTINARIO Y PERIODICO DE LA MALLA VIAL ARTERIAL PRINCIPAL Y MALLA VIAL COMPLEMENTARIA, CONFORMADA POR EL DISTRITO DE MANTENIMIENTO 1 DE LA FASE 4 CORREDORES VIALES EN BOGOTA DC</t>
  </si>
  <si>
    <t>P05-01</t>
  </si>
  <si>
    <t>4054 DE 2013</t>
  </si>
  <si>
    <t>INTERVENTORIA PARA LA REHABILITACION Y MEJORAMIENTO DE LA VIA SOGAMOSO-TASCO PR00+000 AL PR33+000 CON UNA LONGITUD DE 33KM, DEPARTAMENTO DE BOYACA</t>
  </si>
  <si>
    <t>EJECUCION</t>
  </si>
  <si>
    <t>P05-02</t>
  </si>
  <si>
    <t>GOBERNACION DEL CESAR</t>
  </si>
  <si>
    <t>993 DE 2009</t>
  </si>
  <si>
    <t>INTERVENTORIA TECNICA ADMINISTRATIVA FINANCIERA Y AMBIENTAL PARA LA REHABILITACION Y PAVIMENTACION DE LA VIA ARJONA - CHIMICHAGUA, SECTOR DE MANDINGUILLA DEL K30+800 AL K36+800, EN EL DEPARTAMENTO DEL CESAR VIA INLCUIDA DENTRO DEL PROGRAMA DE PAVIMENTACION DE INFRAESTRUCTURA VIAL DE INTEGRACION Y DESARROLLO REGIONAL PLAN 2500, EN EL DEPARTAMENTO DEL CESAR</t>
  </si>
  <si>
    <t>P05-03</t>
  </si>
  <si>
    <t>AYUNTAMIENTO PICASSET</t>
  </si>
  <si>
    <t>DIRECCION DE LAS OBRAS DE PROLONGACION DE LA AVENIDA DEL SUR Y RONDA DE CONEXIÓN EN PICASSENT Y GLORIETA 2 DEL PROYECTO DE URBANIZACION DE LA RONDA EXTERIOR DE PICASSENT (VALENCIA)</t>
  </si>
  <si>
    <t>P06-01</t>
  </si>
  <si>
    <t>122Y</t>
  </si>
  <si>
    <t>INSTITUTO NACIONAL DE VIAS</t>
  </si>
  <si>
    <t>2000 DE 2005</t>
  </si>
  <si>
    <t>INTERVENTORIA DE LOS ESTUDIOS Y DISEÑOS, PAVIMENTACION Y/O REPAVIMENTACION DE LAS VIAS INCLUIDAS DESDE EL PROGRAMA DE PAVIMENTACION DE INFRAESTRUCTURA VIAL DE INTEGRACION Y DESARROLLO GRUPO 26, VIA SANTIAGO-BERRIO_PERALES CON UNA LONGITUD DE 16 KM EN EL DEPARTAMENTO DE ANTIOQUIA, VIA TRANSVERSAL BOYACA (DOS Y MEDIO - EL OASIS) SEGMENTO CON UNA LONGITUD DE 20 KM EN EL DEPARTAMENT ODE BOYACA</t>
  </si>
  <si>
    <t>122AX</t>
  </si>
  <si>
    <t>2003 DE 2005</t>
  </si>
  <si>
    <t>INTERVENTORIA DE LOS ESTUDIOS Y DISEÑOS, PAVIMENTACION Y/O REPAVIMENTACION DE LAS VIAS INCLUIDAS DENTRO DEL PROGRAMA DE PAVIMENTACAION DE IFNRAESTRUCTURA VIAL DE INTEGRACION Y DESARROLLO GRUPO 55 VIA ACEVEDO-PITALITO CON UNA LONGITUD DE 7,00 KILOMETROS, VIA RUTA 45-GUACACAYO-LA LAGUNA (SEGMENTO) CON UNA LONGITUD DE 10,00 KM; VIA A SAN AGUSTIN-EL ESTRECHO-OBANDO CON UNA LONGITUD DE 6,00 KM EN EL DEPARTAMENTO DEL HUILA</t>
  </si>
  <si>
    <t>P06-03</t>
  </si>
  <si>
    <t>SECRETARIA DE INFRAESTRUCTURA VIAL Y VALORIZACIÓN</t>
  </si>
  <si>
    <t>SMVCR-001-2000</t>
  </si>
  <si>
    <t>INTERVENTORIA TECNICA, FINANCIERA Y AMBIENTAL PARA LOS ESTUDIOS Y DISEÑOS, CONSTRUCCION Y MEJORAMIENTO DE LA TRANSVERAL 103 ENTRE LAS CARRERAS 26 Y 28 D POR EL SISTEMA DE CONCESION</t>
  </si>
  <si>
    <t>P06-02</t>
  </si>
  <si>
    <t>CONSELLERIA DE INFRAESTRUCTTURES TERRITORI MED AMBIENT</t>
  </si>
  <si>
    <t>-</t>
  </si>
  <si>
    <t>CONSULTORIA Y ASISTENCIA TECNICA DE DIRECCION, CONTROL Y VIGILANCIA DE LAS OBRAS DE LA AUTOVIA DE PLANA TRMAO POBLA TORNESA-VILLANOVA DE ALCOLEA CASTELLON.</t>
  </si>
  <si>
    <t>P07-01</t>
  </si>
  <si>
    <t>SECRETARIA DE OBRAS PUBLICAS DEPARTAMENTAL</t>
  </si>
  <si>
    <t>2000-003</t>
  </si>
  <si>
    <t>INTERVENTORIA DE LA REHABILITACION DE LA VIA POLONUEVO SANTO TOMAS K5+00 HASTA INTERCEPTAR CON LA CARRETERA ORIENTAL</t>
  </si>
  <si>
    <t>SECRETAROA DE INFRAESTRUCTURA DE ATLANTICO</t>
  </si>
  <si>
    <t>0108*2007*000124</t>
  </si>
  <si>
    <t>INTERVENTORIA DE LA OBRA DE REHABILITACION DE LA VIA SANTA LUCIA CARRETERA ORIENTAL EN EL DEPARTAMENTO DEL ATLANTICO</t>
  </si>
  <si>
    <t>P07-02</t>
  </si>
  <si>
    <t>GOBERNACION DEL ATLANTICO</t>
  </si>
  <si>
    <t>0108*2009*000081</t>
  </si>
  <si>
    <t>INTERVENTORIA TECNICA, ADMINISTRATIVA, AMBIENTAL Y FINANCIERA DE LAS OBRAS DE MEJORAMIENTO DE LA VIA AGUAS VIVAS-PIOJO EN EL DEPARTAMENTO DEL ATLANTICO</t>
  </si>
  <si>
    <t>FUNDACION SAN ISIDRO</t>
  </si>
  <si>
    <t>000292-09-12</t>
  </si>
  <si>
    <t>INTERVENTORIA TECNICA DE LA PAVIMENTACION DE CONCRETO RIGIDO DE 24 KM ENTRE LSO TRMAOS B COMPRENDIDOS ENTRE LA ESTACION DE SERVICIO DE TERPEL "LA PUERTA DEL SOL" Y EL SITIO DENOMINADO LA "VIRGEN" Y EL TRAMO VEREDA CENTRO AMERICA FRENTE AL NUCLEO POBLACIONAL</t>
  </si>
  <si>
    <t>P08-01</t>
  </si>
  <si>
    <t>INSTITUTO DE DESARROLLO DE ANTIOQUIA - IDEA</t>
  </si>
  <si>
    <t>INTERVENTORIA D ELAS OBRAS DE CONSTRUCCION DEL PUENTE SOBRE EL RIO MAGDALENA ENTRE LOS MUNICIPIOS DE BARRANCABERMEJA (SANTANDER) Y YONDO (ANTIOQUIA)</t>
  </si>
  <si>
    <t>METROCALI S.A.</t>
  </si>
  <si>
    <t>MC-IT-02-2006</t>
  </si>
  <si>
    <t>INTERVENTORIA TECNICA, ADMINISTRATIVA, FINANCIERA, AMBIENTAL Y SOCIAL DE LA CONSTRUCCION DEL CORREDOR TRONCAL CENTRO Y OBRAS COMPLEMENTARIAS DEL SISTEMA INTEGRADO DE TRANSPORTE MASIVO DE PASAJEROS DE SANTIAGO DE CALI DE ACUERDO A LOS SIGUIENTES FRENTES: FRENTE 3 Y FRENTE 4</t>
  </si>
  <si>
    <t>P08-02</t>
  </si>
  <si>
    <t>295-2003</t>
  </si>
  <si>
    <t>INTERVENTORIAS DE LAS OBRAS DE MEJORMAINETO Y PAVIMENTACION DE LOS SECTORES K6+300 AL K8+700 Y K12+880 AL K14+700 DE LA CARRETERA CAUCASIA-ZARAGOZA</t>
  </si>
  <si>
    <t>INSTITUTO DE DESARROLLO URBANO - IDU</t>
  </si>
  <si>
    <t>IDU-036 DE 2007</t>
  </si>
  <si>
    <t>INTERVENTORIA TECNICA, ADMINSITRATIVA, FINANCIERA Y AMBIENTAL PARA EL MANTENIMIENTO CORRECTIVO Y PERIODICO DE LA CARRETERA BOGOTA-CHOACHI DESDE EL K2+000 AL K13+000 EN BOGOTA D.C.</t>
  </si>
  <si>
    <t>P09-01</t>
  </si>
  <si>
    <t>635 DE 2012</t>
  </si>
  <si>
    <t>INTERVENTORIA QUE INCLUYE PERO NO SE IMITA A LA INTERVENTORIA TECNICA, FINANCIERA, ADMINISTRATIVA, JURIDICA, GESTION SOCIAL, PREDIAL Y AMBIENTAL DEL PROYECTO CORREDOR DE LAS PALMERAS FASE 2 PARA EL PROGRAMA DE LA PROSPERIDAD - MODULO 9</t>
  </si>
  <si>
    <t>022 DE 2011</t>
  </si>
  <si>
    <t>INTERVENTORIA TECNICA, ADMINSITRATIVA, FINACNIERA Y AMBIETNAL, PRECIO GLOBAL FIJO PARA LA CONSTRUCCION DE LA FASE 1 DE LA AV. VILLAVICENCIO ENTRE AV. CALI A LA AV. TINTAL Y PARA LA CONSTRUCCIOND E LA FASE 1 DE LA AV. TINTAL ENTRE AV. VILLAVICENCIO A LA AV. BOSA</t>
  </si>
  <si>
    <t>MUNICIPIO DE OROCUE</t>
  </si>
  <si>
    <t>22412 DE 2012</t>
  </si>
  <si>
    <t>INTERVENTORIA TECNICA, ADMINISTRATIVA, FINANCIERA, Y LEGAL A LA CONSTRUCCION PARA LA SEGUNDA ETAPA DEL PROYECTO DE PAVIMENTOS EN LOS BARRIOS EL CENTRO, LA CANDELARIA, ESCALONES, LA MANGA, TIERRA BLANCA Y UNION EN EL MUNICIPIO DE OROCUE, DEPARTAMENTO DE CASANARE</t>
  </si>
  <si>
    <t>MUNICIPIO DE AGUAZUL CASANARE</t>
  </si>
  <si>
    <t>LP-003-03 DE 2003</t>
  </si>
  <si>
    <t>INTERVENTORIA TECNICA PARA LA CONSTRUCCION DEL PAVIMENTO PARA LA VIA SAN JOSE DEL BUBUY-TESORO DEL BUBUY DEL MUNICIPIO DE AGUAZUL-DEPARTAMENTO DE CASANARE</t>
  </si>
  <si>
    <t>P10-01</t>
  </si>
  <si>
    <t>DEPARTAMENTO DEL MAGDALENA SECRETARIA DE INFRAESTRUCTURA</t>
  </si>
  <si>
    <t>051 DE 1993</t>
  </si>
  <si>
    <t>INTERVENTORIA AL CONTRATO DE CONCESION NO 044 DE 1993 PARA LA REHABILITACION, CONSTRUCCION, MEJORAMIENTO, CONSERVACION, MANTENIMIENTO Y OPERACIÓN DE LA VIA BARRANQUILLA - CIENAGA, ENTRE LAS ABSCISAS K0+00 AL K62+00 JURISIDICCION: MUNICIPIO DE CIENAGA, PUEBLO VIEJO Y SITIO NUEVO Y MUNICIPIO DE BARRANQUILLA</t>
  </si>
  <si>
    <t>ALCALDIA MAYOR DE CARTAGENA DE INDIAS D.T. Y C DE CARTAGENA DE INDIAS - DEPARTAMENTO ADMINISTRACION DE VALORIZACION DISTRITAL</t>
  </si>
  <si>
    <t>VAL-03-2006</t>
  </si>
  <si>
    <t>INTERVENTORIA AL CONTRATO DE CONCESION PARA LA CONSTRUCCION Y MEJORAMIENTO DE LA VIA TRANSVERSAL DE BARU</t>
  </si>
  <si>
    <t>GOBERNACION DEL DEPARTAMENTO DEL MAGDALENA</t>
  </si>
  <si>
    <t>001 DE 2007</t>
  </si>
  <si>
    <t xml:space="preserve">INTERVENTORIA DE LOS ESTUDIOS Y DISEÑOS DFINITIVOS Y GESTION PREDIAL DE LA DOBLE CALZADA YE DE CIENAGA-SANTA MARTA Y DE LA DOBLE CALZADA DE LA VIA ALTERNA AL PUERTO, SECTOR QUEBRADA DEL DOCTOR-MAMATOCO Y DISEÑO DE LAS OBRAS COMPLEMENTARIAS Y DEL ESPACIO PUBLICO DEL PLAN VIAL INTERVENTORIA DE LA CONSTRUCCION Y FINANCIACION DE LA SEGUNDA CALZADA ENTRE LA YE DE CIENAGA Y SANTA MARTA Y REHABILITACION DE LA CALZADA EXISTENTE. </t>
  </si>
  <si>
    <t>EN EJECUCION</t>
  </si>
  <si>
    <t>DISTRITO TURISTICO Y CULTURAL DE CARTAGENA DE INDIAS</t>
  </si>
  <si>
    <t>6-052182</t>
  </si>
  <si>
    <t>INTERVENTORIA TECNICA, ADMINISTRATIVA, FINANCIERA, CONTABLE Y AMBIENTAL A LA CONSTRUCCION Y REHABILITACION DE VIAS EN LA LOCALIDAD DE LA VIRGEN Y TURISTICA DEL DISTRITO DE CARTAGENA. MALLA VIAL CARTAGENA</t>
  </si>
  <si>
    <t>P11-01</t>
  </si>
  <si>
    <t>MINISTERIO DE OBRAS PUBLICAS DE CHILE</t>
  </si>
  <si>
    <t>CHILE</t>
  </si>
  <si>
    <t>CONSULTORIA (URBANA E INTERURBANA) DE LA ASESORIA A LA INSPECCION FISCAL DE LA CONSTRUCCION DE LA OBRA "CONCESION RUTA 5 TRAMO SANTIAGO - TALCA Y ACCESO SUR A SANTIAGO"</t>
  </si>
  <si>
    <t>CLP</t>
  </si>
  <si>
    <t>ASESORIA A LA INSPECCION FISCAL A LA CONSTRUCCION DE LA CONCESION INTERNACIONAL VIAL SANTIAGO - VALPARAISO - VIÑA DEL MAR</t>
  </si>
  <si>
    <t>USD</t>
  </si>
  <si>
    <t>ASESORIA A LA INSPECCION FISCAL A LA CONCESION INTERNACIONAL SISTEMA NORTE - SUR, EJE GENERAL VELASQUEZ, REGION METROPLITANA</t>
  </si>
  <si>
    <t>ASSORIA DE INSPECCION TECNICA A LA EXPLOTACION (OPERACIÓN Y MANTENIMIENTO) DE LA OBRA VIAL CONCESIONADA: SISTEMA ORIENTE PONIENTE</t>
  </si>
  <si>
    <t>P12-02</t>
  </si>
  <si>
    <t>AGENCIA NACIONAL DE INFRAESTRUCTURA</t>
  </si>
  <si>
    <t>SEA 068 DE 2012</t>
  </si>
  <si>
    <t>INTERVENTORIA INTEGRAL QUE INCLUYE PERO NO SE LIMITA A LA INTERVENTORIA TECNICA, ADMINISTRATIVA, FINANCIERA, JURIDICA, OPERATIVA, PREDIAL. SOCIO PREDIAL, MEDIO AMBIENTAL DEL PROYECTO DE CONCESIONES MALLA VIAL DEL VALLE DEL CAUCA Y CAUCA MVVCC EN EL MARCO DEL CONTRATO DE CONCESIONES 005 DE 1999</t>
  </si>
  <si>
    <t>EJC</t>
  </si>
  <si>
    <t>MINISTERIO DE OBRAS PUBLICAS</t>
  </si>
  <si>
    <t>ASESORIA DE LA INSPECCION FISCAL DE LA OBRA CONSTRUCCION PUERTO PESQUERO ARTESANAL DE COQUIMSO I Y II ETAPA, IV REGION</t>
  </si>
  <si>
    <t>P12-01</t>
  </si>
  <si>
    <t>086 DE 2012</t>
  </si>
  <si>
    <t>INTERVENTORIA INTEGRAL QUE INCLUYE PERO NO SE LIMITA A LA INTERVENTORIA TECNICA, JURIDICA, ADMINISTRATIVA, CONTABLE, FINANCIERA, OPERATIVA, PREDIAL Y SOCIO-AMBIENTAL DEL CONTRATO DE CONCESION No. 002 DE 2006, PROYECTO ZONA METROPOLITANA DE BUCARAMANGA-ZMB.</t>
  </si>
  <si>
    <t>P12-03</t>
  </si>
  <si>
    <t>SECRETARIA DE OBRAS PUBLICAS DEL MUNICIPIO DE MEDELLIN</t>
  </si>
  <si>
    <t>4600034678 DE 2011</t>
  </si>
  <si>
    <t>INTERVENTORIA DE LA AMPLIACION DE LA DOBLE CALZADA DE LA CARRETERA 65 ENTRE CALLE 101 Y 103E Y OBRAS COMPLEMENTARIAS</t>
  </si>
  <si>
    <t>P13-01</t>
  </si>
  <si>
    <t>MINISTERIO DE TRANSPORTE</t>
  </si>
  <si>
    <t>00056 DE 2003</t>
  </si>
  <si>
    <t xml:space="preserve">INTERVENTORIA TECNICA Y SUPERVISION AMBIENTAL DEL CONTRATO PARA LA GERENCIA DE LA OBRA Y EL MANEJO DE LA INVERSION PARA EL DRAGADO DE PROFUNDIZACION A 14 MTS SECTOR BOCACHICA CANAL DE ACCESO A LA BAHIA DE CARTAGENA </t>
  </si>
  <si>
    <t>SOCIEDAD PORTUARIA RIVER PORT S.A.</t>
  </si>
  <si>
    <t>NO REPORTA</t>
  </si>
  <si>
    <t>INTERVENTORIA DE LAS OBRAS DE DRAGADO Y TRANSPORTE HIDRAULICO DE MATERIAL EXTRAIDO ENTRE LOS KILOMETROS 17 Y 18 DE LA MARGEN OCCIDENTAL DEL RIO MAGDALENA EN LAS ZONAS DE MANIOBRAS DE MUELLE DE SOCIEDAD PORTUARIA RIVER PORT S.A.</t>
  </si>
  <si>
    <t>P13-02</t>
  </si>
  <si>
    <t>AERONAUTICA CIVIL</t>
  </si>
  <si>
    <t>12000253-OK DE 2012</t>
  </si>
  <si>
    <t>INTERVENTORIA TECNICA Y ADMINISTRATIVA PARA LA CONSTRUCCION DE LA TORRE DE CONTROL DEL AEROPUERTO EL DORADO Y EL CENTRO DE GESTION AERONAUTICA DE COLOMBIA CGAC</t>
  </si>
  <si>
    <t>Al consignar el Contrato de Orden No. 3 (ejecutado con AREONAUTICA CIVIL), el proponente no aclara cual es el número que lo identifica en el RUP,  es imposible realizar la evaluación con relación al RUP y lo solicitado en los Pliegos de condiciones, en este orden de ideas se solicita que señale de manera precisa el número con el que se identifica en el RUP  dicho contrato.</t>
  </si>
  <si>
    <t>P13-03</t>
  </si>
  <si>
    <t>SOCIEDAD PORTUARIA REGIONAL DE BUENAVENTURA S.A.</t>
  </si>
  <si>
    <t>207 DE 1995</t>
  </si>
  <si>
    <t>INTERVENTORIA PARA LAS OBRAS DE REFORZAMIENTO DE LA ESTRUCTURA PARA SOPORTAR GRUA PORTICO EN LOS MUELLES 2 AL 9 DEL TERMINAL MARITIMO DE BARRANQUILLA</t>
  </si>
  <si>
    <t>P14-01</t>
  </si>
  <si>
    <t>INSTITUTO DE DESARROLLO URBANO</t>
  </si>
  <si>
    <t>174 DE 2007</t>
  </si>
  <si>
    <t>INTERVENTORIA TECNICA, ADMINISTRATIVA, LEGAL, FINANCIERA, AMBIENTAL Y SOCIAL PARA LA EJECUCION DE LAS OBRAS DE CONSTRUCCION Y TODAS LAS ACTIVIDADES NECESARIAS PARA LA ADECUACION DE LA CALLE 26 (AVENIDA JORGE ELIECER GAITAN) Y DE LA CERRERA 10 (AVENIDA FERNANDO MAZUERA), AL SISTEMA TRASMILENIO, EN EL TRAMO 3 COMPRENDIDO ENTRE LA TRANSVERSAL 76 Y LA CARRERA 42 B Y CARRERA 19, GRUPO 4 DE LA LICITACION PUBLICA IDU-LP-DG-022-2007 DE BOGOTA D.C.</t>
  </si>
  <si>
    <t>INTERVENTORIA DE LOS ESTUDIOS Y DISEÑOS, PAVIMENTACION Y/O REPAVIMENTACION DE LAS VIAS INCLUIDAS DENTRO DEL PROGRAMA DE PAVIMENTACION DE INFRAESTRUCTURA VIAL DE INTEGRACION Y DESARROLLO GRUPO 26 VIA SANTIAGO-BERRIO-PERALES CON UNA LONGITUD DE 16,00 KM EN EL DEPARTAMENTO DE ANTIOQUIA, VIA TRANSVERSAL BOYACA (DOS Y MEDIO - EL OASIS) (SEGMENTO) CON UNA LONGITUD DE 20,00 KM EN EL DEPARTAMENTO DE BOYACA</t>
  </si>
  <si>
    <t>P14-03</t>
  </si>
  <si>
    <t>3476 DE 2007</t>
  </si>
  <si>
    <t>INTERVENTORIA PARA EL MEJORMIENTO Y MANTENIMIENTO DE LA CARRETERA ROSAS-LA SIERRA-LA VEGA, RUTA 25CC15</t>
  </si>
  <si>
    <t>P14-02</t>
  </si>
  <si>
    <t>ASOCIACION DE INGENIEROS UNIVERSIDAD MILITAR NUEVA GRANADA- ASICUM</t>
  </si>
  <si>
    <t>EJECUCION DE ASESORIAS, INTERVENTORIAS Y DEMAS CONSULTORIAS EN PROYECTOS DE LA JURISDICCION DE CORMAGDALENA</t>
  </si>
  <si>
    <t>P15-01</t>
  </si>
  <si>
    <t xml:space="preserve">TRASMETRO S.A </t>
  </si>
  <si>
    <t>CPI-TM-300-001-08</t>
  </si>
  <si>
    <t>INTERVENTORIA TECNICA,ADMINISTRATIVA,FINANCIERA, Y AMBIENTAL PARA LA CONSTRUCCION DE LAS OBRAS DEL SISTEMA INTEGRADO DE TRANSPORTE MASIVO,DEL DISTRITO DE BARRANQUILLA Y SU AREA METROPOLITANA,SISTEMA TRANSMETRO, DE ACUERDO CON LOS PLANOS DE INTERVENCION DE CADA UNO DE LOS COMPONENTES.</t>
  </si>
  <si>
    <t>138 DE 2002</t>
  </si>
  <si>
    <t>INTERVENTORIA DE LAS OBRAS DE CONSTRUCCION Y PAVIMENTACION DE LA VIA ALTERNA INTERNA A BUENAVENTURA,SECTOR VIADUCTO K7 - INTERSECCION  CITRONELA , RUTA 40 TRAMO 4001</t>
  </si>
  <si>
    <t>235 DE 2003</t>
  </si>
  <si>
    <t>INTERVENTORIA AL CONTRATO DE CONCESION No 180,PARA LA ADECUACION DE LA TRONCAL NQS SECTOR SUR AL SISTEMA TRASMILENIO,PARA EL TRAMO COMPRENDIDO ENTRE LA ESCUELA GENERAL SANTANDER Y LA AVENIDA CIUDAD DE VILLAVICENCIO EN BOGOTA D.C</t>
  </si>
  <si>
    <t>P16-01</t>
  </si>
  <si>
    <t>001 DE 2004</t>
  </si>
  <si>
    <t>INTERVENTORIA TECNICA, ADMINISTRATIVA,LEGAL,FINANCIERA, Y AMBIENTAL PARA LA ADECUACION DE LA TRONCAL NQS AL SISTEMA DE TRANSMILENIO,TRAMO SUR,ENTRE LA AVENIDA CIUDAD DEVILLAVICENCIO  Y EL LIMITE  DEL DISTRITO CON SOACHA ,INCLUYE PORTAL Y PATIO EN BOGOTA D.C</t>
  </si>
  <si>
    <t>INSTITUTO NACIONAL DE CONCESIONES - INCO -ANI</t>
  </si>
  <si>
    <t>SEA-C-MVVC-089-2004</t>
  </si>
  <si>
    <t>INTERVENTORIA,TECNICA,FINANCIERA Y OPERATIVA, EN LA ETAPA DE CONSTRUCCION DEL CONTRATO DE CONCESION No 005 DE 1999, MALLA VIAL DELVALLE DEL CAUCA Y CAUCA</t>
  </si>
  <si>
    <t>ALCALDIA DE MEDELLIN</t>
  </si>
  <si>
    <t>4600026591 DE 2010</t>
  </si>
  <si>
    <t>INTERVENTORIA PARA LA CONSTRUCCION DEL PUENTE DE LA 4 SUR Y OBRAS COMPLEMENTARIAS</t>
  </si>
  <si>
    <t>P16-02</t>
  </si>
  <si>
    <t>GOBERNACION DE SANTANDER</t>
  </si>
  <si>
    <t>1777 DE 2010</t>
  </si>
  <si>
    <t>INTERVENTORIA PARA EL MEJORAMIENTO  Y PAVIMENTACION DE LA VIA ENCISO-CARCASI,SECTOR UNO (MUNICIPIO DE ENCISO: 4KM) SECTOR DOS  (MUNICIPIO DE CARCASI : 2,19 KM) DEPARTAMENTO DE SANTANDER</t>
  </si>
  <si>
    <t>P17-01</t>
  </si>
  <si>
    <t>034-06</t>
  </si>
  <si>
    <t>Interventoria tecnica y administrativa para la construccion de las vias de acceso a barrios en la localidad de usme,asi accesoUE-3 (barrios El virrey y los comuneros),acceso UE-5 (barrios Alfonso lopez, la reforma,La alborada,y el progreso) aceeso UE6 (barrios serranias,lorenzo alcantuz y antonio jose de sucre) y acceso UE-8 (barrios el Danubio y la Fiscalia) en Bogotá.</t>
  </si>
  <si>
    <t>1599-2009</t>
  </si>
  <si>
    <t>Interventoria tecnica ,legal,financiera,administrativa,ambiental,,predial y social del proyecto"estudios y diseños ,gestion social,predial ambiental y mejoramiento del proyecto corredor del sur y marginal dela selva"</t>
  </si>
  <si>
    <t>INCO - ANI</t>
  </si>
  <si>
    <t>SGC 012 2008</t>
  </si>
  <si>
    <t>Interventoria tecnica, financiera, operativa, predial, socia-ambiental y legal del proyecto de concesion vial No 503 de 1994 " Cartagena -Barranquilla"</t>
  </si>
  <si>
    <t>P17-02</t>
  </si>
  <si>
    <t>GESTIÓ D´INFRAESTRUCTURES, S.A.U. (GISA)</t>
  </si>
  <si>
    <t>Dirección de las obras de mejore general. Nueva carretera: Vic-Olot (tramo:: Torelló-Túnel de Bracons-La vall dén Bas). Carretera C-37. PP.KK 152+500 al 173+200 Tramo: Torelló-Sant pere de Torelló-Santa maría de Corcó-La Vall d´en Bas. Clave: NB-9679.2</t>
  </si>
  <si>
    <t>P18-01</t>
  </si>
  <si>
    <t>FONADE</t>
  </si>
  <si>
    <t>INTERVENTORIA TÉCNICA, ADMINISTRATIVA, FINANCIERA Y AMBIENTAL PARA EL PROYECTO DE MEJOREMIENTO DE LA VÍA MONDOMÓ – TRES QUEBRADAS – SAN PEDRO, EN EL DEPARTAMENTO DEL CAUCA</t>
  </si>
  <si>
    <t>IDEA</t>
  </si>
  <si>
    <t>741-2011</t>
  </si>
  <si>
    <t>INTERVENTORIA TÉCNICA, ADMINISTRATIVA, FINANCIERA Y AMBIENTAL AL CONTRATO DE OBRA CONSTRUCCIÓN Y PAVIMENTACIÓN DE LA CARRETERA BADILLO (CESAR) – SAN JUAN DE CESAR (GUAJIRA), SECTOR PR38+350 – PR52+674, RUTA 49</t>
  </si>
  <si>
    <t>2213-2012</t>
  </si>
  <si>
    <t>INTERVENTORIA PARA EL MANTENIMIENTO Y REHABILITACIÓN DE LAS CARRETERAS ARMENIA-IBAGUÉ, SECTOR ARMENIA-CAJAMARCA, RUTA 40 TRAMO 4003, DEPARTAMENTOS DE QUINDIO Y TOLIMA</t>
  </si>
  <si>
    <t>P18-02</t>
  </si>
  <si>
    <t>ANI</t>
  </si>
  <si>
    <t>SEA-015-2012</t>
  </si>
  <si>
    <t>LA INTERVENTORIA TÉCNICA, ADMINISRATIVA, FINANCIERA, AMBIENTAL, OPERATIVA, JURÍDICA AL PLAN DE INVERSIONES DE LOS COMTRATOS DE CONCESIONES INCO Y LAS SOCIEDADESPORTUARIAS REGIONAL DE SANTA MARTA S.A., REGIONAL DE BUENAVENTURA S.A., Y LA SOCIEDAD TERMINAL DE CONTENEDORES DE CARTAGENA S.A. – CONTECAR S.A. – CONTECAR S.A., RESPECTIVAMENTE, SUS ADICIOANLES Y OTROSÍES</t>
  </si>
  <si>
    <t>P19-01</t>
  </si>
  <si>
    <t>172-2007</t>
  </si>
  <si>
    <t>INTERVENITORIA TECNICA, ADMINISTRATIVA, LEGAL, FINANCIERA, AMIENTAL Y SOCIAL PARA LA EJECUCIÓN DE LAS OBRAS DE CONSTRUCCIÓN Y TODAS LAS ACTIVIDADES NECEARIAS PARA LA ADECUACIÓN DE LA CALLE 26 ( AVENIDA JORGE ELIECER GAITAN) Y DE LA CARRERA 10° ( AVENIDA FERNANDO MAZUERA)</t>
  </si>
  <si>
    <t>3606-2008</t>
  </si>
  <si>
    <t>INTERVENTORÍA PARA EL MEJORAMIENTO Y MANTENIMIENTO DE LAS CARRETERAS MEDIACANOA - ANSERMANUEVO - LA VIRGINIA, CÓDIGO 2302 Y MIRANDA - RÍO DESBARATADO - PRADERA - PALMIRA, CÓDIGO 3105, MÓDULO 1.</t>
  </si>
  <si>
    <t>TRANSCARIBE</t>
  </si>
  <si>
    <t>CPI-TC-002-2009</t>
  </si>
  <si>
    <t>ASESORIA E INTERVENTORIA TECNICA, ADMINISTRATIVA Y AMBIENTAL EN LA CONSTRUCCIÓN DE UN TRAMO DE CORREDOR DEL SISTEMA INTEGRADO DE TRANSPORTE MASIVO TRANSCARIBE DESDE CUATRO VIENTOS A BAZURTO EN CARTAGENA DE INDIAS DISTRITO TURISTICO Y CULURAL</t>
  </si>
  <si>
    <t>P19-02</t>
  </si>
  <si>
    <t>TERMINAL DE CONTENEDORES DE BUENAVENTURA</t>
  </si>
  <si>
    <t>GERENCIA TÉCNICA E INTERVENTORIA ADMINISTRATIVA, FINANCIERA Y AMBIENTAL PARA LA CONSTRUCCIÓN DE LAS OBRAS CIVILES DEL MUELLE DE LA SUBTERMINAL MULTIPROPOSITO DE BITCO S.A.</t>
  </si>
  <si>
    <t>P20-01</t>
  </si>
  <si>
    <t>Interventoría técnica, administrativa y ambiental para la construcción de un terminal de contenedores en el puerto de Buenaventura</t>
  </si>
  <si>
    <t>P20-02</t>
  </si>
  <si>
    <t>GOBERACIÓN DE ANTIOQUIA</t>
  </si>
  <si>
    <t>2013-SS-20-0020</t>
  </si>
  <si>
    <t>INTERVENTORIA TÉCNICA, ADMINISTRATIVA, AMBIENTAL, FINANCIERA Y LEGAL PARA EL MEJORAMIENTO, REHABILITACIÓN, MANTENIMIENTO Y CONSTRUCCIÓN DE OBRAS COMPLEMENTARIOAS EN LA RED VIAL DE LAS SUBREGIONES NORTE Y BAJO CAUCA DEL DEPARTAMENTO DE ANTIOQUIA</t>
  </si>
  <si>
    <t>P20-03</t>
  </si>
  <si>
    <t>ALCALDIA DE BARRANQUILLA</t>
  </si>
  <si>
    <t>GPI-001-2000</t>
  </si>
  <si>
    <t>INTERVENTORIA A LOS TRABAJOS DE DISEÑO, CONSTRUCCIÓN, REHABILITACIÓN Y MANTENIMIENTO DE LA MALLA VIAL DEL DISTRITO DE BARRANQUILLA POR EL SISTEMA DE CONCESIÓN</t>
  </si>
  <si>
    <t>TRANSMETRO</t>
  </si>
  <si>
    <t>CPI-TM-300-001-09</t>
  </si>
  <si>
    <t xml:space="preserve">Interventoría técnica, administrativa, financiera y ambiental para el mejoramiento integral de vías en las zonas de precarga del sistema de transporte masivo del distrito de Barranquilla y su area metropolitana sistema transmetro, de acuerdo con los plano de intervención de cada uno de los componentes grupo No. 1, No.2, No.3, No.4 y No.5 </t>
  </si>
  <si>
    <t>P21-01</t>
  </si>
  <si>
    <t>MUNICIPIO DE BUCARAMANGA</t>
  </si>
  <si>
    <t>348-2010</t>
  </si>
  <si>
    <t>Interventoría a la Actualización de los Estudios y Diseños a Fase III y construcción del viaducto de la Carrera Novena y obras complementarias en el Municipio de Bucaramanga. Contrato No. 0348 de 2010</t>
  </si>
  <si>
    <t>1862-2008</t>
  </si>
  <si>
    <t>Contrato No. 1862 de 2008
Interventoría para el mejoramiento y mantenimiento de las carreteras la Pintada - Bolombolo, Código 25B01, Bolombolo - Santafe de Antioquia, Código 25B02, Santafe de Antioquia - Turbo, Códigos 6201 - 6202 - 6203, Ubicados en el Departamento de Antioquia.</t>
  </si>
  <si>
    <t>IDU-167-2006</t>
  </si>
  <si>
    <t>Contrato No. 167-2006
Interventoría Técnica, Administrativa,  Financiera, Ambiental, Social, de Seguridad industrial y salud ocupacional para la construcciòn de la avenida de los comuneros desde la avenida circunvalar hasta la avenida carrera 9 en Bogotà D.C. de la adecuación de la Troncal Americas al Sistema Transmilenio Trmao 1, entre Puente Aranda y la Carrera 70B, en Bogotá D.C.</t>
  </si>
  <si>
    <t>160-2014</t>
  </si>
  <si>
    <t xml:space="preserve">
INTERVENTORIA TÉCNICA, ECONÓMICA, FINANCIERA, CONTABLE, JURÍDICA, ADMINISTRATIVA, OPERATIVA, MEDIOAMBIENTAL Y SOCIOPREDIAL DEL CONTRATO DE CONCESION AUTOPISTA CONEXIÓN PACIFICO 1, DEL PROYECTO AUTOPISTAS PARA LA PROSPERIDAD.  CONTRATO ANI 160 DE 2014 </t>
  </si>
  <si>
    <t>P22-01</t>
  </si>
  <si>
    <t>SOCIEDAD PORTUARIA REGIONAL DE CARTAGENA - SPRC</t>
  </si>
  <si>
    <t>005-95</t>
  </si>
  <si>
    <t>INTERVETORÍA DE LA CONSTRUCCIÓN DE LAS OBRAS DE MODERNIZACIÓN DE LOS MUELLES MARGINAL Y ESPIGON No.1 Y MARGINAL No.2</t>
  </si>
  <si>
    <t>GOBERNACION DE CASANARE</t>
  </si>
  <si>
    <t>0852-1997</t>
  </si>
  <si>
    <t>Interventoría y asesoría técnica y administrativa para las obras de ampliación, rectificación y pavimentación de la vía Aguazul - Maní, sector K33+000 a Maní</t>
  </si>
  <si>
    <t>INCO</t>
  </si>
  <si>
    <t>062-2005</t>
  </si>
  <si>
    <t>Interventoría técnica, ambiental, legal, administrativa, predial, financiera, y operativa en la etapa de operación del contrato de concesión No. 0849 de 1995 desarrollo vial carretera Neiva – Espinal-Girardot, de conformidad con el numeral 5.1 de los términos de referencia, es revisar, verificar, anañizar y conceptuar permanentemente todos los aspectos técnicos, financieros, ambientales, operativos, jurídicos, administrativos y prediales relacionados con el contrato de concesión 849-95, a efecto de constatar el cumplimiento por parte del contratista (Concesionario) de las condiciones establecidas en el mismo, para el desarrollo y control integral del proyecto y determinar oportunamente las acciones necesarias para garantizar el logro de los objetivos previstos de acuerdo con las condiciones establecidas en el capítulo V de los términos de referencia del concurso público No. SEA-C-007 de 2005.</t>
  </si>
  <si>
    <t>282-2013</t>
  </si>
  <si>
    <t>Interventoría técnica, económica, financiera, jurídica, administrativa, operativa, medio ambiental y socio predial del contrato de concesión bajo un esquema de asociación público privada que se derive del proceso licitatorio VJ-VE-LP-005-2012 correspondiente al corredor “Loboguerrero-Buga"</t>
  </si>
  <si>
    <t>P29-01</t>
  </si>
  <si>
    <t>INTERVENTORIA TECNICA, OPERATIVA Y FINANCIERA DEL CONTRATO DE CONCESIÒN No. 0275 DE 1996, DESARROLLO VIAL DEL ORIENTE DE MEDELLIN, VALLE RIONEGRO Y CONEXIÒN A PUERTO TRIUNFO</t>
  </si>
  <si>
    <t>CUMPLE</t>
  </si>
  <si>
    <t>INTERVENTORIA TECNICA, FINANCIERAY OPERATIVA EN LA ETAPA DE OPERACIÓN DEL CONTRATO DE CONCESION No. 0275 DE 1996 DEVIMED</t>
  </si>
  <si>
    <t>P29-02</t>
  </si>
  <si>
    <t>INTERVENTORIA TECNICA, ADMINISTRATIVA, FINANCIERA, AMBIENTAL, OPERATIVA Y JURIDICA AL PLAN DE INVERSIONES DE LOS CONTRATOS DE CONCESIÒN PORTUARIOS No. 006 DE 1993, 009 DE 1994 Y 003 DE 2008 - SUSCRITOS ENTRE LA NACIÒN - SUPERINTENDENCIA GENERAL DE PUERTOS Y/O EL INSTITUTO NACIONAL DE CONCESIONES INCO, HOY ADMINISTRADO POR LA AENCIA NACIONAL DE INFRAESTRUCTURA Y LAS SOCIEDADES PORTUARIAS REGIONAL SANTAMARTA S.A, Y LAS SOCIEDAD TERMINAL DE CONTENEDORES DE CARTAGENA S.A. - CONTECAR S.A, ----</t>
  </si>
  <si>
    <t>INTERVENTORIA INTEGRAL DEL CONTRATO DE CONCESIÒN, QUE INCLUYE PERO NO LIMITA A LA INTERVENTORIA TECNICA, FINANCIERA, CONTABLE, JURIDICA MEDIOAMBIENTAL ¡, SOCIO-PREDIAL, ADMINISTRATIVA, DE SEGUROS, OPERATIVA Y DE MANTENIMIENTO DEL CONTRATO DE CONCESIÒN No. 002 DE 2007 Y DEMAS DOCMENTOS QUE LO MODIFIQUEN, ADICIONEN O COMPLEMENTEN PARA LA CONCESION VIAL ----</t>
  </si>
  <si>
    <t>P30-01</t>
  </si>
  <si>
    <t>Autoridad Portuaria De Melilla.  Ministerio De Fomento</t>
  </si>
  <si>
    <t>ASISTENCIA TÉCNICA  PARA LA VIGILANCIA Y CONTROL MEDIOAMBIENTAL DE LAS OBRAS DE NUEVA ALINEACIÓN DEL MUELLE RIBERA I EN EL PTO. DE MELILLA</t>
  </si>
  <si>
    <r>
      <rPr>
        <b/>
        <u/>
        <sz val="11"/>
        <color theme="1"/>
        <rFont val="Arial"/>
        <family val="2"/>
      </rPr>
      <t xml:space="preserve">CONTRATO DE INTERVENTORIA 537 DEL 19 DE DICIEMBRE DE 2013 </t>
    </r>
    <r>
      <rPr>
        <sz val="11"/>
        <color theme="1"/>
        <rFont val="Arial"/>
        <family val="2"/>
      </rPr>
      <t>- INTERVENTORÍA TÉCNICA, ADMINISTRATIVA, FINANCIERA Y JURÍDICA A LOS CONTRATOS DE CONCESIÓN PORTUARIA NO – 021 DE 1997, 001 DE 2009 Y 001 DE 2007– SUSCRITOS ENTRE LA NACIÓN – EL INSTITUTO NACIONAL DE CONCESIONES INCO Y/O AGENCIA NACIONAL DE INFRAESTRUCTURA - Y LAS SOCIEDADES – OIL TANKING S.A., SOCIEDAD PORTUARIA DE LA PENÍNSULA S.A. Y SOCIEDAD PORTUARIA BAVARIA S.A. RESPECTIVAMENTE</t>
    </r>
  </si>
  <si>
    <t xml:space="preserve">  30/12/2013</t>
  </si>
  <si>
    <r>
      <rPr>
        <b/>
        <u/>
        <sz val="11"/>
        <color theme="1"/>
        <rFont val="Arial"/>
        <family val="2"/>
      </rPr>
      <t xml:space="preserve">CONTRATO DE INTERVENTORIA 538 DEL 19 DE DICIEMBRE DE 2013 </t>
    </r>
    <r>
      <rPr>
        <sz val="11"/>
        <color theme="1"/>
        <rFont val="Arial"/>
        <family val="2"/>
      </rPr>
      <t>-INTERVENTORÍA TÉCNICA, ADMINISTRATIVA, FINANCIERA Y JURÍDICA A LOS CONTRATOS DE CONCESIÓN PORTUARIA NO – 010 DE 1994, 006 DE 2010 Y 009 DE 2007– SUSCRITOS ENTRE LA NACIÓN – EL INSTITUTO NACIONAL DE CONCESIONES INCO Y/O AGENCIA NACIONAL DE INFRAESTRUCTURA - Y LAS SOCIEDADES – SOCIEDAD PORTUARIA ALGRANEL S.A., SOCIEDAD PORTUARIA CENTRAL CARTAGENA Y  SOCIEDAD PORTUARIA ARENAL ZONA ATLÁNTICA S.A. RESPECTIVAMENTE</t>
    </r>
  </si>
  <si>
    <r>
      <rPr>
        <b/>
        <u/>
        <sz val="11"/>
        <color theme="1"/>
        <rFont val="Arial"/>
        <family val="2"/>
      </rPr>
      <t>CONTRATO DE INTERVENTORIA 539 DEL 19 DE DICIEMBRE DE 2013 -</t>
    </r>
    <r>
      <rPr>
        <sz val="11"/>
        <color theme="1"/>
        <rFont val="Arial"/>
        <family val="2"/>
      </rPr>
      <t xml:space="preserve"> INTERVENTORÍA TÉCNICA, ADMINISTRATIVA, FINANCIERA Y JURÍDICA A LOS CONTRATOS DE CONCESIÓN PORTUARIA NO 010 DE 2007 Y 001 DE 2013– SUSCRITOS ENTRE LA NACIÓN – EL INSTITUTO NACIONAL DE CONCESIONES INCO Y/O AGENCIA NACIONAL DE INFRAESTRUCTURA - Y LAS SOCIEDADES – SOCIEDAD PUERTO INDUSTRIAL AGUADULCE S.A. Y ECOPETROL TUMACO S.A. RESPECTIVAMENTE</t>
    </r>
  </si>
  <si>
    <t>P31-01</t>
  </si>
  <si>
    <t>Agencia Nacional de Infraestructura</t>
  </si>
  <si>
    <t>Interventoría técnica administrativa, financiera, ambiental, operativa y jurídica al plan de inversión de los Contratos de Concesión Portuaria No. 006 de 1993, 009 de 1994 y 003 de 2008 - suscritos entre la nación - Superintendencia General de Puertos y/o el Instituto Nacional de Concesiones INCO, hoy administrado por la Agencia Nacional de Infraestructura y las Sociedades Portuarias Regional de Santa Marta S.A., Regional de Buenaventura S.A. y la Sociedad Terminal de Contenedores de Cartagena S.A. CONTECAR S.A., respectivamente, sus adicionales y otrosíes, así como regular los términos y condiciones bajo las cuales la Agencia Nacional de Infraestructura pagará al interventor de forma mensual la contraprestación ofrecida por este.</t>
  </si>
  <si>
    <t>Aeronáutica Civil - Agencia Nacional de Infraestructura</t>
  </si>
  <si>
    <t>Interventoría operativa, ambiental y de mantenimiento para la concesión de la administración, operación, explotación comercial, mantenimiento, modernización y expansión del aeropuerto internacional El Dorado de la Ciudad de Bogotá D.C.</t>
  </si>
  <si>
    <t/>
  </si>
  <si>
    <t>P32-01</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</si>
  <si>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</si>
  <si>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INTERVENTORÍA DE LA CONSTRUCCIÓN Y PAVIMENTACIÓN DEL SECTOR QUEBRADA LAS DORADAS - DEPRESIÓN EL VERGEL - ORRAPIHUASI DE LA CARRETERA ALTAMIRA - FLORENCIA</t>
  </si>
  <si>
    <t>P32-02</t>
  </si>
  <si>
    <t>SECRETARIA DE OBRAS PUBLICAS DEPARTAMENTALES DEL VALE</t>
  </si>
  <si>
    <t>INTERVENTORIA DE LA CONSTRUCCIÓN DE LA OBRA AUTOPISTA SIMON BOLIVAR SEGUNDA CALZADA PRINCIPAL, ENTRE EL PUENTE SOBRE CANAL C.V.C. SUR Y EL PUENTE DE LOS MIL DIAS</t>
  </si>
  <si>
    <t>INTERVENTORIA DE LOS TRABAJOS RELATIVOS A LA PAVIMENTACIÒN DE LA CARRETERA TORO - ANSERMANUEVO ENTRE LAS ABCISAS K08+711 AL K19+000</t>
  </si>
  <si>
    <t>P33-01</t>
  </si>
  <si>
    <t>INTERVENTORIA TECNICA, FINANCIERA, OPERATIVA, PREDIAL, SOCIO-AMBIENTAL Y LEGAL DEL PROYECTO CONCESION VIAL AREA METROPOLITANA DE CUCUTA Y NORTE DE SANTANDER ----</t>
  </si>
  <si>
    <t>SOCIEDAD PORTUARIA REGIONAL DE BUENAVENTURA</t>
  </si>
  <si>
    <t>INTERVENTORIA TECNICA Y ADMINISTRATIVA PARA LA DEMOLICIÓN DE LA BODEGA 7, COBERTIZO 6 - 7, ADECUACIÓN DEL PATIO7, -----</t>
  </si>
  <si>
    <t>P33-02</t>
  </si>
  <si>
    <t>INTERVENTORIA QUE INCLUYE PERO NO SE LIMITA A LA INTERVENTORIA TECNICA, FINANCIERA, ADMINISTRATIVA, JURIDICA, GESTION SOCIAL, PREDIAL Y AMBIENTAL DEL PROYECTO CORREDOR DE LAS PALMERAS  FASE 2 PARA EL PROGRAMA DE LA PROSPERIDAD – MODULO 1</t>
  </si>
  <si>
    <t>INTERVENTORIA INTEGRAL DE CONTRATO DE CONCESION, QUE INCLUYE PERO NO SE LIMITA A LA INTERVENTORIA TECNICA, FINANCIERA, JURIDICA, ADMINISTRATIVA, AMBIENTAL Y SOCIAL DEL CONTRATO DE CONCESION PORTUARIA No. 005 DE 2007 ------</t>
  </si>
  <si>
    <t>P34-01</t>
  </si>
  <si>
    <t>COMUNIDAD DE MADRID</t>
  </si>
  <si>
    <t>Contrato No. 3969: Supervisión de la Construcción de la Nueva Carretera M-45 Tramo  1: N-II AL EJE O´DONEELL" Y TRAMO 2: EJE O´DONNELL A LA N -IV.</t>
  </si>
  <si>
    <t>P34-02</t>
  </si>
  <si>
    <t>INSTITUTO NACIONAL DE CONCESIONES</t>
  </si>
  <si>
    <r>
      <t xml:space="preserve">INTERVENTORÍA TÉCNICA, FINANCIERA Y OPERATIVA EN LA ETAPA DE OPERACIÓN DEL CONTRATO DE CONCESIÓN </t>
    </r>
    <r>
      <rPr>
        <b/>
        <sz val="11"/>
        <color theme="1"/>
        <rFont val="Arial"/>
        <family val="2"/>
      </rPr>
      <t xml:space="preserve">NO. 0446 DE 1994, </t>
    </r>
    <r>
      <rPr>
        <sz val="11"/>
        <color theme="1"/>
        <rFont val="Arial"/>
        <family val="2"/>
      </rPr>
      <t>PROYECTO VIAL VILLAVICENCIO GRANADA; VILLAVICENCIO PUERTO LOPEZ Y VILLAVICENCIO - RESTREPO - CUMARAL- K7 VIA PARATEBUENO DENOMINADO CARRETERAS NACIONALES DEL META</t>
    </r>
  </si>
  <si>
    <r>
      <t xml:space="preserve">INTERVENTORÍA DE LOS ESTUDIOS Y DISEÑOS, PAVIMENTACIÓN Y/O REPAVIMENTACIÓN DE LAS VÍAS INCLUIDAS DENTRO DEL PROGRAMA DE PAVIMENTACIÓN DE INFRAESTRUCTURA VIAL DE INTEGRACIÓN Y DESARROLLO </t>
    </r>
    <r>
      <rPr>
        <b/>
        <sz val="11"/>
        <color theme="1"/>
        <rFont val="Arial"/>
        <family val="2"/>
      </rPr>
      <t>GRUPO 65 TRAMO 1</t>
    </r>
    <r>
      <rPr>
        <sz val="11"/>
        <color theme="1"/>
        <rFont val="Arial"/>
        <family val="2"/>
      </rPr>
      <t xml:space="preserve"> VÍA FUENTE DE ORO - SAN JOSÉ DEL GUAVIARE CON UNA LONGITUD DE 28,5 KILÓMETROS;</t>
    </r>
    <r>
      <rPr>
        <b/>
        <sz val="11"/>
        <color theme="1"/>
        <rFont val="Arial"/>
        <family val="2"/>
      </rPr>
      <t xml:space="preserve"> TRAMO 2</t>
    </r>
    <r>
      <rPr>
        <sz val="11"/>
        <color theme="1"/>
        <rFont val="Arial"/>
        <family val="2"/>
      </rPr>
      <t xml:space="preserve"> VÍA FUENTE DE ORO - SAN JOSÉ DEL GUAVIARE CON UNA LONGITUD DE 27,25 KILÓMETROS EN EL DEPARTAMENTO DEL META.
</t>
    </r>
  </si>
  <si>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</si>
  <si>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Supervisión o interventoría en proyectos de Infraestructura de Transporte</t>
  </si>
  <si>
    <t>COMO MINIMO     uno (1)    Supervisión o interventoría en proyectos de Infraestructura PORTUARIA</t>
  </si>
  <si>
    <t>COMO MINIMO uno (1) de los contratos principales,  deberá ser de Supervisión o Interventoría de una concesión de un proyecto de infraestructura de
 transporte celebrado y ejecutado y/o en ejecución en Colombia y que incluya dentro de su objeto y/o
 alcance la interventoría que puede ser técnica y financiera y/o técnica y social y/o técnica y ambiental
del proyecto</t>
  </si>
  <si>
    <t>Maximo 1 contrato por asistente + Promesa de contrato de Asistencia tecnico</t>
  </si>
  <si>
    <t>SMMLV Finalización /última facturación</t>
  </si>
  <si>
    <t>Cumplimiento Exp. Min por contrato Módulo 1</t>
  </si>
  <si>
    <t>Cumplimiento Exp. Min por contrato Módulo 2</t>
  </si>
  <si>
    <t>Cumplimiento Exp. Min por contrato Módulo 3</t>
  </si>
  <si>
    <t>LOS CONTRATOS APORTADOS CUMPLEN TODOS LOS REQUISITOS?</t>
  </si>
  <si>
    <t>PUNTAJE</t>
  </si>
  <si>
    <t>SGC-C-BSPV-085 DE 2004</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</si>
  <si>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</si>
  <si>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202 DE 2015</t>
  </si>
  <si>
    <t>INTERVENTORIA TECNICA DEL CONTRATO DE CONCESION, QUE INCLUYE PERO NO SE LIMITA A LA INTERVENTORIA TECNICA, FINANCIERA, JURIDICA, ADMINISTRATIVA, AMBIENTAL Y SOCIAL DEL CONTRATO DE CONCESION PORTUARIA No.010 DE 2012, 006 DE 2010 Y 009 DE 2007 - SUSCRITOS ENTRE LA NACION - EL INCO Y/O ANI Y LAS SOCIEDADES - REFINIERIA DE CARTAGENA SA REFICAR SA, SOCIEDAD PORTUARIA CENTRAL CARTAGENA SA Y SOCIEDAD ARENAL ZONA ATLANTICA</t>
  </si>
  <si>
    <t>PUERTO DE FERROL</t>
  </si>
  <si>
    <t>SN</t>
  </si>
  <si>
    <t>ASISTENCIA TECNICA (INTERVENTORIA) PARA EL CONTROL DE EJECUCIÓN DE LAS OBRAS DE AMPLIACION DEL PUERTO DE FERROL (PUERTO EXTERIOR) 2 FASE</t>
  </si>
  <si>
    <t>282 de 2013</t>
  </si>
  <si>
    <t>INTERVENTORIA TECNICA, ECONOMICA, FINANCIERA, JURIDICA, ADMINISTRATIVA, OPERATIVA, MEDIO AMBIENTAL Y SOCIO PREDIAL DEL CONTRATO DE CONCESIÓN BAJO UN ESQUEMA DE ASOCIACION PUBLICO PRIVADA QUE SE DERIVE DEL PROCESO LICITATORIO VJ-VE-LP-005-2012 CORRESPONDIENTE AL CORREDOR LOBOGUERRERO-BUGA</t>
  </si>
  <si>
    <t>AUTORIDAD PORTUARIA DE MALAGA</t>
  </si>
  <si>
    <t>Asistencia técnica para el control de calidad y ensayos de las obras de prolongación del dique de Levante en el Puerto de Málaga, asi como de proyecto complementario Nº4 ampliacion de plataforma adosada al dique de Levante</t>
  </si>
  <si>
    <t>101 DE 2015</t>
  </si>
  <si>
    <t>Interventoria integral del contrato de concesión, que incluye pero no se limita a la Interventoria financiera, administrativa, técnica, legal, operativa, ambiental, y de seguridad del contrato de Concesión Nº.10000078 ok de 2010 y sus apendices, otrosi Nº1 y demás documentos que lo aclaran, modifican, complementan o sustituyen, cuyo objeto es la Cocnesión de las terminales aeroportuarias de Nororiente-Areopuertos Camilo daza de Cúcuta, Palonegro de Bucaramanga, Yariguies de Barrancabermeja, Alfonso López de Valledupar, Simón Bolívar de Santa Marta y Almirante Padilla de Riohacha.</t>
  </si>
  <si>
    <t>003 DE 2001</t>
  </si>
  <si>
    <t>INTERVENTORIA TECNICA Y FINANCIERA PARA LA ETAPA DE OPERACIÓN DEL CONTRATO DE CONCESIÓN SANTA MARTA - RIOHACHA - PARAGUACHON</t>
  </si>
  <si>
    <t>3410 DE 2006</t>
  </si>
  <si>
    <t>INTERVENTORIA DEL DRAGADO DE PROFUNDIZACIÓN DEL CANAL DE ACCESO AL PUERTO DE BUENAVENTURA</t>
  </si>
  <si>
    <t>FONDO DESARROLLO LOCAL DE BOSA</t>
  </si>
  <si>
    <t>ICCU</t>
  </si>
  <si>
    <t>021 DE 2012</t>
  </si>
  <si>
    <t>INTERVENTORIA TECNICA, SOCIO-AMBIENTAL, ADMINSITRATIVA, JURIDICA Y FINANCIERA PARA UN PERIODO DE LA ETAPA DE OPERACIÓN Y PARA LAS ACTIVIDADES DE LA ETAPA PRE OPERATIVA DE LAS OBRAS ADICIONALES DE LAS CONCESIONES VIALES DEL DEPARTAMENTO DE CUNDINAMARCA</t>
  </si>
  <si>
    <t>CONSELLERIA DE INFRAESTRUCTURAS, TERRITORIO Y MEDIO AMBIENTE. GENERALITAT DE VALENCIA</t>
  </si>
  <si>
    <t>ASISTENCIA TECNICA PARA EL APOYO TECNICO DURANTE LA EJECUCION DE LAS OBRAS DE CARRETERAS DEPENDIENTES DE LA SUBDIRECION GENERAL DE INFRAESTRUCTURAS PUBLICAS EN LA GESTION DE LA DOCUMENTACION TECNICO ADMINISTRATIVA, ELABORACION DE INFORMACION GRAFICA DE CARACTER DIVULGATIVO ECONOMICO DE LA COMUNIDAD VALENCIANA</t>
  </si>
  <si>
    <t>TERMINAL POLIVALENTE DE CASTELLON</t>
  </si>
  <si>
    <t>AISTENCIA TECNICA PARA EL CONTROL Y VIGILANCIA DE LAS OBRAS DEL PROYECTO DE TERMINAL POLIVALENTE EN LA  AMPLIACION NORTE DEL PUERTO DE CASTELLON</t>
  </si>
  <si>
    <t>201 DE 2015</t>
  </si>
  <si>
    <t>INTERVENTORIA QUE INCLUYE PERO NO SE LIMITA A LA INTERVENTORIA TECNICA, ADMINISTRATIVA, FINANCIERA, JURIDICA, AMBIENTAL Y SOCIAL A LOS CONTRATOS DE CONCESION PORTUARIA NO 010 DE 1994, 001 DE 2007, 021 DE 1997 Y 001 DE 2009 - SUSCRITOS ENTRE LA NACION - SUPERINTENDENCIA GENERAL DE PUERTOS Y/O EL INSTITUTO NACIONAL DE CONCESIONES -INCO Y LAS SOCIEDADES - SOCIEDAD PORTUARIA ALGRANEL S.A., SOCIEDAD PORTUARIA BAVARIA S.A., SOCIEDAD OIL TALKING Y SOCIEDAD PORTUARIA DE LA PENINSULA S.A.</t>
  </si>
  <si>
    <t>VULKAN SHIPYARD S.L. EMPRESA CONCESIONARIA DE LA AUTORIDAD PORTUARIA DE VALENCIA EN EL PUERTO DE SAGUNTO</t>
  </si>
  <si>
    <t>DIRECCION DE OBRA DEL PROYECTO DE CONSTRUCCION DE MUELLES, FOSOS PARA TRAVELIFT, DRAGADOS, URBANIZACION Y E.D.A.R. PARA ASTILLEROS EN EL PUERTO SANGUNTO</t>
  </si>
  <si>
    <t>GPI-001-2000 DE 2000</t>
  </si>
  <si>
    <t>INTERVENTORIA A LOS TRABAJOS DE DISEÑO, CONSTRUCCION, REHABILITACION Y MANTENIMIENTO DE LA MALLA VIAL DE BARRANQUILLA POR EL SISTEMA DE CONCESION</t>
  </si>
  <si>
    <t>CORMAGDALENA</t>
  </si>
  <si>
    <t>0-0045-2011</t>
  </si>
  <si>
    <t>INTERVENTORIA AL MANTENIMIENTO MEDIANTE DRAGADO DEL CANAL DEL DIQUE</t>
  </si>
  <si>
    <t>1632 DE 2011</t>
  </si>
  <si>
    <t>INTEREVENTORIA TECNICA Y ADMINISTRATIVA PARA EL REFORAZAMIENTO DEL MUELLE NO 4, PROLOGANCION DE LAS VIGAS DE SOPORTE DE LAS GRUAS PORTICO, DEL TEMRINAL MARITIMO DE BUENAVENTURA</t>
  </si>
  <si>
    <t>1672 DE 2011</t>
  </si>
  <si>
    <t>INTERVENTORIA TECNICA Y ADMINISTRATIVA AL CONTRATO CIVIL DE OBRA QUE EJECUTARA LA CONSTRUCCION VIGA REAL LADO MAR Y REFORAZAMIENTO DE LA ESTRUCTURA, INSTALACION DE BITAS Y DEFENSAS EN LOS MUELLES 2 Y 3 DEL TERMINAL MARITIMO DE BUENAVENTURA</t>
  </si>
  <si>
    <t>INSTITUTO NACIONAL DE CONCESIONES - INCO</t>
  </si>
  <si>
    <t>674 DE 2001</t>
  </si>
  <si>
    <t xml:space="preserve">INTERVENTORIA TECNICA, OPERATIVA Y FINANCIERA DEL CONTRATO DE CONCESION NO. 0849/95 CARRETERA NEIVA-ESPINAL-GIRARDOT </t>
  </si>
  <si>
    <t>199 DE 2015</t>
  </si>
  <si>
    <t>INTERVENTORIA INTEGRAL DEL CONTRATO DE CONCESION, QUE INCLUYE PERO NO SE LIMITA A LA INTERVENTORIA TECNICA, FINANCIERA, JURIDICA, ADMINISTRATIVA, AMBIENTAL Y SOCIAL DEL CONTRATO DE CONCESION PORTUARIA NO 005 DE 2007, SUSCRITO ENTRE EL INSTITUTO NACIONAL DE CONCESIONES INCO HOY AGENCIA NACIONAL DE INFRAESTRUCTURA ANI Y LA SOCIEDAD TERMINAL DE CONTENEDORES DE BUENAVENTURA TC-BUEN</t>
  </si>
  <si>
    <t xml:space="preserve">Si bien cumple con los criterios señalados en el numeral 5.1.1. EXPERIENCIA ESPECIFICA , el mismo no puede ser acogido para los dos criterios señalados en los literales b) y d), en tanto que se debe aportar como mínimo (1) contrato para cada uno de los criterios por parte del proponente.  
Teniendo en cuenta lo anterior, el Proponente ARENAS DE LA HOZ CONSULTORES S.A.S., no cumple con los requisitos de Experiencia Especifica señalados en el Pliego de Condiciones, numeral 5.1.1, obteniendo calificación de RECHAZADO.  </t>
  </si>
  <si>
    <t>805-2001</t>
  </si>
  <si>
    <t>INTERVENTORIA TECNICA, JURIDICA, AMBIENTAL Y ADMINISTRATIVA DEL CONTRATO DE DRAGADO DE LAS DARSENAS DE GIRO Y LOS PUESTOS DE ATRAQUE DEL PUERTO BUENAVENTURA</t>
  </si>
  <si>
    <t>CPI-TC-002-07</t>
  </si>
  <si>
    <t>ASESORIA E INTERVENTORIA TECNICA ADMINISTRATIVA FINANCIERA Y AMBIENTAL PARA LA CONSTRUCCION DEL MUELLE DE BODEGUITA, LA AMPLIACION DE LA CALZADA, ESPACIO PUBLICO Y DEL TRMAO DE LA AVENIDA BLAS DE LEZO COMPRENDIDA  ENTRE EL SISTEMA INTEGRADO DE TRANSPORTE MASIVO CARTAGENA-TRANSCARIBEEN EN EL CENTRO HISTORICO DE CARTAGENA DE INDIAS DISTRITO TURISTICO Y CULTURAL</t>
  </si>
  <si>
    <t>092 DE 2012</t>
  </si>
  <si>
    <t>INTERVENTORIA INTEGRAL DEL CONTRATO DE CONCESION QUE INCLUYE PERO NO SE LIMITA A LA INTERVENTORIA TECNICA, FINANCIERA, CONTABLE, JURIDICA, MEDIO AMBIENTAL, SOCIO PREDIAL, OPERATIVA Y ADMINISTRATIVA DEL CONTRATO DE OCNCESION NO. 007 DE 2007</t>
  </si>
  <si>
    <t>INTERVENTORIA PARA LAS OBRAS DE REFORZAMIENTO DE LA ESTRUCTURA PARA SOPORTAR GRUA PORTICO EN LOS MUELLES 2 AL 9 DEL TERMINAL MARITIMO DE BUENAVENTURA - EJECUCION DE VIGAS PARA SOPORTAR GRUAS PORTICOS MUELLES 8 Y 7 ….</t>
  </si>
  <si>
    <t>085 DE 2012</t>
  </si>
  <si>
    <t xml:space="preserve">INTERVENTORIA  INTEGRAL DE LA CONCESION ,QUE INCLUYE  PERO NO SE LIMITA A LA INTERVENTORIA  TECNICA,FINANCIERA,CONTABLE,JURIDICA, MEDIOAMBIENTAL,SOCIO -PREDIAL ,OPERATIVA,ADMINISTRATIVA DEL CONTRATO DE CONCESION No GC-040 DE 2004. </t>
  </si>
  <si>
    <t>2.5%</t>
  </si>
  <si>
    <t>190 DE 2003</t>
  </si>
  <si>
    <t>INTERVENTORIATECNICA,ADMINISTRATIVA,FINANCIERA,SOCIAL,AMBIENTAL Y LEGAL AL CONTRATO DE CONCESION No 146 DE 2003,PARA LA ADECUACION DE LA TRONCAL AVENIDA SUBA AL SISTEMA TRASMILENIO ,PARA EL TRAMO No 2 COMPRENDIDO ENTRE LA CALLE 127A  Y LA AV CIUDAD DE CALI .EN BOGOTA D.C</t>
  </si>
  <si>
    <t>130 DE 2002</t>
  </si>
  <si>
    <t>INTERVENTORIA DE LAS OBRAS DE ADECUACION  DE LAS INSTALACIONES PORTUARIAS DE PUERTO BERRIO.</t>
  </si>
  <si>
    <t>ECOPETROL</t>
  </si>
  <si>
    <t>CONSULTORIA PARA LA INTERVENTORIA TECNICA Y ADMINISTRATIVA DE LOS CONTRATOS  DE MANTENIMIENTO DE LOS MUELLES FLUVIALES DE LA GERENCIA DE POLIDCUTOS DE LA VICEPRESIDENCIA DE TRANSPORTE  DE ECOPETROL S.A  UBICADA EN CARTAGENA  Y BARRANCABERMEJA DURANTE EL AÑO 2006.</t>
  </si>
  <si>
    <t>0042 DE 2004</t>
  </si>
  <si>
    <t>INTERVENTORIA TECNICA,FINANCIERA Y OPERATIVA EN LA ETAPA DE OPERACIÓN DEL CONTRATO DE CONCESION NRO  0937 DE 1995,SANTA FE DE BOGOTA (FONTIBON) - FACATATIVA - LOS ALPES</t>
  </si>
  <si>
    <t>GROUP MARITIM TCB</t>
  </si>
  <si>
    <t>Asistencia técnica de Supervisión de obra de las obras de Ampliación de plataforma de almacenamiento de contenedores de la terminal de TCB. Fase2</t>
  </si>
  <si>
    <t xml:space="preserve">Si bien cumple con los criterios señalados en el numeral 5.1.1. EXPERIENCIA ESPECIFICA , el mismo no puede ser acogido para los dos criterios señalados en los literales b) y d), en tanto que se debe aportar como mínimo (1) contrato para cada uno de los criterios por parte del proponente.  
Teniendo en cuenta lo anterior, el Proponente "P18 CONSORCIO SUPERVISOR PORTUARIA ", no cumple con los requisitos de Experiencia Especifica señalados en el Pliego de Condiciones, numeral 5.1.1, obteniendo calificación de RECHAZADO.  </t>
  </si>
  <si>
    <t>AGENCIA NACIONAL DE INFRAESTRUCTURAANI - ANTES INCO</t>
  </si>
  <si>
    <t>283-2010</t>
  </si>
  <si>
    <t>INTERVENTORIA TÉCNICA, ECONÓMICA, FINANCIERA, CONTABLE, JURÍDICA, ADMINISTRATIVA, OPERATIVA, MEDIOAMBIENTAL Y SOCIOPREDIAL DEL CONTRATO DE CONCESION AUTOPISTA CONEXIÓN PACIFICO 1, DEL PROYECTO AUTOPISTAS PARA LA PROSPERIDAD.  CONTRATO ANI 160 DE 2014  DE CONCESIÓN, EL CUAL HACE PARTE DEL PROYECTO VIAL RUTA DEL SOL Y QUE CORRESPONDE AL SECTOR 1 COMPRENDIDO ENTRE TOBIAGRANDE/VILLETA-GUADUAS EL KORÁM</t>
  </si>
  <si>
    <t xml:space="preserve">INTERVENTORIA TÉCNICA, ECONÓMICA, FINANCIERA, CONTABLE, JURÍDICA, ADMINISTRATIVA, OPERATIVA, MEDIOAMBIENTAL Y SOCIOPREDIAL DEL CONTRATO DE CONCESION AUTOPISTA CONEXIÓN PACIFICO 1, DEL PROYECTO AUTOPISTAS PARA LA PROSPERIDAD.  CONTRATO ANI 160 DE 2014 </t>
  </si>
  <si>
    <t>274-2002</t>
  </si>
  <si>
    <t>Contrato No. 274-2002
Interventoría Técnica, Administrativa,Legal,  Financiera y Ambiental de la adecuación de la Troncal Americas al Sistema Transmilenio Trmao 1, entre Puente Aranda y la Carrera 70B, en Bogotá D.C.</t>
  </si>
  <si>
    <t>METROLÍNEA S.A.</t>
  </si>
  <si>
    <t>002-2006</t>
  </si>
  <si>
    <t>Interventoría técnica, administrativa, legal, financiera y ambiental para construcción de cuatro tramos de infraestructura del sistema integrado de transporte masivo para el Área Metropolitana de Bucaragamanga, sobre la carrera quince entre la virgen y la Avenida Quebradaseca, sobre la autopista Bucaramanga-Floridablanca, entre el puente provenza y el puente vehícular de cañaveral y entre el puente vehícular de cañaveral y papi quiero piña, sobre la carrera veintisieteenttre la UIS y la Avenida Quebrada Seca y el par vial calle 10-calle 11 del Mnicipio de Bucaramanga. Contrato 002 de 2006</t>
  </si>
  <si>
    <t>P-AT</t>
  </si>
  <si>
    <t>AUTORIDAD PORTUARIA DEL CALLAO</t>
  </si>
  <si>
    <t>PERÚ</t>
  </si>
  <si>
    <t>001-2010-APN</t>
  </si>
  <si>
    <t>SUPERVISIÓN (INTERVENTORÍA) DE LA OBRA MEJORAMIENTO DE LA BOCA DE ENTRADA DEL TERMINAL PORTUARIO DEL CALLAO</t>
  </si>
  <si>
    <t>CONTRATO DE INTERVENTORIA 537 DEL 19 DE DICIEMBRE DE 2013 - INTERVENTORÍA TÉCNICA, ADMINISTRATIVA, FINANCIERA Y JURÍDICA A LOS CONTRATOS DE CONCESIÓN PORTUARIA NO – 021 DE 1997, 001 DE 2009 Y 001 DE 2007– SUSCRITOS ENTRE LA NACIÓN – EL INSTITUTO NACIONAL DE CONCESIONES INCO Y/O AGENCIA NACIONAL DE INFRAESTRUCTURA - Y LAS SOCIEDADES – OIL TANKING S.A., SOCIEDAD PORTUARIA DE LA PENÍNSULA S.A. Y SOCIEDAD PORTUARIA BAVARIA S.A. RESPECTIVAMENTE</t>
  </si>
  <si>
    <t>CONTRATO DE INTERVENTORIA 538 DEL 19 DE DICIEMBRE DE 2013 -INTERVENTORÍA TÉCNICA, ADMINISTRATIVA, FINANCIERA Y JURÍDICA A LOS CONTRATOS DE CONCESIÓN PORTUARIA NO – 010 DE 1994, 006 DE 2010 Y 009 DE 2007– SUSCRITOS ENTRE LA NACIÓN – EL INSTITUTO NACIONAL DE CONCESIONES INCO Y/O AGENCIA NACIONAL DE INFRAESTRUCTURA - Y LAS SOCIEDADES – SOCIEDAD PORTUARIA ALGRANEL S.A., SOCIEDAD PORTUARIA CENTRAL CARTAGENA Y  SOCIEDAD PORTUARIA ARENAL ZONA ATLÁNTICA S.A. RESPECTIVAMENTE</t>
  </si>
  <si>
    <t>CONTRATO DE INTERVENTORIA 539 DEL 19 DE DICIEMBRE DE 2013 - INTERVENTORÍA TÉCNICA, ADMINISTRATIVA, FINANCIERA Y JURÍDICA A LOS CONTRATOS DE CONCESIÓN PORTUARIA NO 010 DE 2007 Y 001 DE 2013– SUSCRITOS ENTRE LA NACIÓN – EL INSTITUTO NACIONAL DE CONCESIONES INCO Y/O AGENCIA NACIONAL DE INFRAESTRUCTURA - Y LAS SOCIEDADES – SOCIEDAD PUERTO INDUSTRIAL AGUADULCE S.A. Y ECOPETROL TUMACO S.A. RESPECTIVAMENTE</t>
  </si>
  <si>
    <t>INTERVENTORIA DE LOS ESTUDIOS Y DISEÑOS, PAVIMENTACIÓN Y/O REPAVIMENTACIÓN DE LAS VIAS INCLUIDAS DENTRO DEL PROGRAMA DE PAVIMENTACIÓN DE INFRAESTRUCTURA VIAL DE INTEGRACIÓN Y DESARROLLO GRUPO 85 VIA COROZAL-BETULIA -SINCE CON LA LONGITUD DE 17,30 KILOMETROS, VIA TOLÚVIEJO - VARSOVIA - PALMITO CON UNA LONGITUD DE 7 KILOMETROS EN EL DEPARTAMENTO DE SUCRE</t>
  </si>
  <si>
    <t>INTERVENTORIA DE LOS ESTUDIOS Y DISEÑOS, PAVIMENTACIÓN Y/O REPAVIMENTACIÓN DE LAS VIAS INCLUIDAS  KM); TRAMO DENTRO DEL PROGRAMA DE PAVIMENTACIÓN DE INFRAESTRUCTURA VIAL DE INTEGRACIÓN Y DESARROLLO GRUPO 92 TRAMO 1: VIA PUENTE BOYACA - SAMACA (0,8 KM); TRAMO 2: VIA PUENTE BOYACA - SAMACA (L=12,00 KM)</t>
  </si>
  <si>
    <t>INTERVENTORÍA TÉCNICA, FINANCIERA, OPERATIVA, PREDIAL, SOCIO - AMBIENTAL Y LEGAL DEL PROYECTO DE CONCESIÓN VIAL NO. 503 DE 1994. "CARTAGENA - BARRANQUILLA"</t>
  </si>
  <si>
    <t>INTERVENTORIA A LAS OBRAS DE RESTAURACIÓN DE LA BODEGA TECNOBELL FASE II ZONA FRANCA DE BUENAVENTURA</t>
  </si>
  <si>
    <t>090 DE 2012</t>
  </si>
  <si>
    <t>558 DE 1999</t>
  </si>
  <si>
    <t>INTERVENTORÍA TÉCNICA, FINANCIERA Y OPERATIVA EN LA ETAPA DE OPERACIÓN DEL CONTRATO DE CONCESIÓN NO. 0446 DE 1994, PROYECTO VIAL VILLAVICENCIO GRANADA; VILLAVICENCIO PUERTO LOPEZ Y VILLAVICENCIO - RESTREPO - CUMARAL- K7 VIA PARATEBUENO DENOMINADO CARRETERAS NACIONALES DEL META</t>
  </si>
  <si>
    <t xml:space="preserve">INTERVENTORÍA DE LOS ESTUDIOS Y DISEÑOS, PAVIMENTACIÓN Y/O REPAVIMENTACIÓN DE LAS VÍAS INCLUIDAS DENTRO DEL PROGRAMA DE PAVIMENTACIÓN DE INFRAESTRUCTURA VIAL DE INTEGRACIÓN Y DESARROLLO GRUPO 65 TRAMO 1 VÍA FUENTE DE ORO - SAN JOSÉ DEL GUAVIARE CON UNA LONGITUD DE 28,5 KILÓMETROS; TRAMO 2 VÍA FUENTE DE ORO - SAN JOSÉ DEL GUAVIARE CON UNA LONGITUD DE 27,25 KILÓMETROS EN EL DEPARTAMENTO DEL META.
</t>
  </si>
  <si>
    <t>PUERTO DE GIRON</t>
  </si>
  <si>
    <t>CONSULTORIA DE ASISTENCIA TECNICA PARA CONTROL DE EJECUCIÓN Y DE LA CALIDAD PARA LAS OBRAS DE AMPLIACIÓN DEL PUERTO DE GIRON</t>
  </si>
  <si>
    <t>CODIGO DE INTEGRANTE</t>
  </si>
  <si>
    <t>INTEGRANTES</t>
  </si>
  <si>
    <t>PARTICIPACIÓN</t>
  </si>
  <si>
    <t xml:space="preserve">3) Bienes o servicios nacionales o trato nacional </t>
  </si>
  <si>
    <t xml:space="preserve">6) 10% Nomina Discapacidad  según Pliego de Condiciones </t>
  </si>
  <si>
    <t>MÓDULO 1</t>
  </si>
  <si>
    <t>MÓDULO 2</t>
  </si>
  <si>
    <t>MÓDULO 3</t>
  </si>
  <si>
    <t>SMMLV aportado por integrante Exp General</t>
  </si>
  <si>
    <t>SMMLV aportado por integrante Exp Especifica</t>
  </si>
  <si>
    <t>Sumatoria SMMLV aportada por Integrante</t>
  </si>
  <si>
    <t>CRITERIO DESEMPATE</t>
  </si>
  <si>
    <t>INTEGRANTE QUE ACREDITA % NOMINA DISCAPACIDAD</t>
  </si>
  <si>
    <t>CUMPLIMIENTO NUMERAL 6. CRITERIOS DE DESEMPATE</t>
  </si>
  <si>
    <t>3B PROYECTOS S.A.A</t>
  </si>
  <si>
    <t>CONSORCIO INTERPUERTOS</t>
  </si>
  <si>
    <t>ICEACSA CONSULTORES SUCURSAL COLOMBIA</t>
  </si>
  <si>
    <t>COPEBA LTDA</t>
  </si>
  <si>
    <t>CONSORCIO PORTUARIO CEMOSA</t>
  </si>
  <si>
    <t>CEMOSA INGENIERIA S.A.S</t>
  </si>
  <si>
    <t>INGENIERIA Y DESARROLLO XIMA DE COLOMBIA S.A.S</t>
  </si>
  <si>
    <t>INGENIERIA DE PROYECTOS S.A.S</t>
  </si>
  <si>
    <t>CONSORCIO CONCESION 05</t>
  </si>
  <si>
    <t>RT TERRA</t>
  </si>
  <si>
    <t>TECNICONSULTA S.A.</t>
  </si>
  <si>
    <t>MS COL S.A.S</t>
  </si>
  <si>
    <t>CONSORCIO ASOCIACION PORTUARIA</t>
  </si>
  <si>
    <t>CELQO S.A.S</t>
  </si>
  <si>
    <t>IV INGENIEROS CONSULTORES SUCURSAL COLOMBIA S.A.</t>
  </si>
  <si>
    <t>ALPHA GRUPO CONSULTOR E INTERVENTOR S.A.S</t>
  </si>
  <si>
    <t>CONSORCIO PUERTOS</t>
  </si>
  <si>
    <t>JOSE MANUEL GUARDO POLO</t>
  </si>
  <si>
    <t>CONSTRUCCIONES CIVILES ESTUDIOS Y PROYECTOS S.A.S CONCEP S.A.S</t>
  </si>
  <si>
    <t>CONSORCIO DICO-CPT 2016</t>
  </si>
  <si>
    <t>DICONSULTORIA S.A.</t>
  </si>
  <si>
    <t>COMPAÑÍA DE PROYECTOS TECNICOS CPT S.A.</t>
  </si>
  <si>
    <t>ARENAS DE LA HOZ CONSULTORES S.A.S. (1)</t>
  </si>
  <si>
    <t>AFA CONSULTORES Y CONSTRUCTORES S.A.</t>
  </si>
  <si>
    <t>INGEANDINA CONSULTORES DE INGENIERÍA S.A.S.</t>
  </si>
  <si>
    <t>CONSORCIO PORTUARIO</t>
  </si>
  <si>
    <t>JORGE PIDDO SEGUIDO DE LA EXPRESIÓN SUCURSAL COLOMBIA</t>
  </si>
  <si>
    <t>SIGA INGENIERÍA Y CONSULTORÍA S.A. SUCURSAL COLOMBIA</t>
  </si>
  <si>
    <t>SIGA INGENIERÍA S.A.S.</t>
  </si>
  <si>
    <t>CONSORCIO INAPO S.A.S. - BNR</t>
  </si>
  <si>
    <t>INGENIERÍA Y ASESORÍAS PORTUARIAS S.A.S. - INAPO S.A.S.</t>
  </si>
  <si>
    <t>BNR S.A.S.</t>
  </si>
  <si>
    <t>LEP INGENIEROS S.A.S.</t>
  </si>
  <si>
    <t>CONSORCIO PORTUARIA 2016</t>
  </si>
  <si>
    <t>CAYCO S.A.S.</t>
  </si>
  <si>
    <t>INGENIEROS CONSTRUCTORES Y ASESORES LIMITADA</t>
  </si>
  <si>
    <t>YOLANDA CABRERA BALCAZAR</t>
  </si>
  <si>
    <t xml:space="preserve">INTERDISEÑOS INTERNACIONAL S.A.S </t>
  </si>
  <si>
    <t>CONSORCIO INTERPUERTOS 2016</t>
  </si>
  <si>
    <t>CONSULTORES TECNICOS Y ECONOMICOS S.A.</t>
  </si>
  <si>
    <t>CIC CONSULTORES DE INGENIERIA Y CIMENTACIONES S.A.S</t>
  </si>
  <si>
    <t>CONSORCIO PORTUARIO 05 2016</t>
  </si>
  <si>
    <t>CB INGENIEROS S.A.S</t>
  </si>
  <si>
    <t>GPO COLOMBIA S.A.S</t>
  </si>
  <si>
    <t>CONSORCIO SUPERVISOR PORTUARIA</t>
  </si>
  <si>
    <t>JASEN CONSULTORES S.A.S</t>
  </si>
  <si>
    <t>INGEPROYECT LTDA</t>
  </si>
  <si>
    <t>CONSORCIO PORTUARIOS 005</t>
  </si>
  <si>
    <t>MAB INGENIERÍA DE VALOR S.A.</t>
  </si>
  <si>
    <t>DC PORT S.A.S.</t>
  </si>
  <si>
    <t>CONSORCIO ECOPUERTOS</t>
  </si>
  <si>
    <t>PROES CONSULTORES S.A. SUCURSAL COLOMBIA</t>
  </si>
  <si>
    <t>ESTRUCTURADOR COLOMBIA S.A.S.</t>
  </si>
  <si>
    <t>ECOVÍAS S.A.S.</t>
  </si>
  <si>
    <t>ETA S.A.</t>
  </si>
  <si>
    <t>INGEOCIM S.A.S.</t>
  </si>
  <si>
    <t>CONSORCIO PUERTOS DE COLOMBIA</t>
  </si>
  <si>
    <t>P23-01</t>
  </si>
  <si>
    <t>CONSULTORIA INTEGRAL EN INGENIERIA S.A. DE C.V.</t>
  </si>
  <si>
    <t>P23-02</t>
  </si>
  <si>
    <t>INGENIERIA Y CONSULTORIA INGECON S.A.S</t>
  </si>
  <si>
    <t>P23-03</t>
  </si>
  <si>
    <t>EGIS COLOMBIA S.A.S</t>
  </si>
  <si>
    <t>WPS SERVICIOS S.A.S.</t>
  </si>
  <si>
    <t>P24-01</t>
  </si>
  <si>
    <t>CONSORCIO PORTUARIO 2016</t>
  </si>
  <si>
    <t>P25-01</t>
  </si>
  <si>
    <t>C&amp;M CONSULTORES S.A.</t>
  </si>
  <si>
    <t>P25-02</t>
  </si>
  <si>
    <t>ESTEYCO SUCURSAL COLOMBIA</t>
  </si>
  <si>
    <t>INTERSA S.A.</t>
  </si>
  <si>
    <t>P26-01</t>
  </si>
  <si>
    <t>CONSORCIO PLANES HIDROCONSULTA</t>
  </si>
  <si>
    <t>P27-01</t>
  </si>
  <si>
    <t>PLANES S.A.</t>
  </si>
  <si>
    <t>P27-02</t>
  </si>
  <si>
    <t>HIDROCONSULTA S.A.S</t>
  </si>
  <si>
    <t>CONSORCIO PEYCO - SERINCO CONCESIÓN PORTUARIA 2016</t>
  </si>
  <si>
    <t>P28-01</t>
  </si>
  <si>
    <t>PEYCO COLOMBIA</t>
  </si>
  <si>
    <t>P28-02</t>
  </si>
  <si>
    <t>SERINCO COLOMBIA</t>
  </si>
  <si>
    <t>CONSORCIO PUERTOS COLOMBIA</t>
  </si>
  <si>
    <t>ARREDONDO MADRID INGENIEROS CIVILES (AIM) LIMITADA</t>
  </si>
  <si>
    <t>SERTIC S.A.S.</t>
  </si>
  <si>
    <t>CONSULTORES DE INGENIERÍA UG21 SL SUCURSAL COLOMBIA</t>
  </si>
  <si>
    <t>INCOPLAN INGENIERÍA CONSUTORÍA Y PLANEACIÓN S.A.</t>
  </si>
  <si>
    <t>CONSORCIO INTERVENTOR DE PUERTOS PI</t>
  </si>
  <si>
    <t>PAULO EMILIO BRAVO CONSULTORES S.A.S.</t>
  </si>
  <si>
    <t>INGENIEROS CONSULTORES S.A.</t>
  </si>
  <si>
    <t>CONSORCIO PUERTOS SCA - AHC</t>
  </si>
  <si>
    <t>SILVA CARREÑO Y ASOCIADOS S.A.S.</t>
  </si>
  <si>
    <t>ARENAS DE LA HOZ CONSULTORES S.A.S.</t>
  </si>
  <si>
    <t>CONSORCIO SUPERVISIÓN 2016</t>
  </si>
  <si>
    <t>TYPSA S.A.</t>
  </si>
  <si>
    <t>JOYCO S.A.S.</t>
  </si>
  <si>
    <t>UNIÓN TEMPORAL CARTAGENA</t>
  </si>
  <si>
    <t>P35-01</t>
  </si>
  <si>
    <t>ILP INGENIERÍA E.U.</t>
  </si>
  <si>
    <t>P35-02</t>
  </si>
  <si>
    <t>SOCIEDAD DE INGENIEROS LIMITADA</t>
  </si>
  <si>
    <t>CONSORCIO SOCIEDAD PORTUARIA</t>
  </si>
  <si>
    <t>P36-01</t>
  </si>
  <si>
    <t>CARTAGENERA DE INGENIERÍA S.A.S. - CARINSA S.A.S.</t>
  </si>
  <si>
    <t>P36-02</t>
  </si>
  <si>
    <t>GERENCIA INTERVENTORÍA Y CONSULTORÍA S.A.S. - GIC S.A.S.</t>
  </si>
  <si>
    <t>CONSORCIO PORTUARIO INYPSA - D&amp;B</t>
  </si>
  <si>
    <t>P37-01</t>
  </si>
  <si>
    <t>INYPSA INFORMES Y PROYECTOS COLOMBIA S.A.S.</t>
  </si>
  <si>
    <t>P37-02</t>
  </si>
  <si>
    <t>D&amp;B INGENIEROS CIVILES S.A.S.</t>
  </si>
  <si>
    <t>CONSORCIO PUERTOS 2016</t>
  </si>
  <si>
    <t>P38-01</t>
  </si>
  <si>
    <t>HACE INGENIEROS S.A.S.</t>
  </si>
  <si>
    <t>P38-02</t>
  </si>
  <si>
    <t>INPROTEKTO LIMITADA</t>
  </si>
  <si>
    <t>P38-03</t>
  </si>
  <si>
    <t>ENRIQUE H PRIETO ACEVEDO</t>
  </si>
  <si>
    <t>HMV CONSULTORÍA S.A.S.</t>
  </si>
  <si>
    <t>P39-01</t>
  </si>
  <si>
    <t>CONSORCIO B.G 2016</t>
  </si>
  <si>
    <t>P40-01</t>
  </si>
  <si>
    <t>BAC ENGINEERING CONSULTANCY GROUP S.A.S</t>
  </si>
  <si>
    <t>P40-02</t>
  </si>
  <si>
    <t>GESPIN S.A.S</t>
  </si>
  <si>
    <t xml:space="preserve">ACREDITA EL INTEGRANTE EL 25% DE LA EXPERIENCIA GENERAL Y ESPECIFICA </t>
  </si>
  <si>
    <t>SMMLV aportado por integrante Ex General</t>
  </si>
  <si>
    <t>SMMLV aportado por integrante Ex Especifica</t>
  </si>
  <si>
    <t>25% (100*EG+4*30%*EE)</t>
  </si>
  <si>
    <t>PARA GENERAL</t>
  </si>
  <si>
    <t>VERIFICACIÓN</t>
  </si>
  <si>
    <t>PARA ESPECÍFICA</t>
  </si>
  <si>
    <t>CM003P01</t>
  </si>
  <si>
    <t>CONSORCIO FERROCARRIL DEL PACÍFICO</t>
  </si>
  <si>
    <t>P01-02</t>
  </si>
  <si>
    <t>ACREDITA</t>
  </si>
  <si>
    <t>P01-03</t>
  </si>
  <si>
    <t>CONSULTORES UNIDOS S.A.</t>
  </si>
  <si>
    <t>CM003P02</t>
  </si>
  <si>
    <t>CONSORCIO FÉRREO DEL PACÍFICO</t>
  </si>
  <si>
    <t>INTERVENTORÍAS Y DISEÑOS S.A.</t>
  </si>
  <si>
    <t>NO CUMPLE</t>
  </si>
  <si>
    <t>INGENOBRAS CONSTRUCCIÓN Y CONSULTORÍA S.A.S. - INGENOBRAS S.A.S.</t>
  </si>
  <si>
    <t>CM003P03</t>
  </si>
  <si>
    <t>CONSORCIO INGEANDINA - GEOCONTROL 003-2016</t>
  </si>
  <si>
    <t>GEOCONTROL S.A. SUCURSAL COLOMBIA</t>
  </si>
  <si>
    <t>CM003P04</t>
  </si>
  <si>
    <t>CONSORCIO RED FÉRREA DEL PACÍFICO</t>
  </si>
  <si>
    <t>INZETT S.A.S.</t>
  </si>
  <si>
    <t>P04-02</t>
  </si>
  <si>
    <t>CIVING INGENIEROS CONTRATISTAS S EN C</t>
  </si>
  <si>
    <t>P04-03</t>
  </si>
  <si>
    <t>J. FELIPE ARDILA V &amp; CIA S.A.S.</t>
  </si>
  <si>
    <t>CM003P05</t>
  </si>
  <si>
    <t>CONSORCIO REDES FÉRREAS</t>
  </si>
  <si>
    <t>OMC AMEPRO COLOMBIA</t>
  </si>
  <si>
    <t>EN PROCESO DE SUBSANACION</t>
  </si>
  <si>
    <t>NO HABIL</t>
  </si>
  <si>
    <t>Tasa de cambio representativa del mercado (TRM)</t>
  </si>
  <si>
    <t>1.1.1. Serie histórica_periodicidad diaria</t>
  </si>
  <si>
    <t>Información disponible desde el 27 de noviembre de 1991.</t>
  </si>
  <si>
    <r>
      <rPr>
        <sz val="9"/>
        <color theme="1"/>
        <rFont val="Helvetica"/>
      </rPr>
      <t xml:space="preserve"> </t>
    </r>
    <r>
      <rPr>
        <i/>
        <sz val="9"/>
        <color theme="1"/>
        <rFont val="Helvetica"/>
      </rPr>
      <t>Banco de la República - Gerencia Técnica - información extraída de la bodega de datos -Serankua- el 12/04/2016 13:41:43</t>
    </r>
    <r>
      <rPr>
        <sz val="9"/>
        <color theme="1"/>
        <rFont val="Helvetica"/>
      </rPr>
      <t xml:space="preserve"> </t>
    </r>
  </si>
  <si>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</si>
  <si>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</si>
  <si>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Cotización del dólar</t>
  </si>
  <si>
    <t>1.3.1. Serie empalmada de datos promedio por meses y fin de mes_periodicidad mensual</t>
  </si>
  <si>
    <t>Información disponible a partir de 1950.</t>
  </si>
  <si>
    <r>
      <rPr>
        <sz val="9"/>
        <color theme="1"/>
        <rFont val="Helvetica"/>
      </rPr>
      <t xml:space="preserve"> </t>
    </r>
    <r>
      <rPr>
        <i/>
        <sz val="9"/>
        <color theme="1"/>
        <rFont val="Helvetica"/>
      </rPr>
      <t>Banco de la República - Gerencia Técnica - información extraída de la bodega de datos -Serankua- el 12/04/2016 13:41:43</t>
    </r>
  </si>
  <si>
    <t>Año(aaaa)-Mes(mm)</t>
  </si>
  <si>
    <t>Promedio</t>
  </si>
  <si>
    <t>Fin de mes</t>
  </si>
  <si>
    <r>
      <rPr>
        <b/>
        <sz val="9"/>
        <color theme="1"/>
        <rFont val="Helvetica"/>
      </rPr>
      <t>Fuente</t>
    </r>
    <r>
      <rPr>
        <sz val="9"/>
        <color theme="1"/>
        <rFont val="Helvetica"/>
      </rPr>
      <t>: la tasa de cambio en Colombia fue calculada por el Banco de la República hasta noviembre de 1980 (en aquél entonces era conocida como la tasa de certificado de cambio). Luego, en acuerdo con la Junta Directiva del Banco de la República, a partir de diciembre de 1980, la tasa de cambio es calculada por la Superintendencia Financiera de Colombia (</t>
    </r>
    <r>
      <rPr>
        <u/>
        <sz val="9"/>
        <color rgb="FF0000FF"/>
        <rFont val="Helvetica"/>
      </rPr>
      <t>www.superfinanciera.gov.co</t>
    </r>
    <r>
      <rPr>
        <sz val="9"/>
        <color theme="1"/>
        <rFont val="Helvetica"/>
      </rPr>
      <t>).</t>
    </r>
  </si>
  <si>
    <t>Daily BID rates @ +/- 0%</t>
  </si>
  <si>
    <t>www.oanda.com/currency/historical-rates/</t>
  </si>
  <si>
    <t>End Date</t>
  </si>
  <si>
    <t>EUR/USD</t>
  </si>
  <si>
    <t>Period Average</t>
  </si>
  <si>
    <t>Period Low</t>
  </si>
  <si>
    <t>Period High</t>
  </si>
  <si>
    <t>Average monthly BID rates @  0%</t>
  </si>
  <si>
    <t>279-282</t>
  </si>
  <si>
    <t>283-290</t>
  </si>
  <si>
    <t>291-300</t>
  </si>
  <si>
    <t>301-306</t>
  </si>
  <si>
    <t>141-142</t>
  </si>
  <si>
    <t>143-145</t>
  </si>
  <si>
    <t>146-166</t>
  </si>
  <si>
    <t>167-168</t>
  </si>
  <si>
    <t>136-138</t>
  </si>
  <si>
    <t>139-141</t>
  </si>
  <si>
    <t>142-144</t>
  </si>
  <si>
    <t>145-148</t>
  </si>
  <si>
    <t>187-189</t>
  </si>
  <si>
    <t>190-196</t>
  </si>
  <si>
    <t>197-200</t>
  </si>
  <si>
    <t>201-205</t>
  </si>
  <si>
    <t>SECRETARIA DE OBRAS Y SERVICIOS DE LA CIUDAD DE MÉXICO</t>
  </si>
  <si>
    <t>MEXICO</t>
  </si>
  <si>
    <t>FIMEVIC SER/022/2003</t>
  </si>
  <si>
    <t>SUPERVISIÓN A LA CONSTRUCCIÓN DE LOS PUENTES VEHICULARES FRAY SERVANDO Y AV DEL TALLER</t>
  </si>
  <si>
    <t>V05.013.0015</t>
  </si>
  <si>
    <t>SUPERVISIÓN PARA LA CONSTRUCCIÓN DEL DISTRIBUIDOR VIAL (PUENTE VEHICULAR) ERMITA IZTAPALAPA EJE 3 ORIENTE, DELEGACIÓN IZTAPALAPA</t>
  </si>
  <si>
    <t>CPI-TC-06</t>
  </si>
  <si>
    <t>ASESORIA E INTERVENTORÍA TÉCNICA, FINANCIERA Y AMBIENTAL PARA LA CONSTRUCCIÓN DE UN TRAMO DE CORREDOR DEL SISTEMA INTEGRADO DE TRANSPORTE MASIVO TRANSCARIBE DEL AMPARO A CUATRO VIENTOS, CARTAGENA DE INDIAS DT Y C</t>
  </si>
  <si>
    <t>DELEGACIÓN GENERAL DE GRANDES TRABAJOS (DES GRANDS TRAVAUX)</t>
  </si>
  <si>
    <t>REPUBLICA DEL CONGO</t>
  </si>
  <si>
    <t>PR-CAB-DGGT/CT</t>
  </si>
  <si>
    <t>CONTROL Y SUPERVISIÓN DE LOS TRABAJOS DE ACONDICIONAMIENTO Y ASFALTO DE LA CARRETERA NACIONAL 1 ENTRE POINTE NOIRE Y DOLICE</t>
  </si>
  <si>
    <t>C-ZP-064 DE 2004</t>
  </si>
  <si>
    <t>INTERVENTORÍA TECNICA, FINANCIERA Y OPERATIVA EN LAS ETAPAS DE CONSTRUCCIÓN Y OPERACIÓN DEL CONTRATO DE CONCESION No. 001161 DE 2001 (CARRETERA ZIPAQIRA-PALENQUE/BUCARAMANGA).</t>
  </si>
  <si>
    <t>GOBERNACIÓN DE BOYACA</t>
  </si>
  <si>
    <t>1845-10</t>
  </si>
  <si>
    <t>INTERVENTORÍA TÉCNICA, ADMINISTRATIVA, FINANCIERA Y AMBIENTAL PARA EL MEJORAMIENTO Y PAVIMENTACIÓN DEL ANILLO VIAL TURISTICO DE SUGAMUXI SECTOR AQUITANIA-TOTA CUITIVA-IZA FIRAVITOBA -PANTANO DE VARGAS DEPARTAMENTO DE BOYACA</t>
  </si>
  <si>
    <t>IDU-075-2009</t>
  </si>
  <si>
    <t>INTERVENTORÍA SIMULTANEA TÉCNICA, ADMINISTRATIVA FINANCIERA LEGAL, SOCIAL  Y AMBIENTAL PARA LA CONSTRUCCIÓN DE LAS SIGUIENTES OBRAS A) INTERSECCIÓN AV. PASEO COUNTRY (CR 15), CON AV CARLOS LLERAS RESTREPO (CL 100) EN BOGOTÁ. B) INTERSECCIÓN A DESNIVEL DE LA AV GERMAN ARCINIEGAS (CR11) POR LA AV. LAUREANO GOMEZ (CR 9) EN BOGOTA D.C.</t>
  </si>
  <si>
    <t>IDU-067 DE 2009</t>
  </si>
  <si>
    <t>INTERVENTORÍA PARA LA CONSTRUCCIÓN DE LA AVENIDA LAUREANO GOMEZ AK (9) DESDE AV SAN JUAN BOSCO AC (170) HASTA LA AVENIDA CEDRITOS AC (147) Y CONSTRUCCIÓN DE LA CALZADA SUR DE LA AVENIDA SAN JOSE  AC (170) DESDE AVENIDA BOYACÁ HASTA AVENIDA COTA AK (91) CORRESPONDIENTES RESPECTIVAMENTE A LOS CODIGOS DE OBRA 101 Y 107 DEL ACUERDO 180 DE 2005 DE VALORIZACIÓN EN BOGOTÁ</t>
  </si>
  <si>
    <t>049 DEL 2017 DE 07 DE 2014</t>
  </si>
  <si>
    <t>EL OBJETO DEL CONTRATO ES LA EJECUCIÓN DE LA INYTERVENTORÍA INTEGRAL DEL CONTRATO DE CONSECIÓN, QUE INCLUYE PERO NO SE LIMITA A LA INTERVENTORÍA FINANCIERA, ADMINISTRATIVA, TECNICA, LEGAL OPERATIVA, AMBIENTAL, Y DE SEGURIDAD AEROPORTUARIA DEL CONTRATO DE CONCESIÓN 8000011 OK  DE 2008, ASI COMO REGULAR LOS TERMINOS Y CONDICIONES BAJO LOS CUALES LOS CONTRATANTES PAGARÁN AL INTERVENTOR DE FORMA MENSUAL LA CONTRAPRESTACIÓN OFRECIDA POR EL INTERVENTOR Y ACEPTADA POR LOS CONTRATANTES  DURANTE EL CONCURSO DE MERITOS ABIERTO CONSISTENTE EN UNA SUMA GLOBAL FIJA</t>
  </si>
  <si>
    <t>MINISTERIO DE FOMENTO     (DEMARCACIÓN DE CARRTERAS DEL ESTADO  EN CANTABRIA)</t>
  </si>
  <si>
    <t>45-S-4090</t>
  </si>
  <si>
    <t>CONTROL Y VIGILANCIA DE LAS OBRAS: ENLACE DE LA MARGA CN-635 DE SANTANDER A FRANCIA, PK 0+200 CIUDAD DE SANTANDER.</t>
  </si>
  <si>
    <t>ADIF</t>
  </si>
  <si>
    <t>PC 021/13</t>
  </si>
  <si>
    <t>CONSULTORIA Y ASISTENCIA PARA LA REDACCIÓN DEL PROYECTO Y CONTROL DE LAS OBRAS DE PLATAFORMA DEL TRAMO: RED ARTERIAL FERROVIARIA DE VALENCIA NUDO SUR DEL NUEVO ACCESO FERROVIARIO DE ALTA VELOCIDAD DE LEVANTE MADRID - CASTILLA LA MANCHA-COMUNIDAD VALENCIANA - REGION DE MURCIA</t>
  </si>
  <si>
    <t>1571 DE 2009</t>
  </si>
  <si>
    <t>INTERVENTORÍA PARA EL MEJORAMIENTO Y MANTENIMIENTO DE LA CARRETERA PUERTO REY-MOÑITOS-LORICA, SECTOR MOÑITOS-SAN BERNARDO DEL VIENTO (PR0+000 PR 1+240 Y DEL PR 20+500-PR28+000) Y SAN BERNARDO DEL VIENTO LORICA (PR41+500-PR46+000), RUTA 90, TRAMO 9003, MODULO 1</t>
  </si>
  <si>
    <t>1572 DE 2009</t>
  </si>
  <si>
    <t>INTERVENTORÍA PARA EL MEJORAMIENTO Y MANTENIMIENTO DE LA CARRETERA RIO PEREIRA-SAN JUAN DEL CESAR (PR6+219 PR 56+000) RUTA 49, TRAMO 4902 Y PASO POR SAN JUAN DEL CESAR (PR0+000-PR3+000) RUTA 49, TRAMO49GJB EN EL DEPARTAMENTO DE LA GUAJIRA, MODULO 4</t>
  </si>
  <si>
    <t>189 DE 2005</t>
  </si>
  <si>
    <t>INTERVENTORÍA TÉCNICA, ADMINISTRATIVA. FINANCIERA SOCIAL Y AMBIENTAL PARA LA CONSTRUCCIÓN Y REHABILITACIÓN DE RUTAS ALIMENTADORAS DEL SISTEMA TRANSMILENIO, ZONA 1 GRUPO 2, EN BOGOTA DC.</t>
  </si>
  <si>
    <t>IDU-719-2000</t>
  </si>
  <si>
    <t>INTERVENTORÍA TÉCNICA, ADMINISTRATIVA. FINANCIERA  Y AMBIENTAL A PRECIO LEGAS FIJO, PARA LA CONSTRUCCIÓN DE OREJAS Y CONECTANTES DEL PUENTE DE LA CALLE 153 POR AUTOPISTA NORTE Y OBRAS COMPLEMENTARIAS.</t>
  </si>
  <si>
    <t>METROCALI SA</t>
  </si>
  <si>
    <t>MC-5.4.7.11.09</t>
  </si>
  <si>
    <t>INTERVENTORÍA TÉCNICA, ADMINISTRATIVA, FINANCIERA, SOCIAL Y AMBIENTAL PARA LA REVISIÓN Y AJUSTE DE LOS ESTUDIOS Y DISEÑOS Y CONSTRUCCIÓN DEL CORREDOR CENTRO TRONCAL DE AGUABLANCA Y OBRAS COMPLEMENTARIAS DEL SISTEMA INTEGRADO DE TRANSPORTE MASIVO DE PASAJEROS DE SANTIAGO DE CALI. (EN PROCESO LIQUIDACIÓN)</t>
  </si>
  <si>
    <t>CORABASTOS</t>
  </si>
  <si>
    <t>073 DE 2005</t>
  </si>
  <si>
    <t>INTERVENTORÍA TÉCNICA, LEGAL, ADMINISTRATIVA, FINANCIERA Y OPERATIVA DEL CONTRATO DE CONSECIÓN No. 070 DE 2005 PARA EL DISEÑO, CONSTRUCCIÓN, OPERACIÓN Y MANTENIMIENTO DE LA MALLA VIAL DE LA CENTRAL DE ABASTOS SA (CORABASTOS) EN LA CIUDAD DE BOGOTÁ EN EJECUCIÓN</t>
  </si>
  <si>
    <t>VALORIZACIÓN DEPARTAMENTAL DEL VALLE</t>
  </si>
  <si>
    <t>003-95</t>
  </si>
  <si>
    <t xml:space="preserve">INTERVENTORÍA OBRA PAVIMENTACIÓN DE LA VÍA DARIÉN-JIGUALES-PUENTE TIERRA </t>
  </si>
  <si>
    <t>1323 DE 2009</t>
  </si>
  <si>
    <t>INTERVENTORÍA TÉCNICA LEGAL FINANCIERA ADMINISTRATIVA AMBIENTAL PREDIAL Y SOCIAL DEL PROYECTO ESTUDIOS Y DISEÑOS GESTIÓN SOCIAL PREDIAL AMBIENTAL Y CONSTRUCCIÓN DEL PROYECTO "TRANSVERSAL DE BOYACA". EN PROCESO DE LIQUIDACIÓN</t>
  </si>
  <si>
    <t xml:space="preserve">MINISTERIO DE FOMENTO     </t>
  </si>
  <si>
    <t>CONSULTORÍA Y ASISTENCIA TÉCNICA PARA EL CONTROL Y VIGILANCIA DE LA OBRA "EJE ATLÁNTICO DE ALTA VELOCIDAD VARIANTE DE ORDES (A CORUÑA)</t>
  </si>
  <si>
    <t>GOBIERNO DE NAVARRA</t>
  </si>
  <si>
    <t>45-055547</t>
  </si>
  <si>
    <t>ASISTENCIA TÉCNICA A LA DIRECCIÓN DE LAS OBRAS EN EL CONTROL TOPOGRAFICO, CUALITATIVO Y CUANTITATIVO DE LAS OBRAS DEL EJE DE BELATE N -121-A (VARIANTE DE OTSTIZ, SUNBILLA-ETXALAR-BERA, BERA-ENDARLATSA)</t>
  </si>
  <si>
    <t>ACT-CS-68</t>
  </si>
  <si>
    <t>CONSULTORÍA Y ASISTENCIA PARA EL CONTROL Y VIGILANCIA DE LAS OBRAS "LINEA VALENCIA-TARRAGONA TRAMO: PALMAS-OROPESA VÍA Y ELECTRIFICACIÓN, INSTALACIONES DE SEGURIDAD Y COMUNICACIONES, ESTACIÓN DE BENICASSIM E INTEGRACIÓN URBANA DEL F.C. EN LAS PROXIMIDADES DE LA ESTACIÓN DE OROPESA"</t>
  </si>
  <si>
    <t>12-P-2980</t>
  </si>
  <si>
    <t>CONTROL Y VIGILANCIA DE LAS OBRAS A-67 AUTOVIA CANTABRIA-LA MESETA TRAMO: PUEBLA DE SAN VICENTE - AGUILAR DE CAMPOO, PROVINCIA DE PALENCIA</t>
  </si>
  <si>
    <t>24.5%</t>
  </si>
  <si>
    <t>PESOS MEXICANOS</t>
  </si>
  <si>
    <t>NO APORTO RUP</t>
  </si>
  <si>
    <t>ORDEN 5 FOLIO55</t>
  </si>
  <si>
    <t xml:space="preserve"> ORDEN 1 FOLIO 38</t>
  </si>
  <si>
    <t>ORDEN 9 FOLIO 32</t>
  </si>
  <si>
    <t>ORDEN 10 FOLIO 33</t>
  </si>
  <si>
    <t>ORDEN 118 FOLIO 152</t>
  </si>
  <si>
    <t>ORDEN 117 FOLIO 151</t>
  </si>
  <si>
    <t>EN EJECUCIÓN NO APLICA</t>
  </si>
  <si>
    <t>ORDEN 66 FOLIO 60</t>
  </si>
  <si>
    <t>ORDEN 22 FOLIO 39</t>
  </si>
  <si>
    <t>ORDEN 5 FOLIO 29</t>
  </si>
  <si>
    <t>ORDEN 6 FOLIO 30</t>
  </si>
  <si>
    <t>ORDEN 19 FOLIO 38</t>
  </si>
  <si>
    <t>ORDEN 45 FOLIO 55</t>
  </si>
  <si>
    <t>NO INSCRITO</t>
  </si>
  <si>
    <t>NO APLICA</t>
  </si>
  <si>
    <t>ORDEN 25</t>
  </si>
  <si>
    <t>ORDEN 8 FOLIO 52</t>
  </si>
  <si>
    <t>ORDEN 6 FOLIO 51</t>
  </si>
  <si>
    <t>ORDEN 3 FOLIO 127</t>
  </si>
  <si>
    <t>ORDEN 9 FOLIO 131</t>
  </si>
  <si>
    <t>El Integrante CONSULTORIA INTEGRAL EN INGENIERIA S.A. DE C.V no aportó el RUP, por tanto no se pudo verificar la inscripción en los códigos UNSPSC para dichos contratos tal como lo solicita el pliego de condiciones en su numeral: "(…) 4.4.4 REGISTRO ÚNICO DE PROPONENTES RUP</t>
  </si>
  <si>
    <t xml:space="preserve">A folios 136-138 el proponente allega certificación de la entidad contratante METRO CALI S.A. con fecha 17 febrero de 2015 donde se dice que dicho contrato esta en liquidación fase posterior a la ejecución del mismo, en dicha certificación no se puede evidenciar la fecha de terminación del mismo, en el mismo sentido no se pudo encontrar la inscripción de tal contrato en el RUP del integrante PLANES S.A., por tanto se le solicita al proponente allegar, algunos de los documentos validados por el pliego de condiciones donde se pueda evidenciar la fecha de terminación de tal contrato y en el mismo sentido indicar el numero de orden del contrato en el RUP del integrante PLANES S.A. </t>
  </si>
  <si>
    <t>A folios 145-148 el proponente allega certificación de la entidad contratante INVIAS con fecha 26 mayo de 2014 donde se dice que dicho contrato esta en ejecución y al mismo tiempo se da como fecha de terminación del mismo 31-12-2014, en el mismo sentido no se pudo encontrar la inscripción de tal contrato en el RUP del integrante HIDROCONSULTA SAS, por tanto se le solicita al proponente allegar, algunos de los documentos validados por el pliego de condiciones donde se pueda aclarar la fecha de terminación de tal contrato y en el mismo sentido indicar el numero de orden del contrato en el RUP del integrante HIDROCONSULTA S.A.S.</t>
  </si>
  <si>
    <t>310-358</t>
  </si>
  <si>
    <t>P24-AT</t>
  </si>
  <si>
    <t>03-010</t>
  </si>
  <si>
    <t>011-014</t>
  </si>
  <si>
    <t>15-22</t>
  </si>
  <si>
    <t>23-32</t>
  </si>
  <si>
    <t>P25-AT</t>
  </si>
  <si>
    <t>06-08'</t>
  </si>
  <si>
    <t>09-14'</t>
  </si>
  <si>
    <t>015-016'</t>
  </si>
  <si>
    <t>017-041</t>
  </si>
  <si>
    <t>03-07</t>
  </si>
  <si>
    <t>08-09</t>
  </si>
  <si>
    <t>10-12</t>
  </si>
  <si>
    <t>13-16</t>
  </si>
  <si>
    <t>'04-06</t>
  </si>
  <si>
    <t>07-10</t>
  </si>
  <si>
    <t>11-14</t>
  </si>
  <si>
    <t>15-18</t>
  </si>
  <si>
    <t>INGECIVIL SAS (ASISTENTE TECNICO)</t>
  </si>
  <si>
    <t>BERENGUER INGENIEROS SL</t>
  </si>
  <si>
    <t>129 DE 2003</t>
  </si>
  <si>
    <t>INTERVENTORÍA AL CONTRATO DE CONCESIÓN N106 DEL 5 DE JUNIO DE 2003 PARA LA ADECUACIÓN DE LA TRONCAL NQS SECTOR NORTE TRAMO COMPRENDIDO ENTRE EL TRAMO COMPRENDIDO ENTRE LA CALLE 92 Y LA CALLE 68</t>
  </si>
  <si>
    <t>AEROPUERTOS Y SERVICIOS AUXILIARES</t>
  </si>
  <si>
    <t>364-05-UNF01-3S</t>
  </si>
  <si>
    <t>COORDINACIÓN Y SUPERVISIÓN TÉCNICA Y ADMINISTRATIVA DE LA EJECUCIÓN DE LA OBRA PÚBLICA RELATIVA AL PROYECTO INTEGRAL A PRECIO ALZADO Y TIEMPO DETERMINADO PARA EL ANTEPROYECTO Y DISEÑO DETALLADO, INGENIERÍA DE DETALLE, OBRA CIVIL, SUMINISTRO, INSTALACIÓN, PRUEBAS, PUESTA EN MARCHA, TRANSFERENCIA E TECNOLOGÍA Y CAPACITACIÓN DEL SISTEMA DEL TRANSPORTE INTERMINALES (APM) QUE CONECTARÁ LAS TERMINALES 1 Y 2 DEL AEROPUERTO DE CIUDAD DE MEXICO.</t>
  </si>
  <si>
    <t>SI-</t>
  </si>
  <si>
    <t>COMPAS</t>
  </si>
  <si>
    <t>006-OB-COMPAS-2013</t>
  </si>
  <si>
    <t>INTERVENTORÍA OBRA ADECUACIÓN Y REPARACIÓN DE MUELLES 2, 3 Y 4 Y PATIO DE CONTENEDORES ÁREA SUR EN ADELANTE DENOMINADO REPARACIÓN ZONAS DE USO PÚBLICO.</t>
  </si>
  <si>
    <t>MINISTERIO DE TRANPORTE (COLPUERTOS)</t>
  </si>
  <si>
    <t>057 DEL 2 DE SEPTIEMBRE DE 1993</t>
  </si>
  <si>
    <t>REALIZAR LA INTERVENTORÍA GENERAL SOBRE LAS NUEVAS OBRAS DE REHABILITACIÓN EN LOS TERMINALES MARITIMOS DE BUENAVENTURA Y TUMACO.</t>
  </si>
  <si>
    <t>PORTS DE ILLES BILEARS</t>
  </si>
  <si>
    <t>DNI 43104497J</t>
  </si>
  <si>
    <t>PROYECTO BASICO E INTERVENTORÍA DE LA AMPLIACIÓN DEL PUERTO DE CIUDADELA.</t>
  </si>
  <si>
    <t>200 DE 2015</t>
  </si>
  <si>
    <t>EJECUCIÓN DE LA INTERVENTORÍA TÉCNICA, ADMINISTRATIVA, FINANCIERA, JURIDICA, AMBIENTAL Y SOCIAL A LOS CONTRATOS DE CONCESIÓN PORTUARIA No. 1 DE 2007 Y 001 DE 2013-SUSCRITOS ENTRE LA NACIÓN-EL INSTITUTO NACIONAL DE CONCESIONES INCO Y/O LA AGENCIA NACIONAL DE INFRAESTRUCTURA-Y- LAS SOCIEDADES - SOCIEDAD PUERTO INDUSTRIAL AGUADULCE Y CENTI TIMACO S.A. RESPECTIVAMENTE</t>
  </si>
  <si>
    <t>062 DE 2005</t>
  </si>
  <si>
    <t>INTERVENTORÍA TÉCNICA, AMBIENTAL, LEGAL, ADMINISTRATIVA, PREDIAL FINANCIERA Y OPERATIVA EN LA ETAPA DE OPERACIÓN DEL CONTRATO DE CONCESIÓN #849 DE 1995 DESARROLLO VIAL CARRETERA NEIVA-ESPINAL-GIRARDOT.</t>
  </si>
  <si>
    <t>METROLINEA</t>
  </si>
  <si>
    <t>002 DE 2007</t>
  </si>
  <si>
    <t>INTERVENTORÍA TÉCNICA, ADMINISTRATIVA, LEGAL, FINANCIERA Y AMBIENTAL DE LA CONSTRUCCIÓN DE INFRAESTRUCTURA DEL SITEMA INTEGRADO DE TRANSPORTE MASIVO PARA EL ÁREA METROPOLITANA DE BUCARAMANGA. SOBRE LA CARRERA 27, ENTRE LA AVENIDA QUEBRADA SECA (K1+093) Y LA CALLE 55 A (K3+150) Y ENTRE LA CALLE 58 A (K3+300) Y EL INTERCAMBIADOR DE LA PUERTA DEL SOL (K3+570).</t>
  </si>
  <si>
    <t>INTERVENTORÍA TÉCNICA, ADMINISTRATIVA, FINANCIERA Y AMBIENTAL DE LA ADECUACIÓN  DE LA TRONCAL AMERICAS AL SITEMA TRANSMILENIO, TRAMO 1 ENTRE PUENTE ARNDA Y LA CARRETERA 70B, EN BOGOTA D.C.</t>
  </si>
  <si>
    <t>SECRETARIA DE OBRAS Y VÍAS DEL DEPARTAMENTO DE LA GUAJIRA</t>
  </si>
  <si>
    <t>018 DEL 29-12-2000</t>
  </si>
  <si>
    <t>INTERVENTORÍA TÉCNICA Y ADMINISTRATIVA DE LA CONSECIÓN PARA LA ADECUACIÓN Y/O REHABILITACIÓN DE LA RED VIAL SEDCUNDARIA Y TERCIARIA, SU OPERACIÓN Y MANTENIMIENTO EN UNA LONGITUD DE 88.5 KM. EN EL DEPARTAMENTO DE LA GUAJIRA. EN EJECUCIÓN.</t>
  </si>
  <si>
    <t>EMPRESAS PUERTOS DE COLOMBIA</t>
  </si>
  <si>
    <t>078/89</t>
  </si>
  <si>
    <t>INTERVENTORÍA DE LAS OBRAS DE REHABILITACIÓN DEL TERMINAL MARÍTIMO DE BUENAVENTURA</t>
  </si>
  <si>
    <t>169 DE 2014</t>
  </si>
  <si>
    <t>CONTRATO DE INTERVENTORÍA CONCESIÓN PERIMETRAL DEL ORIENTE DE CUNDINAMARCA</t>
  </si>
  <si>
    <t>INTERVENTORÍA TÉCNICA, ADMINISTRATIVA, FINANCIERA, JURIDICA, AMBIENTAL Y SOCIAL A LOS CONTRATOS DE CONCESIÓN PORTUARIA No. 10 DE 2007 Y 001 DE 2013 -SUSCRITAS ENTRE LA NACIÓN - EL INSTITUTO NACIONAL DE CONCESIONES INCO Y/O LA AGENCIA NACIONAL DE INFRAESTRUCTURA ANI- Y LAS SOCIEDADES - SOCIEDAD PUERTO INDUSTRIAL AGUADULCE Y CENIT TUMAC SA RESPECTIVAMENTE</t>
  </si>
  <si>
    <t>55/04 (23-BA-2890)</t>
  </si>
  <si>
    <t>CONTROL Y VIGILANCIA DURANTE LA EJECUCIÓN DE LAS OBRAS: CARRTERA N-432 DE BAJADOZ A GRANADA, TRAMO: VARIANTE DE LA ABUERA.</t>
  </si>
  <si>
    <t>ASISTENCIA TÉCNICA CONTROL Y VIGILANCIA "PROYECTO DE ACONDICIONAMIENTO DE LA CARRETERA N-110 (SORIA A PLASENCIA) TRAMO: PLASENCIA- NAVACONCEJO PROVINCIA CÁCERES</t>
  </si>
  <si>
    <t>El contrato  aportado No Cumple con lo exigido en el pliego de condiciones numeral 4.10.2 literal H. " Para efectos de la evaluación, se consideran contratos válidos para la acreditación de la experiencia  general, aquellos ejecutados por un contratista en virtud de una relación contractual de primer orden  con el ente contratante." En el formato Nº5 experiencia general se indica que la entidad contratante   es CORMAGDALENA y quien certifica la ejecución es ASICUM a folio 167.    Se solicita al  proponente aclare el documento aportado con el fin de               establecer la relación contractual de primer orden.</t>
  </si>
  <si>
    <t>El contrato  aportado No Cumple con lo exigido en el pliego de condiciones numeral 4.10.2 literal H. " Para efectos de la evaluación, se consideran contratos válidos para la acreditación de la experiencia  general, aquellos ejecutados por un contratista en virtud de una relación contractual de primer orden  con el ente contratante."</t>
  </si>
  <si>
    <t>INTECSA - INARSA COLOMBIA SAS</t>
  </si>
  <si>
    <t>CANACOL ENERGY COLOMBIA S.A.</t>
  </si>
  <si>
    <t>CEC-072-2011</t>
  </si>
  <si>
    <t>SERVICIOS DE INTERVENTORÍA TÉCNICA DE LOS PROYECTOS DE FACULTADES DE SUPERFICIE Y OBRAS DE PROYECTOS EXPLORATORIOS, REQUERIDOS PARA LOS CAMPOS DE OPERACIÓN DE CANACOL ENERGY COLOMBIA S.A. EN EL TERRITORIO COLOMBIANO.</t>
  </si>
  <si>
    <t>134 DE 1995</t>
  </si>
  <si>
    <t>INTERVENTORÍA DE LAS OBRAS DE DRAGADO Y ADECUACIÓN DEL RÍO MAGDALENA EN EL SECTOR DE BARRANCABERMEJA - CHINGALÉ.</t>
  </si>
  <si>
    <t>OJI-050-96</t>
  </si>
  <si>
    <t>INTERVENTORÍA DE LAS OBRAS DE DRAGADO PARA EL MEJORAMIENTO DE LAS CONDICIONES DE NAVEGABILIDAD DEL RÍO MAGDALENA ENTRE LOS MUNICIPIOS DE BARRANCABERMEJA Y PUERTO BERRRIO, EN EL SECTOR K625+000 AL K679+728.</t>
  </si>
  <si>
    <t>OJI-047-98</t>
  </si>
  <si>
    <t>INTERVENTORÍA DE LOS DRAGADOS DE RELIMPIA DEL RÍO MAGDALENA CANAL DEL DIQUE.</t>
  </si>
  <si>
    <t>AGENCIA NACIONAL DE INFRAESTRUCTURA - ANI</t>
  </si>
  <si>
    <t>SEA-15-2012</t>
  </si>
  <si>
    <t>INTERVENTORÍA TÉCNICA, ADMINISTRATIVA, FINANCIERA, AMBIENTAL, OPERATIVA Y JURÍDICA AL PLAN DE INVERSIONES DE LOS CONTRATOS DE CONCESIÓN PORTUARIA No. 006 DE 1993, 009 DE 1994 Y 003 DE 2008 - SUCRITOS ENTRE LA NACIÓN - SUPERINTENDENCIA DE PUERTOS Y/O EL INSTITUTO NACIONAL DE CONCESIONES INCO, HOY ADMINISTRADOS POR LA AGENCIA NACIONAL DE INFRAESTRUCTURA Y LAS SOCIEDADES PORTUARIAS DE SANTA MARTA S.A., Y LA SOCIEDAD TERMINAL DE CONTENEDORES DE CARTAGENA S.A. - CONTECAR S.A.</t>
  </si>
  <si>
    <t>REGIÓN DE MURCIA - CONSEJERÍA DE OBRAS PÚBLICAS Y ORDENACIÓN DEL TERRITORIO - DIRECCIÓN GENERAL DE CARRETERAS</t>
  </si>
  <si>
    <t>SIN</t>
  </si>
  <si>
    <t>FISCALIZACIÓN DE LAS OBRAS. ASISTENCIA TÉCNICA A LA DIRECCIÓN DE LAS OBRAS PARA EL CONTROL Y SUPERVISIÓN, COMPROBACIÓN DE TOPOGRAFÍA, GESTIÓN DE EXPROPIACIONES, VIGILANCIA AMBIENTAL, ENSAYOS DE CONTRASTE Y COORDINACIÓN DE SEGURIDAD Y SALUD, EN LAS OBRAS DEL PROYECTO DE CONSTRUCCIÓN: MEJORA DE TRAZADO Y ACONDICIONAMIENTO DE LA PLATAFORMA DE LA CARRETERA MU-701, SEGUNDA FASE: LORCA - LA PARROQUIA.</t>
  </si>
  <si>
    <t>FISCALIZACIÓN DE LAS OBRAS. ASISTENCIA TÉCNICA PARA SUPERVISIÓN, COMPROBACIÓN Y VIGILANCIA AMBIENTAL EN LAS OBRAS DE CONSTRUCCIÓN DE LOS ACCESOS AL NUEVO AEROPUERTO DE LA REGIÓN DE MURCIA DESDE LA AUTOVÍA A 30 (MURCIA - CARTAGENA).</t>
  </si>
  <si>
    <t>FISCALIZACIÓN DE LAS OBRAS. ASISTENCIA TÉCNICA PARA SUPERVISIÓN, COMPROBACIÓN, VIGILANCIA AMBIENTAL Y COORDINACIÓN DE SEGURIDAD Y SALUD EN LAS OBRAS DE LA AUTOVÍA A-7 EN SANTOMERA CON LA COMARCA DEL MAR MENOR. TRAMO: ZENETA - SAN JAVIER. T.T.M.M. DE MURCIA, SANTOMERA, BENIEL Y SAN JAVIER.</t>
  </si>
  <si>
    <t>12-BA-3330</t>
  </si>
  <si>
    <t>CONTROL Y VIGILANCIA DE LAS OBRAS: "AUTOVÍA A-66 DE LA PLATA: CN-630 DE GIJÓN A SEVILLA. TRAMO: FUENTE CANTOS (N) - FUENTE DE CANTOS (S)".</t>
  </si>
  <si>
    <t>PORTS DE LA GENERALITAT</t>
  </si>
  <si>
    <t>CONTROL DE LAS OBRAS DE LA SEGUNDA PROLONGACIÓN DEL MUELLE ADOSADO AL DIQUE DE ABRIGO DEL PUERTO DE PALAMOS.</t>
  </si>
  <si>
    <t>SEA-69-2012</t>
  </si>
  <si>
    <t>INTERVENTORÍA INTEGRAL DEL CONTRATO DE CONCESIÓN, QUE INCLUYE, PERO NO SE LIMITA A LA INTERVENTORÍA TÉCNICA, FINANCIERA, CONTABLE, JURÍDICA, MEDIOAMBIENTAL, SOCIO-PREDIAL, ADMINISTRATIVA, DE SEGUROS, OPERATIVA Y DE MANTENIMIENTO DEL CONTRATO DE CONCESIÓN No. 008 DE 2007, Y LOS DEMÁS DOCUMENTOS QUE LO MODIFIQUEN, ADICIONEN O COMPLEMENTEN PARA LA CONCESIÓN VIAL RUTA CARIBE.</t>
  </si>
  <si>
    <t>MINISTERIO DE OBRAS Y PÚBLICAS Y COMUNICACIONES</t>
  </si>
  <si>
    <t>PARAGUAY</t>
  </si>
  <si>
    <t>087/2009</t>
  </si>
  <si>
    <t>ADQUISICIÓN DE SERVICIOS DE FISCALIZACIÓN DE LAS OBRAS DE CONSTRUCCIÓN DE LA RUTA FASSARDI - ABAI EN EL DEPARTAMENTO DE CAAZAPA.</t>
  </si>
  <si>
    <t>23 DE 2010</t>
  </si>
  <si>
    <t>INTERVENTORÍA TÉCNICA PARA LAS VÍAS INTERMEDIAS Y LOCALES QUE EJECUTAN URBANIZADORES Y/O TERCEROS EN BOGOTÁ D.C.</t>
  </si>
  <si>
    <t>GOBERNACIÓN DE BOYACÁ</t>
  </si>
  <si>
    <t>161 DE 2006</t>
  </si>
  <si>
    <t>INTERVENTORÍA MEJORAMIENTO VÍA ZETAQUIRÁ - MIRAFLORES, SECTOR PR66+400 AL PR78+400.</t>
  </si>
  <si>
    <t>1556 DE 2011</t>
  </si>
  <si>
    <t>INTERVENTORÍA TÉCNICA, ADMINISTRATIVA, FINANCIERA Y AMBIENTAL PARA LA REHABILITACIÓN Y PAVIMENTACIÓN DE LA VÍA CONDORCILLO (KM0+0009) - GUICAN DE LA SIERRA, DEPARTAMENTO DE BOYACÁ.</t>
  </si>
  <si>
    <t>INSTITUTO NACIONAL DE VÍAS - INVÍAS</t>
  </si>
  <si>
    <t>1933 DE 2004</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</si>
  <si>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</si>
  <si>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144 DE 2006</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</si>
  <si>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CARRETA 47 EN BOGOTÁ D.C.</t>
  </si>
  <si>
    <t>779 DE 1998</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</si>
  <si>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</si>
  <si>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167 DE 1997</t>
  </si>
  <si>
    <t>INTERVENTORÍA DE LAS OBRAS DE PAVIMENTACIÓN DE LA CARRETERA CEBADAL - CONSACÁ - SANDONÁ - PASTO.</t>
  </si>
  <si>
    <t>DEPARTAMENTO DE TERRITORIO DE SOSTENIBILIDAD DE LA GENERALITAT DE CATALUÑA</t>
  </si>
  <si>
    <t>DIRECCIÓN DE LAS OBRAS (INTERVENTORÍA/SUSPENSIÓN) DE CONSTRUCCIÓN DEL CARRIL RESERVADO PARA AUTOBUSES Y VEHÍCULOS DE ALTA OCUPACIÓN A LA AUTOPISTA C-58, ENTRE EL NUDO RIPOLLET Y LA AVENIDA MERIDIANA.</t>
  </si>
  <si>
    <t>INFRAESTRUCTURES CAT</t>
  </si>
  <si>
    <t>AC-DC-05068.2</t>
  </si>
  <si>
    <t>ASISTENCIA TÉCNICA, UNIDAD DE EVALUACIÓN Y SUPERVISIÓN DE PROYECTO Y OBRA. CONCESIÓN. DESDOBLAMIENTO DEL EJE TRANSVERSAL. CARRERA C-25PK 132+300 AL 180+400. TRAMO MANRESA VIC. CLAVE: AC-DC-05068.2.</t>
  </si>
  <si>
    <t>MARINA BADALONA S.A.</t>
  </si>
  <si>
    <t>ASISTENCIA TÉCNICA (INTERVENTORÍA/SUPERVISIÓN) PARA LA REDACCIÓN DEL PROYECTO DE LAS OBRAS DE URBANIZACIÓN DEL POLÍGONO "A" DEL PLAN ESPECIAL DEL PUERTO DE BADALONA.</t>
  </si>
  <si>
    <t>GOBERNACIÓN DE CUNDINAMARCA</t>
  </si>
  <si>
    <t>ICCU-106-2013</t>
  </si>
  <si>
    <t>CONTRATAR LA INTERVENTORÍA TÉCNICA, SOCIO AMBIENTAL, ADMINISTRATIVA, JURÍDICA Y FINANCIERA PARA UN PERIODO DE LA ETAPA DE CONSTRUCCIÓN, OPERACIÓN Y PARA LAS ACTIVIDADES DE LA ETAPA PRE OPERATIVA Y OPERATIVA DE LAS OBRAS ADICIONALES DE LOS CONTRATOS DE CONCESIÓN OJ-121-97, CORREDOR VIAL DEL CENTRO OCCIDENTE DE CUNDINAMARCA INTEGRADO POR LOS TRAYECTOS LOS ALPES - VILLETA Y CHIGUACAL - CAMBAO INCLUYENDO LOS ACCESOS A LOS MUNICIPIOS DE GUAYABAL DE SIQUIMA Y SAN JUAN DE RIOSECO Y DE MÁS OBRAS QUE SE ENCUENTRAN DENTRO DEL CONTRATO ADICIONAL No. 28, Y CONTRATO DE CONCESIÓN No. 049/98. CONCESIÓN VIAL TRONCAL DEL TEQUENDAMA CONFORMADA POR EL TRAMO CHUSACA - EL TRIUNFO - VIOTA - EL PORTILLO.</t>
  </si>
  <si>
    <t>PES</t>
  </si>
  <si>
    <t>PYG</t>
  </si>
  <si>
    <t>EJECUCIÓN</t>
  </si>
  <si>
    <t>MATRIZ</t>
  </si>
  <si>
    <t>En los documentos allegados por el proponente en la oferta técnica para la acreditación del Contrato No. CEC-072-2011 suscrito con CANACOL ENERGY COLOMBIA S.A., no es posible evidenciar que el contrato tenga como alcance la supervisión o interventoría en proyectos de Infraestructura de Transporte, en cumplimiento de lo solicitado en el Pliego de Condiciones; lo anterior, teniendo en cuenta que de la documentación aportada en la propuesta, no es posible establecer que el objeto del contrato se encuentre relacionado con lo solicitado en el literal b del numeral 4.10.1 EXPERIENCIA GENERAL del Pliego de Condiciones</t>
  </si>
  <si>
    <t>En los documentos allegados por el proponente en la oferta técnica para la acreditación del Contrato No. 134 de 1995 suscrito con el MINISTERIO DE TRANSPORTE, no es posible evidenciar el porcentaje de participación del integrante INGENIEROS LIMITADA que acredita dicho contrato dentro del presente proceso, en cumplimiento de lo solicitado en el numeral 4.10.1 EXPERIENCIA GENERAL del Pliego de Condiciones</t>
  </si>
  <si>
    <t>En los documentos allegados por el proponente en la oferta técnica para la acreditación del Contrato No. ICCU-106-2013 suscrito con la GOBERNACIÓN DE CUNDINAMARCA, no es posible evidenciar la fecha de terminación del contrato, como el valor facturado del mismo, en cumplimiento de lo solicitado en el numeral 4.10.1 EXPERIENCIA GENERAL Pliego de Condiciones</t>
  </si>
  <si>
    <t>405 DE 1994</t>
  </si>
  <si>
    <t>INTERVENTORÍA PARA OBRAS DE ADECUACIÓN Y DRAGADO ACCESO AL MUELLE DE LETICIA, RÍO AMAZONAS, DEPARTAMENTO DEL AMAZONAS.</t>
  </si>
  <si>
    <t>INTERVENTORÍA DE LAS OBRAS DE DRAGADO PARA EL MEJORAMIENTO DE LAS CONDICIONES DE NAVEGABILIDAD DEL RÍO MAGDALENA ENTRE LOS MUNICIPIOS DE BARRANCABERMEJA Y PUERTO BERRÍO.</t>
  </si>
  <si>
    <t xml:space="preserve">CONTROL DE LAS OBRAS DE LA SEGUNDA PROLONGACIÓN DEL MUELLE ADOSADO AL DIQUE DE ABRIGO DEL PUERTO DE PALAMOS. </t>
  </si>
  <si>
    <t>ADQUISICIÓN DE SERVICIOS DE FISCALIZACIÓN DE LAS OBRAS DE CONSTRUCCIÓN DE LA RUTA FASSADI - ABAI EN EL DEPARTAMENTO DE CAAZAPA.</t>
  </si>
  <si>
    <t>2257 DE 2011</t>
  </si>
  <si>
    <t>INTERVENTORÍA PARA LA ACTUALIZACIÓN Y COMPLEMENTACIÓN DE LOS ESTUDIOS Y DISEÑOS PARA LA PROFUNDIZACIÓN DEL ESTERO DE SAN ANTONIO.</t>
  </si>
  <si>
    <t>SEA-C-MVVC-089</t>
  </si>
  <si>
    <t>INTERVENTORÍA TÉCNICA, FINANCIERA Y OPERATIVA EN LA ETAPA CONSTRUCCIÓN DEL CONTRATO DE CONCESIÓN No. 005 DE 1999, MALLA VIAL DEL VALLE DEL CAUCA Y CAUCA.</t>
  </si>
  <si>
    <t>683 DE 2001</t>
  </si>
  <si>
    <t>INTERVENTORÍA TÉCNICA, OPERATIVA Y FINANCIERA EN LA ETAPA DE OPERACIÓN DEL CONTRATO DE CONCESIÓN 503 DE 1994, CARRETERA CARTAGENA - BARRANQUILLA. INCLUYE REVISIÓN DE SISTEMA DE TRATAMIENTO DE SUELOS PARA ESTABILIZACIÓN DE TALUDES Y ARCILLAS EXPANSIVAS.</t>
  </si>
  <si>
    <t>1706 DE 2012</t>
  </si>
  <si>
    <t>INTERVENTORÍA TÉCNICA Y ADMINISTRATIVA DEL DRAGADO DEL CANAL DE ACCESO AL PUERTO DE BUENAVENTURA.</t>
  </si>
  <si>
    <t>No obstante lo anterior, con los cuatro contratos aportados el proponente NO CUMPLE con los criterios señalados en el numeral 5.1.1 EXPERIENCIA ESPECÍFICA, por cuanto ninguno de los contratos aportados para esta experiencia cumple con el criterio señalado en el literal b)</t>
  </si>
  <si>
    <t>El proponente no aportó dentro de la experiencia específica un contrato con la condiciones solicitadas en el literal b)</t>
  </si>
  <si>
    <t xml:space="preserve">EL PROPONENTE DEBE ACLARAR TANTO LA FECHA DE TERMINACIÓN DEL CONTRATO, COMO EL VALOR EJECUTADO DEL MISMO, TENIENDO EN CUENTA QUE EL PROPONENTE EN EL FORMULARIO ACREDITADO INDICA QUE EL CONTRATO SE ENCUENTRA EN LIQUIDACIÓN, NO EN EJECUCIÓN, LO CUAL PARECIERA DECIR QUE EL CONTRATO YA SE ENCUENTRA TERMINADO. ADICIONALMENTE, LA DOCUMENTACIÓN QUE APORTA RESPECTO A ESTE CONTRATO REFLEJA EN SU ÚLTIMA PRÓRROGA QUE LA FECHA DE EJECUCIÓN DE ESTE IBA HASTA EL 7 DE DICIEMBRE DE 2015 (PRÓRROGA 3), Y LA CERTIFICACIÓN FUE EMITIDA CON ANTERIORIDAD A DICHA FECHA; RESPECTO AL VALOR, EL PROPONENTE APORTA DOCUMENTACIÓN QUE NO FUE EMITIDA POR LA ENTIDAD CONTRATANTE, POR LO CUAL SE DEBE ACLARAR CUAL ES LA FECHA DE TERMINACIÓN DEL CONTRATO (SI EL MISMO SE ENCUENTRA TERMINADO, DE LO CONTRARIO DEBERÁ APORTAR DOCUMENTACIÓN QUE PERMITA ESTABLECER SI DICHO CONTRATO AÚN SE ENCUENTRA EN EJECUCIÓN), ASÍ COMO EL VALOR EJECUTADO DEL MISMO (POR MEDIO DE LA ACREDITACIÓN DE DOCUMENTACIÓN EMITIDA POR LA ENTIDAD CONTRATANTE).
</t>
  </si>
  <si>
    <t>537 DE 2013</t>
  </si>
  <si>
    <t>538 DE 2013</t>
  </si>
  <si>
    <t>539 DE 2013</t>
  </si>
  <si>
    <r>
      <rPr>
        <u/>
        <sz val="11"/>
        <rFont val="Arial"/>
        <family val="2"/>
      </rPr>
      <t xml:space="preserve"> No cumple con el Numeral 5.1.1 literal i)</t>
    </r>
    <r>
      <rPr>
        <sz val="11"/>
        <rFont val="Arial"/>
        <family val="2"/>
      </rPr>
      <t xml:space="preserve">  Para la acreditación de la experiencia específica, aquí prevista, serán válidos los contratos celebrados  en Colombia con empresas públicas, organismos multilaterales o empresas privadas, </t>
    </r>
    <r>
      <rPr>
        <i/>
        <u/>
        <sz val="11"/>
        <rFont val="Arial"/>
        <family val="2"/>
      </rPr>
      <t xml:space="preserve">y los celebrados  en el Exterior por el proponente directamente con empresas públicas o con organismos multilaterales.    </t>
    </r>
    <r>
      <rPr>
        <sz val="11"/>
        <rFont val="Arial"/>
        <family val="2"/>
      </rPr>
      <t xml:space="preserve">         El proponente adjunta la certificación del contrato Nº4 para cada Módulo, el cual esta suscrito con  MS INGENIEROS S.L y la empresa estibadora Terminal Polivalente Castellón SAU.                                                                                                                                                                                           Adicionalmente, El proponente MS COL SAS, acredita este contrato, como MS INGENIEROS S.L , pero ni en RUP ni en su certificado de cámara y Comercio, se evidencia ninguna situación de Control.</t>
    </r>
  </si>
  <si>
    <r>
      <t xml:space="preserve"> </t>
    </r>
    <r>
      <rPr>
        <u/>
        <sz val="11"/>
        <rFont val="Arial"/>
        <family val="2"/>
      </rPr>
      <t>No cumple con el Numeral 5.1.1 literal e)</t>
    </r>
    <r>
      <rPr>
        <sz val="11"/>
        <rFont val="Arial"/>
        <family val="2"/>
      </rPr>
      <t xml:space="preserve">                                                                                                                                     EL DOCUMENTO ( EL ACTA DE LIQUIDACION APORTADA) SOPORTE DE ESTE CTO, NO REFLEJA LA INFORMACION SOBRE EL PROPONENTE TECNICONSULTA, NI SU % DE PARTICIPACION, CON LO CUAL NO ES POSIBLE VERIFICAR LA VERACIDAD DEL CONTRATO RELACIONADO EN EL FORMATO Nº5                                          </t>
    </r>
  </si>
  <si>
    <t xml:space="preserve">EL PROPONENTE RELACIONA EN EL FORMATO Nº5 UN CONTRATO CON LA GOBERNACION DE LA GUAJIRA, PERO ADJUNTA UNA CERTIFICACION DEL CONTRATO Nº993 CON LA GOBERNACION DEL CESAR. ESTE ULTIMO APLICA Y CUMPLE CON LOS REQUISITOS GENERALES Y SE VALIDA EN ESTA MATRIZ PRELIMINAR. </t>
  </si>
  <si>
    <r>
      <t>En los documentos allegados por el proponente en la oferta técnica a folios 359 – 448 para acreditar el </t>
    </r>
    <r>
      <rPr>
        <sz val="11"/>
        <color rgb="FF000000"/>
        <rFont val="Arial"/>
        <family val="2"/>
      </rPr>
      <t>Contrato No. 364-05-UNF01-3S suscrito con AEROPUERTOS Y SERVICIOS AUXILIARES no se pudo evidenciar el porcentaje de participación.</t>
    </r>
  </si>
  <si>
    <t>La certificación aportada a folio 269 no se encuentra apostillada, por tanto dicho contrato no es tenido en cuenta para la acreditación de experiencia.</t>
  </si>
  <si>
    <t xml:space="preserve">HÁBIL </t>
  </si>
  <si>
    <t>PENDIENTE</t>
  </si>
  <si>
    <t xml:space="preserve">El proponente que el contrato con No. de orden 1 no puede ser acogido para el cumplimiento de los dos criterios señalados en los literales b) y d) citados anteriormente, por cuanto para el cumplimiento de los criterios señalados en la experiencia específica, se debió aportar como mínimo un (1) contrato independiente o diferente para el cumplimiento de cada una de las condiciones señaladas en dichos literales (b y d) por parte del proponente. </t>
  </si>
  <si>
    <t>Remitirse al Rechazo sobre esta materia en la Matriz jurídica, del Informe preliminar.</t>
  </si>
  <si>
    <t>P11-AT</t>
  </si>
  <si>
    <t>APPLUS NORCONTROL COLOMBIA LDTA</t>
  </si>
</sst>
</file>

<file path=xl/styles.xml><?xml version="1.0" encoding="utf-8"?>
<styleSheet xmlns="http://schemas.openxmlformats.org/spreadsheetml/2006/main">
  <numFmts count="22">
    <numFmt numFmtId="44" formatCode="_(&quot;$&quot;\ * #,##0.00_);_(&quot;$&quot;\ * \(#,##0.00\);_(&quot;$&quot;\ * &quot;-&quot;??_);_(@_)"/>
    <numFmt numFmtId="43" formatCode="_(* #,##0.00_);_(* \(#,##0.00\);_(* &quot;-&quot;??_);_(@_)"/>
    <numFmt numFmtId="164" formatCode="_-* #,##0.00\ _€_-;\-* #,##0.00\ _€_-;_-* &quot;-&quot;??\ _€_-;_-@_-"/>
    <numFmt numFmtId="165" formatCode="_-&quot;$&quot;* #,##0_-;\-&quot;$&quot;* #,##0_-;_-&quot;$&quot;* &quot;-&quot;_-;_-@_-"/>
    <numFmt numFmtId="166" formatCode="_-* #,##0_-;\-* #,##0_-;_-* &quot;-&quot;_-;_-@_-"/>
    <numFmt numFmtId="167" formatCode="_-&quot;$&quot;* #,##0.00_-;\-&quot;$&quot;* #,##0.00_-;_-&quot;$&quot;* &quot;-&quot;??_-;_-@_-"/>
    <numFmt numFmtId="168" formatCode="_(&quot;$&quot;* #,##0.00_);_(&quot;$&quot;* \(#,##0.00\);_(&quot;$&quot;* &quot;-&quot;??_);_(@_)"/>
    <numFmt numFmtId="169" formatCode="dd/mm/yyyy;@"/>
    <numFmt numFmtId="170" formatCode="_ * #,##0.00_ ;_ * \-#,##0.00_ ;_ * &quot;-&quot;??_ ;_ @_ "/>
    <numFmt numFmtId="171" formatCode="&quot;$&quot;#,##0;[Red]&quot;$&quot;#,##0"/>
    <numFmt numFmtId="172" formatCode="_-[$$-240A]\ * #,##0_-;_-[$$-240A]\ * #,##0\-;_-[$$-240A]\ * &quot;-&quot;_-;_-@_-"/>
    <numFmt numFmtId="173" formatCode="_-[$$-409]* #,##0.00_ ;_-[$$-409]* \-#,##0.00\ ;_-[$$-409]* &quot;-&quot;??_ ;_-@_ "/>
    <numFmt numFmtId="174" formatCode="0.0%"/>
    <numFmt numFmtId="175" formatCode="&quot;$&quot;#,##0.00;[Red]&quot;$&quot;#,##0.00"/>
    <numFmt numFmtId="176" formatCode="_-[$$-240A]* #,##0.00_-;\-[$$-240A]* #,##0.00_-;_-[$$-240A]* &quot;-&quot;??_-;_-@_-"/>
    <numFmt numFmtId="177" formatCode="[$$]\ #,##0.00;\-[$$]\ #,##0.00"/>
    <numFmt numFmtId="178" formatCode="#,##0.00\ _€"/>
    <numFmt numFmtId="179" formatCode="####\-##"/>
    <numFmt numFmtId="180" formatCode="_-* #,##0\ _€_-;\-* #,##0\ _€_-;_-* &quot;-&quot;??\ _€_-;_-@_-"/>
    <numFmt numFmtId="181" formatCode="_-* #,##0.00_-;\-* #,##0.00_-;_-* &quot;-&quot;??_-;_-@_-"/>
    <numFmt numFmtId="182" formatCode="_-[$$-240A]* #,##0_-;\-[$$-240A]* #,##0_-;_-[$$-240A]* &quot;-&quot;??_-;_-@_-"/>
    <numFmt numFmtId="183" formatCode="#,##0.0"/>
  </numFmts>
  <fonts count="7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theme="0"/>
      <name val="Arial"/>
      <family val="2"/>
    </font>
    <font>
      <u/>
      <sz val="9.9"/>
      <color theme="10"/>
      <name val="Calibri"/>
      <family val="2"/>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4"/>
      <color theme="0"/>
      <name val="Arial"/>
      <family val="2"/>
    </font>
    <font>
      <b/>
      <sz val="11"/>
      <color theme="0"/>
      <name val="Arial"/>
      <family val="2"/>
    </font>
    <font>
      <b/>
      <i/>
      <sz val="12"/>
      <color theme="1"/>
      <name val="Calibri"/>
      <family val="2"/>
      <scheme val="minor"/>
    </font>
    <font>
      <sz val="11"/>
      <name val="Arial"/>
      <family val="2"/>
    </font>
    <font>
      <b/>
      <i/>
      <sz val="11"/>
      <color theme="1"/>
      <name val="Arial"/>
      <family val="2"/>
    </font>
    <font>
      <sz val="8"/>
      <color theme="0"/>
      <name val="Calibri"/>
      <family val="2"/>
      <scheme val="minor"/>
    </font>
    <font>
      <sz val="8"/>
      <name val="Calibri"/>
      <family val="2"/>
      <scheme val="minor"/>
    </font>
    <font>
      <sz val="12"/>
      <color theme="1"/>
      <name val="Arial"/>
      <family val="2"/>
    </font>
    <font>
      <sz val="8"/>
      <color theme="1"/>
      <name val="Calibri"/>
      <family val="2"/>
      <scheme val="minor"/>
    </font>
    <font>
      <b/>
      <sz val="9"/>
      <color theme="0"/>
      <name val="Arial"/>
      <family val="2"/>
    </font>
    <font>
      <sz val="8"/>
      <color rgb="FFFFFFFF"/>
      <name val="Calibri"/>
      <family val="2"/>
      <scheme val="minor"/>
    </font>
    <font>
      <sz val="8"/>
      <color rgb="FF000000"/>
      <name val="Calibri"/>
      <family val="2"/>
      <scheme val="minor"/>
    </font>
    <font>
      <sz val="11"/>
      <color theme="1"/>
      <name val="Calibri"/>
      <family val="2"/>
    </font>
    <font>
      <b/>
      <sz val="11"/>
      <color theme="1"/>
      <name val="Arial"/>
      <family val="2"/>
    </font>
    <font>
      <sz val="11"/>
      <color indexed="8"/>
      <name val="Calibri"/>
      <family val="2"/>
    </font>
    <font>
      <b/>
      <sz val="11"/>
      <color theme="0"/>
      <name val="Calibri"/>
      <family val="2"/>
      <scheme val="minor"/>
    </font>
    <font>
      <b/>
      <sz val="11"/>
      <color theme="1"/>
      <name val="Calibri"/>
      <family val="2"/>
      <scheme val="minor"/>
    </font>
    <font>
      <sz val="11"/>
      <color theme="0"/>
      <name val="Calibri"/>
      <family val="2"/>
      <scheme val="minor"/>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11"/>
      <color rgb="FFFF0000"/>
      <name val="Arial"/>
      <family val="2"/>
    </font>
    <font>
      <b/>
      <sz val="12"/>
      <color theme="1"/>
      <name val="Calibri"/>
      <family val="2"/>
      <scheme val="minor"/>
    </font>
    <font>
      <b/>
      <sz val="8"/>
      <color rgb="FF000000"/>
      <name val="Calibri"/>
      <family val="2"/>
      <scheme val="minor"/>
    </font>
    <font>
      <b/>
      <sz val="8"/>
      <color theme="1"/>
      <name val="Calibri"/>
      <family val="2"/>
      <scheme val="minor"/>
    </font>
    <font>
      <b/>
      <sz val="12"/>
      <name val="Calibri"/>
      <family val="2"/>
      <scheme val="minor"/>
    </font>
    <font>
      <b/>
      <sz val="10"/>
      <color theme="0"/>
      <name val="Calibri"/>
      <family val="2"/>
      <scheme val="minor"/>
    </font>
    <font>
      <b/>
      <sz val="10"/>
      <color theme="0"/>
      <name val="Arial"/>
      <family val="2"/>
    </font>
    <font>
      <sz val="9"/>
      <color indexed="81"/>
      <name val="Tahoma"/>
      <family val="2"/>
    </font>
    <font>
      <b/>
      <sz val="9"/>
      <color indexed="81"/>
      <name val="Tahoma"/>
      <family val="2"/>
    </font>
    <font>
      <b/>
      <sz val="11"/>
      <color theme="0" tint="-4.9989318521683403E-2"/>
      <name val="Arial"/>
      <family val="2"/>
    </font>
    <font>
      <b/>
      <sz val="9"/>
      <color theme="0" tint="-4.9989318521683403E-2"/>
      <name val="Arial"/>
      <family val="2"/>
    </font>
    <font>
      <b/>
      <sz val="8"/>
      <color theme="0"/>
      <name val="Calibri"/>
      <family val="2"/>
      <scheme val="minor"/>
    </font>
    <font>
      <sz val="8"/>
      <color theme="1"/>
      <name val="Arial"/>
      <family val="2"/>
    </font>
    <font>
      <sz val="9"/>
      <color theme="1"/>
      <name val="Arial"/>
      <family val="2"/>
    </font>
    <font>
      <sz val="9"/>
      <color theme="1"/>
      <name val="Calibri"/>
      <family val="2"/>
      <scheme val="minor"/>
    </font>
    <font>
      <sz val="48"/>
      <color theme="1"/>
      <name val="Arial"/>
      <family val="2"/>
    </font>
    <font>
      <b/>
      <sz val="12"/>
      <color theme="0" tint="-4.9989318521683403E-2"/>
      <name val="Arial"/>
      <family val="2"/>
    </font>
    <font>
      <sz val="9"/>
      <name val="Arial"/>
      <family val="2"/>
    </font>
    <font>
      <u/>
      <sz val="11"/>
      <name val="Arial"/>
      <family val="2"/>
    </font>
    <font>
      <i/>
      <u/>
      <sz val="11"/>
      <name val="Arial"/>
      <family val="2"/>
    </font>
    <font>
      <sz val="12"/>
      <color rgb="FFFF0000"/>
      <name val="Calibri"/>
      <family val="2"/>
      <scheme val="minor"/>
    </font>
    <font>
      <sz val="9"/>
      <color theme="0"/>
      <name val="Calibri"/>
      <family val="2"/>
      <scheme val="minor"/>
    </font>
    <font>
      <b/>
      <sz val="12"/>
      <color rgb="FFFF0000"/>
      <name val="Calibri"/>
      <family val="2"/>
      <scheme val="minor"/>
    </font>
    <font>
      <b/>
      <u/>
      <sz val="11"/>
      <color theme="1"/>
      <name val="Arial"/>
      <family val="2"/>
    </font>
    <font>
      <sz val="9"/>
      <color rgb="FFFF0000"/>
      <name val="Calibri"/>
      <family val="2"/>
      <scheme val="minor"/>
    </font>
    <font>
      <sz val="8"/>
      <color rgb="FFFF0000"/>
      <name val="Calibri"/>
      <family val="2"/>
      <scheme val="minor"/>
    </font>
    <font>
      <sz val="11"/>
      <color rgb="FFFF0000"/>
      <name val="Arial"/>
      <family val="2"/>
    </font>
    <font>
      <sz val="48"/>
      <color rgb="FFFF0000"/>
      <name val="Arial"/>
      <family val="2"/>
    </font>
    <font>
      <b/>
      <sz val="11"/>
      <name val="Arial"/>
      <family val="2"/>
    </font>
    <font>
      <sz val="11"/>
      <color rgb="FF000000"/>
      <name val="Arial"/>
      <family val="2"/>
    </font>
    <font>
      <sz val="48"/>
      <name val="Arial"/>
      <family val="2"/>
    </font>
    <font>
      <b/>
      <sz val="8"/>
      <name val="Calibri"/>
      <family val="2"/>
      <scheme val="minor"/>
    </font>
    <font>
      <b/>
      <sz val="9"/>
      <color theme="0"/>
      <name val="Calibri"/>
      <family val="2"/>
      <scheme val="minor"/>
    </font>
  </fonts>
  <fills count="29">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9"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rgb="FF00B050"/>
        <bgColor indexed="64"/>
      </patternFill>
    </fill>
    <fill>
      <patternFill patternType="solid">
        <fgColor rgb="FFCFE0F1"/>
        <bgColor indexed="64"/>
      </patternFill>
    </fill>
    <fill>
      <patternFill patternType="solid">
        <fgColor rgb="FFCFE0F7"/>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rgb="FFFF0000"/>
        <bgColor indexed="64"/>
      </patternFill>
    </fill>
  </fills>
  <borders count="75">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style="thin">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top style="medium">
        <color auto="1"/>
      </top>
      <bottom/>
      <diagonal/>
    </border>
    <border>
      <left style="medium">
        <color indexed="64"/>
      </left>
      <right style="thin">
        <color auto="1"/>
      </right>
      <top style="medium">
        <color indexed="64"/>
      </top>
      <bottom/>
      <diagonal/>
    </border>
    <border>
      <left style="thin">
        <color auto="1"/>
      </left>
      <right style="medium">
        <color indexed="64"/>
      </right>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thin">
        <color auto="1"/>
      </right>
      <top/>
      <bottom style="medium">
        <color auto="1"/>
      </bottom>
      <diagonal/>
    </border>
    <border>
      <left/>
      <right style="thin">
        <color auto="1"/>
      </right>
      <top style="medium">
        <color indexed="64"/>
      </top>
      <bottom style="thin">
        <color auto="1"/>
      </bottom>
      <diagonal/>
    </border>
    <border>
      <left/>
      <right/>
      <top style="thin">
        <color auto="1"/>
      </top>
      <bottom style="thin">
        <color auto="1"/>
      </bottom>
      <diagonal/>
    </border>
  </borders>
  <cellStyleXfs count="90">
    <xf numFmtId="0" fontId="0" fillId="0" borderId="0"/>
    <xf numFmtId="9"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9" fillId="0" borderId="0" applyNumberFormat="0" applyFill="0" applyBorder="0" applyAlignment="0" applyProtection="0">
      <alignment vertical="top"/>
      <protection locked="0"/>
    </xf>
    <xf numFmtId="166" fontId="5" fillId="0" borderId="0" applyFont="0" applyFill="0" applyBorder="0" applyAlignment="0" applyProtection="0"/>
    <xf numFmtId="170" fontId="10" fillId="0" borderId="0" applyFont="0" applyFill="0" applyBorder="0" applyAlignment="0" applyProtection="0"/>
    <xf numFmtId="165" fontId="5" fillId="0" borderId="0" applyFont="0" applyFill="0" applyBorder="0" applyAlignment="0" applyProtection="0"/>
    <xf numFmtId="44" fontId="10" fillId="0" borderId="0" applyFont="0" applyFill="0" applyBorder="0" applyAlignment="0" applyProtection="0"/>
    <xf numFmtId="0" fontId="11"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9" fontId="5" fillId="0" borderId="0" applyFont="0" applyFill="0" applyBorder="0" applyAlignment="0" applyProtection="0"/>
    <xf numFmtId="0" fontId="4" fillId="0" borderId="0"/>
    <xf numFmtId="9" fontId="5" fillId="0" borderId="0" applyFont="0" applyFill="0" applyBorder="0" applyAlignment="0" applyProtection="0"/>
    <xf numFmtId="43" fontId="10" fillId="0" borderId="0" applyFont="0" applyFill="0" applyBorder="0" applyAlignment="0" applyProtection="0"/>
    <xf numFmtId="0" fontId="10" fillId="0" borderId="0" applyFont="0" applyFill="0" applyBorder="0" applyAlignment="0" applyProtection="0"/>
    <xf numFmtId="43" fontId="5"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5" fillId="0" borderId="0" applyFont="0" applyFill="0" applyBorder="0" applyAlignment="0" applyProtection="0"/>
    <xf numFmtId="44" fontId="28" fillId="0" borderId="0" applyFont="0" applyFill="0" applyBorder="0" applyAlignment="0" applyProtection="0"/>
    <xf numFmtId="16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4" fillId="0" borderId="0"/>
    <xf numFmtId="0" fontId="4" fillId="0" borderId="0"/>
    <xf numFmtId="0" fontId="10" fillId="0" borderId="0"/>
    <xf numFmtId="9" fontId="28" fillId="0" borderId="0" applyFont="0" applyFill="0" applyBorder="0" applyAlignment="0" applyProtection="0"/>
    <xf numFmtId="0" fontId="3" fillId="0" borderId="0"/>
    <xf numFmtId="0" fontId="31" fillId="2" borderId="0" applyNumberFormat="0" applyBorder="0" applyAlignment="0" applyProtection="0"/>
    <xf numFmtId="0" fontId="26" fillId="0" borderId="0"/>
    <xf numFmtId="164" fontId="5" fillId="0" borderId="0" applyFont="0" applyFill="0" applyBorder="0" applyAlignment="0" applyProtection="0"/>
    <xf numFmtId="0" fontId="2" fillId="0" borderId="0"/>
  </cellStyleXfs>
  <cellXfs count="1127">
    <xf numFmtId="0" fontId="0" fillId="0" borderId="0" xfId="0"/>
    <xf numFmtId="0" fontId="19" fillId="5" borderId="23" xfId="3" applyFont="1" applyFill="1" applyBorder="1" applyAlignment="1">
      <alignment horizontal="center" vertical="center" wrapText="1"/>
    </xf>
    <xf numFmtId="166" fontId="19" fillId="5" borderId="23" xfId="3" applyNumberFormat="1" applyFont="1" applyFill="1" applyBorder="1" applyAlignment="1">
      <alignment horizontal="center" vertical="center" wrapText="1"/>
    </xf>
    <xf numFmtId="166" fontId="20" fillId="9" borderId="4" xfId="3" applyNumberFormat="1" applyFont="1" applyFill="1" applyBorder="1" applyAlignment="1">
      <alignment horizontal="center" vertical="center" wrapText="1"/>
    </xf>
    <xf numFmtId="0" fontId="22" fillId="0" borderId="4" xfId="0" applyFont="1" applyBorder="1" applyAlignment="1">
      <alignment horizontal="left" vertical="center" wrapText="1"/>
    </xf>
    <xf numFmtId="0" fontId="22" fillId="0" borderId="0" xfId="0" applyFont="1"/>
    <xf numFmtId="0" fontId="22" fillId="0" borderId="0" xfId="0" applyFont="1" applyAlignment="1">
      <alignment horizontal="left"/>
    </xf>
    <xf numFmtId="10" fontId="22" fillId="0" borderId="4" xfId="0" applyNumberFormat="1" applyFont="1" applyBorder="1" applyAlignment="1">
      <alignment horizontal="center" vertical="center" wrapText="1"/>
    </xf>
    <xf numFmtId="10" fontId="22" fillId="0" borderId="0" xfId="0" applyNumberFormat="1" applyFont="1" applyAlignment="1">
      <alignment horizontal="center"/>
    </xf>
    <xf numFmtId="0" fontId="22" fillId="0" borderId="4" xfId="0" applyFont="1" applyBorder="1" applyAlignment="1">
      <alignment horizontal="left"/>
    </xf>
    <xf numFmtId="10" fontId="22" fillId="0" borderId="4" xfId="0" applyNumberFormat="1" applyFont="1" applyBorder="1" applyAlignment="1">
      <alignment horizontal="center"/>
    </xf>
    <xf numFmtId="9" fontId="22" fillId="0" borderId="4" xfId="1" applyFont="1" applyBorder="1" applyAlignment="1">
      <alignment horizontal="center" vertical="center" wrapText="1"/>
    </xf>
    <xf numFmtId="4" fontId="7"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0" fontId="16" fillId="0" borderId="4"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4" xfId="0" applyFont="1" applyFill="1" applyBorder="1" applyAlignment="1">
      <alignment vertical="center" wrapText="1"/>
    </xf>
    <xf numFmtId="9" fontId="7" fillId="0" borderId="4" xfId="12" applyFont="1" applyFill="1" applyBorder="1" applyAlignment="1">
      <alignment horizontal="center" vertical="center"/>
    </xf>
    <xf numFmtId="169"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1" fontId="7" fillId="0" borderId="4" xfId="0" applyNumberFormat="1" applyFont="1" applyFill="1" applyBorder="1" applyAlignment="1">
      <alignment horizontal="center" vertical="center" wrapText="1"/>
    </xf>
    <xf numFmtId="171" fontId="7" fillId="0" borderId="4" xfId="0" applyNumberFormat="1" applyFont="1" applyFill="1" applyBorder="1" applyAlignment="1">
      <alignment horizontal="center" vertical="center"/>
    </xf>
    <xf numFmtId="3" fontId="7" fillId="0" borderId="4" xfId="1" applyNumberFormat="1" applyFont="1" applyFill="1" applyBorder="1" applyAlignment="1">
      <alignment horizontal="center" vertical="center"/>
    </xf>
    <xf numFmtId="4" fontId="7" fillId="0" borderId="4" xfId="1" applyNumberFormat="1" applyFont="1" applyFill="1" applyBorder="1" applyAlignment="1">
      <alignment horizontal="center" vertical="center"/>
    </xf>
    <xf numFmtId="0" fontId="7" fillId="0" borderId="4" xfId="0" applyFont="1" applyFill="1" applyBorder="1" applyAlignment="1">
      <alignment horizontal="center" vertical="center" wrapText="1"/>
    </xf>
    <xf numFmtId="9" fontId="7" fillId="0" borderId="4" xfId="12" applyFont="1" applyFill="1" applyBorder="1" applyAlignment="1">
      <alignment horizontal="center" vertical="center" wrapText="1"/>
    </xf>
    <xf numFmtId="9" fontId="0" fillId="0" borderId="4" xfId="1" applyFont="1" applyFill="1" applyBorder="1" applyAlignment="1">
      <alignment horizontal="center" vertical="center"/>
    </xf>
    <xf numFmtId="9" fontId="7" fillId="0" borderId="4" xfId="1" applyFont="1" applyFill="1" applyBorder="1" applyAlignment="1">
      <alignment horizontal="center" vertical="center"/>
    </xf>
    <xf numFmtId="14" fontId="7" fillId="0" borderId="4" xfId="12" applyNumberFormat="1" applyFont="1" applyFill="1" applyBorder="1" applyAlignment="1">
      <alignment horizontal="center" vertical="center"/>
    </xf>
    <xf numFmtId="14" fontId="7" fillId="0" borderId="4" xfId="0" applyNumberFormat="1" applyFont="1" applyFill="1" applyBorder="1" applyAlignment="1">
      <alignment horizontal="center" vertical="center"/>
    </xf>
    <xf numFmtId="4" fontId="7" fillId="0" borderId="4" xfId="0" applyNumberFormat="1" applyFont="1" applyFill="1" applyBorder="1" applyAlignment="1">
      <alignment horizontal="center" vertical="center"/>
    </xf>
    <xf numFmtId="0" fontId="7" fillId="6" borderId="4" xfId="0" applyFont="1" applyFill="1" applyBorder="1" applyAlignment="1">
      <alignment horizontal="center" vertical="center"/>
    </xf>
    <xf numFmtId="0" fontId="7" fillId="6" borderId="4" xfId="0" applyFont="1" applyFill="1" applyBorder="1" applyAlignment="1">
      <alignment horizontal="left" vertical="center" wrapText="1"/>
    </xf>
    <xf numFmtId="0" fontId="7" fillId="6" borderId="4" xfId="0" applyFont="1" applyFill="1" applyBorder="1" applyAlignment="1">
      <alignment vertical="center" wrapText="1"/>
    </xf>
    <xf numFmtId="9" fontId="7" fillId="6" borderId="4" xfId="1" applyFont="1" applyFill="1" applyBorder="1" applyAlignment="1">
      <alignment horizontal="center" vertical="center"/>
    </xf>
    <xf numFmtId="14" fontId="7" fillId="6" borderId="4" xfId="12" applyNumberFormat="1" applyFont="1" applyFill="1" applyBorder="1" applyAlignment="1">
      <alignment horizontal="center" vertical="center"/>
    </xf>
    <xf numFmtId="14" fontId="7" fillId="6" borderId="4" xfId="0" applyNumberFormat="1" applyFont="1" applyFill="1" applyBorder="1" applyAlignment="1">
      <alignment horizontal="center" vertical="center"/>
    </xf>
    <xf numFmtId="0" fontId="7" fillId="6" borderId="4" xfId="0" applyNumberFormat="1" applyFont="1" applyFill="1" applyBorder="1" applyAlignment="1">
      <alignment horizontal="center" vertical="center"/>
    </xf>
    <xf numFmtId="171" fontId="7" fillId="6" borderId="4" xfId="0" applyNumberFormat="1" applyFont="1" applyFill="1" applyBorder="1" applyAlignment="1">
      <alignment horizontal="center" vertical="center"/>
    </xf>
    <xf numFmtId="172" fontId="7" fillId="6" borderId="4" xfId="0" applyNumberFormat="1" applyFont="1" applyFill="1" applyBorder="1" applyAlignment="1">
      <alignment horizontal="center" vertical="center"/>
    </xf>
    <xf numFmtId="0" fontId="7" fillId="0" borderId="23" xfId="0" applyFont="1" applyFill="1" applyBorder="1" applyAlignment="1">
      <alignment horizontal="center" vertical="center"/>
    </xf>
    <xf numFmtId="9" fontId="7" fillId="0" borderId="23" xfId="12" applyFont="1" applyFill="1" applyBorder="1" applyAlignment="1">
      <alignment horizontal="center" vertical="center"/>
    </xf>
    <xf numFmtId="169" fontId="7" fillId="0" borderId="23" xfId="0" applyNumberFormat="1" applyFont="1" applyFill="1" applyBorder="1" applyAlignment="1">
      <alignment horizontal="center" vertical="center" wrapText="1"/>
    </xf>
    <xf numFmtId="171" fontId="7" fillId="0" borderId="23" xfId="0" applyNumberFormat="1" applyFont="1" applyFill="1" applyBorder="1" applyAlignment="1">
      <alignment horizontal="center" vertical="center" wrapText="1"/>
    </xf>
    <xf numFmtId="171" fontId="7" fillId="0" borderId="23" xfId="0" applyNumberFormat="1" applyFont="1" applyFill="1" applyBorder="1" applyAlignment="1">
      <alignment horizontal="center" vertical="center"/>
    </xf>
    <xf numFmtId="3" fontId="7" fillId="0" borderId="23" xfId="1" applyNumberFormat="1" applyFont="1" applyFill="1" applyBorder="1" applyAlignment="1">
      <alignment horizontal="center" vertical="center"/>
    </xf>
    <xf numFmtId="4" fontId="7" fillId="0" borderId="23" xfId="1" applyNumberFormat="1" applyFont="1" applyFill="1" applyBorder="1" applyAlignment="1">
      <alignment horizontal="center" vertical="center"/>
    </xf>
    <xf numFmtId="4" fontId="7" fillId="0" borderId="23" xfId="0" applyNumberFormat="1" applyFont="1" applyFill="1" applyBorder="1" applyAlignment="1">
      <alignment horizontal="center" vertical="center" wrapText="1"/>
    </xf>
    <xf numFmtId="0" fontId="7" fillId="0" borderId="29" xfId="0" applyFont="1" applyFill="1" applyBorder="1" applyAlignment="1">
      <alignment horizontal="center" vertical="center"/>
    </xf>
    <xf numFmtId="0" fontId="16" fillId="0" borderId="29" xfId="0" applyFont="1" applyFill="1" applyBorder="1" applyAlignment="1">
      <alignment horizontal="center" vertical="center" wrapText="1"/>
    </xf>
    <xf numFmtId="0" fontId="7" fillId="0" borderId="29" xfId="0" applyFont="1" applyFill="1" applyBorder="1" applyAlignment="1">
      <alignment horizontal="left" vertical="center" wrapText="1"/>
    </xf>
    <xf numFmtId="0" fontId="7" fillId="0" borderId="29" xfId="0" applyFont="1" applyFill="1" applyBorder="1" applyAlignment="1">
      <alignment vertical="center" wrapText="1"/>
    </xf>
    <xf numFmtId="9" fontId="7" fillId="0" borderId="29" xfId="12" applyFont="1" applyFill="1" applyBorder="1" applyAlignment="1">
      <alignment horizontal="center" vertical="center"/>
    </xf>
    <xf numFmtId="169" fontId="7" fillId="0" borderId="29" xfId="0" applyNumberFormat="1" applyFont="1" applyFill="1" applyBorder="1" applyAlignment="1">
      <alignment horizontal="center" vertical="center" wrapText="1"/>
    </xf>
    <xf numFmtId="0" fontId="7" fillId="0" borderId="29" xfId="0" applyNumberFormat="1" applyFont="1" applyFill="1" applyBorder="1" applyAlignment="1">
      <alignment horizontal="center" vertical="center" wrapText="1"/>
    </xf>
    <xf numFmtId="171" fontId="7" fillId="0" borderId="29" xfId="0" applyNumberFormat="1" applyFont="1" applyFill="1" applyBorder="1" applyAlignment="1">
      <alignment horizontal="center" vertical="center" wrapText="1"/>
    </xf>
    <xf numFmtId="171" fontId="7" fillId="0" borderId="29" xfId="0" applyNumberFormat="1" applyFont="1" applyFill="1" applyBorder="1" applyAlignment="1">
      <alignment horizontal="center" vertical="center"/>
    </xf>
    <xf numFmtId="3" fontId="7" fillId="0" borderId="29" xfId="1" applyNumberFormat="1" applyFont="1" applyFill="1" applyBorder="1" applyAlignment="1">
      <alignment horizontal="center" vertical="center"/>
    </xf>
    <xf numFmtId="4" fontId="7" fillId="0" borderId="29" xfId="1" applyNumberFormat="1" applyFont="1" applyFill="1" applyBorder="1" applyAlignment="1">
      <alignment horizontal="center" vertical="center"/>
    </xf>
    <xf numFmtId="4" fontId="7" fillId="0" borderId="29" xfId="0" applyNumberFormat="1"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34" xfId="0" applyFont="1" applyFill="1" applyBorder="1" applyAlignment="1">
      <alignment horizontal="center" vertical="center"/>
    </xf>
    <xf numFmtId="0" fontId="7" fillId="0" borderId="34" xfId="0" applyFont="1" applyFill="1" applyBorder="1" applyAlignment="1">
      <alignment horizontal="left" vertical="center" wrapText="1"/>
    </xf>
    <xf numFmtId="9" fontId="7" fillId="0" borderId="34" xfId="12" applyFont="1" applyFill="1" applyBorder="1" applyAlignment="1">
      <alignment horizontal="center" vertical="center"/>
    </xf>
    <xf numFmtId="169" fontId="7" fillId="0" borderId="34" xfId="0" applyNumberFormat="1" applyFont="1" applyFill="1" applyBorder="1" applyAlignment="1">
      <alignment horizontal="center" vertical="center" wrapText="1"/>
    </xf>
    <xf numFmtId="0" fontId="7" fillId="0" borderId="34" xfId="0" applyNumberFormat="1" applyFont="1" applyFill="1" applyBorder="1" applyAlignment="1">
      <alignment horizontal="center" vertical="center" wrapText="1"/>
    </xf>
    <xf numFmtId="171" fontId="7" fillId="0" borderId="34" xfId="0" applyNumberFormat="1" applyFont="1" applyFill="1" applyBorder="1" applyAlignment="1">
      <alignment horizontal="center" vertical="center" wrapText="1"/>
    </xf>
    <xf numFmtId="171" fontId="7" fillId="0" borderId="34" xfId="0" applyNumberFormat="1" applyFont="1" applyFill="1" applyBorder="1" applyAlignment="1">
      <alignment horizontal="center" vertical="center"/>
    </xf>
    <xf numFmtId="3" fontId="7" fillId="0" borderId="34" xfId="1" applyNumberFormat="1" applyFont="1" applyFill="1" applyBorder="1" applyAlignment="1">
      <alignment horizontal="center" vertical="center"/>
    </xf>
    <xf numFmtId="4" fontId="7" fillId="0" borderId="34" xfId="1" applyNumberFormat="1" applyFont="1" applyFill="1" applyBorder="1" applyAlignment="1">
      <alignment horizontal="center" vertical="center"/>
    </xf>
    <xf numFmtId="4" fontId="7" fillId="0" borderId="34" xfId="0" applyNumberFormat="1" applyFont="1" applyFill="1" applyBorder="1" applyAlignment="1">
      <alignment horizontal="center" vertical="center" wrapText="1"/>
    </xf>
    <xf numFmtId="0" fontId="22" fillId="0" borderId="23" xfId="0" applyFont="1" applyBorder="1" applyAlignment="1">
      <alignment horizontal="center" vertical="center"/>
    </xf>
    <xf numFmtId="0" fontId="22" fillId="0" borderId="4" xfId="0" applyFont="1" applyBorder="1" applyAlignment="1">
      <alignment horizontal="center" vertical="center"/>
    </xf>
    <xf numFmtId="0" fontId="7" fillId="0" borderId="23" xfId="0" applyNumberFormat="1" applyFont="1" applyFill="1" applyBorder="1" applyAlignment="1">
      <alignment horizontal="center" vertical="center" wrapText="1"/>
    </xf>
    <xf numFmtId="9" fontId="7" fillId="0" borderId="29" xfId="12" applyFont="1" applyFill="1" applyBorder="1" applyAlignment="1">
      <alignment horizontal="center" vertical="center" wrapText="1"/>
    </xf>
    <xf numFmtId="9" fontId="7" fillId="0" borderId="34" xfId="12" applyFont="1" applyFill="1" applyBorder="1" applyAlignment="1">
      <alignment horizontal="center" vertical="center" wrapText="1"/>
    </xf>
    <xf numFmtId="0" fontId="16" fillId="0" borderId="34" xfId="0" applyFont="1" applyFill="1" applyBorder="1" applyAlignment="1">
      <alignment horizontal="center" vertical="center" wrapText="1"/>
    </xf>
    <xf numFmtId="0" fontId="22" fillId="0" borderId="29" xfId="0" applyFont="1" applyBorder="1" applyAlignment="1">
      <alignment horizontal="left" vertical="center" wrapText="1"/>
    </xf>
    <xf numFmtId="9" fontId="22" fillId="0" borderId="29" xfId="1" applyFont="1" applyBorder="1" applyAlignment="1">
      <alignment horizontal="center" vertical="center" wrapText="1"/>
    </xf>
    <xf numFmtId="0" fontId="25" fillId="0" borderId="29" xfId="0" applyNumberFormat="1" applyFont="1" applyFill="1" applyBorder="1" applyAlignment="1">
      <alignment horizontal="center" vertical="center"/>
    </xf>
    <xf numFmtId="4" fontId="22" fillId="0" borderId="28" xfId="0" applyNumberFormat="1" applyFont="1" applyBorder="1" applyAlignment="1">
      <alignment horizontal="center" vertical="center" wrapText="1"/>
    </xf>
    <xf numFmtId="4" fontId="22" fillId="0" borderId="29" xfId="0" applyNumberFormat="1" applyFont="1" applyBorder="1" applyAlignment="1">
      <alignment horizontal="center" vertical="center" wrapText="1"/>
    </xf>
    <xf numFmtId="0" fontId="22" fillId="0" borderId="38" xfId="0" applyFont="1" applyFill="1" applyBorder="1" applyAlignment="1">
      <alignment horizontal="center" vertical="center"/>
    </xf>
    <xf numFmtId="0" fontId="22" fillId="0" borderId="29" xfId="0" applyFont="1" applyFill="1" applyBorder="1" applyAlignment="1">
      <alignment horizontal="center" vertical="center"/>
    </xf>
    <xf numFmtId="0" fontId="25" fillId="0" borderId="4" xfId="0" applyNumberFormat="1" applyFont="1" applyFill="1" applyBorder="1" applyAlignment="1">
      <alignment horizontal="center" vertical="center"/>
    </xf>
    <xf numFmtId="4" fontId="22" fillId="0" borderId="31" xfId="0" applyNumberFormat="1" applyFont="1" applyBorder="1" applyAlignment="1">
      <alignment horizontal="center" vertical="center" wrapText="1"/>
    </xf>
    <xf numFmtId="4" fontId="22" fillId="0" borderId="4" xfId="0" applyNumberFormat="1" applyFont="1" applyBorder="1" applyAlignment="1">
      <alignment horizontal="center" vertical="center" wrapText="1"/>
    </xf>
    <xf numFmtId="0" fontId="22" fillId="0" borderId="9"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34" xfId="0" applyFont="1" applyBorder="1" applyAlignment="1">
      <alignment horizontal="left" vertical="center" wrapText="1"/>
    </xf>
    <xf numFmtId="9" fontId="22" fillId="0" borderId="34" xfId="1" applyFont="1" applyBorder="1" applyAlignment="1">
      <alignment horizontal="center" vertical="center" wrapText="1"/>
    </xf>
    <xf numFmtId="0" fontId="25" fillId="0" borderId="34" xfId="0" applyNumberFormat="1" applyFont="1" applyFill="1" applyBorder="1" applyAlignment="1">
      <alignment horizontal="center" vertical="center"/>
    </xf>
    <xf numFmtId="4" fontId="22" fillId="0" borderId="33" xfId="0" applyNumberFormat="1" applyFont="1" applyBorder="1" applyAlignment="1">
      <alignment horizontal="center" vertical="center" wrapText="1"/>
    </xf>
    <xf numFmtId="4" fontId="22" fillId="0" borderId="34" xfId="0" applyNumberFormat="1" applyFont="1" applyBorder="1" applyAlignment="1">
      <alignment horizontal="center" vertical="center" wrapText="1"/>
    </xf>
    <xf numFmtId="0" fontId="22" fillId="0" borderId="41" xfId="0" applyFont="1" applyFill="1" applyBorder="1" applyAlignment="1">
      <alignment horizontal="center" vertical="center"/>
    </xf>
    <xf numFmtId="0" fontId="22" fillId="0" borderId="34" xfId="0" applyFont="1" applyFill="1" applyBorder="1" applyAlignment="1">
      <alignment horizontal="center" vertical="center"/>
    </xf>
    <xf numFmtId="4" fontId="22" fillId="0" borderId="28" xfId="0" applyNumberFormat="1" applyFont="1" applyBorder="1" applyAlignment="1">
      <alignment horizontal="center" vertical="center"/>
    </xf>
    <xf numFmtId="4" fontId="22" fillId="0" borderId="29" xfId="0" applyNumberFormat="1" applyFont="1" applyBorder="1" applyAlignment="1">
      <alignment horizontal="center" vertical="center"/>
    </xf>
    <xf numFmtId="4" fontId="22" fillId="0" borderId="33" xfId="0" applyNumberFormat="1" applyFont="1" applyBorder="1" applyAlignment="1">
      <alignment horizontal="center" vertical="center"/>
    </xf>
    <xf numFmtId="4" fontId="22" fillId="0" borderId="34" xfId="0" applyNumberFormat="1" applyFont="1" applyBorder="1" applyAlignment="1">
      <alignment horizontal="center" vertical="center"/>
    </xf>
    <xf numFmtId="0" fontId="22" fillId="0" borderId="43" xfId="0" applyFont="1" applyFill="1" applyBorder="1" applyAlignment="1">
      <alignment vertical="center" wrapText="1"/>
    </xf>
    <xf numFmtId="0" fontId="22" fillId="0" borderId="44" xfId="0" applyFont="1" applyFill="1" applyBorder="1" applyAlignment="1">
      <alignment horizontal="center" vertical="center" wrapText="1"/>
    </xf>
    <xf numFmtId="0" fontId="22" fillId="0" borderId="44" xfId="0" applyFont="1" applyBorder="1" applyAlignment="1">
      <alignment horizontal="center" vertical="center" wrapText="1"/>
    </xf>
    <xf numFmtId="0" fontId="22" fillId="0" borderId="44" xfId="0" applyFont="1" applyBorder="1" applyAlignment="1">
      <alignment horizontal="left" vertical="center" wrapText="1"/>
    </xf>
    <xf numFmtId="9" fontId="22" fillId="0" borderId="44" xfId="1" applyFont="1" applyBorder="1" applyAlignment="1">
      <alignment horizontal="center" vertical="center" wrapText="1"/>
    </xf>
    <xf numFmtId="0" fontId="22" fillId="0" borderId="44" xfId="0" applyFont="1" applyBorder="1" applyAlignment="1">
      <alignment horizontal="center" vertical="center"/>
    </xf>
    <xf numFmtId="0" fontId="25" fillId="0" borderId="44" xfId="0" applyNumberFormat="1" applyFont="1" applyFill="1" applyBorder="1" applyAlignment="1">
      <alignment horizontal="center" vertical="center"/>
    </xf>
    <xf numFmtId="4" fontId="22" fillId="0" borderId="43" xfId="0" applyNumberFormat="1" applyFont="1" applyBorder="1" applyAlignment="1">
      <alignment horizontal="center" vertical="center"/>
    </xf>
    <xf numFmtId="4" fontId="22" fillId="0" borderId="44" xfId="0" applyNumberFormat="1" applyFont="1" applyBorder="1" applyAlignment="1">
      <alignment horizontal="center" vertical="center"/>
    </xf>
    <xf numFmtId="4" fontId="22" fillId="0" borderId="44" xfId="0" applyNumberFormat="1" applyFont="1" applyBorder="1" applyAlignment="1">
      <alignment horizontal="center" vertical="center" wrapText="1"/>
    </xf>
    <xf numFmtId="0" fontId="22" fillId="0" borderId="45" xfId="0" applyFont="1" applyFill="1" applyBorder="1" applyAlignment="1">
      <alignment horizontal="center" vertical="center"/>
    </xf>
    <xf numFmtId="0" fontId="22" fillId="0" borderId="44" xfId="0" applyFont="1" applyFill="1" applyBorder="1" applyAlignment="1">
      <alignment horizontal="center" vertical="center"/>
    </xf>
    <xf numFmtId="0" fontId="22" fillId="0" borderId="11" xfId="0" applyFont="1" applyBorder="1" applyAlignment="1">
      <alignment horizontal="center" vertical="center" wrapText="1"/>
    </xf>
    <xf numFmtId="4" fontId="22" fillId="0" borderId="31" xfId="0" applyNumberFormat="1" applyFont="1" applyBorder="1" applyAlignment="1">
      <alignment horizontal="center" vertical="center"/>
    </xf>
    <xf numFmtId="4" fontId="22" fillId="0" borderId="4" xfId="0" applyNumberFormat="1" applyFont="1" applyBorder="1" applyAlignment="1">
      <alignment horizontal="center" vertical="center"/>
    </xf>
    <xf numFmtId="174" fontId="22" fillId="0" borderId="29" xfId="1" applyNumberFormat="1" applyFont="1" applyBorder="1" applyAlignment="1">
      <alignment horizontal="center" vertical="center" wrapText="1"/>
    </xf>
    <xf numFmtId="174" fontId="22" fillId="0" borderId="34" xfId="1" applyNumberFormat="1" applyFont="1" applyBorder="1" applyAlignment="1">
      <alignment horizontal="center" vertical="center" wrapText="1"/>
    </xf>
    <xf numFmtId="0" fontId="22" fillId="0" borderId="46" xfId="0" applyFont="1" applyBorder="1" applyAlignment="1">
      <alignment vertical="center" wrapText="1"/>
    </xf>
    <xf numFmtId="0" fontId="22" fillId="0" borderId="25" xfId="0" applyFont="1" applyFill="1" applyBorder="1" applyAlignment="1">
      <alignment horizontal="center" vertical="center" wrapText="1"/>
    </xf>
    <xf numFmtId="0" fontId="22" fillId="0" borderId="25" xfId="0" applyFont="1" applyBorder="1" applyAlignment="1">
      <alignment horizontal="center" vertical="center" wrapText="1"/>
    </xf>
    <xf numFmtId="0" fontId="22" fillId="0" borderId="25" xfId="0" applyFont="1" applyBorder="1" applyAlignment="1">
      <alignment horizontal="left" vertical="center" wrapText="1"/>
    </xf>
    <xf numFmtId="9" fontId="22" fillId="0" borderId="25" xfId="1" applyFont="1" applyBorder="1" applyAlignment="1">
      <alignment horizontal="center" vertical="center" wrapText="1"/>
    </xf>
    <xf numFmtId="0" fontId="22" fillId="0" borderId="25" xfId="0" applyFont="1" applyBorder="1" applyAlignment="1">
      <alignment horizontal="center" vertical="center"/>
    </xf>
    <xf numFmtId="0" fontId="25" fillId="0" borderId="25" xfId="0" applyNumberFormat="1" applyFont="1" applyFill="1" applyBorder="1" applyAlignment="1">
      <alignment horizontal="center" vertical="center"/>
    </xf>
    <xf numFmtId="2" fontId="22" fillId="0" borderId="43" xfId="0" applyNumberFormat="1" applyFont="1" applyBorder="1" applyAlignment="1">
      <alignment horizontal="center" vertical="center"/>
    </xf>
    <xf numFmtId="2" fontId="22" fillId="0" borderId="44" xfId="0" applyNumberFormat="1" applyFont="1" applyBorder="1" applyAlignment="1">
      <alignment horizontal="center" vertical="center"/>
    </xf>
    <xf numFmtId="10" fontId="22" fillId="0" borderId="29" xfId="0" applyNumberFormat="1" applyFont="1" applyBorder="1" applyAlignment="1">
      <alignment horizontal="center" vertical="center" wrapText="1"/>
    </xf>
    <xf numFmtId="2" fontId="22" fillId="0" borderId="28" xfId="0" applyNumberFormat="1" applyFont="1" applyBorder="1" applyAlignment="1">
      <alignment horizontal="center" vertical="center"/>
    </xf>
    <xf numFmtId="2" fontId="22" fillId="0" borderId="29" xfId="0" applyNumberFormat="1" applyFont="1" applyBorder="1" applyAlignment="1">
      <alignment horizontal="center" vertical="center"/>
    </xf>
    <xf numFmtId="10" fontId="22" fillId="0" borderId="34" xfId="0" applyNumberFormat="1" applyFont="1" applyBorder="1" applyAlignment="1">
      <alignment horizontal="center" vertical="center" wrapText="1"/>
    </xf>
    <xf numFmtId="2" fontId="22" fillId="0" borderId="33" xfId="0" applyNumberFormat="1" applyFont="1" applyBorder="1" applyAlignment="1">
      <alignment horizontal="center" vertical="center"/>
    </xf>
    <xf numFmtId="2" fontId="22" fillId="0" borderId="34" xfId="0" applyNumberFormat="1" applyFont="1" applyBorder="1" applyAlignment="1">
      <alignment horizontal="center" vertical="center"/>
    </xf>
    <xf numFmtId="2" fontId="22" fillId="0" borderId="31"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22" fillId="0" borderId="34" xfId="0" applyFont="1" applyFill="1" applyBorder="1" applyAlignment="1">
      <alignment horizontal="left" vertical="center" wrapText="1"/>
    </xf>
    <xf numFmtId="10" fontId="22" fillId="0" borderId="34" xfId="0" applyNumberFormat="1" applyFont="1" applyFill="1" applyBorder="1" applyAlignment="1">
      <alignment horizontal="center" vertical="center" wrapText="1"/>
    </xf>
    <xf numFmtId="4" fontId="22" fillId="0" borderId="28" xfId="0" applyNumberFormat="1" applyFont="1" applyFill="1" applyBorder="1" applyAlignment="1">
      <alignment horizontal="center" vertical="center"/>
    </xf>
    <xf numFmtId="4" fontId="22" fillId="0" borderId="29" xfId="0" applyNumberFormat="1" applyFont="1" applyFill="1" applyBorder="1" applyAlignment="1">
      <alignment horizontal="center" vertical="center"/>
    </xf>
    <xf numFmtId="4" fontId="22" fillId="0" borderId="33" xfId="0" applyNumberFormat="1" applyFont="1" applyFill="1" applyBorder="1" applyAlignment="1">
      <alignment horizontal="center" vertical="center"/>
    </xf>
    <xf numFmtId="4" fontId="22" fillId="0" borderId="34" xfId="0" applyNumberFormat="1" applyFont="1" applyFill="1" applyBorder="1" applyAlignment="1">
      <alignment horizontal="center" vertical="center"/>
    </xf>
    <xf numFmtId="0" fontId="22" fillId="0" borderId="29" xfId="0" applyFont="1" applyBorder="1" applyAlignment="1">
      <alignment horizontal="left"/>
    </xf>
    <xf numFmtId="10" fontId="22" fillId="0" borderId="29" xfId="0" applyNumberFormat="1" applyFont="1" applyBorder="1" applyAlignment="1">
      <alignment horizontal="center"/>
    </xf>
    <xf numFmtId="0" fontId="22" fillId="0" borderId="34" xfId="0" applyFont="1" applyBorder="1" applyAlignment="1">
      <alignment horizontal="left"/>
    </xf>
    <xf numFmtId="10" fontId="22" fillId="0" borderId="34" xfId="0" applyNumberFormat="1" applyFont="1" applyBorder="1" applyAlignment="1">
      <alignment horizontal="center"/>
    </xf>
    <xf numFmtId="4" fontId="22" fillId="0" borderId="2" xfId="0" applyNumberFormat="1" applyFont="1" applyBorder="1" applyAlignment="1">
      <alignment horizontal="center" vertical="center"/>
    </xf>
    <xf numFmtId="4" fontId="22" fillId="0" borderId="23" xfId="0" applyNumberFormat="1" applyFont="1" applyBorder="1" applyAlignment="1">
      <alignment horizontal="center" vertical="center"/>
    </xf>
    <xf numFmtId="4" fontId="22" fillId="0" borderId="23" xfId="0" applyNumberFormat="1" applyFont="1" applyBorder="1" applyAlignment="1">
      <alignment horizontal="center" vertical="center" wrapText="1"/>
    </xf>
    <xf numFmtId="0" fontId="22" fillId="0" borderId="21" xfId="0" applyFont="1" applyFill="1" applyBorder="1" applyAlignment="1">
      <alignment horizontal="center" vertical="center"/>
    </xf>
    <xf numFmtId="0" fontId="22" fillId="0" borderId="23" xfId="0" applyFont="1" applyFill="1" applyBorder="1" applyAlignment="1">
      <alignment horizontal="center" vertical="center"/>
    </xf>
    <xf numFmtId="4" fontId="22" fillId="0" borderId="7" xfId="0" applyNumberFormat="1" applyFont="1" applyBorder="1" applyAlignment="1">
      <alignment horizontal="center" vertical="center"/>
    </xf>
    <xf numFmtId="4" fontId="22" fillId="0" borderId="7" xfId="0" applyNumberFormat="1" applyFont="1" applyBorder="1" applyAlignment="1">
      <alignment horizontal="center" vertical="center" wrapText="1"/>
    </xf>
    <xf numFmtId="0" fontId="22" fillId="0" borderId="19"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43" xfId="0" applyFont="1" applyBorder="1" applyAlignment="1">
      <alignment horizontal="center" vertical="center" wrapText="1"/>
    </xf>
    <xf numFmtId="0" fontId="22" fillId="0" borderId="44" xfId="0" applyFont="1" applyBorder="1" applyAlignment="1">
      <alignment vertical="center"/>
    </xf>
    <xf numFmtId="10" fontId="22" fillId="0" borderId="44" xfId="0" applyNumberFormat="1" applyFont="1" applyBorder="1" applyAlignment="1">
      <alignment horizontal="center"/>
    </xf>
    <xf numFmtId="0" fontId="22" fillId="10" borderId="11" xfId="0" applyFont="1" applyFill="1" applyBorder="1" applyAlignment="1">
      <alignment horizontal="center" vertical="center" wrapText="1"/>
    </xf>
    <xf numFmtId="10" fontId="22" fillId="0" borderId="44"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0" xfId="0" applyFont="1" applyBorder="1" applyAlignment="1">
      <alignment horizontal="center" vertical="center"/>
    </xf>
    <xf numFmtId="0" fontId="22" fillId="0" borderId="1" xfId="0" applyFont="1" applyBorder="1"/>
    <xf numFmtId="0" fontId="22" fillId="0" borderId="0" xfId="0" applyFont="1" applyAlignment="1">
      <alignment horizontal="center"/>
    </xf>
    <xf numFmtId="0" fontId="7" fillId="0" borderId="7" xfId="0" applyFont="1" applyFill="1" applyBorder="1" applyAlignment="1">
      <alignment horizontal="center" vertical="center"/>
    </xf>
    <xf numFmtId="0" fontId="18" fillId="0" borderId="29"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34" xfId="0" applyFont="1" applyFill="1" applyBorder="1" applyAlignment="1">
      <alignment horizontal="center" vertical="center"/>
    </xf>
    <xf numFmtId="0" fontId="18" fillId="6" borderId="4" xfId="0" applyFont="1" applyFill="1" applyBorder="1" applyAlignment="1">
      <alignment horizontal="center" vertical="center"/>
    </xf>
    <xf numFmtId="0" fontId="18" fillId="0" borderId="23" xfId="0" applyFont="1" applyFill="1" applyBorder="1" applyAlignment="1">
      <alignment horizontal="center" vertical="center"/>
    </xf>
    <xf numFmtId="3" fontId="7" fillId="0" borderId="29"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7" fillId="0" borderId="34" xfId="0" applyFont="1" applyFill="1" applyBorder="1" applyAlignment="1">
      <alignment horizontal="center" vertical="center" wrapText="1"/>
    </xf>
    <xf numFmtId="171" fontId="7" fillId="0" borderId="26" xfId="0" applyNumberFormat="1" applyFont="1" applyFill="1" applyBorder="1" applyAlignment="1">
      <alignment horizontal="center" vertical="center" wrapText="1"/>
    </xf>
    <xf numFmtId="4" fontId="7" fillId="0" borderId="26" xfId="1" applyNumberFormat="1" applyFont="1" applyFill="1" applyBorder="1" applyAlignment="1">
      <alignment horizontal="center" vertical="center"/>
    </xf>
    <xf numFmtId="0" fontId="7" fillId="0" borderId="23" xfId="0" applyFont="1" applyFill="1" applyBorder="1" applyAlignment="1">
      <alignment horizontal="center" vertical="center" wrapText="1"/>
    </xf>
    <xf numFmtId="0" fontId="0" fillId="0" borderId="4" xfId="0" applyFill="1" applyBorder="1" applyAlignment="1">
      <alignment horizontal="center" vertical="center" wrapText="1"/>
    </xf>
    <xf numFmtId="4" fontId="7" fillId="0" borderId="9" xfId="0" applyNumberFormat="1" applyFont="1" applyFill="1" applyBorder="1" applyAlignment="1">
      <alignment horizontal="center" vertical="center" wrapText="1"/>
    </xf>
    <xf numFmtId="0" fontId="27" fillId="0" borderId="4" xfId="0" applyFont="1" applyFill="1" applyBorder="1" applyAlignment="1">
      <alignment horizontal="center" vertical="center"/>
    </xf>
    <xf numFmtId="0" fontId="27" fillId="0" borderId="29" xfId="0" applyFont="1" applyFill="1" applyBorder="1" applyAlignment="1">
      <alignment horizontal="center" vertical="center"/>
    </xf>
    <xf numFmtId="0" fontId="27" fillId="0" borderId="34" xfId="0" applyFont="1" applyFill="1" applyBorder="1" applyAlignment="1">
      <alignment horizontal="center" vertical="center"/>
    </xf>
    <xf numFmtId="0" fontId="27" fillId="6" borderId="4" xfId="0" applyFont="1" applyFill="1" applyBorder="1" applyAlignment="1">
      <alignment horizontal="center" vertical="center"/>
    </xf>
    <xf numFmtId="0" fontId="29" fillId="12" borderId="49" xfId="85" applyFont="1" applyFill="1" applyBorder="1" applyAlignment="1">
      <alignment horizontal="center" vertical="center"/>
    </xf>
    <xf numFmtId="178" fontId="29" fillId="12" borderId="7" xfId="85" applyNumberFormat="1" applyFont="1" applyFill="1" applyBorder="1" applyAlignment="1">
      <alignment horizontal="center" vertical="center"/>
    </xf>
    <xf numFmtId="178" fontId="29" fillId="12" borderId="47" xfId="85" applyNumberFormat="1" applyFont="1" applyFill="1" applyBorder="1" applyAlignment="1">
      <alignment horizontal="center" vertical="center"/>
    </xf>
    <xf numFmtId="0" fontId="3" fillId="0" borderId="4" xfId="85" applyBorder="1" applyAlignment="1">
      <alignment vertical="center" wrapText="1"/>
    </xf>
    <xf numFmtId="176" fontId="3" fillId="0" borderId="4" xfId="85" applyNumberFormat="1" applyBorder="1" applyAlignment="1">
      <alignment vertical="center" wrapText="1"/>
    </xf>
    <xf numFmtId="178" fontId="3" fillId="0" borderId="4" xfId="85" applyNumberFormat="1" applyBorder="1" applyAlignment="1">
      <alignment horizontal="center" vertical="center" wrapText="1"/>
    </xf>
    <xf numFmtId="0" fontId="3" fillId="0" borderId="4" xfId="85" applyBorder="1" applyAlignment="1">
      <alignment horizontal="center" vertical="center" wrapText="1"/>
    </xf>
    <xf numFmtId="0" fontId="3" fillId="0" borderId="4" xfId="85" applyBorder="1" applyAlignment="1">
      <alignment vertical="center"/>
    </xf>
    <xf numFmtId="176" fontId="3" fillId="0" borderId="4" xfId="85" applyNumberFormat="1" applyFill="1" applyBorder="1" applyAlignment="1">
      <alignment vertical="center"/>
    </xf>
    <xf numFmtId="0" fontId="3" fillId="0" borderId="4" xfId="85" applyBorder="1" applyAlignment="1">
      <alignment horizontal="center" vertical="center"/>
    </xf>
    <xf numFmtId="176" fontId="3" fillId="0" borderId="4" xfId="85" applyNumberFormat="1" applyBorder="1" applyAlignment="1">
      <alignment vertical="center"/>
    </xf>
    <xf numFmtId="178" fontId="3" fillId="0" borderId="9" xfId="85" applyNumberFormat="1" applyBorder="1" applyAlignment="1">
      <alignment horizontal="center" vertical="center" wrapText="1"/>
    </xf>
    <xf numFmtId="0" fontId="3" fillId="0" borderId="31" xfId="85" applyBorder="1" applyAlignment="1">
      <alignment horizontal="center" vertical="center" wrapText="1"/>
    </xf>
    <xf numFmtId="0" fontId="3" fillId="0" borderId="31" xfId="85" applyBorder="1" applyAlignment="1">
      <alignment horizontal="center" vertical="center"/>
    </xf>
    <xf numFmtId="0" fontId="3" fillId="0" borderId="59" xfId="85" applyBorder="1" applyAlignment="1">
      <alignment horizontal="center" vertical="center" wrapText="1"/>
    </xf>
    <xf numFmtId="0" fontId="3" fillId="0" borderId="59" xfId="85" applyBorder="1" applyAlignment="1">
      <alignment horizontal="center" vertical="center"/>
    </xf>
    <xf numFmtId="0" fontId="3" fillId="0" borderId="32" xfId="85" applyBorder="1" applyAlignment="1">
      <alignment horizontal="center" vertical="center" wrapText="1"/>
    </xf>
    <xf numFmtId="0" fontId="3" fillId="0" borderId="32" xfId="85" applyBorder="1" applyAlignment="1">
      <alignment horizontal="center" vertical="center"/>
    </xf>
    <xf numFmtId="0" fontId="3" fillId="11" borderId="0" xfId="85" applyFill="1" applyAlignment="1">
      <alignment horizontal="center" vertical="center" wrapText="1"/>
    </xf>
    <xf numFmtId="0" fontId="3" fillId="11" borderId="0" xfId="85" applyFill="1" applyAlignment="1">
      <alignment horizontal="center" vertical="center"/>
    </xf>
    <xf numFmtId="0" fontId="3" fillId="11" borderId="0" xfId="85" applyFill="1" applyAlignment="1">
      <alignment vertical="center" wrapText="1"/>
    </xf>
    <xf numFmtId="0" fontId="3" fillId="11" borderId="0" xfId="85" applyFill="1" applyAlignment="1">
      <alignment vertical="center"/>
    </xf>
    <xf numFmtId="0" fontId="3" fillId="11" borderId="0" xfId="85" applyFill="1" applyBorder="1" applyAlignment="1">
      <alignment vertical="center"/>
    </xf>
    <xf numFmtId="176" fontId="3" fillId="11" borderId="0" xfId="85" applyNumberFormat="1" applyFill="1" applyBorder="1" applyAlignment="1">
      <alignment vertical="center"/>
    </xf>
    <xf numFmtId="178" fontId="3" fillId="11" borderId="15" xfId="85" applyNumberFormat="1" applyFill="1" applyBorder="1" applyAlignment="1">
      <alignment horizontal="center" vertical="center"/>
    </xf>
    <xf numFmtId="0" fontId="3" fillId="11" borderId="14" xfId="85" applyFill="1" applyBorder="1" applyAlignment="1">
      <alignment horizontal="center" vertical="center"/>
    </xf>
    <xf numFmtId="0" fontId="3" fillId="11" borderId="0" xfId="85" applyFill="1" applyBorder="1" applyAlignment="1">
      <alignment horizontal="center" vertical="center"/>
    </xf>
    <xf numFmtId="178" fontId="3" fillId="11" borderId="0" xfId="85" applyNumberFormat="1" applyFill="1" applyBorder="1" applyAlignment="1">
      <alignment horizontal="center" vertical="center"/>
    </xf>
    <xf numFmtId="178" fontId="3" fillId="11" borderId="15" xfId="85" applyNumberFormat="1" applyFill="1" applyBorder="1" applyAlignment="1">
      <alignment vertical="center"/>
    </xf>
    <xf numFmtId="14" fontId="3" fillId="11" borderId="14" xfId="85" applyNumberFormat="1" applyFill="1" applyBorder="1" applyAlignment="1">
      <alignment vertical="center"/>
    </xf>
    <xf numFmtId="14" fontId="3" fillId="11" borderId="15" xfId="85" applyNumberFormat="1" applyFill="1" applyBorder="1" applyAlignment="1">
      <alignment vertical="center"/>
    </xf>
    <xf numFmtId="0" fontId="3" fillId="11" borderId="27" xfId="85" applyFill="1" applyBorder="1" applyAlignment="1">
      <alignment horizontal="center" vertical="center"/>
    </xf>
    <xf numFmtId="0" fontId="3" fillId="11" borderId="15" xfId="85" applyFill="1" applyBorder="1" applyAlignment="1">
      <alignment horizontal="center" vertical="center"/>
    </xf>
    <xf numFmtId="0" fontId="3" fillId="11" borderId="15" xfId="85" applyFill="1" applyBorder="1" applyAlignment="1">
      <alignment horizontal="left" vertical="center"/>
    </xf>
    <xf numFmtId="0" fontId="3" fillId="11" borderId="8" xfId="85" applyFill="1" applyBorder="1" applyAlignment="1">
      <alignment vertical="center"/>
    </xf>
    <xf numFmtId="176" fontId="3" fillId="11" borderId="8" xfId="85" applyNumberFormat="1" applyFill="1" applyBorder="1" applyAlignment="1">
      <alignment vertical="center"/>
    </xf>
    <xf numFmtId="178" fontId="3" fillId="11" borderId="18" xfId="85" applyNumberFormat="1" applyFill="1" applyBorder="1" applyAlignment="1">
      <alignment horizontal="center" vertical="center"/>
    </xf>
    <xf numFmtId="0" fontId="3" fillId="11" borderId="17" xfId="85" applyFill="1" applyBorder="1" applyAlignment="1">
      <alignment horizontal="center" vertical="center"/>
    </xf>
    <xf numFmtId="0" fontId="3" fillId="11" borderId="8" xfId="85" applyFill="1" applyBorder="1" applyAlignment="1">
      <alignment horizontal="center" vertical="center"/>
    </xf>
    <xf numFmtId="178" fontId="3" fillId="11" borderId="8" xfId="85" applyNumberFormat="1" applyFill="1" applyBorder="1" applyAlignment="1">
      <alignment horizontal="center" vertical="center"/>
    </xf>
    <xf numFmtId="178" fontId="3" fillId="11" borderId="18" xfId="85" applyNumberFormat="1" applyFill="1" applyBorder="1" applyAlignment="1">
      <alignment vertical="center"/>
    </xf>
    <xf numFmtId="14" fontId="3" fillId="11" borderId="17" xfId="85" applyNumberFormat="1" applyFill="1" applyBorder="1" applyAlignment="1">
      <alignment vertical="center"/>
    </xf>
    <xf numFmtId="14" fontId="3" fillId="11" borderId="18" xfId="85" applyNumberFormat="1" applyFill="1" applyBorder="1" applyAlignment="1">
      <alignment vertical="center"/>
    </xf>
    <xf numFmtId="0" fontId="3" fillId="11" borderId="16" xfId="85" applyFill="1" applyBorder="1" applyAlignment="1">
      <alignment horizontal="center" vertical="center"/>
    </xf>
    <xf numFmtId="0" fontId="3" fillId="11" borderId="18" xfId="85" applyFill="1" applyBorder="1" applyAlignment="1">
      <alignment horizontal="center" vertical="center"/>
    </xf>
    <xf numFmtId="0" fontId="3" fillId="11" borderId="18" xfId="85" applyFill="1" applyBorder="1" applyAlignment="1">
      <alignment horizontal="left" vertical="center"/>
    </xf>
    <xf numFmtId="176" fontId="3" fillId="11" borderId="0" xfId="85" applyNumberFormat="1" applyFill="1" applyAlignment="1">
      <alignment vertical="center"/>
    </xf>
    <xf numFmtId="178" fontId="3" fillId="11" borderId="0" xfId="85" applyNumberFormat="1" applyFill="1" applyAlignment="1">
      <alignment horizontal="center" vertical="center"/>
    </xf>
    <xf numFmtId="178" fontId="3" fillId="11" borderId="0" xfId="85" applyNumberFormat="1" applyFill="1" applyAlignment="1">
      <alignment vertical="center"/>
    </xf>
    <xf numFmtId="14" fontId="3" fillId="11" borderId="0" xfId="85" applyNumberFormat="1" applyFill="1" applyAlignment="1">
      <alignment vertical="center"/>
    </xf>
    <xf numFmtId="0" fontId="3" fillId="11" borderId="0" xfId="85" applyFill="1" applyAlignment="1">
      <alignment horizontal="left" vertical="center"/>
    </xf>
    <xf numFmtId="0" fontId="8" fillId="11" borderId="13" xfId="86" applyFont="1" applyFill="1" applyBorder="1" applyAlignment="1">
      <alignment horizontal="center" vertical="center"/>
    </xf>
    <xf numFmtId="0" fontId="3" fillId="0" borderId="4" xfId="85" applyBorder="1" applyAlignment="1">
      <alignment horizontal="justify" vertical="center" wrapText="1"/>
    </xf>
    <xf numFmtId="0" fontId="3" fillId="11" borderId="14" xfId="85" applyFill="1" applyBorder="1" applyAlignment="1">
      <alignment horizontal="justify" vertical="center" wrapText="1"/>
    </xf>
    <xf numFmtId="0" fontId="3" fillId="11" borderId="17" xfId="85" applyFill="1" applyBorder="1" applyAlignment="1">
      <alignment horizontal="justify" vertical="center" wrapText="1"/>
    </xf>
    <xf numFmtId="0" fontId="3" fillId="11" borderId="0" xfId="85" applyFill="1" applyAlignment="1">
      <alignment horizontal="justify" vertical="center" wrapText="1"/>
    </xf>
    <xf numFmtId="0" fontId="8" fillId="11" borderId="12" xfId="86" applyFont="1" applyFill="1" applyBorder="1" applyAlignment="1">
      <alignment horizontal="justify" vertical="center"/>
    </xf>
    <xf numFmtId="0" fontId="7" fillId="11" borderId="36" xfId="85" applyFont="1" applyFill="1" applyBorder="1" applyAlignment="1">
      <alignment horizontal="center" vertical="center"/>
    </xf>
    <xf numFmtId="173" fontId="7" fillId="11" borderId="37" xfId="85" applyNumberFormat="1" applyFont="1" applyFill="1" applyBorder="1" applyAlignment="1">
      <alignment vertical="center"/>
    </xf>
    <xf numFmtId="0" fontId="7" fillId="11" borderId="31" xfId="85" applyFont="1" applyFill="1" applyBorder="1" applyAlignment="1">
      <alignment horizontal="center" vertical="center"/>
    </xf>
    <xf numFmtId="173" fontId="7" fillId="11" borderId="32" xfId="85" applyNumberFormat="1" applyFont="1" applyFill="1" applyBorder="1" applyAlignment="1">
      <alignment vertical="center"/>
    </xf>
    <xf numFmtId="0" fontId="8" fillId="5" borderId="31" xfId="86" applyFont="1" applyFill="1" applyBorder="1" applyAlignment="1">
      <alignment horizontal="center" vertical="center"/>
    </xf>
    <xf numFmtId="0" fontId="8" fillId="5" borderId="32" xfId="86" applyFont="1" applyFill="1" applyBorder="1" applyAlignment="1">
      <alignment horizontal="center" vertical="center"/>
    </xf>
    <xf numFmtId="178" fontId="3" fillId="0" borderId="32" xfId="85" applyNumberFormat="1" applyBorder="1" applyAlignment="1">
      <alignment horizontal="center" vertical="center" wrapText="1"/>
    </xf>
    <xf numFmtId="14" fontId="3" fillId="0" borderId="31" xfId="85" applyNumberFormat="1" applyBorder="1" applyAlignment="1">
      <alignment horizontal="center" vertical="center" wrapText="1"/>
    </xf>
    <xf numFmtId="14" fontId="3" fillId="0" borderId="32" xfId="85" applyNumberFormat="1" applyBorder="1" applyAlignment="1">
      <alignment horizontal="center" vertical="center" wrapText="1"/>
    </xf>
    <xf numFmtId="14" fontId="3" fillId="0" borderId="31" xfId="85" applyNumberFormat="1" applyBorder="1" applyAlignment="1">
      <alignment horizontal="center" vertical="center"/>
    </xf>
    <xf numFmtId="14" fontId="3" fillId="0" borderId="32" xfId="85" applyNumberFormat="1" applyBorder="1" applyAlignment="1">
      <alignment horizontal="center" vertical="center"/>
    </xf>
    <xf numFmtId="0" fontId="3" fillId="0" borderId="32" xfId="85" applyBorder="1" applyAlignment="1">
      <alignment horizontal="justify" vertical="center" wrapText="1"/>
    </xf>
    <xf numFmtId="0" fontId="29" fillId="13" borderId="36" xfId="85" applyFont="1" applyFill="1" applyBorder="1" applyAlignment="1">
      <alignment horizontal="center" vertical="center" wrapText="1"/>
    </xf>
    <xf numFmtId="0" fontId="29" fillId="13" borderId="37" xfId="85" applyFont="1" applyFill="1" applyBorder="1" applyAlignment="1">
      <alignment horizontal="center" vertical="center" wrapText="1"/>
    </xf>
    <xf numFmtId="0" fontId="7" fillId="11" borderId="0" xfId="0" applyFont="1" applyFill="1" applyAlignment="1">
      <alignment vertical="center"/>
    </xf>
    <xf numFmtId="0" fontId="7" fillId="11" borderId="0" xfId="0" applyFont="1" applyFill="1"/>
    <xf numFmtId="0" fontId="0" fillId="11" borderId="0" xfId="0" applyFill="1"/>
    <xf numFmtId="0" fontId="0" fillId="11" borderId="0" xfId="0" applyFont="1" applyFill="1"/>
    <xf numFmtId="0" fontId="21" fillId="11" borderId="0" xfId="0" applyFont="1" applyFill="1"/>
    <xf numFmtId="0" fontId="7" fillId="11" borderId="0" xfId="0" applyFont="1" applyFill="1" applyAlignment="1">
      <alignment wrapText="1"/>
    </xf>
    <xf numFmtId="0" fontId="0" fillId="11" borderId="0" xfId="0" applyFill="1" applyAlignment="1">
      <alignment wrapText="1"/>
    </xf>
    <xf numFmtId="0" fontId="22" fillId="11" borderId="0" xfId="0" applyFont="1" applyFill="1"/>
    <xf numFmtId="166" fontId="22" fillId="11" borderId="0" xfId="0" applyNumberFormat="1" applyFont="1" applyFill="1" applyAlignment="1">
      <alignment horizontal="right"/>
    </xf>
    <xf numFmtId="166" fontId="22" fillId="11" borderId="0" xfId="0" applyNumberFormat="1" applyFont="1" applyFill="1" applyAlignment="1">
      <alignment horizontal="center"/>
    </xf>
    <xf numFmtId="0" fontId="7" fillId="6" borderId="4" xfId="0" applyFont="1" applyFill="1" applyBorder="1" applyAlignment="1">
      <alignment horizontal="center" vertical="center" wrapText="1"/>
    </xf>
    <xf numFmtId="0" fontId="26" fillId="0" borderId="0" xfId="87"/>
    <xf numFmtId="0" fontId="26" fillId="0" borderId="0" xfId="87" applyAlignment="1">
      <alignment horizontal="center" vertical="center" wrapText="1"/>
    </xf>
    <xf numFmtId="0" fontId="36" fillId="14" borderId="63" xfId="87" applyFont="1" applyFill="1" applyBorder="1" applyAlignment="1">
      <alignment horizontal="center" vertical="center" wrapText="1"/>
    </xf>
    <xf numFmtId="0" fontId="36" fillId="14" borderId="64" xfId="87" applyFont="1" applyFill="1" applyBorder="1" applyAlignment="1">
      <alignment horizontal="center" vertical="center" wrapText="1"/>
    </xf>
    <xf numFmtId="14" fontId="26" fillId="15" borderId="63" xfId="87" applyNumberFormat="1" applyFill="1" applyBorder="1" applyAlignment="1">
      <alignment horizontal="center" vertical="center" wrapText="1"/>
    </xf>
    <xf numFmtId="177" fontId="26" fillId="14" borderId="64" xfId="87" applyNumberFormat="1" applyFill="1" applyBorder="1" applyAlignment="1">
      <alignment horizontal="center" vertical="center" wrapText="1"/>
    </xf>
    <xf numFmtId="177" fontId="26" fillId="0" borderId="0" xfId="87" applyNumberFormat="1"/>
    <xf numFmtId="177" fontId="26" fillId="16" borderId="64" xfId="87" applyNumberFormat="1" applyFill="1" applyBorder="1" applyAlignment="1">
      <alignment horizontal="center" vertical="center" wrapText="1"/>
    </xf>
    <xf numFmtId="14" fontId="26" fillId="15" borderId="65" xfId="87" applyNumberFormat="1" applyFill="1" applyBorder="1" applyAlignment="1">
      <alignment horizontal="center" vertical="center" wrapText="1"/>
    </xf>
    <xf numFmtId="177" fontId="26" fillId="16" borderId="66" xfId="87" applyNumberFormat="1" applyFill="1" applyBorder="1" applyAlignment="1">
      <alignment horizontal="center" vertical="center" wrapText="1"/>
    </xf>
    <xf numFmtId="179" fontId="26" fillId="16" borderId="63" xfId="87" applyNumberFormat="1" applyFill="1" applyBorder="1" applyAlignment="1">
      <alignment horizontal="center" vertical="center" wrapText="1"/>
    </xf>
    <xf numFmtId="177" fontId="26" fillId="16" borderId="63" xfId="87" applyNumberFormat="1" applyFill="1" applyBorder="1" applyAlignment="1">
      <alignment horizontal="center" vertical="center" wrapText="1"/>
    </xf>
    <xf numFmtId="179" fontId="26" fillId="14" borderId="63" xfId="87" applyNumberFormat="1" applyFill="1" applyBorder="1" applyAlignment="1">
      <alignment horizontal="center" vertical="center" wrapText="1"/>
    </xf>
    <xf numFmtId="177" fontId="26" fillId="14" borderId="63" xfId="87" applyNumberFormat="1" applyFill="1" applyBorder="1" applyAlignment="1">
      <alignment horizontal="center" vertical="center" wrapText="1"/>
    </xf>
    <xf numFmtId="179" fontId="26" fillId="16" borderId="65" xfId="87" applyNumberFormat="1" applyFill="1" applyBorder="1" applyAlignment="1">
      <alignment horizontal="center" vertical="center" wrapText="1"/>
    </xf>
    <xf numFmtId="177" fontId="26" fillId="16" borderId="65" xfId="87" applyNumberFormat="1" applyFill="1" applyBorder="1" applyAlignment="1">
      <alignment horizontal="center" vertical="center" wrapText="1"/>
    </xf>
    <xf numFmtId="169" fontId="15" fillId="11" borderId="2" xfId="2" applyNumberFormat="1" applyFont="1" applyFill="1" applyBorder="1" applyAlignment="1">
      <alignment horizontal="center" vertical="center" wrapText="1"/>
    </xf>
    <xf numFmtId="169" fontId="15" fillId="11" borderId="0" xfId="2" applyNumberFormat="1" applyFont="1" applyFill="1" applyBorder="1" applyAlignment="1">
      <alignment horizontal="center" vertical="center" wrapText="1"/>
    </xf>
    <xf numFmtId="0" fontId="7" fillId="11" borderId="0" xfId="0" applyFont="1" applyFill="1" applyBorder="1" applyAlignment="1">
      <alignment vertical="center"/>
    </xf>
    <xf numFmtId="0" fontId="0" fillId="11" borderId="0" xfId="0" applyFill="1" applyBorder="1" applyAlignment="1">
      <alignment vertical="center"/>
    </xf>
    <xf numFmtId="0" fontId="0" fillId="11" borderId="2" xfId="0" applyFill="1" applyBorder="1" applyAlignment="1">
      <alignment vertical="center"/>
    </xf>
    <xf numFmtId="164" fontId="7" fillId="11" borderId="0" xfId="88" applyFont="1" applyFill="1" applyBorder="1" applyAlignment="1">
      <alignment vertical="center"/>
    </xf>
    <xf numFmtId="164" fontId="7" fillId="11" borderId="0" xfId="0" applyNumberFormat="1" applyFont="1" applyFill="1" applyBorder="1" applyAlignment="1">
      <alignment vertical="center"/>
    </xf>
    <xf numFmtId="164" fontId="15" fillId="11" borderId="0" xfId="88" applyFont="1" applyFill="1" applyBorder="1" applyAlignment="1">
      <alignment horizontal="center" vertical="center" wrapText="1"/>
    </xf>
    <xf numFmtId="164" fontId="0" fillId="11" borderId="0" xfId="88" applyFont="1" applyFill="1" applyBorder="1" applyAlignment="1">
      <alignment vertical="center"/>
    </xf>
    <xf numFmtId="164" fontId="0" fillId="11" borderId="2" xfId="88" applyFont="1" applyFill="1" applyBorder="1" applyAlignment="1">
      <alignment vertical="center"/>
    </xf>
    <xf numFmtId="0" fontId="7" fillId="0" borderId="4" xfId="0" applyFont="1" applyFill="1" applyBorder="1" applyAlignment="1">
      <alignment horizontal="justify" vertical="center" wrapText="1"/>
    </xf>
    <xf numFmtId="0" fontId="7" fillId="0" borderId="29" xfId="0" applyFont="1" applyFill="1" applyBorder="1" applyAlignment="1">
      <alignment horizontal="justify" vertical="center" wrapText="1"/>
    </xf>
    <xf numFmtId="0" fontId="7" fillId="0" borderId="34" xfId="0" applyFont="1" applyFill="1" applyBorder="1" applyAlignment="1">
      <alignment horizontal="justify" vertical="center" wrapText="1"/>
    </xf>
    <xf numFmtId="0" fontId="7" fillId="6" borderId="4" xfId="0" applyFont="1" applyFill="1" applyBorder="1" applyAlignment="1">
      <alignment horizontal="justify" vertical="center" wrapText="1"/>
    </xf>
    <xf numFmtId="1" fontId="7" fillId="0" borderId="67" xfId="0" applyNumberFormat="1" applyFont="1" applyFill="1" applyBorder="1" applyAlignment="1">
      <alignment horizontal="center" vertical="center" wrapText="1"/>
    </xf>
    <xf numFmtId="1" fontId="7" fillId="0" borderId="2"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0" fontId="17" fillId="0" borderId="32" xfId="0" applyFont="1" applyFill="1" applyBorder="1" applyAlignment="1">
      <alignment horizontal="justify" vertical="center" wrapText="1"/>
    </xf>
    <xf numFmtId="0" fontId="7" fillId="0" borderId="35" xfId="0" applyFont="1" applyFill="1" applyBorder="1" applyAlignment="1">
      <alignment horizontal="justify" vertical="center" wrapText="1"/>
    </xf>
    <xf numFmtId="0" fontId="7" fillId="0" borderId="32" xfId="0" applyFont="1" applyFill="1" applyBorder="1" applyAlignment="1">
      <alignment horizontal="justify" vertical="center" wrapText="1"/>
    </xf>
    <xf numFmtId="0" fontId="7" fillId="0" borderId="30" xfId="0" applyFont="1" applyFill="1" applyBorder="1" applyAlignment="1">
      <alignment horizontal="justify" vertical="center" wrapText="1"/>
    </xf>
    <xf numFmtId="0" fontId="40" fillId="0" borderId="4"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0" fillId="11" borderId="0" xfId="0" applyFill="1" applyBorder="1" applyAlignment="1">
      <alignment horizontal="center" vertical="center" wrapText="1"/>
    </xf>
    <xf numFmtId="0" fontId="0" fillId="11" borderId="2" xfId="0" applyFill="1" applyBorder="1" applyAlignment="1">
      <alignment horizontal="center" vertical="center" wrapText="1"/>
    </xf>
    <xf numFmtId="0" fontId="17" fillId="0" borderId="35" xfId="0" applyFont="1" applyFill="1" applyBorder="1" applyAlignment="1">
      <alignment horizontal="justify" vertical="center" wrapText="1"/>
    </xf>
    <xf numFmtId="10" fontId="7" fillId="11" borderId="0" xfId="1" applyNumberFormat="1" applyFont="1" applyFill="1" applyBorder="1" applyAlignment="1">
      <alignment vertical="center"/>
    </xf>
    <xf numFmtId="0" fontId="22" fillId="0" borderId="1" xfId="0" applyFont="1" applyBorder="1" applyAlignment="1">
      <alignment horizontal="left" vertical="center" wrapText="1"/>
    </xf>
    <xf numFmtId="9" fontId="22" fillId="0" borderId="1" xfId="1" applyFont="1" applyBorder="1" applyAlignment="1">
      <alignment horizontal="center" vertical="center" wrapText="1"/>
    </xf>
    <xf numFmtId="0" fontId="25" fillId="0" borderId="1" xfId="0" applyNumberFormat="1" applyFont="1" applyFill="1" applyBorder="1" applyAlignment="1">
      <alignment horizontal="center" vertical="center"/>
    </xf>
    <xf numFmtId="4" fontId="22" fillId="0" borderId="48"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0" fontId="22" fillId="0" borderId="2" xfId="0" applyFont="1" applyFill="1" applyBorder="1" applyAlignment="1">
      <alignment horizontal="center" vertical="center"/>
    </xf>
    <xf numFmtId="0" fontId="22" fillId="0" borderId="1" xfId="0" applyFont="1" applyFill="1" applyBorder="1" applyAlignment="1">
      <alignment horizontal="center" vertical="center"/>
    </xf>
    <xf numFmtId="0" fontId="41" fillId="0" borderId="4" xfId="0" applyNumberFormat="1" applyFont="1" applyFill="1" applyBorder="1" applyAlignment="1">
      <alignment horizontal="center" vertical="center"/>
    </xf>
    <xf numFmtId="4" fontId="39" fillId="11" borderId="30" xfId="0" applyNumberFormat="1" applyFont="1" applyFill="1" applyBorder="1" applyAlignment="1">
      <alignment horizontal="justify" vertical="center" wrapText="1"/>
    </xf>
    <xf numFmtId="171" fontId="17" fillId="0" borderId="32" xfId="0" applyNumberFormat="1" applyFont="1" applyFill="1" applyBorder="1" applyAlignment="1">
      <alignment horizontal="justify" vertical="center" wrapText="1"/>
    </xf>
    <xf numFmtId="4" fontId="7" fillId="0" borderId="37" xfId="0" applyNumberFormat="1" applyFont="1" applyFill="1" applyBorder="1" applyAlignment="1">
      <alignment horizontal="justify" vertical="center" wrapText="1"/>
    </xf>
    <xf numFmtId="4" fontId="7" fillId="0" borderId="32" xfId="0" applyNumberFormat="1" applyFont="1" applyFill="1" applyBorder="1" applyAlignment="1">
      <alignment horizontal="justify" vertical="center" wrapText="1"/>
    </xf>
    <xf numFmtId="0" fontId="41" fillId="0" borderId="34" xfId="0" applyNumberFormat="1" applyFont="1" applyFill="1" applyBorder="1" applyAlignment="1">
      <alignment horizontal="center" vertical="center"/>
    </xf>
    <xf numFmtId="0" fontId="22" fillId="11" borderId="0" xfId="0" applyFont="1" applyFill="1" applyAlignment="1">
      <alignment wrapText="1"/>
    </xf>
    <xf numFmtId="164" fontId="42" fillId="11" borderId="0" xfId="88" applyFont="1" applyFill="1" applyAlignment="1">
      <alignment horizontal="center" vertical="center" wrapText="1"/>
    </xf>
    <xf numFmtId="4" fontId="7" fillId="11" borderId="0" xfId="0" applyNumberFormat="1" applyFont="1" applyFill="1" applyBorder="1" applyAlignment="1">
      <alignment vertical="center"/>
    </xf>
    <xf numFmtId="0" fontId="41" fillId="0" borderId="29"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xf>
    <xf numFmtId="0" fontId="39" fillId="11" borderId="52" xfId="0" applyFont="1" applyFill="1" applyBorder="1" applyAlignment="1">
      <alignment horizontal="justify" vertical="center" wrapText="1"/>
    </xf>
    <xf numFmtId="0" fontId="39" fillId="11" borderId="32" xfId="0" applyFont="1" applyFill="1" applyBorder="1" applyAlignment="1">
      <alignment horizontal="justify" vertical="center" wrapText="1"/>
    </xf>
    <xf numFmtId="0" fontId="39" fillId="11" borderId="30" xfId="0" applyFont="1" applyFill="1" applyBorder="1" applyAlignment="1">
      <alignment horizontal="justify" vertical="center" wrapText="1"/>
    </xf>
    <xf numFmtId="0" fontId="43" fillId="11" borderId="32" xfId="0" applyFont="1" applyFill="1" applyBorder="1" applyAlignment="1">
      <alignment horizontal="justify" vertical="center" wrapText="1"/>
    </xf>
    <xf numFmtId="166" fontId="22" fillId="11" borderId="0" xfId="0" applyNumberFormat="1" applyFont="1" applyFill="1" applyAlignment="1">
      <alignment horizontal="left"/>
    </xf>
    <xf numFmtId="169" fontId="17" fillId="0" borderId="4" xfId="0" applyNumberFormat="1" applyFont="1" applyFill="1" applyBorder="1" applyAlignment="1">
      <alignment horizontal="center" vertical="center" wrapText="1"/>
    </xf>
    <xf numFmtId="9" fontId="22" fillId="11" borderId="29" xfId="1" applyNumberFormat="1" applyFont="1" applyFill="1" applyBorder="1" applyAlignment="1">
      <alignment horizontal="center" vertical="center" wrapText="1"/>
    </xf>
    <xf numFmtId="0" fontId="25" fillId="11" borderId="29" xfId="0" applyNumberFormat="1" applyFont="1" applyFill="1" applyBorder="1" applyAlignment="1">
      <alignment horizontal="center" vertical="center"/>
    </xf>
    <xf numFmtId="4" fontId="22" fillId="11" borderId="29" xfId="0" applyNumberFormat="1" applyFont="1" applyFill="1" applyBorder="1" applyAlignment="1">
      <alignment horizontal="center" vertical="center" wrapText="1"/>
    </xf>
    <xf numFmtId="9" fontId="22" fillId="11" borderId="4" xfId="1" applyNumberFormat="1" applyFont="1" applyFill="1" applyBorder="1" applyAlignment="1">
      <alignment horizontal="center" vertical="center" wrapText="1"/>
    </xf>
    <xf numFmtId="0" fontId="25" fillId="11" borderId="4" xfId="0" applyNumberFormat="1" applyFont="1" applyFill="1" applyBorder="1" applyAlignment="1">
      <alignment horizontal="center" vertical="center"/>
    </xf>
    <xf numFmtId="0" fontId="22" fillId="11" borderId="4" xfId="0" applyFont="1" applyFill="1" applyBorder="1" applyAlignment="1">
      <alignment horizontal="center" vertical="center"/>
    </xf>
    <xf numFmtId="9" fontId="22" fillId="11" borderId="34" xfId="1" applyNumberFormat="1" applyFont="1" applyFill="1" applyBorder="1" applyAlignment="1">
      <alignment horizontal="center" vertical="center" wrapText="1"/>
    </xf>
    <xf numFmtId="0" fontId="25" fillId="11" borderId="34" xfId="0" applyNumberFormat="1" applyFont="1" applyFill="1" applyBorder="1" applyAlignment="1">
      <alignment horizontal="center" vertical="center"/>
    </xf>
    <xf numFmtId="9" fontId="22" fillId="11" borderId="26" xfId="1" applyNumberFormat="1" applyFont="1" applyFill="1" applyBorder="1" applyAlignment="1">
      <alignment horizontal="center" vertical="center" wrapText="1"/>
    </xf>
    <xf numFmtId="0" fontId="22" fillId="11" borderId="23" xfId="0" applyFont="1" applyFill="1" applyBorder="1" applyAlignment="1">
      <alignment horizontal="center" vertical="center" wrapText="1"/>
    </xf>
    <xf numFmtId="9" fontId="22" fillId="11" borderId="1" xfId="1" applyNumberFormat="1" applyFont="1" applyFill="1" applyBorder="1" applyAlignment="1">
      <alignment horizontal="center" vertical="center" wrapText="1"/>
    </xf>
    <xf numFmtId="9" fontId="22" fillId="11" borderId="7" xfId="1" applyNumberFormat="1" applyFont="1" applyFill="1" applyBorder="1" applyAlignment="1">
      <alignment horizontal="center" vertical="center" wrapText="1"/>
    </xf>
    <xf numFmtId="0" fontId="25" fillId="11" borderId="7" xfId="0" applyNumberFormat="1" applyFont="1" applyFill="1" applyBorder="1" applyAlignment="1">
      <alignment horizontal="center" vertical="center"/>
    </xf>
    <xf numFmtId="9" fontId="22" fillId="11" borderId="29" xfId="0" applyNumberFormat="1" applyFont="1" applyFill="1" applyBorder="1" applyAlignment="1">
      <alignment horizontal="center" vertical="center" wrapText="1"/>
    </xf>
    <xf numFmtId="9" fontId="22" fillId="11" borderId="34" xfId="0" applyNumberFormat="1" applyFont="1" applyFill="1" applyBorder="1" applyAlignment="1">
      <alignment horizontal="center" vertical="center" wrapText="1"/>
    </xf>
    <xf numFmtId="9" fontId="22" fillId="11" borderId="4" xfId="0" applyNumberFormat="1" applyFont="1" applyFill="1" applyBorder="1" applyAlignment="1">
      <alignment horizontal="center" vertical="center" wrapText="1"/>
    </xf>
    <xf numFmtId="9" fontId="22" fillId="11" borderId="1" xfId="0" applyNumberFormat="1" applyFont="1" applyFill="1" applyBorder="1" applyAlignment="1">
      <alignment horizontal="center" vertical="center" wrapText="1"/>
    </xf>
    <xf numFmtId="0" fontId="22" fillId="11" borderId="29" xfId="0" applyFont="1" applyFill="1" applyBorder="1" applyAlignment="1">
      <alignment horizontal="left" wrapText="1"/>
    </xf>
    <xf numFmtId="9" fontId="22" fillId="11" borderId="29" xfId="0" applyNumberFormat="1" applyFont="1" applyFill="1" applyBorder="1" applyAlignment="1">
      <alignment horizontal="center" vertical="center"/>
    </xf>
    <xf numFmtId="0" fontId="22" fillId="11" borderId="4" xfId="0" applyFont="1" applyFill="1" applyBorder="1" applyAlignment="1">
      <alignment horizontal="left" wrapText="1"/>
    </xf>
    <xf numFmtId="9" fontId="22" fillId="11" borderId="4" xfId="0" applyNumberFormat="1" applyFont="1" applyFill="1" applyBorder="1" applyAlignment="1">
      <alignment horizontal="center" vertical="center"/>
    </xf>
    <xf numFmtId="0" fontId="22" fillId="11" borderId="34" xfId="0" applyFont="1" applyFill="1" applyBorder="1" applyAlignment="1">
      <alignment horizontal="left" wrapText="1"/>
    </xf>
    <xf numFmtId="9" fontId="22" fillId="11" borderId="34" xfId="0" applyNumberFormat="1" applyFont="1" applyFill="1" applyBorder="1" applyAlignment="1">
      <alignment horizontal="center" vertical="center"/>
    </xf>
    <xf numFmtId="0" fontId="22" fillId="11" borderId="1" xfId="0" applyFont="1" applyFill="1" applyBorder="1" applyAlignment="1">
      <alignment horizontal="left" wrapText="1"/>
    </xf>
    <xf numFmtId="9" fontId="22" fillId="11" borderId="1" xfId="0" applyNumberFormat="1" applyFont="1" applyFill="1" applyBorder="1" applyAlignment="1">
      <alignment horizontal="center" vertical="center"/>
    </xf>
    <xf numFmtId="0" fontId="22" fillId="11" borderId="0" xfId="0" applyFont="1" applyFill="1" applyAlignment="1">
      <alignment horizontal="center"/>
    </xf>
    <xf numFmtId="0" fontId="22" fillId="11" borderId="0" xfId="0" applyFont="1" applyFill="1" applyAlignment="1">
      <alignment horizontal="left" wrapText="1"/>
    </xf>
    <xf numFmtId="9" fontId="22" fillId="11" borderId="0" xfId="0" applyNumberFormat="1" applyFont="1" applyFill="1" applyAlignment="1">
      <alignment horizontal="center" vertical="center"/>
    </xf>
    <xf numFmtId="0" fontId="22" fillId="11" borderId="0" xfId="0" applyFont="1" applyFill="1" applyBorder="1" applyAlignment="1">
      <alignment horizontal="center" vertical="center"/>
    </xf>
    <xf numFmtId="0" fontId="3" fillId="11" borderId="31" xfId="85" applyFill="1" applyBorder="1" applyAlignment="1">
      <alignment horizontal="justify" vertical="center" wrapText="1"/>
    </xf>
    <xf numFmtId="176" fontId="3" fillId="11" borderId="4" xfId="85" applyNumberFormat="1" applyFill="1" applyBorder="1" applyAlignment="1">
      <alignment vertical="center"/>
    </xf>
    <xf numFmtId="178" fontId="3" fillId="11" borderId="32" xfId="85" applyNumberFormat="1" applyFill="1" applyBorder="1" applyAlignment="1">
      <alignment horizontal="center" vertical="center"/>
    </xf>
    <xf numFmtId="178" fontId="3" fillId="11" borderId="4" xfId="85" applyNumberFormat="1" applyFill="1" applyBorder="1" applyAlignment="1">
      <alignment horizontal="center" vertical="center"/>
    </xf>
    <xf numFmtId="178" fontId="3" fillId="11" borderId="32" xfId="85" applyNumberFormat="1" applyFill="1" applyBorder="1" applyAlignment="1">
      <alignment vertical="center"/>
    </xf>
    <xf numFmtId="0" fontId="0" fillId="0" borderId="29"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23" xfId="0" applyFont="1" applyFill="1" applyBorder="1" applyAlignment="1">
      <alignment horizontal="center" vertical="center" wrapText="1"/>
    </xf>
    <xf numFmtId="14" fontId="3" fillId="11" borderId="31" xfId="85" applyNumberFormat="1" applyFill="1" applyBorder="1" applyAlignment="1">
      <alignment vertical="center"/>
    </xf>
    <xf numFmtId="14" fontId="3" fillId="11" borderId="32" xfId="85" applyNumberFormat="1" applyFill="1" applyBorder="1" applyAlignment="1">
      <alignment vertical="center"/>
    </xf>
    <xf numFmtId="0" fontId="3" fillId="11" borderId="59" xfId="85" applyFill="1" applyBorder="1" applyAlignment="1">
      <alignment horizontal="center" vertical="center"/>
    </xf>
    <xf numFmtId="169" fontId="17" fillId="0" borderId="29" xfId="0" applyNumberFormat="1" applyFont="1" applyFill="1" applyBorder="1" applyAlignment="1">
      <alignment horizontal="center" vertical="center" wrapText="1"/>
    </xf>
    <xf numFmtId="169" fontId="17" fillId="0" borderId="34" xfId="0" applyNumberFormat="1" applyFont="1" applyFill="1" applyBorder="1" applyAlignment="1">
      <alignment horizontal="center" vertical="center" wrapText="1"/>
    </xf>
    <xf numFmtId="169" fontId="17" fillId="0" borderId="23" xfId="0" applyNumberFormat="1" applyFont="1" applyFill="1" applyBorder="1" applyAlignment="1">
      <alignment horizontal="center" vertical="center" wrapText="1"/>
    </xf>
    <xf numFmtId="0" fontId="2" fillId="11" borderId="0" xfId="89" applyFill="1"/>
    <xf numFmtId="0" fontId="30" fillId="11" borderId="4" xfId="89" applyFont="1" applyFill="1" applyBorder="1" applyAlignment="1">
      <alignment horizontal="center" vertical="center"/>
    </xf>
    <xf numFmtId="14" fontId="2" fillId="18" borderId="4" xfId="89" applyNumberFormat="1" applyFill="1" applyBorder="1"/>
    <xf numFmtId="0" fontId="2" fillId="11" borderId="4" xfId="89" applyFill="1" applyBorder="1"/>
    <xf numFmtId="14" fontId="2" fillId="19" borderId="4" xfId="89" applyNumberFormat="1" applyFill="1" applyBorder="1"/>
    <xf numFmtId="4" fontId="7" fillId="0" borderId="26" xfId="0" applyNumberFormat="1"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4" fontId="7" fillId="0" borderId="25" xfId="0" applyNumberFormat="1" applyFont="1" applyFill="1" applyBorder="1" applyAlignment="1">
      <alignment horizontal="center" vertical="center" wrapText="1"/>
    </xf>
    <xf numFmtId="0" fontId="40" fillId="0" borderId="34" xfId="0" applyFont="1" applyFill="1" applyBorder="1" applyAlignment="1">
      <alignment horizontal="center" vertical="center" wrapText="1"/>
    </xf>
    <xf numFmtId="0" fontId="40" fillId="0" borderId="23" xfId="0" applyFont="1" applyFill="1" applyBorder="1" applyAlignment="1">
      <alignment horizontal="center" vertical="center" wrapText="1"/>
    </xf>
    <xf numFmtId="0" fontId="40" fillId="0" borderId="29" xfId="0" applyFont="1" applyFill="1" applyBorder="1" applyAlignment="1">
      <alignment horizontal="center" vertical="center" wrapText="1"/>
    </xf>
    <xf numFmtId="0" fontId="43" fillId="0" borderId="4" xfId="0" applyFont="1" applyFill="1" applyBorder="1" applyAlignment="1">
      <alignment horizontal="center" vertical="center" wrapText="1"/>
    </xf>
    <xf numFmtId="2" fontId="25" fillId="11" borderId="29" xfId="0" applyNumberFormat="1" applyFont="1" applyFill="1" applyBorder="1" applyAlignment="1">
      <alignment horizontal="center" vertical="center"/>
    </xf>
    <xf numFmtId="2" fontId="25" fillId="11" borderId="34" xfId="0" applyNumberFormat="1" applyFont="1" applyFill="1" applyBorder="1" applyAlignment="1">
      <alignment horizontal="center" vertical="center"/>
    </xf>
    <xf numFmtId="2" fontId="25" fillId="11" borderId="1" xfId="0" applyNumberFormat="1" applyFont="1" applyFill="1" applyBorder="1" applyAlignment="1">
      <alignment horizontal="center" vertical="center"/>
    </xf>
    <xf numFmtId="0" fontId="29" fillId="21" borderId="49" xfId="85" applyFont="1" applyFill="1" applyBorder="1" applyAlignment="1">
      <alignment horizontal="center" vertical="center"/>
    </xf>
    <xf numFmtId="0" fontId="29" fillId="21" borderId="7" xfId="85" applyFont="1" applyFill="1" applyBorder="1" applyAlignment="1">
      <alignment horizontal="center" vertical="center"/>
    </xf>
    <xf numFmtId="0" fontId="29" fillId="21" borderId="47" xfId="85" applyFont="1" applyFill="1" applyBorder="1" applyAlignment="1">
      <alignment horizontal="center" vertical="center"/>
    </xf>
    <xf numFmtId="0" fontId="29" fillId="21" borderId="48" xfId="85" applyFont="1" applyFill="1" applyBorder="1" applyAlignment="1">
      <alignment horizontal="center" vertical="center"/>
    </xf>
    <xf numFmtId="0" fontId="29" fillId="21" borderId="1" xfId="85" applyFont="1" applyFill="1" applyBorder="1" applyAlignment="1">
      <alignment horizontal="center" vertical="center"/>
    </xf>
    <xf numFmtId="0" fontId="29" fillId="21" borderId="54" xfId="85" applyFont="1" applyFill="1" applyBorder="1" applyAlignment="1">
      <alignment horizontal="center" vertical="center"/>
    </xf>
    <xf numFmtId="14" fontId="3" fillId="0" borderId="40" xfId="85" applyNumberFormat="1" applyBorder="1" applyAlignment="1">
      <alignment horizontal="center" vertical="center" wrapText="1"/>
    </xf>
    <xf numFmtId="14" fontId="3" fillId="0" borderId="40" xfId="85" applyNumberFormat="1" applyBorder="1" applyAlignment="1">
      <alignment horizontal="center" vertical="center"/>
    </xf>
    <xf numFmtId="14" fontId="3" fillId="11" borderId="40" xfId="85" applyNumberFormat="1" applyFill="1" applyBorder="1" applyAlignment="1">
      <alignment vertical="center"/>
    </xf>
    <xf numFmtId="14" fontId="3" fillId="11" borderId="51" xfId="85" applyNumberFormat="1" applyFill="1" applyBorder="1" applyAlignment="1">
      <alignment vertical="center"/>
    </xf>
    <xf numFmtId="9" fontId="3" fillId="11" borderId="31" xfId="85" applyNumberFormat="1" applyFill="1" applyBorder="1" applyAlignment="1">
      <alignment horizontal="center" vertical="center"/>
    </xf>
    <xf numFmtId="178" fontId="3" fillId="11" borderId="4" xfId="85" applyNumberFormat="1" applyFill="1" applyBorder="1" applyAlignment="1">
      <alignment horizontal="right" vertical="center"/>
    </xf>
    <xf numFmtId="178" fontId="3" fillId="11" borderId="32" xfId="85" applyNumberFormat="1" applyFill="1" applyBorder="1" applyAlignment="1">
      <alignment horizontal="right" vertical="center"/>
    </xf>
    <xf numFmtId="0" fontId="7" fillId="11" borderId="4" xfId="0" applyFont="1" applyFill="1" applyBorder="1" applyAlignment="1">
      <alignment wrapText="1"/>
    </xf>
    <xf numFmtId="0" fontId="7" fillId="11" borderId="4" xfId="0" applyFont="1" applyFill="1" applyBorder="1"/>
    <xf numFmtId="166" fontId="22" fillId="11" borderId="4" xfId="0" applyNumberFormat="1" applyFont="1" applyFill="1" applyBorder="1" applyAlignment="1">
      <alignment horizontal="left"/>
    </xf>
    <xf numFmtId="166" fontId="22" fillId="11" borderId="4" xfId="0" applyNumberFormat="1" applyFont="1" applyFill="1" applyBorder="1" applyAlignment="1">
      <alignment horizontal="right"/>
    </xf>
    <xf numFmtId="166" fontId="22" fillId="11" borderId="4" xfId="0" applyNumberFormat="1" applyFont="1" applyFill="1" applyBorder="1" applyAlignment="1">
      <alignment horizontal="center"/>
    </xf>
    <xf numFmtId="0" fontId="22" fillId="11" borderId="43"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43" fillId="0" borderId="26" xfId="0" applyFont="1" applyFill="1" applyBorder="1" applyAlignment="1">
      <alignment horizontal="center" vertical="center" wrapText="1"/>
    </xf>
    <xf numFmtId="0" fontId="43" fillId="0" borderId="34" xfId="0" applyFont="1" applyFill="1" applyBorder="1" applyAlignment="1">
      <alignment horizontal="center" vertical="center" wrapText="1"/>
    </xf>
    <xf numFmtId="0" fontId="7" fillId="20" borderId="33" xfId="85" applyFont="1" applyFill="1" applyBorder="1" applyAlignment="1">
      <alignment horizontal="center" vertical="center"/>
    </xf>
    <xf numFmtId="173" fontId="7" fillId="20" borderId="35" xfId="85" applyNumberFormat="1" applyFont="1" applyFill="1" applyBorder="1" applyAlignment="1">
      <alignment vertical="center"/>
    </xf>
    <xf numFmtId="0" fontId="22" fillId="11" borderId="38" xfId="0" applyFont="1" applyFill="1" applyBorder="1" applyAlignment="1">
      <alignment horizontal="center" vertical="center" wrapText="1"/>
    </xf>
    <xf numFmtId="0" fontId="22" fillId="11" borderId="41" xfId="0" applyFont="1" applyFill="1" applyBorder="1" applyAlignment="1">
      <alignment horizontal="center" vertical="center" wrapText="1"/>
    </xf>
    <xf numFmtId="0" fontId="22" fillId="11" borderId="2" xfId="0" applyFont="1" applyFill="1" applyBorder="1" applyAlignment="1">
      <alignment horizontal="center" vertical="center" wrapText="1"/>
    </xf>
    <xf numFmtId="0" fontId="39" fillId="11" borderId="35" xfId="0" applyFont="1" applyFill="1" applyBorder="1" applyAlignment="1">
      <alignment horizontal="justify" vertical="center" wrapText="1"/>
    </xf>
    <xf numFmtId="0" fontId="7" fillId="11" borderId="8" xfId="0" applyFont="1" applyFill="1" applyBorder="1" applyAlignment="1">
      <alignment horizontal="center" vertical="center" wrapText="1"/>
    </xf>
    <xf numFmtId="0" fontId="7" fillId="11" borderId="8" xfId="0" applyFont="1" applyFill="1" applyBorder="1" applyAlignment="1">
      <alignment vertical="center"/>
    </xf>
    <xf numFmtId="164" fontId="7" fillId="11" borderId="8" xfId="88" applyFont="1" applyFill="1" applyBorder="1" applyAlignment="1">
      <alignment vertical="center"/>
    </xf>
    <xf numFmtId="1" fontId="7" fillId="0" borderId="57"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7" fillId="0" borderId="72" xfId="0" applyNumberFormat="1" applyFont="1" applyFill="1" applyBorder="1" applyAlignment="1">
      <alignment horizontal="center" vertical="center" wrapText="1"/>
    </xf>
    <xf numFmtId="0" fontId="7" fillId="0" borderId="6" xfId="0" applyFont="1" applyFill="1" applyBorder="1" applyAlignment="1">
      <alignment horizontal="center" vertical="center"/>
    </xf>
    <xf numFmtId="4" fontId="7" fillId="0" borderId="52" xfId="0" applyNumberFormat="1" applyFont="1" applyFill="1" applyBorder="1" applyAlignment="1">
      <alignment horizontal="center" vertical="center" wrapText="1"/>
    </xf>
    <xf numFmtId="4" fontId="7" fillId="0" borderId="32" xfId="0" applyNumberFormat="1" applyFont="1" applyFill="1" applyBorder="1" applyAlignment="1">
      <alignment horizontal="center" vertical="center" wrapText="1"/>
    </xf>
    <xf numFmtId="4" fontId="7" fillId="0" borderId="35" xfId="0" applyNumberFormat="1" applyFont="1" applyFill="1" applyBorder="1" applyAlignment="1">
      <alignment horizontal="center" vertical="center" wrapText="1"/>
    </xf>
    <xf numFmtId="4" fontId="7" fillId="0" borderId="54" xfId="0" applyNumberFormat="1" applyFont="1" applyFill="1" applyBorder="1" applyAlignment="1">
      <alignment horizontal="center" vertical="center" wrapText="1"/>
    </xf>
    <xf numFmtId="4" fontId="7" fillId="0" borderId="69" xfId="0" applyNumberFormat="1" applyFont="1" applyFill="1" applyBorder="1" applyAlignment="1">
      <alignment horizontal="center" vertical="center" wrapText="1"/>
    </xf>
    <xf numFmtId="4" fontId="7" fillId="0" borderId="32" xfId="0" applyNumberFormat="1" applyFont="1" applyFill="1" applyBorder="1" applyAlignment="1">
      <alignment horizontal="center" vertical="center"/>
    </xf>
    <xf numFmtId="4" fontId="22" fillId="11" borderId="73" xfId="0" applyNumberFormat="1" applyFont="1" applyFill="1" applyBorder="1" applyAlignment="1">
      <alignment horizontal="center" vertical="center" wrapText="1"/>
    </xf>
    <xf numFmtId="0" fontId="25" fillId="11" borderId="30" xfId="0" applyNumberFormat="1" applyFont="1" applyFill="1" applyBorder="1" applyAlignment="1">
      <alignment horizontal="center" vertical="center"/>
    </xf>
    <xf numFmtId="0" fontId="22" fillId="11" borderId="15" xfId="0" applyFont="1" applyFill="1" applyBorder="1" applyAlignment="1">
      <alignment horizontal="center" vertical="center"/>
    </xf>
    <xf numFmtId="169" fontId="19" fillId="24" borderId="20" xfId="2" applyNumberFormat="1" applyFont="1" applyFill="1" applyBorder="1" applyAlignment="1">
      <alignment horizontal="center" vertical="center" wrapText="1"/>
    </xf>
    <xf numFmtId="169" fontId="19" fillId="24" borderId="7" xfId="2" applyNumberFormat="1" applyFont="1" applyFill="1" applyBorder="1" applyAlignment="1">
      <alignment horizontal="center" vertical="center" wrapText="1"/>
    </xf>
    <xf numFmtId="169" fontId="19" fillId="23" borderId="7" xfId="2" applyNumberFormat="1" applyFont="1" applyFill="1" applyBorder="1" applyAlignment="1">
      <alignment horizontal="center" vertical="center" wrapText="1"/>
    </xf>
    <xf numFmtId="169" fontId="19" fillId="22" borderId="71" xfId="2" applyNumberFormat="1" applyFont="1" applyFill="1" applyBorder="1" applyAlignment="1">
      <alignment horizontal="center" vertical="center" wrapText="1"/>
    </xf>
    <xf numFmtId="169" fontId="19" fillId="22" borderId="34" xfId="2" applyNumberFormat="1" applyFont="1" applyFill="1" applyBorder="1" applyAlignment="1">
      <alignment horizontal="center" vertical="center" wrapText="1"/>
    </xf>
    <xf numFmtId="0" fontId="22" fillId="11" borderId="0" xfId="0" applyFont="1" applyFill="1" applyBorder="1" applyAlignment="1">
      <alignment horizontal="center" vertical="center" wrapText="1"/>
    </xf>
    <xf numFmtId="0" fontId="22" fillId="11" borderId="23" xfId="0" applyFont="1" applyFill="1" applyBorder="1" applyAlignment="1">
      <alignment horizontal="left" wrapText="1"/>
    </xf>
    <xf numFmtId="9" fontId="22" fillId="11" borderId="23" xfId="0" applyNumberFormat="1" applyFont="1" applyFill="1" applyBorder="1" applyAlignment="1">
      <alignment horizontal="center" vertical="center"/>
    </xf>
    <xf numFmtId="0" fontId="25" fillId="11" borderId="23" xfId="0" applyNumberFormat="1" applyFont="1" applyFill="1" applyBorder="1" applyAlignment="1">
      <alignment horizontal="center" vertical="center"/>
    </xf>
    <xf numFmtId="2" fontId="25" fillId="11" borderId="23" xfId="0" applyNumberFormat="1" applyFont="1" applyFill="1" applyBorder="1" applyAlignment="1">
      <alignment horizontal="center" vertical="center"/>
    </xf>
    <xf numFmtId="0" fontId="22" fillId="11" borderId="21" xfId="0" applyFont="1" applyFill="1" applyBorder="1" applyAlignment="1">
      <alignment horizontal="center" vertical="center" wrapText="1"/>
    </xf>
    <xf numFmtId="0" fontId="22" fillId="11" borderId="37" xfId="0" applyFont="1" applyFill="1" applyBorder="1" applyAlignment="1">
      <alignment horizontal="center" vertical="center" wrapText="1"/>
    </xf>
    <xf numFmtId="0" fontId="7" fillId="11" borderId="8" xfId="0" applyFont="1" applyFill="1" applyBorder="1"/>
    <xf numFmtId="0" fontId="0" fillId="11" borderId="8" xfId="0" applyFill="1" applyBorder="1"/>
    <xf numFmtId="0" fontId="25" fillId="25" borderId="29" xfId="0" applyNumberFormat="1" applyFont="1" applyFill="1" applyBorder="1" applyAlignment="1">
      <alignment horizontal="center" vertical="center"/>
    </xf>
    <xf numFmtId="0" fontId="22" fillId="11" borderId="0" xfId="0" applyFont="1" applyFill="1" applyAlignment="1">
      <alignment horizontal="left"/>
    </xf>
    <xf numFmtId="0" fontId="7" fillId="11" borderId="4" xfId="0" applyFont="1" applyFill="1" applyBorder="1" applyAlignment="1">
      <alignment vertical="center" wrapText="1"/>
    </xf>
    <xf numFmtId="169" fontId="7" fillId="11" borderId="4" xfId="0" applyNumberFormat="1" applyFont="1" applyFill="1" applyBorder="1" applyAlignment="1">
      <alignment horizontal="center" vertical="center" wrapText="1"/>
    </xf>
    <xf numFmtId="0" fontId="7" fillId="11" borderId="4" xfId="0" applyNumberFormat="1" applyFont="1" applyFill="1" applyBorder="1" applyAlignment="1">
      <alignment horizontal="center" vertical="center" wrapText="1"/>
    </xf>
    <xf numFmtId="171" fontId="7" fillId="11" borderId="4" xfId="0" applyNumberFormat="1" applyFont="1" applyFill="1" applyBorder="1" applyAlignment="1">
      <alignment horizontal="center" vertical="center" wrapText="1"/>
    </xf>
    <xf numFmtId="10" fontId="7" fillId="11" borderId="23" xfId="12" applyNumberFormat="1" applyFont="1" applyFill="1" applyBorder="1" applyAlignment="1">
      <alignment horizontal="center" vertical="center"/>
    </xf>
    <xf numFmtId="169" fontId="7" fillId="11" borderId="23" xfId="0" applyNumberFormat="1" applyFont="1" applyFill="1" applyBorder="1" applyAlignment="1">
      <alignment horizontal="center" vertical="center" wrapText="1"/>
    </xf>
    <xf numFmtId="171" fontId="7" fillId="11" borderId="1" xfId="0" applyNumberFormat="1" applyFont="1" applyFill="1" applyBorder="1" applyAlignment="1">
      <alignment horizontal="center" vertical="center" wrapText="1"/>
    </xf>
    <xf numFmtId="0" fontId="7" fillId="11" borderId="23" xfId="0" applyFont="1" applyFill="1" applyBorder="1" applyAlignment="1">
      <alignment vertical="center" wrapText="1"/>
    </xf>
    <xf numFmtId="0" fontId="0" fillId="0" borderId="26" xfId="0" applyFont="1" applyFill="1" applyBorder="1" applyAlignment="1">
      <alignment horizontal="center" vertical="center" wrapText="1"/>
    </xf>
    <xf numFmtId="171" fontId="7" fillId="11" borderId="4" xfId="0" applyNumberFormat="1" applyFont="1" applyFill="1" applyBorder="1" applyAlignment="1">
      <alignment horizontal="center" vertical="center"/>
    </xf>
    <xf numFmtId="1" fontId="7" fillId="11" borderId="23" xfId="0" applyNumberFormat="1" applyFont="1" applyFill="1" applyBorder="1" applyAlignment="1">
      <alignment horizontal="center" vertical="center" wrapText="1"/>
    </xf>
    <xf numFmtId="0" fontId="7" fillId="11" borderId="1" xfId="0" applyFont="1" applyFill="1" applyBorder="1" applyAlignment="1">
      <alignment horizontal="center" vertical="center" wrapText="1"/>
    </xf>
    <xf numFmtId="9" fontId="7" fillId="0" borderId="25" xfId="12" applyFont="1" applyFill="1" applyBorder="1" applyAlignment="1">
      <alignment horizontal="center" vertical="center"/>
    </xf>
    <xf numFmtId="169" fontId="17" fillId="0" borderId="25" xfId="0" applyNumberFormat="1" applyFont="1" applyFill="1" applyBorder="1" applyAlignment="1">
      <alignment horizontal="center" vertical="center" wrapText="1"/>
    </xf>
    <xf numFmtId="0" fontId="7" fillId="0" borderId="25" xfId="0" applyNumberFormat="1" applyFont="1" applyFill="1" applyBorder="1" applyAlignment="1">
      <alignment horizontal="center" vertical="center" wrapText="1"/>
    </xf>
    <xf numFmtId="171" fontId="7" fillId="0" borderId="25" xfId="0" applyNumberFormat="1" applyFont="1" applyFill="1" applyBorder="1" applyAlignment="1">
      <alignment horizontal="center" vertical="center"/>
    </xf>
    <xf numFmtId="9" fontId="7" fillId="11" borderId="7" xfId="12" applyFont="1" applyFill="1" applyBorder="1" applyAlignment="1">
      <alignment horizontal="center" vertical="center"/>
    </xf>
    <xf numFmtId="9" fontId="7" fillId="11" borderId="4" xfId="12" applyNumberFormat="1" applyFont="1" applyFill="1" applyBorder="1" applyAlignment="1">
      <alignment horizontal="center" vertical="center"/>
    </xf>
    <xf numFmtId="0" fontId="7" fillId="11" borderId="1" xfId="0" applyFont="1" applyFill="1" applyBorder="1" applyAlignment="1">
      <alignment vertical="center" wrapText="1"/>
    </xf>
    <xf numFmtId="0" fontId="7" fillId="0" borderId="34" xfId="0" applyFont="1" applyFill="1" applyBorder="1" applyAlignment="1">
      <alignment vertical="center" wrapText="1"/>
    </xf>
    <xf numFmtId="0" fontId="52" fillId="11" borderId="4" xfId="0" applyFont="1" applyFill="1" applyBorder="1" applyAlignment="1">
      <alignment vertical="center" wrapText="1"/>
    </xf>
    <xf numFmtId="0" fontId="52" fillId="11" borderId="23" xfId="0" applyFont="1" applyFill="1" applyBorder="1" applyAlignment="1">
      <alignment vertical="center" wrapText="1"/>
    </xf>
    <xf numFmtId="0" fontId="52" fillId="0" borderId="34" xfId="0" applyFont="1" applyFill="1" applyBorder="1" applyAlignment="1">
      <alignment vertical="center" wrapText="1"/>
    </xf>
    <xf numFmtId="0" fontId="7" fillId="11" borderId="23" xfId="0" applyFont="1" applyFill="1" applyBorder="1" applyAlignment="1">
      <alignment horizontal="center" vertical="center" wrapText="1"/>
    </xf>
    <xf numFmtId="0" fontId="52" fillId="0" borderId="23" xfId="0" applyFont="1" applyFill="1" applyBorder="1" applyAlignment="1">
      <alignment horizontal="justify" vertical="center" wrapText="1"/>
    </xf>
    <xf numFmtId="0" fontId="52" fillId="0" borderId="4" xfId="0" applyFont="1" applyFill="1" applyBorder="1" applyAlignment="1">
      <alignment horizontal="justify" vertical="center" wrapText="1"/>
    </xf>
    <xf numFmtId="0" fontId="52" fillId="0" borderId="29" xfId="0" applyFont="1" applyFill="1" applyBorder="1" applyAlignment="1">
      <alignment horizontal="justify" vertical="center" wrapText="1"/>
    </xf>
    <xf numFmtId="0" fontId="53" fillId="0" borderId="4" xfId="0" applyFont="1" applyFill="1" applyBorder="1" applyAlignment="1">
      <alignment horizontal="justify" vertical="center" wrapText="1"/>
    </xf>
    <xf numFmtId="0" fontId="52" fillId="0" borderId="34" xfId="0" applyFont="1" applyFill="1" applyBorder="1" applyAlignment="1">
      <alignment horizontal="justify" vertical="center" wrapText="1"/>
    </xf>
    <xf numFmtId="0" fontId="52" fillId="6" borderId="4" xfId="0" applyFont="1" applyFill="1" applyBorder="1" applyAlignment="1">
      <alignment horizontal="justify" vertical="center" wrapText="1"/>
    </xf>
    <xf numFmtId="180" fontId="7" fillId="11" borderId="4" xfId="0" applyNumberFormat="1" applyFont="1" applyFill="1" applyBorder="1" applyAlignment="1">
      <alignment vertical="center"/>
    </xf>
    <xf numFmtId="180" fontId="17" fillId="0" borderId="25" xfId="0" applyNumberFormat="1" applyFont="1" applyFill="1" applyBorder="1" applyAlignment="1">
      <alignment vertical="center"/>
    </xf>
    <xf numFmtId="180" fontId="17" fillId="0" borderId="23" xfId="0" applyNumberFormat="1" applyFont="1" applyFill="1" applyBorder="1" applyAlignment="1">
      <alignment vertical="center"/>
    </xf>
    <xf numFmtId="180" fontId="17" fillId="0" borderId="4" xfId="0" applyNumberFormat="1" applyFont="1" applyFill="1" applyBorder="1" applyAlignment="1">
      <alignment vertical="center"/>
    </xf>
    <xf numFmtId="180" fontId="17" fillId="0" borderId="4" xfId="0" applyNumberFormat="1" applyFont="1" applyFill="1" applyBorder="1" applyAlignment="1">
      <alignment vertical="center" wrapText="1"/>
    </xf>
    <xf numFmtId="180" fontId="17" fillId="11" borderId="29" xfId="0" applyNumberFormat="1" applyFont="1" applyFill="1" applyBorder="1" applyAlignment="1">
      <alignment vertical="center"/>
    </xf>
    <xf numFmtId="180" fontId="7" fillId="0" borderId="29" xfId="0" applyNumberFormat="1" applyFont="1" applyFill="1" applyBorder="1" applyAlignment="1">
      <alignment vertical="center" wrapText="1"/>
    </xf>
    <xf numFmtId="180" fontId="7" fillId="0" borderId="4" xfId="0" applyNumberFormat="1" applyFont="1" applyFill="1" applyBorder="1" applyAlignment="1">
      <alignment vertical="center" wrapText="1"/>
    </xf>
    <xf numFmtId="180" fontId="7" fillId="0" borderId="34" xfId="0" applyNumberFormat="1" applyFont="1" applyFill="1" applyBorder="1" applyAlignment="1">
      <alignment vertical="center" wrapText="1"/>
    </xf>
    <xf numFmtId="180" fontId="7" fillId="6" borderId="4" xfId="0" applyNumberFormat="1" applyFont="1" applyFill="1" applyBorder="1" applyAlignment="1">
      <alignment horizontal="center" vertical="center"/>
    </xf>
    <xf numFmtId="180" fontId="7" fillId="0" borderId="29" xfId="0" applyNumberFormat="1" applyFont="1" applyFill="1" applyBorder="1" applyAlignment="1">
      <alignment horizontal="left" vertical="center"/>
    </xf>
    <xf numFmtId="180" fontId="7" fillId="0" borderId="4" xfId="0" applyNumberFormat="1" applyFont="1" applyFill="1" applyBorder="1" applyAlignment="1">
      <alignment horizontal="left" vertical="center"/>
    </xf>
    <xf numFmtId="180" fontId="17" fillId="0" borderId="4" xfId="0" applyNumberFormat="1" applyFont="1" applyFill="1" applyBorder="1" applyAlignment="1">
      <alignment horizontal="left" vertical="center" wrapText="1"/>
    </xf>
    <xf numFmtId="180" fontId="7" fillId="11" borderId="4" xfId="0" applyNumberFormat="1" applyFont="1" applyFill="1" applyBorder="1" applyAlignment="1">
      <alignment horizontal="left" vertical="center"/>
    </xf>
    <xf numFmtId="180" fontId="7" fillId="11" borderId="23" xfId="0" applyNumberFormat="1" applyFont="1" applyFill="1" applyBorder="1" applyAlignment="1">
      <alignment horizontal="left" vertical="center"/>
    </xf>
    <xf numFmtId="180" fontId="17" fillId="0" borderId="34" xfId="0" applyNumberFormat="1" applyFont="1" applyFill="1" applyBorder="1" applyAlignment="1">
      <alignment horizontal="left" vertical="center" wrapText="1"/>
    </xf>
    <xf numFmtId="180" fontId="17" fillId="0" borderId="29" xfId="0" applyNumberFormat="1" applyFont="1" applyFill="1" applyBorder="1" applyAlignment="1">
      <alignment horizontal="left" vertical="center"/>
    </xf>
    <xf numFmtId="180" fontId="7" fillId="6" borderId="4" xfId="0" applyNumberFormat="1" applyFont="1" applyFill="1" applyBorder="1" applyAlignment="1">
      <alignment horizontal="left" vertical="center"/>
    </xf>
    <xf numFmtId="9" fontId="7" fillId="6" borderId="4" xfId="12" applyFont="1" applyFill="1" applyBorder="1" applyAlignment="1">
      <alignment horizontal="center" vertical="center" wrapText="1"/>
    </xf>
    <xf numFmtId="169" fontId="7" fillId="6" borderId="4" xfId="0" applyNumberFormat="1" applyFont="1" applyFill="1" applyBorder="1" applyAlignment="1">
      <alignment horizontal="center" vertical="center" wrapText="1"/>
    </xf>
    <xf numFmtId="0" fontId="7" fillId="6" borderId="4" xfId="0" applyNumberFormat="1" applyFont="1" applyFill="1" applyBorder="1" applyAlignment="1">
      <alignment horizontal="center" vertical="center" wrapText="1"/>
    </xf>
    <xf numFmtId="181" fontId="7" fillId="6" borderId="4" xfId="0" applyNumberFormat="1" applyFont="1" applyFill="1" applyBorder="1" applyAlignment="1">
      <alignment horizontal="right" vertical="center" wrapText="1"/>
    </xf>
    <xf numFmtId="171" fontId="7" fillId="6" borderId="4" xfId="0" applyNumberFormat="1" applyFont="1" applyFill="1" applyBorder="1" applyAlignment="1">
      <alignment horizontal="center" vertical="center" wrapText="1"/>
    </xf>
    <xf numFmtId="0" fontId="51" fillId="0" borderId="29" xfId="0" applyFont="1" applyFill="1" applyBorder="1" applyAlignment="1">
      <alignment horizontal="center" vertical="center" wrapText="1"/>
    </xf>
    <xf numFmtId="0" fontId="7" fillId="0" borderId="26" xfId="0" applyFont="1" applyFill="1" applyBorder="1" applyAlignment="1">
      <alignment horizontal="center" vertical="center"/>
    </xf>
    <xf numFmtId="171" fontId="7" fillId="0" borderId="1" xfId="0" applyNumberFormat="1" applyFont="1" applyFill="1" applyBorder="1" applyAlignment="1">
      <alignment horizontal="center" vertical="center" wrapText="1"/>
    </xf>
    <xf numFmtId="180" fontId="7" fillId="0" borderId="34" xfId="0" applyNumberFormat="1" applyFont="1" applyFill="1" applyBorder="1" applyAlignment="1">
      <alignment horizontal="left" vertical="center"/>
    </xf>
    <xf numFmtId="0" fontId="7" fillId="6" borderId="2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25" xfId="0" applyFont="1" applyFill="1" applyBorder="1" applyAlignment="1">
      <alignment horizontal="center" vertical="center" wrapText="1"/>
    </xf>
    <xf numFmtId="0" fontId="7" fillId="0" borderId="26" xfId="0" applyFont="1" applyFill="1" applyBorder="1" applyAlignment="1">
      <alignment horizontal="center" vertical="center" wrapText="1"/>
    </xf>
    <xf numFmtId="9" fontId="7" fillId="0" borderId="7" xfId="12" applyFont="1" applyFill="1" applyBorder="1" applyAlignment="1">
      <alignment horizontal="center" vertical="center"/>
    </xf>
    <xf numFmtId="169" fontId="17" fillId="0" borderId="7"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171" fontId="7" fillId="0" borderId="7" xfId="0" applyNumberFormat="1" applyFont="1" applyFill="1" applyBorder="1" applyAlignment="1">
      <alignment horizontal="center" vertical="center" wrapText="1"/>
    </xf>
    <xf numFmtId="180" fontId="17" fillId="0" borderId="7" xfId="0" applyNumberFormat="1" applyFont="1" applyFill="1" applyBorder="1" applyAlignment="1">
      <alignment vertical="center"/>
    </xf>
    <xf numFmtId="180" fontId="17" fillId="0" borderId="4" xfId="0" applyNumberFormat="1" applyFont="1" applyFill="1" applyBorder="1" applyAlignment="1">
      <alignment horizontal="left" vertical="center"/>
    </xf>
    <xf numFmtId="169" fontId="55" fillId="24" borderId="7" xfId="2" applyNumberFormat="1" applyFont="1" applyFill="1" applyBorder="1" applyAlignment="1">
      <alignment horizontal="center" vertical="center" wrapText="1"/>
    </xf>
    <xf numFmtId="169" fontId="55" fillId="23" borderId="7" xfId="2" applyNumberFormat="1" applyFont="1" applyFill="1" applyBorder="1" applyAlignment="1">
      <alignment horizontal="center" vertical="center" wrapText="1"/>
    </xf>
    <xf numFmtId="169" fontId="55" fillId="22" borderId="7" xfId="2" applyNumberFormat="1" applyFont="1" applyFill="1" applyBorder="1" applyAlignment="1">
      <alignment horizontal="center" vertical="center" wrapText="1"/>
    </xf>
    <xf numFmtId="9" fontId="7" fillId="0" borderId="26" xfId="12" applyFont="1" applyFill="1" applyBorder="1" applyAlignment="1">
      <alignment horizontal="center" vertical="center"/>
    </xf>
    <xf numFmtId="0" fontId="7" fillId="11" borderId="4" xfId="0" applyFont="1" applyFill="1" applyBorder="1" applyAlignment="1">
      <alignment horizontal="justify" vertical="center" wrapText="1"/>
    </xf>
    <xf numFmtId="0" fontId="1" fillId="0" borderId="4" xfId="0" applyFont="1" applyFill="1" applyBorder="1" applyAlignment="1">
      <alignment horizontal="justify" vertical="center" wrapText="1"/>
    </xf>
    <xf numFmtId="0" fontId="52" fillId="0" borderId="29" xfId="0" applyFont="1" applyFill="1" applyBorder="1" applyAlignment="1">
      <alignment horizontal="center" vertical="center" wrapText="1"/>
    </xf>
    <xf numFmtId="1" fontId="7" fillId="11" borderId="34" xfId="0" applyNumberFormat="1" applyFont="1" applyFill="1" applyBorder="1" applyAlignment="1">
      <alignment horizontal="center" vertical="center" wrapText="1"/>
    </xf>
    <xf numFmtId="0" fontId="56" fillId="10" borderId="32" xfId="0" applyFont="1" applyFill="1" applyBorder="1" applyAlignment="1">
      <alignment horizontal="justify" vertical="center" wrapText="1"/>
    </xf>
    <xf numFmtId="0" fontId="17" fillId="10" borderId="32" xfId="0" applyFont="1" applyFill="1" applyBorder="1" applyAlignment="1">
      <alignment horizontal="left" vertical="center" wrapText="1"/>
    </xf>
    <xf numFmtId="0" fontId="27" fillId="0" borderId="29"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34" xfId="0" applyFont="1" applyFill="1" applyBorder="1" applyAlignment="1">
      <alignment horizontal="center" vertical="center" wrapText="1"/>
    </xf>
    <xf numFmtId="0" fontId="27" fillId="0" borderId="23" xfId="0" applyFont="1" applyFill="1" applyBorder="1" applyAlignment="1">
      <alignment horizontal="center" vertical="center" wrapText="1"/>
    </xf>
    <xf numFmtId="0" fontId="7" fillId="0" borderId="23" xfId="0" applyFont="1" applyFill="1" applyBorder="1" applyAlignment="1">
      <alignment horizontal="justify" vertical="center" wrapText="1"/>
    </xf>
    <xf numFmtId="0" fontId="7" fillId="10" borderId="30" xfId="0" applyFont="1" applyFill="1" applyBorder="1" applyAlignment="1">
      <alignment horizontal="justify" vertical="center" wrapText="1"/>
    </xf>
    <xf numFmtId="0" fontId="0" fillId="0" borderId="4" xfId="0" applyFill="1" applyBorder="1" applyAlignment="1">
      <alignment horizontal="justify" vertical="center" wrapText="1"/>
    </xf>
    <xf numFmtId="0" fontId="16" fillId="0" borderId="23" xfId="0" applyFont="1" applyFill="1" applyBorder="1" applyAlignment="1">
      <alignment horizontal="center" vertical="center" wrapText="1"/>
    </xf>
    <xf numFmtId="0" fontId="59" fillId="0" borderId="29" xfId="0" applyFont="1" applyFill="1" applyBorder="1" applyAlignment="1">
      <alignment horizontal="center" vertical="center" wrapText="1"/>
    </xf>
    <xf numFmtId="0" fontId="59" fillId="0" borderId="4" xfId="0" applyFont="1" applyFill="1" applyBorder="1" applyAlignment="1">
      <alignment horizontal="center" vertical="center" wrapText="1"/>
    </xf>
    <xf numFmtId="180" fontId="17" fillId="0" borderId="29" xfId="0" applyNumberFormat="1" applyFont="1" applyFill="1" applyBorder="1" applyAlignment="1">
      <alignment vertical="center"/>
    </xf>
    <xf numFmtId="180" fontId="17" fillId="0" borderId="34" xfId="0" applyNumberFormat="1" applyFont="1" applyFill="1" applyBorder="1" applyAlignment="1">
      <alignment vertical="center" wrapText="1"/>
    </xf>
    <xf numFmtId="4" fontId="22" fillId="26" borderId="73" xfId="0" applyNumberFormat="1" applyFont="1" applyFill="1" applyBorder="1" applyAlignment="1">
      <alignment horizontal="center" vertical="center" wrapText="1"/>
    </xf>
    <xf numFmtId="4" fontId="22" fillId="26" borderId="29" xfId="0" applyNumberFormat="1" applyFont="1" applyFill="1" applyBorder="1" applyAlignment="1">
      <alignment horizontal="center" vertical="center" wrapText="1"/>
    </xf>
    <xf numFmtId="0" fontId="25" fillId="26" borderId="29" xfId="0" applyNumberFormat="1" applyFont="1" applyFill="1" applyBorder="1" applyAlignment="1">
      <alignment horizontal="center" vertical="center"/>
    </xf>
    <xf numFmtId="0" fontId="22" fillId="26" borderId="30" xfId="0" applyFont="1" applyFill="1" applyBorder="1" applyAlignment="1">
      <alignment horizontal="center" vertical="center" wrapText="1"/>
    </xf>
    <xf numFmtId="0" fontId="19" fillId="5" borderId="22" xfId="3" applyFont="1" applyFill="1" applyBorder="1" applyAlignment="1">
      <alignment horizontal="center" vertical="center" wrapText="1"/>
    </xf>
    <xf numFmtId="166" fontId="19" fillId="5" borderId="1" xfId="3" applyNumberFormat="1" applyFont="1" applyFill="1" applyBorder="1" applyAlignment="1">
      <alignment horizontal="center" vertical="center" wrapText="1"/>
    </xf>
    <xf numFmtId="166" fontId="60" fillId="5" borderId="23" xfId="3" applyNumberFormat="1" applyFont="1" applyFill="1" applyBorder="1" applyAlignment="1">
      <alignment horizontal="center" vertical="center" wrapText="1"/>
    </xf>
    <xf numFmtId="0" fontId="52" fillId="11" borderId="4" xfId="0" applyFont="1" applyFill="1" applyBorder="1" applyAlignment="1">
      <alignment horizontal="center"/>
    </xf>
    <xf numFmtId="0" fontId="52" fillId="11" borderId="0" xfId="0" applyFont="1" applyFill="1" applyAlignment="1">
      <alignment horizontal="center"/>
    </xf>
    <xf numFmtId="166" fontId="53" fillId="11" borderId="4" xfId="0" applyNumberFormat="1" applyFont="1" applyFill="1" applyBorder="1" applyAlignment="1">
      <alignment horizontal="left"/>
    </xf>
    <xf numFmtId="166" fontId="60" fillId="5" borderId="1" xfId="3" applyNumberFormat="1" applyFont="1" applyFill="1" applyBorder="1" applyAlignment="1">
      <alignment horizontal="center" vertical="center" wrapText="1"/>
    </xf>
    <xf numFmtId="166" fontId="53" fillId="11" borderId="4" xfId="0" applyNumberFormat="1" applyFont="1" applyFill="1" applyBorder="1" applyAlignment="1">
      <alignment horizontal="right"/>
    </xf>
    <xf numFmtId="166" fontId="53" fillId="11" borderId="0" xfId="0" applyNumberFormat="1" applyFont="1" applyFill="1" applyAlignment="1">
      <alignment horizontal="right"/>
    </xf>
    <xf numFmtId="0" fontId="0" fillId="0" borderId="7" xfId="0" applyFont="1" applyFill="1" applyBorder="1" applyAlignment="1">
      <alignment horizontal="center" vertical="center" wrapText="1"/>
    </xf>
    <xf numFmtId="175" fontId="17" fillId="0" borderId="29" xfId="0" applyNumberFormat="1" applyFont="1" applyFill="1" applyBorder="1" applyAlignment="1">
      <alignment vertical="center"/>
    </xf>
    <xf numFmtId="175" fontId="17" fillId="0" borderId="4" xfId="0" applyNumberFormat="1" applyFont="1" applyFill="1" applyBorder="1" applyAlignment="1">
      <alignment vertical="center" wrapText="1"/>
    </xf>
    <xf numFmtId="175" fontId="17" fillId="0" borderId="34" xfId="0" applyNumberFormat="1" applyFont="1" applyFill="1" applyBorder="1" applyAlignment="1">
      <alignment vertical="center" wrapText="1"/>
    </xf>
    <xf numFmtId="10" fontId="7" fillId="0" borderId="29" xfId="12" applyNumberFormat="1" applyFont="1" applyFill="1" applyBorder="1" applyAlignment="1">
      <alignment horizontal="center" vertical="center"/>
    </xf>
    <xf numFmtId="169" fontId="7" fillId="10" borderId="29" xfId="0" applyNumberFormat="1" applyFont="1" applyFill="1" applyBorder="1" applyAlignment="1">
      <alignment horizontal="center" vertical="center" wrapText="1"/>
    </xf>
    <xf numFmtId="175" fontId="17" fillId="10" borderId="29" xfId="0" applyNumberFormat="1" applyFont="1" applyFill="1" applyBorder="1" applyAlignment="1">
      <alignment vertical="center"/>
    </xf>
    <xf numFmtId="0" fontId="61"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0" fillId="0" borderId="34" xfId="0" applyFill="1" applyBorder="1" applyAlignment="1">
      <alignment horizontal="center" vertical="center" wrapText="1"/>
    </xf>
    <xf numFmtId="0" fontId="0" fillId="0" borderId="23" xfId="0" applyFill="1" applyBorder="1" applyAlignment="1">
      <alignment horizontal="center" vertical="center" wrapText="1"/>
    </xf>
    <xf numFmtId="0" fontId="16" fillId="0" borderId="1" xfId="0" applyFont="1" applyFill="1" applyBorder="1" applyAlignment="1">
      <alignment horizontal="center" vertical="center" wrapText="1"/>
    </xf>
    <xf numFmtId="0" fontId="61" fillId="0" borderId="23" xfId="0" applyFont="1" applyFill="1" applyBorder="1" applyAlignment="1">
      <alignment horizontal="center" vertical="center" wrapText="1"/>
    </xf>
    <xf numFmtId="0" fontId="59" fillId="0" borderId="23" xfId="0" applyFont="1" applyFill="1" applyBorder="1" applyAlignment="1">
      <alignment horizontal="center" vertical="center" wrapText="1"/>
    </xf>
    <xf numFmtId="9" fontId="7" fillId="0" borderId="23" xfId="12" applyFont="1" applyFill="1" applyBorder="1" applyAlignment="1">
      <alignment horizontal="center" vertical="center" wrapText="1"/>
    </xf>
    <xf numFmtId="180" fontId="7" fillId="0" borderId="23" xfId="0" applyNumberFormat="1" applyFont="1" applyFill="1" applyBorder="1" applyAlignment="1">
      <alignment vertical="center" wrapText="1"/>
    </xf>
    <xf numFmtId="0" fontId="7" fillId="0" borderId="37" xfId="0" applyFont="1" applyFill="1" applyBorder="1" applyAlignment="1">
      <alignment horizontal="justify" vertical="center" wrapText="1"/>
    </xf>
    <xf numFmtId="0" fontId="61" fillId="0" borderId="34" xfId="0" applyFont="1" applyFill="1" applyBorder="1" applyAlignment="1">
      <alignment horizontal="center" vertical="center" wrapText="1"/>
    </xf>
    <xf numFmtId="0" fontId="59" fillId="0" borderId="34" xfId="0" applyFont="1" applyFill="1" applyBorder="1" applyAlignment="1">
      <alignment horizontal="center" vertical="center" wrapText="1"/>
    </xf>
    <xf numFmtId="0" fontId="7" fillId="0" borderId="25" xfId="0" applyFont="1" applyFill="1" applyBorder="1" applyAlignment="1">
      <alignment horizontal="center" vertical="center"/>
    </xf>
    <xf numFmtId="0" fontId="18" fillId="0" borderId="25" xfId="0" applyFont="1" applyFill="1" applyBorder="1" applyAlignment="1">
      <alignment horizontal="center" vertical="center"/>
    </xf>
    <xf numFmtId="0" fontId="16" fillId="0" borderId="25"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7" fillId="0" borderId="25" xfId="0" applyFont="1" applyFill="1" applyBorder="1" applyAlignment="1">
      <alignment horizontal="center" vertical="center" wrapText="1"/>
    </xf>
    <xf numFmtId="9" fontId="7" fillId="0" borderId="25" xfId="12" applyFont="1" applyFill="1" applyBorder="1" applyAlignment="1">
      <alignment horizontal="center" vertical="center" wrapText="1"/>
    </xf>
    <xf numFmtId="171" fontId="7" fillId="0" borderId="25" xfId="0" applyNumberFormat="1" applyFont="1" applyFill="1" applyBorder="1" applyAlignment="1">
      <alignment horizontal="center" vertical="center" wrapText="1"/>
    </xf>
    <xf numFmtId="0" fontId="7" fillId="0" borderId="69" xfId="0" applyFont="1" applyFill="1" applyBorder="1" applyAlignment="1">
      <alignment horizontal="justify" vertical="center" wrapText="1"/>
    </xf>
    <xf numFmtId="1" fontId="7" fillId="0" borderId="22" xfId="0" applyNumberFormat="1" applyFont="1" applyFill="1" applyBorder="1" applyAlignment="1">
      <alignment horizontal="center" vertical="center" wrapText="1"/>
    </xf>
    <xf numFmtId="169" fontId="17" fillId="0" borderId="26" xfId="0" applyNumberFormat="1"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4" xfId="0" applyFont="1" applyFill="1" applyBorder="1" applyAlignment="1">
      <alignment vertical="center"/>
    </xf>
    <xf numFmtId="171" fontId="7" fillId="0" borderId="7" xfId="0" applyNumberFormat="1" applyFont="1" applyFill="1" applyBorder="1" applyAlignment="1">
      <alignment horizontal="center" vertical="center"/>
    </xf>
    <xf numFmtId="166" fontId="63" fillId="11" borderId="4" xfId="0" applyNumberFormat="1" applyFont="1" applyFill="1" applyBorder="1" applyAlignment="1">
      <alignment horizontal="left"/>
    </xf>
    <xf numFmtId="166" fontId="64" fillId="11" borderId="4" xfId="0" applyNumberFormat="1" applyFont="1" applyFill="1" applyBorder="1" applyAlignment="1">
      <alignment horizontal="right"/>
    </xf>
    <xf numFmtId="166" fontId="63" fillId="11" borderId="4" xfId="0" applyNumberFormat="1" applyFont="1" applyFill="1" applyBorder="1" applyAlignment="1">
      <alignment horizontal="right"/>
    </xf>
    <xf numFmtId="0" fontId="7"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180" fontId="7" fillId="0" borderId="34" xfId="0" applyNumberFormat="1" applyFont="1" applyFill="1" applyBorder="1" applyAlignment="1">
      <alignment vertical="center"/>
    </xf>
    <xf numFmtId="9" fontId="7" fillId="0" borderId="34" xfId="1" applyFont="1" applyFill="1" applyBorder="1" applyAlignment="1">
      <alignment horizontal="center" vertical="center"/>
    </xf>
    <xf numFmtId="14" fontId="17" fillId="0" borderId="34" xfId="12" applyNumberFormat="1" applyFont="1" applyFill="1" applyBorder="1" applyAlignment="1">
      <alignment horizontal="center" vertical="center"/>
    </xf>
    <xf numFmtId="14" fontId="17" fillId="0" borderId="34" xfId="0" applyNumberFormat="1" applyFont="1" applyFill="1" applyBorder="1" applyAlignment="1">
      <alignment horizontal="center" vertical="center"/>
    </xf>
    <xf numFmtId="180" fontId="17" fillId="0" borderId="34" xfId="0" applyNumberFormat="1" applyFont="1" applyFill="1" applyBorder="1" applyAlignment="1">
      <alignment horizontal="center" vertical="center"/>
    </xf>
    <xf numFmtId="0" fontId="17" fillId="10" borderId="35" xfId="0" applyFont="1" applyFill="1" applyBorder="1" applyAlignment="1">
      <alignment horizontal="left" vertical="center" wrapText="1"/>
    </xf>
    <xf numFmtId="0" fontId="0" fillId="11" borderId="8" xfId="0" applyFill="1" applyBorder="1" applyAlignment="1">
      <alignment horizontal="center" vertical="center" wrapText="1"/>
    </xf>
    <xf numFmtId="0" fontId="0" fillId="11" borderId="8" xfId="0" applyFill="1" applyBorder="1" applyAlignment="1">
      <alignment vertical="center"/>
    </xf>
    <xf numFmtId="164" fontId="0" fillId="11" borderId="8" xfId="88" applyFont="1" applyFill="1" applyBorder="1" applyAlignment="1">
      <alignment vertical="center"/>
    </xf>
    <xf numFmtId="169" fontId="17" fillId="11" borderId="29" xfId="0" applyNumberFormat="1" applyFont="1" applyFill="1" applyBorder="1" applyAlignment="1">
      <alignment horizontal="center" vertical="center" wrapText="1"/>
    </xf>
    <xf numFmtId="9" fontId="0" fillId="0" borderId="7" xfId="1" applyFont="1" applyFill="1" applyBorder="1" applyAlignment="1">
      <alignment horizontal="center" vertical="center"/>
    </xf>
    <xf numFmtId="169" fontId="7" fillId="0" borderId="7" xfId="0" applyNumberFormat="1" applyFont="1" applyFill="1" applyBorder="1" applyAlignment="1">
      <alignment horizontal="center" vertical="center" wrapText="1"/>
    </xf>
    <xf numFmtId="171" fontId="7" fillId="0" borderId="26" xfId="0" applyNumberFormat="1" applyFont="1" applyFill="1" applyBorder="1" applyAlignment="1">
      <alignment horizontal="center" vertical="center"/>
    </xf>
    <xf numFmtId="180" fontId="7" fillId="0" borderId="23" xfId="0" applyNumberFormat="1" applyFont="1" applyFill="1" applyBorder="1" applyAlignment="1">
      <alignment horizontal="right" vertical="center"/>
    </xf>
    <xf numFmtId="180" fontId="7" fillId="0" borderId="4" xfId="0" applyNumberFormat="1" applyFont="1" applyFill="1" applyBorder="1" applyAlignment="1">
      <alignment horizontal="right" vertical="center"/>
    </xf>
    <xf numFmtId="180" fontId="17" fillId="0" borderId="26" xfId="0" applyNumberFormat="1" applyFont="1" applyFill="1" applyBorder="1" applyAlignment="1">
      <alignment vertical="center"/>
    </xf>
    <xf numFmtId="180" fontId="17" fillId="0" borderId="29" xfId="0" applyNumberFormat="1" applyFont="1" applyFill="1" applyBorder="1" applyAlignment="1">
      <alignment vertical="center" wrapText="1"/>
    </xf>
    <xf numFmtId="180" fontId="17" fillId="0" borderId="7" xfId="0" applyNumberFormat="1" applyFont="1" applyFill="1" applyBorder="1" applyAlignment="1">
      <alignment vertical="center" wrapText="1"/>
    </xf>
    <xf numFmtId="180" fontId="7" fillId="0" borderId="26" xfId="0" applyNumberFormat="1" applyFont="1" applyFill="1" applyBorder="1" applyAlignment="1">
      <alignment vertical="center"/>
    </xf>
    <xf numFmtId="0" fontId="65" fillId="10" borderId="32" xfId="0" applyFont="1" applyFill="1" applyBorder="1" applyAlignment="1">
      <alignment horizontal="justify" vertical="center" wrapText="1"/>
    </xf>
    <xf numFmtId="9" fontId="7" fillId="0" borderId="1" xfId="12" applyFont="1" applyFill="1" applyBorder="1" applyAlignment="1">
      <alignment horizontal="center" vertical="center"/>
    </xf>
    <xf numFmtId="169" fontId="17" fillId="0" borderId="1" xfId="0" applyNumberFormat="1" applyFont="1" applyFill="1" applyBorder="1" applyAlignment="1">
      <alignment horizontal="center" vertical="center" wrapText="1"/>
    </xf>
    <xf numFmtId="180" fontId="17" fillId="0" borderId="1" xfId="0" applyNumberFormat="1" applyFont="1" applyFill="1" applyBorder="1" applyAlignment="1">
      <alignment vertical="center"/>
    </xf>
    <xf numFmtId="171" fontId="7" fillId="0" borderId="1" xfId="0" applyNumberFormat="1" applyFont="1" applyFill="1" applyBorder="1" applyAlignment="1">
      <alignment horizontal="center" vertical="center"/>
    </xf>
    <xf numFmtId="180" fontId="17" fillId="0" borderId="34" xfId="0" applyNumberFormat="1" applyFont="1" applyFill="1" applyBorder="1" applyAlignment="1">
      <alignment vertical="center"/>
    </xf>
    <xf numFmtId="0" fontId="65" fillId="10" borderId="35" xfId="0" applyFont="1" applyFill="1" applyBorder="1" applyAlignment="1">
      <alignment horizontal="justify" vertical="center" wrapText="1"/>
    </xf>
    <xf numFmtId="0" fontId="17" fillId="10" borderId="30" xfId="0" applyFont="1" applyFill="1" applyBorder="1" applyAlignment="1">
      <alignment horizontal="justify" vertical="center" wrapText="1"/>
    </xf>
    <xf numFmtId="0" fontId="7"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0" fillId="0" borderId="1" xfId="0" applyFill="1" applyBorder="1" applyAlignment="1">
      <alignment horizontal="center" vertical="center" wrapText="1"/>
    </xf>
    <xf numFmtId="9" fontId="7" fillId="0" borderId="1" xfId="12"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54" xfId="0" applyFont="1" applyFill="1" applyBorder="1" applyAlignment="1">
      <alignment horizontal="justify" vertical="center" wrapText="1"/>
    </xf>
    <xf numFmtId="0" fontId="7" fillId="11" borderId="23" xfId="0" applyFont="1" applyFill="1" applyBorder="1" applyAlignment="1">
      <alignment wrapText="1"/>
    </xf>
    <xf numFmtId="0" fontId="7" fillId="11" borderId="23" xfId="0" applyFont="1" applyFill="1" applyBorder="1"/>
    <xf numFmtId="0" fontId="52" fillId="11" borderId="23" xfId="0" applyFont="1" applyFill="1" applyBorder="1" applyAlignment="1">
      <alignment horizontal="center"/>
    </xf>
    <xf numFmtId="166" fontId="22" fillId="11" borderId="23" xfId="0" applyNumberFormat="1" applyFont="1" applyFill="1" applyBorder="1" applyAlignment="1">
      <alignment horizontal="left"/>
    </xf>
    <xf numFmtId="166" fontId="22" fillId="11" borderId="23" xfId="0" applyNumberFormat="1" applyFont="1" applyFill="1" applyBorder="1" applyAlignment="1">
      <alignment horizontal="right"/>
    </xf>
    <xf numFmtId="166" fontId="53" fillId="11" borderId="23" xfId="0" applyNumberFormat="1" applyFont="1" applyFill="1" applyBorder="1" applyAlignment="1">
      <alignment horizontal="right"/>
    </xf>
    <xf numFmtId="166" fontId="22" fillId="11" borderId="23" xfId="0" applyNumberFormat="1" applyFont="1" applyFill="1" applyBorder="1" applyAlignment="1">
      <alignment horizontal="center"/>
    </xf>
    <xf numFmtId="0" fontId="22" fillId="11" borderId="44" xfId="0" applyFont="1" applyFill="1" applyBorder="1" applyAlignment="1">
      <alignment horizontal="center" vertical="center" wrapText="1"/>
    </xf>
    <xf numFmtId="166" fontId="22" fillId="11" borderId="34" xfId="0" applyNumberFormat="1" applyFont="1" applyFill="1" applyBorder="1" applyAlignment="1">
      <alignment horizontal="left"/>
    </xf>
    <xf numFmtId="166" fontId="22" fillId="11" borderId="34" xfId="0" applyNumberFormat="1" applyFont="1" applyFill="1" applyBorder="1" applyAlignment="1">
      <alignment horizontal="right"/>
    </xf>
    <xf numFmtId="166" fontId="53" fillId="11" borderId="34" xfId="0" applyNumberFormat="1" applyFont="1" applyFill="1" applyBorder="1" applyAlignment="1">
      <alignment horizontal="right"/>
    </xf>
    <xf numFmtId="166" fontId="22" fillId="11" borderId="34" xfId="0" applyNumberFormat="1" applyFont="1" applyFill="1" applyBorder="1" applyAlignment="1">
      <alignment horizontal="center"/>
    </xf>
    <xf numFmtId="0" fontId="29" fillId="12" borderId="49" xfId="85" applyFont="1" applyFill="1" applyBorder="1" applyAlignment="1">
      <alignment horizontal="center" vertical="center" wrapText="1"/>
    </xf>
    <xf numFmtId="0" fontId="29" fillId="12" borderId="7" xfId="85" applyFont="1" applyFill="1" applyBorder="1" applyAlignment="1">
      <alignment horizontal="center" vertical="center" wrapText="1"/>
    </xf>
    <xf numFmtId="0" fontId="3" fillId="11" borderId="4" xfId="85" applyFill="1" applyBorder="1" applyAlignment="1">
      <alignment horizontal="center" vertical="center"/>
    </xf>
    <xf numFmtId="1" fontId="7" fillId="0" borderId="26"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41"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69" fontId="15" fillId="5" borderId="7" xfId="2"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0" fontId="7" fillId="0" borderId="28" xfId="0" applyFont="1" applyFill="1" applyBorder="1" applyAlignment="1">
      <alignment horizontal="center" vertical="center"/>
    </xf>
    <xf numFmtId="0" fontId="25" fillId="11" borderId="1" xfId="0" applyNumberFormat="1" applyFont="1" applyFill="1" applyBorder="1" applyAlignment="1">
      <alignment horizontal="center" vertical="center"/>
    </xf>
    <xf numFmtId="0" fontId="22" fillId="11" borderId="28"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29" xfId="0" applyFont="1" applyFill="1" applyBorder="1" applyAlignment="1">
      <alignment horizontal="left" vertical="center" wrapText="1"/>
    </xf>
    <xf numFmtId="0" fontId="22" fillId="11" borderId="1" xfId="0" applyFont="1" applyFill="1" applyBorder="1" applyAlignment="1">
      <alignment horizontal="left" vertical="center" wrapText="1"/>
    </xf>
    <xf numFmtId="0" fontId="22" fillId="11" borderId="34" xfId="0" applyFont="1" applyFill="1" applyBorder="1" applyAlignment="1">
      <alignment horizontal="left" vertical="center" wrapText="1"/>
    </xf>
    <xf numFmtId="0" fontId="22" fillId="11" borderId="68" xfId="0" applyFont="1" applyFill="1" applyBorder="1" applyAlignment="1">
      <alignment horizontal="center" vertical="center" wrapText="1"/>
    </xf>
    <xf numFmtId="0" fontId="22" fillId="11" borderId="46"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54"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2" fillId="11" borderId="7" xfId="0" applyFont="1" applyFill="1" applyBorder="1" applyAlignment="1">
      <alignment horizontal="left" vertical="center" wrapText="1"/>
    </xf>
    <xf numFmtId="0" fontId="22" fillId="11" borderId="29"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19" fillId="27" borderId="28"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4" xfId="0" applyFont="1" applyFill="1" applyBorder="1" applyAlignment="1">
      <alignment horizontal="left" vertical="center" wrapText="1"/>
    </xf>
    <xf numFmtId="0" fontId="44" fillId="24" borderId="21" xfId="0" applyFont="1" applyFill="1" applyBorder="1" applyAlignment="1">
      <alignment horizontal="center" vertical="center" wrapText="1"/>
    </xf>
    <xf numFmtId="0" fontId="42" fillId="11" borderId="28"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9" xfId="0" applyFont="1" applyBorder="1" applyAlignment="1">
      <alignment horizontal="center" vertical="center"/>
    </xf>
    <xf numFmtId="0" fontId="22" fillId="0" borderId="34" xfId="0" applyFont="1" applyBorder="1" applyAlignment="1">
      <alignment horizontal="center" vertical="center"/>
    </xf>
    <xf numFmtId="0" fontId="22" fillId="0" borderId="4" xfId="0" applyFont="1" applyBorder="1" applyAlignment="1">
      <alignment horizontal="center" vertical="center"/>
    </xf>
    <xf numFmtId="0" fontId="7" fillId="11" borderId="34" xfId="0" applyFont="1" applyFill="1" applyBorder="1" applyAlignment="1">
      <alignment horizontal="center" vertical="center" wrapText="1"/>
    </xf>
    <xf numFmtId="169" fontId="7" fillId="11" borderId="34" xfId="0" applyNumberFormat="1" applyFont="1" applyFill="1" applyBorder="1" applyAlignment="1">
      <alignment horizontal="center" vertical="center" wrapText="1"/>
    </xf>
    <xf numFmtId="169" fontId="7" fillId="0" borderId="3" xfId="0" applyNumberFormat="1" applyFont="1" applyFill="1" applyBorder="1" applyAlignment="1">
      <alignment horizontal="center" vertical="center" wrapText="1"/>
    </xf>
    <xf numFmtId="9" fontId="7" fillId="11" borderId="4" xfId="12" applyFont="1" applyFill="1" applyBorder="1" applyAlignment="1">
      <alignment horizontal="center" vertical="center" wrapText="1"/>
    </xf>
    <xf numFmtId="169" fontId="7" fillId="11" borderId="7" xfId="0" applyNumberFormat="1" applyFont="1" applyFill="1" applyBorder="1" applyAlignment="1">
      <alignment horizontal="center" vertical="center" wrapText="1"/>
    </xf>
    <xf numFmtId="180" fontId="7" fillId="11" borderId="4" xfId="0" applyNumberFormat="1" applyFont="1" applyFill="1" applyBorder="1" applyAlignment="1">
      <alignment vertical="center" wrapText="1"/>
    </xf>
    <xf numFmtId="180" fontId="17" fillId="0" borderId="23" xfId="0" applyNumberFormat="1" applyFont="1" applyFill="1" applyBorder="1" applyAlignment="1">
      <alignment vertical="center" wrapText="1"/>
    </xf>
    <xf numFmtId="180" fontId="17" fillId="11" borderId="34" xfId="0" applyNumberFormat="1" applyFont="1" applyFill="1" applyBorder="1" applyAlignment="1">
      <alignment vertical="center" wrapText="1"/>
    </xf>
    <xf numFmtId="0" fontId="7" fillId="10" borderId="32" xfId="0" applyFont="1" applyFill="1" applyBorder="1" applyAlignment="1">
      <alignment horizontal="justify" vertical="center" wrapText="1"/>
    </xf>
    <xf numFmtId="0" fontId="7" fillId="10" borderId="35" xfId="0" applyFont="1" applyFill="1" applyBorder="1" applyAlignment="1">
      <alignment horizontal="justify" vertical="center" wrapText="1"/>
    </xf>
    <xf numFmtId="0" fontId="7" fillId="10" borderId="34" xfId="0" applyFont="1" applyFill="1" applyBorder="1" applyAlignment="1">
      <alignment horizontal="center" vertical="center" wrapText="1"/>
    </xf>
    <xf numFmtId="9" fontId="7" fillId="0" borderId="7" xfId="12" applyFont="1" applyFill="1" applyBorder="1" applyAlignment="1">
      <alignment horizontal="center" vertical="center" wrapText="1"/>
    </xf>
    <xf numFmtId="180" fontId="7" fillId="11" borderId="7" xfId="0" applyNumberFormat="1" applyFont="1" applyFill="1" applyBorder="1" applyAlignment="1">
      <alignment horizontal="right" vertical="center" wrapText="1"/>
    </xf>
    <xf numFmtId="180" fontId="7" fillId="11" borderId="4" xfId="0" applyNumberFormat="1" applyFont="1" applyFill="1" applyBorder="1" applyAlignment="1">
      <alignment horizontal="right" vertical="center" wrapText="1"/>
    </xf>
    <xf numFmtId="180" fontId="7" fillId="11" borderId="34" xfId="0" applyNumberFormat="1" applyFont="1" applyFill="1" applyBorder="1" applyAlignment="1">
      <alignment horizontal="right" vertical="center" wrapText="1"/>
    </xf>
    <xf numFmtId="0" fontId="17" fillId="10" borderId="37" xfId="0" applyFont="1" applyFill="1" applyBorder="1" applyAlignment="1">
      <alignment horizontal="justify" vertical="center" wrapText="1"/>
    </xf>
    <xf numFmtId="9" fontId="0" fillId="0" borderId="34" xfId="1" applyFont="1" applyFill="1" applyBorder="1" applyAlignment="1">
      <alignment horizontal="center" vertical="center"/>
    </xf>
    <xf numFmtId="180" fontId="17" fillId="10" borderId="23" xfId="0" applyNumberFormat="1" applyFont="1" applyFill="1" applyBorder="1" applyAlignment="1">
      <alignment vertical="center"/>
    </xf>
    <xf numFmtId="180" fontId="7" fillId="0" borderId="23" xfId="0" applyNumberFormat="1" applyFont="1" applyFill="1" applyBorder="1" applyAlignment="1">
      <alignment vertical="center"/>
    </xf>
    <xf numFmtId="180" fontId="7" fillId="0" borderId="4" xfId="0" applyNumberFormat="1" applyFont="1" applyFill="1" applyBorder="1" applyAlignment="1">
      <alignment vertical="center"/>
    </xf>
    <xf numFmtId="180" fontId="7" fillId="0" borderId="29" xfId="0" applyNumberFormat="1" applyFont="1" applyFill="1" applyBorder="1" applyAlignment="1">
      <alignment horizontal="center" vertical="center" wrapText="1"/>
    </xf>
    <xf numFmtId="180" fontId="7" fillId="0" borderId="4" xfId="0" applyNumberFormat="1" applyFont="1" applyFill="1" applyBorder="1" applyAlignment="1">
      <alignment horizontal="center" vertical="center" wrapText="1"/>
    </xf>
    <xf numFmtId="180" fontId="7" fillId="0" borderId="34" xfId="0" applyNumberFormat="1" applyFont="1" applyFill="1" applyBorder="1" applyAlignment="1">
      <alignment horizontal="center" vertical="center" wrapText="1"/>
    </xf>
    <xf numFmtId="180" fontId="7" fillId="0" borderId="23" xfId="0" applyNumberFormat="1" applyFont="1" applyFill="1" applyBorder="1" applyAlignment="1">
      <alignment horizontal="center" vertical="center" wrapText="1"/>
    </xf>
    <xf numFmtId="180" fontId="7" fillId="0" borderId="26" xfId="0" applyNumberFormat="1" applyFont="1" applyFill="1" applyBorder="1" applyAlignment="1">
      <alignment horizontal="center" vertical="center" wrapText="1"/>
    </xf>
    <xf numFmtId="180" fontId="7" fillId="0" borderId="4" xfId="0" applyNumberFormat="1" applyFont="1" applyFill="1" applyBorder="1" applyAlignment="1">
      <alignment horizontal="center" vertical="center"/>
    </xf>
    <xf numFmtId="0" fontId="43" fillId="0" borderId="1" xfId="0" applyFont="1" applyFill="1" applyBorder="1" applyAlignment="1">
      <alignment horizontal="center" vertical="center" wrapText="1"/>
    </xf>
    <xf numFmtId="3" fontId="7" fillId="0" borderId="23" xfId="0" applyNumberFormat="1" applyFont="1" applyFill="1" applyBorder="1" applyAlignment="1">
      <alignment horizontal="center" vertical="center" wrapText="1"/>
    </xf>
    <xf numFmtId="3" fontId="7" fillId="0" borderId="34" xfId="0" applyNumberFormat="1" applyFont="1" applyFill="1" applyBorder="1" applyAlignment="1">
      <alignment horizontal="center" vertical="center" wrapText="1"/>
    </xf>
    <xf numFmtId="14" fontId="7" fillId="0" borderId="34" xfId="12" applyNumberFormat="1" applyFont="1" applyFill="1" applyBorder="1" applyAlignment="1">
      <alignment horizontal="center" vertical="center"/>
    </xf>
    <xf numFmtId="14" fontId="7" fillId="0" borderId="34" xfId="0" applyNumberFormat="1" applyFont="1" applyFill="1" applyBorder="1" applyAlignment="1">
      <alignment horizontal="center" vertical="center"/>
    </xf>
    <xf numFmtId="0" fontId="7" fillId="11" borderId="4" xfId="0" applyFont="1" applyFill="1" applyBorder="1" applyAlignment="1">
      <alignment horizontal="center" vertical="center"/>
    </xf>
    <xf numFmtId="0" fontId="7" fillId="11" borderId="23" xfId="0" applyFont="1" applyFill="1" applyBorder="1" applyAlignment="1">
      <alignment horizontal="center" vertical="center"/>
    </xf>
    <xf numFmtId="0" fontId="7" fillId="11" borderId="34" xfId="0" applyFont="1" applyFill="1" applyBorder="1" applyAlignment="1">
      <alignment horizontal="center" vertical="center"/>
    </xf>
    <xf numFmtId="14" fontId="17" fillId="0" borderId="4" xfId="12" applyNumberFormat="1" applyFont="1" applyFill="1" applyBorder="1" applyAlignment="1">
      <alignment horizontal="center" vertical="center"/>
    </xf>
    <xf numFmtId="14" fontId="17" fillId="0" borderId="4" xfId="0" applyNumberFormat="1" applyFont="1" applyFill="1" applyBorder="1" applyAlignment="1">
      <alignment horizontal="center" vertical="center"/>
    </xf>
    <xf numFmtId="180" fontId="17" fillId="0" borderId="4" xfId="0" applyNumberFormat="1" applyFont="1" applyFill="1" applyBorder="1" applyAlignment="1">
      <alignment horizontal="center" vertical="center"/>
    </xf>
    <xf numFmtId="169" fontId="7" fillId="0" borderId="25"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0" fontId="22" fillId="11" borderId="29" xfId="0" applyFont="1" applyFill="1" applyBorder="1" applyAlignment="1">
      <alignment horizontal="center" vertical="center" wrapText="1"/>
    </xf>
    <xf numFmtId="9" fontId="1" fillId="0" borderId="31" xfId="1" applyFont="1" applyBorder="1" applyAlignment="1">
      <alignment horizontal="center" vertical="center" wrapText="1"/>
    </xf>
    <xf numFmtId="10" fontId="1" fillId="0" borderId="4" xfId="1" applyNumberFormat="1" applyFont="1" applyBorder="1" applyAlignment="1">
      <alignment horizontal="center" vertical="center" wrapText="1"/>
    </xf>
    <xf numFmtId="10" fontId="1" fillId="0" borderId="31" xfId="1" applyNumberFormat="1" applyFont="1" applyBorder="1" applyAlignment="1">
      <alignment horizontal="center" vertical="center" wrapText="1"/>
    </xf>
    <xf numFmtId="9" fontId="1" fillId="0" borderId="31" xfId="1" applyFont="1" applyBorder="1" applyAlignment="1">
      <alignment horizontal="center" vertical="center"/>
    </xf>
    <xf numFmtId="10" fontId="1" fillId="0" borderId="4" xfId="1" applyNumberFormat="1" applyFont="1" applyBorder="1" applyAlignment="1">
      <alignment horizontal="center" vertical="center"/>
    </xf>
    <xf numFmtId="0" fontId="1" fillId="0" borderId="4" xfId="85" applyFont="1" applyBorder="1" applyAlignment="1">
      <alignment vertical="center"/>
    </xf>
    <xf numFmtId="14" fontId="1" fillId="0" borderId="31" xfId="85" applyNumberFormat="1" applyFont="1" applyBorder="1" applyAlignment="1">
      <alignment horizontal="center" vertical="center"/>
    </xf>
    <xf numFmtId="9" fontId="1" fillId="11" borderId="4" xfId="1" applyFont="1" applyFill="1" applyBorder="1" applyAlignment="1">
      <alignment horizontal="center" vertical="center"/>
    </xf>
    <xf numFmtId="9" fontId="1" fillId="11" borderId="31" xfId="1" applyFont="1" applyFill="1" applyBorder="1" applyAlignment="1">
      <alignment horizontal="center" vertical="center"/>
    </xf>
    <xf numFmtId="10" fontId="1" fillId="11" borderId="4" xfId="1" applyNumberFormat="1" applyFont="1" applyFill="1" applyBorder="1" applyAlignment="1">
      <alignment horizontal="center" vertical="center"/>
    </xf>
    <xf numFmtId="9" fontId="1" fillId="11" borderId="31" xfId="1" applyNumberFormat="1" applyFont="1" applyFill="1" applyBorder="1" applyAlignment="1">
      <alignment horizontal="center" vertical="center"/>
    </xf>
    <xf numFmtId="1" fontId="7" fillId="0" borderId="38"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175" fontId="17" fillId="0" borderId="23" xfId="0" applyNumberFormat="1" applyFont="1" applyFill="1" applyBorder="1" applyAlignment="1">
      <alignment vertical="center"/>
    </xf>
    <xf numFmtId="0" fontId="17" fillId="11" borderId="32" xfId="0" applyFont="1" applyFill="1" applyBorder="1" applyAlignment="1">
      <alignment horizontal="justify" vertical="center" wrapText="1"/>
    </xf>
    <xf numFmtId="0" fontId="67" fillId="11" borderId="32" xfId="0" applyFont="1" applyFill="1" applyBorder="1" applyAlignment="1">
      <alignment horizontal="justify" vertical="center" wrapText="1"/>
    </xf>
    <xf numFmtId="171" fontId="17" fillId="0" borderId="1" xfId="0" applyNumberFormat="1" applyFont="1" applyFill="1" applyBorder="1" applyAlignment="1">
      <alignment horizontal="center" vertical="center" wrapText="1"/>
    </xf>
    <xf numFmtId="17" fontId="16" fillId="0" borderId="4" xfId="0" applyNumberFormat="1" applyFont="1" applyFill="1" applyBorder="1" applyAlignment="1">
      <alignment horizontal="center" vertical="center" wrapText="1"/>
    </xf>
    <xf numFmtId="0" fontId="16" fillId="0" borderId="4" xfId="0" quotePrefix="1" applyFont="1" applyFill="1" applyBorder="1" applyAlignment="1">
      <alignment horizontal="center" vertical="center" wrapText="1"/>
    </xf>
    <xf numFmtId="0" fontId="16" fillId="0" borderId="34" xfId="0" quotePrefix="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19" fillId="27" borderId="28"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17" fillId="10" borderId="54" xfId="0" applyFont="1" applyFill="1" applyBorder="1" applyAlignment="1">
      <alignment horizontal="justify" vertical="center" wrapText="1"/>
    </xf>
    <xf numFmtId="0" fontId="17" fillId="10" borderId="56" xfId="0" applyFont="1" applyFill="1" applyBorder="1" applyAlignment="1">
      <alignment horizontal="justify" vertical="center" wrapText="1"/>
    </xf>
    <xf numFmtId="0" fontId="17" fillId="10" borderId="35" xfId="0" applyFont="1" applyFill="1" applyBorder="1" applyAlignment="1">
      <alignment horizontal="justify" vertical="center" wrapText="1"/>
    </xf>
    <xf numFmtId="1" fontId="7" fillId="0" borderId="26"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23"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 fontId="7" fillId="28" borderId="1" xfId="0" applyNumberFormat="1" applyFont="1" applyFill="1" applyBorder="1" applyAlignment="1">
      <alignment horizontal="center" vertical="center" wrapText="1"/>
    </xf>
    <xf numFmtId="1" fontId="7" fillId="28" borderId="25"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22" fillId="11" borderId="30" xfId="0" applyFont="1" applyFill="1" applyBorder="1" applyAlignment="1">
      <alignment horizontal="center" vertical="center" wrapText="1"/>
    </xf>
    <xf numFmtId="16" fontId="16" fillId="0" borderId="23" xfId="0" quotePrefix="1" applyNumberFormat="1" applyFont="1" applyFill="1" applyBorder="1" applyAlignment="1">
      <alignment horizontal="center" vertical="center" wrapText="1"/>
    </xf>
    <xf numFmtId="0" fontId="17" fillId="10" borderId="69" xfId="0" applyFont="1" applyFill="1" applyBorder="1" applyAlignment="1">
      <alignment horizontal="justify" vertical="center" wrapText="1"/>
    </xf>
    <xf numFmtId="0" fontId="16" fillId="0" borderId="23" xfId="0" quotePrefix="1" applyFont="1" applyFill="1" applyBorder="1" applyAlignment="1">
      <alignment horizontal="center" vertical="center" wrapText="1"/>
    </xf>
    <xf numFmtId="10" fontId="7" fillId="0" borderId="4" xfId="12" applyNumberFormat="1" applyFont="1" applyFill="1" applyBorder="1" applyAlignment="1">
      <alignment horizontal="center" vertical="center" wrapText="1"/>
    </xf>
    <xf numFmtId="164" fontId="17" fillId="0" borderId="29" xfId="0" applyNumberFormat="1" applyFont="1" applyFill="1" applyBorder="1" applyAlignment="1">
      <alignment vertical="center"/>
    </xf>
    <xf numFmtId="164" fontId="17" fillId="0" borderId="4" xfId="0" applyNumberFormat="1" applyFont="1" applyFill="1" applyBorder="1" applyAlignment="1">
      <alignment vertical="center" wrapText="1"/>
    </xf>
    <xf numFmtId="164" fontId="39" fillId="0" borderId="4" xfId="0" applyNumberFormat="1" applyFont="1" applyFill="1" applyBorder="1" applyAlignment="1">
      <alignment vertical="center" wrapText="1"/>
    </xf>
    <xf numFmtId="182" fontId="7" fillId="0" borderId="29" xfId="0" applyNumberFormat="1" applyFont="1" applyFill="1" applyBorder="1" applyAlignment="1">
      <alignment horizontal="center" vertical="center" wrapText="1"/>
    </xf>
    <xf numFmtId="182" fontId="7" fillId="0" borderId="4" xfId="0" applyNumberFormat="1" applyFont="1" applyFill="1" applyBorder="1" applyAlignment="1">
      <alignment horizontal="center" vertical="center" wrapText="1"/>
    </xf>
    <xf numFmtId="182" fontId="7" fillId="0" borderId="34" xfId="0" applyNumberFormat="1" applyFont="1" applyFill="1" applyBorder="1" applyAlignment="1">
      <alignment horizontal="center" vertical="center" wrapText="1"/>
    </xf>
    <xf numFmtId="182" fontId="7" fillId="0" borderId="23" xfId="0" applyNumberFormat="1" applyFont="1" applyFill="1" applyBorder="1" applyAlignment="1">
      <alignment horizontal="center" vertical="center" wrapText="1"/>
    </xf>
    <xf numFmtId="182" fontId="7" fillId="0" borderId="4" xfId="0" applyNumberFormat="1" applyFont="1" applyFill="1" applyBorder="1" applyAlignment="1">
      <alignment horizontal="center" vertical="center"/>
    </xf>
    <xf numFmtId="3" fontId="7" fillId="0" borderId="34" xfId="0" applyNumberFormat="1" applyFont="1" applyFill="1" applyBorder="1" applyAlignment="1">
      <alignment horizontal="center" vertical="center"/>
    </xf>
    <xf numFmtId="164" fontId="17" fillId="0" borderId="23" xfId="0" applyNumberFormat="1" applyFont="1" applyFill="1" applyBorder="1" applyAlignment="1">
      <alignment vertical="center"/>
    </xf>
    <xf numFmtId="164" fontId="17" fillId="0" borderId="34" xfId="0" applyNumberFormat="1" applyFont="1" applyFill="1" applyBorder="1" applyAlignment="1">
      <alignment vertical="center" wrapText="1"/>
    </xf>
    <xf numFmtId="164" fontId="17" fillId="0" borderId="34" xfId="88" applyNumberFormat="1" applyFont="1" applyFill="1" applyBorder="1" applyAlignment="1">
      <alignment vertical="center" wrapText="1"/>
    </xf>
    <xf numFmtId="183" fontId="7" fillId="0" borderId="34" xfId="0" applyNumberFormat="1" applyFont="1" applyFill="1" applyBorder="1" applyAlignment="1">
      <alignment horizontal="center" vertical="center" wrapText="1"/>
    </xf>
    <xf numFmtId="174" fontId="7" fillId="0" borderId="4" xfId="12" applyNumberFormat="1" applyFont="1" applyFill="1" applyBorder="1" applyAlignment="1">
      <alignment horizontal="center" vertical="center" wrapText="1"/>
    </xf>
    <xf numFmtId="180" fontId="39" fillId="0" borderId="34" xfId="0" applyNumberFormat="1" applyFont="1" applyFill="1" applyBorder="1" applyAlignment="1">
      <alignment vertical="center" wrapText="1"/>
    </xf>
    <xf numFmtId="0" fontId="27" fillId="0" borderId="23" xfId="0" applyFont="1" applyFill="1" applyBorder="1" applyAlignment="1">
      <alignment horizontal="center" vertical="center"/>
    </xf>
    <xf numFmtId="0" fontId="7" fillId="10" borderId="37" xfId="0" applyFont="1" applyFill="1" applyBorder="1" applyAlignment="1">
      <alignment horizontal="justify" vertical="center" wrapText="1"/>
    </xf>
    <xf numFmtId="0" fontId="52" fillId="0" borderId="23" xfId="0" applyFont="1" applyFill="1" applyBorder="1" applyAlignment="1">
      <alignment vertical="center" wrapText="1"/>
    </xf>
    <xf numFmtId="0" fontId="52" fillId="0" borderId="4" xfId="0" applyFont="1" applyFill="1" applyBorder="1" applyAlignment="1">
      <alignment vertical="center" wrapText="1"/>
    </xf>
    <xf numFmtId="0" fontId="52" fillId="0" borderId="1" xfId="0" applyFont="1" applyFill="1" applyBorder="1" applyAlignment="1">
      <alignment horizontal="justify" vertical="center" wrapText="1"/>
    </xf>
    <xf numFmtId="0" fontId="52" fillId="0" borderId="25" xfId="0" applyFont="1" applyFill="1" applyBorder="1" applyAlignment="1">
      <alignment horizontal="justify" vertical="center" wrapText="1"/>
    </xf>
    <xf numFmtId="0" fontId="53" fillId="0" borderId="34" xfId="0" applyFont="1" applyFill="1" applyBorder="1" applyAlignment="1">
      <alignment horizontal="justify" vertical="center" wrapText="1"/>
    </xf>
    <xf numFmtId="0" fontId="53" fillId="0" borderId="1" xfId="0" applyFont="1" applyFill="1" applyBorder="1" applyAlignment="1">
      <alignment horizontal="justify" vertical="center" wrapText="1"/>
    </xf>
    <xf numFmtId="0" fontId="52" fillId="11" borderId="34" xfId="0" applyFont="1" applyFill="1" applyBorder="1" applyAlignment="1">
      <alignment horizontal="center"/>
    </xf>
    <xf numFmtId="4" fontId="22" fillId="11" borderId="23" xfId="0" applyNumberFormat="1" applyFont="1" applyFill="1" applyBorder="1" applyAlignment="1">
      <alignment horizontal="center" vertical="center" wrapText="1"/>
    </xf>
    <xf numFmtId="4" fontId="22" fillId="11" borderId="44" xfId="0" applyNumberFormat="1" applyFont="1" applyFill="1" applyBorder="1" applyAlignment="1">
      <alignment horizontal="center" vertical="center" wrapText="1"/>
    </xf>
    <xf numFmtId="0" fontId="25" fillId="11" borderId="44" xfId="0" applyNumberFormat="1" applyFont="1" applyFill="1" applyBorder="1" applyAlignment="1">
      <alignment horizontal="center" vertical="center"/>
    </xf>
    <xf numFmtId="4" fontId="22" fillId="11" borderId="55" xfId="0" applyNumberFormat="1" applyFont="1" applyFill="1" applyBorder="1" applyAlignment="1">
      <alignment horizontal="center" vertical="center" wrapText="1"/>
    </xf>
    <xf numFmtId="0" fontId="70" fillId="11" borderId="28" xfId="0" applyFont="1" applyFill="1" applyBorder="1" applyAlignment="1">
      <alignment horizontal="center" vertical="center" wrapText="1"/>
    </xf>
    <xf numFmtId="0" fontId="20" fillId="11" borderId="28" xfId="0" applyFont="1" applyFill="1" applyBorder="1" applyAlignment="1">
      <alignment horizontal="center" vertical="center" wrapText="1"/>
    </xf>
    <xf numFmtId="0" fontId="20" fillId="11" borderId="68" xfId="0" applyFont="1" applyFill="1" applyBorder="1" applyAlignment="1">
      <alignment horizontal="center" vertical="center" wrapText="1"/>
    </xf>
    <xf numFmtId="1" fontId="7" fillId="28" borderId="4" xfId="0" applyNumberFormat="1" applyFont="1" applyFill="1" applyBorder="1" applyAlignment="1">
      <alignment horizontal="center" vertical="center" wrapText="1"/>
    </xf>
    <xf numFmtId="1" fontId="7" fillId="28" borderId="34" xfId="0" applyNumberFormat="1" applyFont="1" applyFill="1" applyBorder="1" applyAlignment="1">
      <alignment horizontal="center" vertical="center" wrapText="1"/>
    </xf>
    <xf numFmtId="1" fontId="7" fillId="28" borderId="23" xfId="0" applyNumberFormat="1" applyFont="1" applyFill="1" applyBorder="1" applyAlignment="1">
      <alignment horizontal="center" vertical="center" wrapText="1"/>
    </xf>
    <xf numFmtId="0" fontId="7" fillId="28" borderId="4" xfId="0" applyFont="1" applyFill="1" applyBorder="1" applyAlignment="1">
      <alignment horizontal="center" vertical="center" wrapText="1"/>
    </xf>
    <xf numFmtId="0" fontId="56" fillId="11" borderId="32" xfId="0" applyFont="1" applyFill="1" applyBorder="1" applyAlignment="1">
      <alignment horizontal="justify" vertical="center" wrapText="1"/>
    </xf>
    <xf numFmtId="3" fontId="17" fillId="11" borderId="4" xfId="0" applyNumberFormat="1" applyFont="1" applyFill="1" applyBorder="1" applyAlignment="1">
      <alignment horizontal="center" vertical="center" wrapText="1"/>
    </xf>
    <xf numFmtId="0" fontId="7" fillId="11" borderId="32" xfId="0" applyFont="1" applyFill="1" applyBorder="1" applyAlignment="1">
      <alignment horizontal="left" vertical="center" wrapText="1"/>
    </xf>
    <xf numFmtId="0" fontId="7" fillId="11" borderId="30" xfId="0" applyFont="1" applyFill="1" applyBorder="1" applyAlignment="1">
      <alignment horizontal="justify" vertical="center" wrapText="1"/>
    </xf>
    <xf numFmtId="0" fontId="7" fillId="11" borderId="32" xfId="0" applyFont="1" applyFill="1" applyBorder="1" applyAlignment="1">
      <alignment horizontal="justify" vertical="center" wrapText="1"/>
    </xf>
    <xf numFmtId="0" fontId="7" fillId="11" borderId="35" xfId="0" applyFont="1" applyFill="1" applyBorder="1" applyAlignment="1">
      <alignment horizontal="justify" vertical="center" wrapText="1"/>
    </xf>
    <xf numFmtId="166" fontId="63" fillId="11" borderId="9" xfId="0" applyNumberFormat="1" applyFont="1" applyFill="1" applyBorder="1" applyAlignment="1">
      <alignment horizontal="left"/>
    </xf>
    <xf numFmtId="166" fontId="53" fillId="11" borderId="9" xfId="0" applyNumberFormat="1" applyFont="1" applyFill="1" applyBorder="1" applyAlignment="1">
      <alignment horizontal="right"/>
    </xf>
    <xf numFmtId="166" fontId="22" fillId="11" borderId="7" xfId="0" applyNumberFormat="1" applyFont="1" applyFill="1" applyBorder="1" applyAlignment="1">
      <alignment horizontal="center"/>
    </xf>
    <xf numFmtId="0" fontId="19" fillId="27" borderId="4" xfId="0" applyFont="1" applyFill="1" applyBorder="1" applyAlignment="1">
      <alignment horizontal="center" vertical="center" wrapText="1"/>
    </xf>
    <xf numFmtId="166" fontId="63" fillId="11" borderId="9" xfId="0" applyNumberFormat="1" applyFont="1" applyFill="1" applyBorder="1" applyAlignment="1">
      <alignment horizontal="right"/>
    </xf>
    <xf numFmtId="0" fontId="7" fillId="28" borderId="34" xfId="0" applyFont="1" applyFill="1" applyBorder="1" applyAlignment="1">
      <alignment horizontal="center" vertical="center" wrapText="1"/>
    </xf>
    <xf numFmtId="1" fontId="7" fillId="28" borderId="29" xfId="0" applyNumberFormat="1" applyFont="1" applyFill="1" applyBorder="1" applyAlignment="1">
      <alignment horizontal="center" vertical="center" wrapText="1"/>
    </xf>
    <xf numFmtId="0" fontId="7" fillId="28" borderId="23" xfId="0" applyFont="1" applyFill="1" applyBorder="1" applyAlignment="1">
      <alignment horizontal="center" vertical="center" wrapText="1"/>
    </xf>
    <xf numFmtId="0" fontId="7" fillId="0" borderId="23" xfId="0" applyFont="1" applyFill="1" applyBorder="1" applyAlignment="1">
      <alignment vertical="center" wrapText="1"/>
    </xf>
    <xf numFmtId="9" fontId="7" fillId="6" borderId="23" xfId="12" applyFont="1" applyFill="1" applyBorder="1" applyAlignment="1">
      <alignment horizontal="center" vertical="center" wrapText="1"/>
    </xf>
    <xf numFmtId="169" fontId="7" fillId="6" borderId="23" xfId="0" applyNumberFormat="1" applyFont="1" applyFill="1" applyBorder="1" applyAlignment="1">
      <alignment horizontal="center" vertical="center" wrapText="1"/>
    </xf>
    <xf numFmtId="181" fontId="7" fillId="6" borderId="23" xfId="0" applyNumberFormat="1" applyFont="1" applyFill="1" applyBorder="1" applyAlignment="1">
      <alignment horizontal="right" vertical="center" wrapText="1"/>
    </xf>
    <xf numFmtId="171" fontId="7" fillId="6" borderId="23" xfId="0" applyNumberFormat="1" applyFont="1" applyFill="1" applyBorder="1" applyAlignment="1">
      <alignment horizontal="center" vertical="center" wrapText="1"/>
    </xf>
    <xf numFmtId="4" fontId="7" fillId="0" borderId="1" xfId="1" applyNumberFormat="1" applyFont="1" applyFill="1" applyBorder="1" applyAlignment="1">
      <alignment horizontal="center" vertical="center"/>
    </xf>
    <xf numFmtId="0" fontId="39" fillId="11" borderId="37" xfId="0" applyFont="1" applyFill="1" applyBorder="1" applyAlignment="1">
      <alignment horizontal="justify" vertical="center" wrapText="1"/>
    </xf>
    <xf numFmtId="166" fontId="50" fillId="5" borderId="23" xfId="3" applyNumberFormat="1" applyFont="1" applyFill="1" applyBorder="1" applyAlignment="1">
      <alignment horizontal="center" vertical="center" wrapText="1"/>
    </xf>
    <xf numFmtId="0" fontId="50" fillId="5" borderId="23" xfId="3" applyFont="1" applyFill="1" applyBorder="1" applyAlignment="1">
      <alignment horizontal="center" vertical="center" wrapText="1"/>
    </xf>
    <xf numFmtId="166" fontId="71" fillId="5" borderId="23" xfId="3" applyNumberFormat="1"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20" xfId="0" applyFont="1" applyFill="1" applyBorder="1" applyAlignment="1">
      <alignment horizontal="center" vertical="center" wrapText="1"/>
    </xf>
    <xf numFmtId="166" fontId="20" fillId="8" borderId="4" xfId="0" applyNumberFormat="1" applyFont="1" applyFill="1" applyBorder="1" applyAlignment="1">
      <alignment horizontal="center" vertical="center" wrapText="1"/>
    </xf>
    <xf numFmtId="0" fontId="44" fillId="4" borderId="21" xfId="0" applyFont="1" applyFill="1" applyBorder="1" applyAlignment="1">
      <alignment horizontal="center" wrapText="1"/>
    </xf>
    <xf numFmtId="0" fontId="44" fillId="4" borderId="5" xfId="0" applyFont="1" applyFill="1" applyBorder="1" applyAlignment="1">
      <alignment horizontal="center" wrapText="1"/>
    </xf>
    <xf numFmtId="0" fontId="44" fillId="4" borderId="22" xfId="0" applyFont="1" applyFill="1" applyBorder="1" applyAlignment="1">
      <alignment horizontal="center" wrapText="1"/>
    </xf>
    <xf numFmtId="166" fontId="50" fillId="5" borderId="9" xfId="3" applyNumberFormat="1" applyFont="1" applyFill="1" applyBorder="1" applyAlignment="1">
      <alignment horizontal="center" vertical="center" wrapText="1"/>
    </xf>
    <xf numFmtId="166" fontId="50" fillId="5" borderId="74" xfId="3" applyNumberFormat="1" applyFont="1" applyFill="1" applyBorder="1" applyAlignment="1">
      <alignment horizontal="center" vertical="center" wrapText="1"/>
    </xf>
    <xf numFmtId="166" fontId="50" fillId="5" borderId="6" xfId="3" applyNumberFormat="1" applyFont="1" applyFill="1" applyBorder="1" applyAlignment="1">
      <alignment horizontal="center" vertical="center" wrapText="1"/>
    </xf>
    <xf numFmtId="166" fontId="71" fillId="5" borderId="9" xfId="3" applyNumberFormat="1" applyFont="1" applyFill="1" applyBorder="1" applyAlignment="1">
      <alignment horizontal="center" vertical="center" wrapText="1"/>
    </xf>
    <xf numFmtId="166" fontId="71" fillId="5" borderId="74" xfId="3" applyNumberFormat="1" applyFont="1" applyFill="1" applyBorder="1" applyAlignment="1">
      <alignment horizontal="center" vertical="center" wrapText="1"/>
    </xf>
    <xf numFmtId="166" fontId="71" fillId="5" borderId="6" xfId="3" applyNumberFormat="1" applyFont="1" applyFill="1" applyBorder="1" applyAlignment="1">
      <alignment horizontal="center" vertical="center" wrapText="1"/>
    </xf>
    <xf numFmtId="14" fontId="29" fillId="12" borderId="30" xfId="85" applyNumberFormat="1" applyFont="1" applyFill="1" applyBorder="1" applyAlignment="1">
      <alignment horizontal="center" vertical="center" wrapText="1"/>
    </xf>
    <xf numFmtId="14" fontId="29" fillId="12" borderId="32" xfId="85" applyNumberFormat="1" applyFont="1" applyFill="1" applyBorder="1" applyAlignment="1">
      <alignment horizontal="center" vertical="center" wrapText="1"/>
    </xf>
    <xf numFmtId="14" fontId="29" fillId="12" borderId="47" xfId="85" applyNumberFormat="1" applyFont="1" applyFill="1" applyBorder="1" applyAlignment="1">
      <alignment horizontal="center" vertical="center" wrapText="1"/>
    </xf>
    <xf numFmtId="0" fontId="29" fillId="21" borderId="57" xfId="85" applyFont="1" applyFill="1" applyBorder="1" applyAlignment="1">
      <alignment horizontal="center" vertical="center" wrapText="1"/>
    </xf>
    <xf numFmtId="0" fontId="29" fillId="21" borderId="26" xfId="85" applyFont="1" applyFill="1" applyBorder="1" applyAlignment="1">
      <alignment horizontal="center" vertical="center" wrapText="1"/>
    </xf>
    <xf numFmtId="0" fontId="29" fillId="21" borderId="52" xfId="85" applyFont="1" applyFill="1" applyBorder="1" applyAlignment="1">
      <alignment horizontal="center" vertical="center" wrapText="1"/>
    </xf>
    <xf numFmtId="0" fontId="29" fillId="12" borderId="28" xfId="85" applyFont="1" applyFill="1" applyBorder="1" applyAlignment="1">
      <alignment horizontal="center" vertical="center" wrapText="1"/>
    </xf>
    <xf numFmtId="0" fontId="29" fillId="12" borderId="31" xfId="85" applyFont="1" applyFill="1" applyBorder="1" applyAlignment="1">
      <alignment horizontal="center" vertical="center" wrapText="1"/>
    </xf>
    <xf numFmtId="0" fontId="29" fillId="12" borderId="49" xfId="85" applyFont="1" applyFill="1" applyBorder="1" applyAlignment="1">
      <alignment horizontal="center" vertical="center" wrapText="1"/>
    </xf>
    <xf numFmtId="0" fontId="29" fillId="12" borderId="29" xfId="85" applyFont="1" applyFill="1" applyBorder="1" applyAlignment="1">
      <alignment horizontal="center" vertical="center" wrapText="1"/>
    </xf>
    <xf numFmtId="0" fontId="29" fillId="12" borderId="4" xfId="85" applyFont="1" applyFill="1" applyBorder="1" applyAlignment="1">
      <alignment horizontal="center" vertical="center" wrapText="1"/>
    </xf>
    <xf numFmtId="0" fontId="29" fillId="12" borderId="7" xfId="85" applyFont="1" applyFill="1" applyBorder="1" applyAlignment="1">
      <alignment horizontal="center" vertical="center" wrapText="1"/>
    </xf>
    <xf numFmtId="176" fontId="29" fillId="12" borderId="29" xfId="85" applyNumberFormat="1" applyFont="1" applyFill="1" applyBorder="1" applyAlignment="1">
      <alignment horizontal="center" vertical="center" wrapText="1"/>
    </xf>
    <xf numFmtId="176" fontId="29" fillId="12" borderId="4" xfId="85" applyNumberFormat="1" applyFont="1" applyFill="1" applyBorder="1" applyAlignment="1">
      <alignment horizontal="center" vertical="center" wrapText="1"/>
    </xf>
    <xf numFmtId="176" fontId="29" fillId="12" borderId="7" xfId="85" applyNumberFormat="1" applyFont="1" applyFill="1" applyBorder="1" applyAlignment="1">
      <alignment horizontal="center" vertical="center" wrapText="1"/>
    </xf>
    <xf numFmtId="178" fontId="29" fillId="12" borderId="30" xfId="85" applyNumberFormat="1" applyFont="1" applyFill="1" applyBorder="1" applyAlignment="1">
      <alignment horizontal="center" vertical="center" wrapText="1"/>
    </xf>
    <xf numFmtId="178" fontId="29" fillId="12" borderId="32" xfId="85" applyNumberFormat="1" applyFont="1" applyFill="1" applyBorder="1" applyAlignment="1">
      <alignment horizontal="center" vertical="center" wrapText="1"/>
    </xf>
    <xf numFmtId="178" fontId="29" fillId="12" borderId="47" xfId="85" applyNumberFormat="1" applyFont="1" applyFill="1" applyBorder="1" applyAlignment="1">
      <alignment horizontal="center" vertical="center" wrapText="1"/>
    </xf>
    <xf numFmtId="0" fontId="1" fillId="11" borderId="4" xfId="85" applyFont="1" applyFill="1" applyBorder="1" applyAlignment="1">
      <alignment horizontal="center" vertical="center"/>
    </xf>
    <xf numFmtId="0" fontId="3" fillId="11" borderId="4" xfId="85" applyFill="1" applyBorder="1" applyAlignment="1">
      <alignment horizontal="center" vertical="center"/>
    </xf>
    <xf numFmtId="0" fontId="30" fillId="11" borderId="4" xfId="85" applyFont="1" applyFill="1" applyBorder="1" applyAlignment="1">
      <alignment horizontal="center" vertical="center"/>
    </xf>
    <xf numFmtId="0" fontId="29" fillId="13" borderId="12" xfId="85" applyFont="1" applyFill="1" applyBorder="1" applyAlignment="1">
      <alignment horizontal="center" vertical="center" wrapText="1"/>
    </xf>
    <xf numFmtId="0" fontId="29" fillId="13" borderId="13" xfId="85" applyFont="1" applyFill="1" applyBorder="1" applyAlignment="1">
      <alignment horizontal="center" vertical="center" wrapText="1"/>
    </xf>
    <xf numFmtId="0" fontId="29" fillId="13" borderId="14" xfId="85" applyFont="1" applyFill="1" applyBorder="1" applyAlignment="1">
      <alignment horizontal="center" vertical="center" wrapText="1"/>
    </xf>
    <xf numFmtId="0" fontId="29" fillId="13" borderId="15" xfId="85" applyFont="1" applyFill="1" applyBorder="1" applyAlignment="1">
      <alignment horizontal="center" vertical="center" wrapText="1"/>
    </xf>
    <xf numFmtId="0" fontId="29" fillId="13" borderId="61" xfId="85" applyFont="1" applyFill="1" applyBorder="1" applyAlignment="1">
      <alignment horizontal="center" vertical="center" wrapText="1"/>
    </xf>
    <xf numFmtId="0" fontId="29" fillId="13" borderId="53" xfId="85" applyFont="1" applyFill="1" applyBorder="1" applyAlignment="1">
      <alignment horizontal="center" vertical="center" wrapText="1"/>
    </xf>
    <xf numFmtId="0" fontId="29" fillId="12" borderId="28" xfId="85" applyFont="1" applyFill="1" applyBorder="1" applyAlignment="1">
      <alignment horizontal="center" vertical="center"/>
    </xf>
    <xf numFmtId="0" fontId="29" fillId="12" borderId="29" xfId="85" applyFont="1" applyFill="1" applyBorder="1" applyAlignment="1">
      <alignment horizontal="center" vertical="center"/>
    </xf>
    <xf numFmtId="0" fontId="29" fillId="12" borderId="30" xfId="85" applyFont="1" applyFill="1" applyBorder="1" applyAlignment="1">
      <alignment horizontal="center" vertical="center"/>
    </xf>
    <xf numFmtId="0" fontId="29" fillId="12" borderId="50" xfId="85" applyFont="1" applyFill="1" applyBorder="1" applyAlignment="1">
      <alignment horizontal="center" vertical="center"/>
    </xf>
    <xf numFmtId="0" fontId="29" fillId="12" borderId="39" xfId="85" applyFont="1" applyFill="1" applyBorder="1" applyAlignment="1">
      <alignment horizontal="center" vertical="center"/>
    </xf>
    <xf numFmtId="0" fontId="29" fillId="12" borderId="31" xfId="85" applyFont="1" applyFill="1" applyBorder="1" applyAlignment="1">
      <alignment horizontal="center" vertical="center"/>
    </xf>
    <xf numFmtId="0" fontId="29" fillId="12" borderId="32" xfId="85" applyFont="1" applyFill="1" applyBorder="1" applyAlignment="1">
      <alignment horizontal="center" vertical="center"/>
    </xf>
    <xf numFmtId="0" fontId="29" fillId="21" borderId="58" xfId="85" applyFont="1" applyFill="1" applyBorder="1" applyAlignment="1">
      <alignment horizontal="center" vertical="center"/>
    </xf>
    <xf numFmtId="0" fontId="29" fillId="21" borderId="59" xfId="85" applyFont="1" applyFill="1" applyBorder="1" applyAlignment="1">
      <alignment horizontal="center" vertical="center"/>
    </xf>
    <xf numFmtId="0" fontId="29" fillId="21" borderId="60" xfId="85" applyFont="1" applyFill="1" applyBorder="1" applyAlignment="1">
      <alignment horizontal="center" vertical="center"/>
    </xf>
    <xf numFmtId="0" fontId="29" fillId="21" borderId="28" xfId="85" applyFont="1" applyFill="1" applyBorder="1" applyAlignment="1">
      <alignment horizontal="center" vertical="center"/>
    </xf>
    <xf numFmtId="0" fontId="29" fillId="21" borderId="29" xfId="85" applyFont="1" applyFill="1" applyBorder="1" applyAlignment="1">
      <alignment horizontal="center" vertical="center"/>
    </xf>
    <xf numFmtId="0" fontId="29" fillId="21" borderId="30" xfId="85" applyFont="1" applyFill="1" applyBorder="1" applyAlignment="1">
      <alignment horizontal="center" vertical="center"/>
    </xf>
    <xf numFmtId="0" fontId="29" fillId="21" borderId="31" xfId="85" applyFont="1" applyFill="1" applyBorder="1" applyAlignment="1">
      <alignment horizontal="center" vertical="center"/>
    </xf>
    <xf numFmtId="0" fontId="29" fillId="21" borderId="4" xfId="85" applyFont="1" applyFill="1" applyBorder="1" applyAlignment="1">
      <alignment horizontal="center" vertical="center"/>
    </xf>
    <xf numFmtId="0" fontId="29" fillId="21" borderId="32" xfId="85" applyFont="1" applyFill="1" applyBorder="1" applyAlignment="1">
      <alignment horizontal="center" vertical="center"/>
    </xf>
    <xf numFmtId="0" fontId="29" fillId="12" borderId="55" xfId="85" applyFont="1" applyFill="1" applyBorder="1" applyAlignment="1">
      <alignment horizontal="center" vertical="center" wrapText="1"/>
    </xf>
    <xf numFmtId="0" fontId="29" fillId="12" borderId="44" xfId="85" applyFont="1" applyFill="1" applyBorder="1" applyAlignment="1">
      <alignment horizontal="center" vertical="center" wrapText="1"/>
    </xf>
    <xf numFmtId="0" fontId="29" fillId="12" borderId="56" xfId="85" applyFont="1" applyFill="1" applyBorder="1" applyAlignment="1">
      <alignment horizontal="center" vertical="center" wrapText="1"/>
    </xf>
    <xf numFmtId="0" fontId="29" fillId="21" borderId="58" xfId="85" applyFont="1" applyFill="1" applyBorder="1" applyAlignment="1">
      <alignment horizontal="center" vertical="center" wrapText="1"/>
    </xf>
    <xf numFmtId="0" fontId="29" fillId="21" borderId="59" xfId="85" applyFont="1" applyFill="1" applyBorder="1" applyAlignment="1">
      <alignment horizontal="center" vertical="center" wrapText="1"/>
    </xf>
    <xf numFmtId="0" fontId="29" fillId="21" borderId="60" xfId="85" applyFont="1" applyFill="1" applyBorder="1" applyAlignment="1">
      <alignment horizontal="center" vertical="center" wrapText="1"/>
    </xf>
    <xf numFmtId="0" fontId="29" fillId="12" borderId="51" xfId="85" applyFont="1" applyFill="1" applyBorder="1" applyAlignment="1">
      <alignment horizontal="center" vertical="center"/>
    </xf>
    <xf numFmtId="0" fontId="29" fillId="12" borderId="6" xfId="85" applyFont="1" applyFill="1" applyBorder="1" applyAlignment="1">
      <alignment horizontal="center" vertical="center"/>
    </xf>
    <xf numFmtId="0" fontId="29" fillId="12" borderId="9" xfId="85" applyFont="1" applyFill="1" applyBorder="1" applyAlignment="1">
      <alignment horizontal="center" vertical="center"/>
    </xf>
    <xf numFmtId="0" fontId="29" fillId="12" borderId="40" xfId="85" applyFont="1" applyFill="1" applyBorder="1" applyAlignment="1">
      <alignment horizontal="center" vertical="center"/>
    </xf>
    <xf numFmtId="14" fontId="29" fillId="12" borderId="28" xfId="85" applyNumberFormat="1" applyFont="1" applyFill="1" applyBorder="1" applyAlignment="1">
      <alignment horizontal="center" vertical="center" wrapText="1"/>
    </xf>
    <xf numFmtId="14" fontId="29" fillId="12" borderId="31" xfId="85" applyNumberFormat="1" applyFont="1" applyFill="1" applyBorder="1" applyAlignment="1">
      <alignment horizontal="center" vertical="center" wrapText="1"/>
    </xf>
    <xf numFmtId="14" fontId="29" fillId="12" borderId="49" xfId="85"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5"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17" fillId="11" borderId="4"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41" xfId="0" applyNumberFormat="1" applyFont="1" applyFill="1" applyBorder="1" applyAlignment="1">
      <alignment horizontal="center" vertical="center" wrapText="1"/>
    </xf>
    <xf numFmtId="1" fontId="7" fillId="0" borderId="70" xfId="0" applyNumberFormat="1" applyFont="1" applyFill="1" applyBorder="1" applyAlignment="1">
      <alignment horizontal="center" vertical="center" wrapText="1"/>
    </xf>
    <xf numFmtId="1" fontId="7" fillId="0" borderId="71" xfId="0" applyNumberFormat="1" applyFont="1" applyFill="1" applyBorder="1" applyAlignment="1">
      <alignment horizontal="center" vertical="center" wrapText="1"/>
    </xf>
    <xf numFmtId="0" fontId="7" fillId="0" borderId="68" xfId="0" applyFont="1" applyFill="1" applyBorder="1" applyAlignment="1">
      <alignment horizontal="center" vertical="center"/>
    </xf>
    <xf numFmtId="0" fontId="7" fillId="0" borderId="48" xfId="0" applyFont="1" applyFill="1" applyBorder="1" applyAlignment="1">
      <alignment horizontal="center" vertical="center"/>
    </xf>
    <xf numFmtId="1" fontId="7" fillId="0" borderId="23" xfId="0" applyNumberFormat="1" applyFont="1" applyFill="1" applyBorder="1" applyAlignment="1">
      <alignment horizontal="center" vertical="center" wrapText="1"/>
    </xf>
    <xf numFmtId="0" fontId="27" fillId="11" borderId="68" xfId="0" applyFont="1" applyFill="1" applyBorder="1" applyAlignment="1">
      <alignment horizontal="center" vertical="center"/>
    </xf>
    <xf numFmtId="0" fontId="27" fillId="11" borderId="48" xfId="0" applyFont="1" applyFill="1" applyBorder="1" applyAlignment="1">
      <alignment horizontal="center" vertical="center"/>
    </xf>
    <xf numFmtId="0" fontId="27" fillId="11" borderId="46" xfId="0" applyFont="1" applyFill="1" applyBorder="1" applyAlignment="1">
      <alignment horizontal="center" vertical="center"/>
    </xf>
    <xf numFmtId="0" fontId="27" fillId="0" borderId="68" xfId="0" applyFont="1" applyFill="1" applyBorder="1" applyAlignment="1">
      <alignment horizontal="center" vertical="center"/>
    </xf>
    <xf numFmtId="0" fontId="27" fillId="0" borderId="48" xfId="0" applyFont="1" applyFill="1" applyBorder="1" applyAlignment="1">
      <alignment horizontal="center" vertical="center"/>
    </xf>
    <xf numFmtId="0" fontId="7" fillId="0" borderId="46" xfId="0" applyFont="1" applyFill="1" applyBorder="1" applyAlignment="1">
      <alignment horizontal="center" vertical="center"/>
    </xf>
    <xf numFmtId="1" fontId="7" fillId="0" borderId="9" xfId="0" applyNumberFormat="1" applyFont="1" applyFill="1" applyBorder="1" applyAlignment="1">
      <alignment horizontal="center" vertical="center" wrapText="1"/>
    </xf>
    <xf numFmtId="1" fontId="7" fillId="0" borderId="74"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69" fontId="15" fillId="5" borderId="4" xfId="2" applyNumberFormat="1" applyFont="1" applyFill="1" applyBorder="1" applyAlignment="1">
      <alignment horizontal="center" vertical="center" wrapText="1"/>
    </xf>
    <xf numFmtId="169" fontId="23" fillId="5" borderId="4" xfId="2" applyNumberFormat="1" applyFont="1" applyFill="1" applyBorder="1" applyAlignment="1">
      <alignment horizontal="center" vertical="center" wrapText="1"/>
    </xf>
    <xf numFmtId="169" fontId="23" fillId="5" borderId="7" xfId="2" applyNumberFormat="1" applyFont="1" applyFill="1" applyBorder="1" applyAlignment="1">
      <alignment horizontal="center" vertical="center" wrapText="1"/>
    </xf>
    <xf numFmtId="169" fontId="14" fillId="5" borderId="4" xfId="2" applyNumberFormat="1" applyFont="1" applyFill="1" applyBorder="1" applyAlignment="1">
      <alignment horizontal="center" vertical="center" wrapText="1"/>
    </xf>
    <xf numFmtId="169" fontId="14" fillId="5" borderId="7" xfId="2" applyNumberFormat="1" applyFont="1" applyFill="1" applyBorder="1" applyAlignment="1">
      <alignment horizontal="center" vertical="center" wrapText="1"/>
    </xf>
    <xf numFmtId="182" fontId="15" fillId="4" borderId="4" xfId="2" applyNumberFormat="1" applyFont="1" applyFill="1" applyBorder="1" applyAlignment="1">
      <alignment horizontal="center" vertical="center" wrapText="1"/>
    </xf>
    <xf numFmtId="182" fontId="15" fillId="4" borderId="7" xfId="2" applyNumberFormat="1" applyFont="1" applyFill="1" applyBorder="1" applyAlignment="1">
      <alignment horizontal="center" vertical="center" wrapText="1"/>
    </xf>
    <xf numFmtId="169" fontId="15" fillId="5" borderId="7" xfId="2" applyNumberFormat="1" applyFont="1" applyFill="1" applyBorder="1" applyAlignment="1">
      <alignment horizontal="center" vertical="center" wrapText="1"/>
    </xf>
    <xf numFmtId="169" fontId="48" fillId="24" borderId="4" xfId="2" applyNumberFormat="1" applyFont="1" applyFill="1" applyBorder="1" applyAlignment="1">
      <alignment horizontal="center" vertical="center" wrapText="1"/>
    </xf>
    <xf numFmtId="169" fontId="48" fillId="24" borderId="7" xfId="2" applyNumberFormat="1" applyFont="1" applyFill="1" applyBorder="1" applyAlignment="1">
      <alignment horizontal="center" vertical="center" wrapText="1"/>
    </xf>
    <xf numFmtId="169" fontId="49" fillId="24" borderId="4" xfId="2" applyNumberFormat="1" applyFont="1" applyFill="1" applyBorder="1" applyAlignment="1">
      <alignment horizontal="center" vertical="center" wrapText="1"/>
    </xf>
    <xf numFmtId="169" fontId="49" fillId="24" borderId="7" xfId="2" applyNumberFormat="1" applyFont="1" applyFill="1" applyBorder="1" applyAlignment="1">
      <alignment horizontal="center" vertical="center" wrapText="1"/>
    </xf>
    <xf numFmtId="169" fontId="49" fillId="24" borderId="1" xfId="2" applyNumberFormat="1" applyFont="1" applyFill="1" applyBorder="1" applyAlignment="1">
      <alignment horizontal="center" vertical="center" wrapText="1"/>
    </xf>
    <xf numFmtId="169" fontId="49" fillId="22" borderId="7" xfId="2" applyNumberFormat="1" applyFont="1" applyFill="1" applyBorder="1" applyAlignment="1">
      <alignment horizontal="center" vertical="center" wrapText="1"/>
    </xf>
    <xf numFmtId="169" fontId="49" fillId="22" borderId="1" xfId="2" applyNumberFormat="1" applyFont="1" applyFill="1" applyBorder="1" applyAlignment="1">
      <alignment horizontal="center" vertical="center" wrapText="1"/>
    </xf>
    <xf numFmtId="169" fontId="49" fillId="22" borderId="4" xfId="2" applyNumberFormat="1" applyFont="1" applyFill="1" applyBorder="1" applyAlignment="1">
      <alignment horizontal="center" vertical="center" wrapText="1"/>
    </xf>
    <xf numFmtId="169" fontId="48" fillId="23" borderId="4" xfId="2" applyNumberFormat="1" applyFont="1" applyFill="1" applyBorder="1" applyAlignment="1">
      <alignment horizontal="center" vertical="center" wrapText="1"/>
    </xf>
    <xf numFmtId="169" fontId="48" fillId="23" borderId="7" xfId="2" applyNumberFormat="1" applyFont="1" applyFill="1" applyBorder="1" applyAlignment="1">
      <alignment horizontal="center" vertical="center" wrapText="1"/>
    </xf>
    <xf numFmtId="169" fontId="48" fillId="22" borderId="4" xfId="2" applyNumberFormat="1" applyFont="1" applyFill="1" applyBorder="1" applyAlignment="1">
      <alignment horizontal="center" vertical="center" wrapText="1"/>
    </xf>
    <xf numFmtId="169" fontId="48" fillId="22" borderId="7" xfId="2" applyNumberFormat="1" applyFont="1" applyFill="1" applyBorder="1" applyAlignment="1">
      <alignment horizontal="center" vertical="center" wrapText="1"/>
    </xf>
    <xf numFmtId="169" fontId="23" fillId="23" borderId="4" xfId="2" applyNumberFormat="1" applyFont="1" applyFill="1" applyBorder="1" applyAlignment="1">
      <alignment horizontal="center" vertical="center" wrapText="1"/>
    </xf>
    <xf numFmtId="169" fontId="23" fillId="23" borderId="7" xfId="2" applyNumberFormat="1" applyFont="1" applyFill="1" applyBorder="1" applyAlignment="1">
      <alignment horizontal="center" vertical="center" wrapText="1"/>
    </xf>
    <xf numFmtId="169" fontId="23" fillId="23" borderId="1" xfId="2" applyNumberFormat="1" applyFont="1" applyFill="1" applyBorder="1" applyAlignment="1">
      <alignment horizontal="center" vertical="center" wrapText="1"/>
    </xf>
    <xf numFmtId="169" fontId="23" fillId="5" borderId="25" xfId="2" applyNumberFormat="1" applyFont="1" applyFill="1" applyBorder="1" applyAlignment="1">
      <alignment horizontal="center" vertical="center" wrapText="1"/>
    </xf>
    <xf numFmtId="169" fontId="15" fillId="5" borderId="25" xfId="2" applyNumberFormat="1" applyFont="1" applyFill="1" applyBorder="1" applyAlignment="1">
      <alignment horizontal="center" vertical="center" wrapText="1"/>
    </xf>
    <xf numFmtId="169" fontId="15" fillId="4" borderId="4" xfId="2" applyNumberFormat="1" applyFont="1" applyFill="1" applyBorder="1" applyAlignment="1">
      <alignment horizontal="center" vertical="center" wrapText="1"/>
    </xf>
    <xf numFmtId="169" fontId="15" fillId="4" borderId="7" xfId="2" applyNumberFormat="1" applyFont="1" applyFill="1" applyBorder="1" applyAlignment="1">
      <alignment horizontal="center" vertical="center" wrapText="1"/>
    </xf>
    <xf numFmtId="9" fontId="15" fillId="5" borderId="4" xfId="1" applyFont="1" applyFill="1" applyBorder="1" applyAlignment="1">
      <alignment horizontal="center" vertical="center" wrapText="1"/>
    </xf>
    <xf numFmtId="9" fontId="15" fillId="5" borderId="7" xfId="1" applyFont="1" applyFill="1" applyBorder="1" applyAlignment="1">
      <alignment horizontal="center" vertical="center" wrapText="1"/>
    </xf>
    <xf numFmtId="169" fontId="45" fillId="4" borderId="4" xfId="2" applyNumberFormat="1" applyFont="1" applyFill="1" applyBorder="1" applyAlignment="1">
      <alignment horizontal="center" vertical="center" wrapText="1"/>
    </xf>
    <xf numFmtId="169" fontId="45" fillId="4" borderId="7" xfId="2" applyNumberFormat="1" applyFont="1" applyFill="1" applyBorder="1" applyAlignment="1">
      <alignment horizontal="center" vertical="center" wrapText="1"/>
    </xf>
    <xf numFmtId="14" fontId="15" fillId="5" borderId="4" xfId="2" applyNumberFormat="1" applyFont="1" applyFill="1" applyBorder="1" applyAlignment="1">
      <alignment horizontal="center" vertical="center" wrapText="1"/>
    </xf>
    <xf numFmtId="14" fontId="15" fillId="5" borderId="7" xfId="2" applyNumberFormat="1" applyFont="1" applyFill="1" applyBorder="1" applyAlignment="1">
      <alignment horizontal="center" vertical="center" wrapText="1"/>
    </xf>
    <xf numFmtId="0" fontId="15" fillId="5" borderId="4" xfId="2" applyNumberFormat="1" applyFont="1" applyFill="1" applyBorder="1" applyAlignment="1">
      <alignment horizontal="center" vertical="center" wrapText="1"/>
    </xf>
    <xf numFmtId="0" fontId="15" fillId="5" borderId="7" xfId="2" applyNumberFormat="1" applyFont="1" applyFill="1" applyBorder="1" applyAlignment="1">
      <alignment horizontal="center" vertical="center" wrapText="1"/>
    </xf>
    <xf numFmtId="180" fontId="15" fillId="5" borderId="7" xfId="2" applyNumberFormat="1" applyFont="1" applyFill="1" applyBorder="1" applyAlignment="1">
      <alignment horizontal="center" vertical="center" wrapText="1"/>
    </xf>
    <xf numFmtId="180" fontId="15" fillId="5" borderId="23" xfId="2" applyNumberFormat="1" applyFont="1" applyFill="1" applyBorder="1" applyAlignment="1">
      <alignment horizontal="center" vertical="center" wrapText="1"/>
    </xf>
    <xf numFmtId="0" fontId="27" fillId="0" borderId="46" xfId="0" applyFont="1" applyFill="1" applyBorder="1" applyAlignment="1">
      <alignment horizontal="center" vertical="center"/>
    </xf>
    <xf numFmtId="1" fontId="7" fillId="11" borderId="4" xfId="0" applyNumberFormat="1" applyFont="1" applyFill="1" applyBorder="1" applyAlignment="1">
      <alignment horizontal="center" vertical="center" wrapText="1"/>
    </xf>
    <xf numFmtId="1" fontId="17" fillId="11" borderId="34" xfId="0" applyNumberFormat="1" applyFont="1" applyFill="1" applyBorder="1" applyAlignment="1">
      <alignment horizontal="center" vertical="center" wrapText="1"/>
    </xf>
    <xf numFmtId="1" fontId="17" fillId="11" borderId="23" xfId="0" applyNumberFormat="1" applyFont="1" applyFill="1" applyBorder="1" applyAlignment="1">
      <alignment horizontal="center" vertical="center" wrapText="1"/>
    </xf>
    <xf numFmtId="1" fontId="17" fillId="11" borderId="25" xfId="0" applyNumberFormat="1" applyFont="1" applyFill="1" applyBorder="1" applyAlignment="1">
      <alignment horizontal="center" vertical="center" wrapText="1"/>
    </xf>
    <xf numFmtId="0" fontId="17" fillId="10" borderId="52" xfId="0" applyFont="1" applyFill="1" applyBorder="1" applyAlignment="1">
      <alignment horizontal="left" vertical="center" wrapText="1"/>
    </xf>
    <xf numFmtId="0" fontId="17" fillId="10" borderId="37" xfId="0" applyFont="1" applyFill="1" applyBorder="1" applyAlignment="1">
      <alignment horizontal="left" vertical="center" wrapText="1"/>
    </xf>
    <xf numFmtId="0" fontId="39" fillId="0" borderId="52" xfId="0" applyFont="1" applyFill="1" applyBorder="1" applyAlignment="1">
      <alignment horizontal="center" vertical="center" wrapText="1"/>
    </xf>
    <xf numFmtId="0" fontId="39" fillId="0" borderId="54" xfId="0" applyFont="1" applyFill="1" applyBorder="1" applyAlignment="1">
      <alignment horizontal="center" vertical="center" wrapText="1"/>
    </xf>
    <xf numFmtId="0" fontId="39" fillId="0" borderId="69" xfId="0" applyFont="1" applyFill="1" applyBorder="1" applyAlignment="1">
      <alignment horizontal="center" vertical="center" wrapText="1"/>
    </xf>
    <xf numFmtId="1" fontId="7" fillId="28" borderId="26" xfId="0" applyNumberFormat="1" applyFont="1" applyFill="1" applyBorder="1" applyAlignment="1">
      <alignment horizontal="center" vertical="center" wrapText="1"/>
    </xf>
    <xf numFmtId="1" fontId="7" fillId="28" borderId="1" xfId="0" applyNumberFormat="1" applyFont="1" applyFill="1" applyBorder="1" applyAlignment="1">
      <alignment horizontal="center" vertical="center" wrapText="1"/>
    </xf>
    <xf numFmtId="1" fontId="7" fillId="28" borderId="25" xfId="0" applyNumberFormat="1" applyFont="1" applyFill="1" applyBorder="1" applyAlignment="1">
      <alignment horizontal="center" vertical="center" wrapText="1"/>
    </xf>
    <xf numFmtId="1" fontId="69" fillId="0" borderId="26" xfId="0" applyNumberFormat="1" applyFont="1" applyFill="1" applyBorder="1" applyAlignment="1">
      <alignment horizontal="center" vertical="center" wrapText="1"/>
    </xf>
    <xf numFmtId="1" fontId="69" fillId="0" borderId="1" xfId="0" applyNumberFormat="1" applyFont="1" applyFill="1" applyBorder="1" applyAlignment="1">
      <alignment horizontal="center" vertical="center" wrapText="1"/>
    </xf>
    <xf numFmtId="1" fontId="69" fillId="0" borderId="25" xfId="0" applyNumberFormat="1" applyFont="1" applyFill="1" applyBorder="1" applyAlignment="1">
      <alignment horizontal="center" vertical="center" wrapText="1"/>
    </xf>
    <xf numFmtId="1" fontId="54" fillId="0" borderId="26" xfId="0" applyNumberFormat="1" applyFont="1" applyFill="1" applyBorder="1" applyAlignment="1">
      <alignment horizontal="center" vertical="center" wrapText="1"/>
    </xf>
    <xf numFmtId="1" fontId="54" fillId="0" borderId="1" xfId="0" applyNumberFormat="1" applyFont="1" applyFill="1" applyBorder="1" applyAlignment="1">
      <alignment horizontal="center" vertical="center" wrapText="1"/>
    </xf>
    <xf numFmtId="1" fontId="54" fillId="0" borderId="25" xfId="0" applyNumberFormat="1" applyFont="1" applyFill="1" applyBorder="1" applyAlignment="1">
      <alignment horizontal="center" vertical="center" wrapText="1"/>
    </xf>
    <xf numFmtId="1" fontId="66" fillId="0" borderId="26" xfId="0" applyNumberFormat="1" applyFont="1" applyFill="1" applyBorder="1" applyAlignment="1">
      <alignment horizontal="center" vertical="center" wrapText="1"/>
    </xf>
    <xf numFmtId="1" fontId="66" fillId="0" borderId="1" xfId="0" applyNumberFormat="1" applyFont="1" applyFill="1" applyBorder="1" applyAlignment="1">
      <alignment horizontal="center" vertical="center" wrapText="1"/>
    </xf>
    <xf numFmtId="1" fontId="66" fillId="0" borderId="25" xfId="0" applyNumberFormat="1" applyFont="1" applyFill="1" applyBorder="1" applyAlignment="1">
      <alignment horizontal="center" vertical="center" wrapText="1"/>
    </xf>
    <xf numFmtId="0" fontId="7" fillId="0" borderId="28" xfId="0" applyFont="1" applyFill="1" applyBorder="1" applyAlignment="1">
      <alignment horizontal="center" vertical="center"/>
    </xf>
    <xf numFmtId="0" fontId="7" fillId="0" borderId="31" xfId="0" applyFont="1" applyFill="1" applyBorder="1" applyAlignment="1">
      <alignment horizontal="center" vertical="center"/>
    </xf>
    <xf numFmtId="0" fontId="7" fillId="0" borderId="33" xfId="0" applyFont="1" applyFill="1" applyBorder="1" applyAlignment="1">
      <alignment horizontal="center" vertical="center"/>
    </xf>
    <xf numFmtId="0" fontId="7" fillId="11" borderId="28" xfId="0" applyFont="1" applyFill="1" applyBorder="1" applyAlignment="1">
      <alignment horizontal="center" vertical="center"/>
    </xf>
    <xf numFmtId="0" fontId="7" fillId="11" borderId="31" xfId="0" applyFont="1" applyFill="1" applyBorder="1" applyAlignment="1">
      <alignment horizontal="center" vertical="center"/>
    </xf>
    <xf numFmtId="0" fontId="7" fillId="11" borderId="33" xfId="0" applyFont="1" applyFill="1" applyBorder="1" applyAlignment="1">
      <alignment horizontal="center" vertical="center"/>
    </xf>
    <xf numFmtId="169" fontId="55" fillId="22" borderId="9" xfId="2" applyNumberFormat="1" applyFont="1" applyFill="1" applyBorder="1" applyAlignment="1">
      <alignment horizontal="center" vertical="center" wrapText="1"/>
    </xf>
    <xf numFmtId="169" fontId="55" fillId="22" borderId="6" xfId="2" applyNumberFormat="1" applyFont="1" applyFill="1" applyBorder="1" applyAlignment="1">
      <alignment horizontal="center" vertical="center" wrapText="1"/>
    </xf>
    <xf numFmtId="169" fontId="48" fillId="24" borderId="6" xfId="2" applyNumberFormat="1" applyFont="1" applyFill="1" applyBorder="1" applyAlignment="1">
      <alignment horizontal="center" vertical="center" wrapText="1"/>
    </xf>
    <xf numFmtId="169" fontId="48" fillId="24" borderId="20" xfId="2" applyNumberFormat="1" applyFont="1" applyFill="1" applyBorder="1" applyAlignment="1">
      <alignment horizontal="center" vertical="center" wrapText="1"/>
    </xf>
    <xf numFmtId="180" fontId="15" fillId="4" borderId="4" xfId="2" applyNumberFormat="1" applyFont="1" applyFill="1" applyBorder="1" applyAlignment="1">
      <alignment horizontal="center" vertical="center" wrapText="1"/>
    </xf>
    <xf numFmtId="180" fontId="15" fillId="4" borderId="7" xfId="2" applyNumberFormat="1" applyFont="1" applyFill="1" applyBorder="1" applyAlignment="1">
      <alignment horizontal="center" vertical="center" wrapText="1"/>
    </xf>
    <xf numFmtId="180" fontId="15" fillId="5" borderId="4" xfId="2" applyNumberFormat="1" applyFont="1" applyFill="1" applyBorder="1" applyAlignment="1">
      <alignment horizontal="center" vertical="center" wrapText="1"/>
    </xf>
    <xf numFmtId="169" fontId="15" fillId="4" borderId="25" xfId="2" applyNumberFormat="1" applyFont="1" applyFill="1" applyBorder="1" applyAlignment="1">
      <alignment horizontal="center" vertical="center" wrapText="1"/>
    </xf>
    <xf numFmtId="169" fontId="15" fillId="4" borderId="7" xfId="2" applyNumberFormat="1" applyFont="1" applyFill="1" applyBorder="1" applyAlignment="1">
      <alignment horizontal="center" wrapText="1"/>
    </xf>
    <xf numFmtId="169" fontId="15" fillId="4" borderId="25" xfId="2" applyNumberFormat="1" applyFont="1" applyFill="1" applyBorder="1" applyAlignment="1">
      <alignment horizontal="center" wrapText="1"/>
    </xf>
    <xf numFmtId="169" fontId="55" fillId="24" borderId="9" xfId="2" applyNumberFormat="1" applyFont="1" applyFill="1" applyBorder="1" applyAlignment="1">
      <alignment horizontal="center" vertical="center" wrapText="1"/>
    </xf>
    <xf numFmtId="169" fontId="55" fillId="24" borderId="6" xfId="2" applyNumberFormat="1" applyFont="1" applyFill="1" applyBorder="1" applyAlignment="1">
      <alignment horizontal="center" vertical="center" wrapText="1"/>
    </xf>
    <xf numFmtId="169" fontId="55" fillId="23" borderId="9" xfId="2" applyNumberFormat="1" applyFont="1" applyFill="1" applyBorder="1" applyAlignment="1">
      <alignment horizontal="center" vertical="center" wrapText="1"/>
    </xf>
    <xf numFmtId="169" fontId="55" fillId="23" borderId="6" xfId="2" applyNumberFormat="1" applyFont="1" applyFill="1" applyBorder="1" applyAlignment="1">
      <alignment horizontal="center" vertical="center" wrapText="1"/>
    </xf>
    <xf numFmtId="169" fontId="15" fillId="5" borderId="23" xfId="2" applyNumberFormat="1" applyFont="1" applyFill="1" applyBorder="1" applyAlignment="1">
      <alignment horizontal="center" vertical="center" wrapText="1"/>
    </xf>
    <xf numFmtId="169" fontId="48" fillId="22" borderId="32" xfId="2" applyNumberFormat="1" applyFont="1" applyFill="1" applyBorder="1" applyAlignment="1">
      <alignment horizontal="center" vertical="center" wrapText="1"/>
    </xf>
    <xf numFmtId="169" fontId="48" fillId="22" borderId="47" xfId="2" applyNumberFormat="1" applyFont="1" applyFill="1" applyBorder="1" applyAlignment="1">
      <alignment horizontal="center" vertical="center" wrapText="1"/>
    </xf>
    <xf numFmtId="169" fontId="15" fillId="17" borderId="7" xfId="2" applyNumberFormat="1" applyFont="1" applyFill="1" applyBorder="1" applyAlignment="1">
      <alignment horizontal="center" vertical="center" wrapText="1"/>
    </xf>
    <xf numFmtId="169" fontId="15" fillId="17" borderId="25" xfId="2" applyNumberFormat="1" applyFont="1" applyFill="1" applyBorder="1" applyAlignment="1">
      <alignment horizontal="center" vertical="center" wrapText="1"/>
    </xf>
    <xf numFmtId="0" fontId="7" fillId="0" borderId="57" xfId="0" applyFont="1" applyFill="1" applyBorder="1" applyAlignment="1">
      <alignment horizontal="center" vertical="center"/>
    </xf>
    <xf numFmtId="0" fontId="7" fillId="0" borderId="3" xfId="0" applyFont="1" applyFill="1" applyBorder="1" applyAlignment="1">
      <alignment horizontal="center" vertical="center"/>
    </xf>
    <xf numFmtId="0" fontId="7" fillId="10" borderId="52" xfId="0" applyFont="1" applyFill="1" applyBorder="1" applyAlignment="1">
      <alignment horizontal="left" vertical="center" wrapText="1"/>
    </xf>
    <xf numFmtId="0" fontId="7" fillId="10" borderId="54" xfId="0" applyFont="1" applyFill="1" applyBorder="1" applyAlignment="1">
      <alignment horizontal="left" vertical="center" wrapText="1"/>
    </xf>
    <xf numFmtId="0" fontId="7" fillId="10" borderId="69" xfId="0" applyFont="1" applyFill="1" applyBorder="1" applyAlignment="1">
      <alignment horizontal="left" vertical="center" wrapText="1"/>
    </xf>
    <xf numFmtId="0" fontId="22" fillId="11" borderId="30" xfId="0" applyFont="1" applyFill="1" applyBorder="1" applyAlignment="1">
      <alignment horizontal="center" vertical="center" wrapText="1"/>
    </xf>
    <xf numFmtId="0" fontId="22" fillId="11" borderId="32"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2" fillId="11" borderId="54" xfId="0" applyFont="1" applyFill="1" applyBorder="1" applyAlignment="1">
      <alignment horizontal="center" vertical="center" wrapText="1"/>
    </xf>
    <xf numFmtId="0" fontId="22" fillId="11" borderId="47" xfId="0" applyFont="1" applyFill="1" applyBorder="1" applyAlignment="1">
      <alignment horizontal="center" vertical="center" wrapText="1"/>
    </xf>
    <xf numFmtId="0" fontId="25" fillId="11" borderId="26" xfId="0" applyNumberFormat="1" applyFont="1" applyFill="1" applyBorder="1" applyAlignment="1">
      <alignment horizontal="center" vertical="center"/>
    </xf>
    <xf numFmtId="0" fontId="25" fillId="11" borderId="25" xfId="0" applyNumberFormat="1" applyFont="1" applyFill="1" applyBorder="1" applyAlignment="1">
      <alignment horizontal="center" vertical="center"/>
    </xf>
    <xf numFmtId="0" fontId="22" fillId="11" borderId="52" xfId="0" applyFont="1" applyFill="1" applyBorder="1" applyAlignment="1">
      <alignment horizontal="center" vertical="center" wrapText="1"/>
    </xf>
    <xf numFmtId="0" fontId="22" fillId="11" borderId="69" xfId="0"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20" fillId="28" borderId="28" xfId="0" applyFont="1" applyFill="1" applyBorder="1" applyAlignment="1">
      <alignment horizontal="center" vertical="center" wrapText="1"/>
    </xf>
    <xf numFmtId="0" fontId="20" fillId="28" borderId="33"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25" xfId="0" applyFont="1" applyFill="1" applyBorder="1" applyAlignment="1">
      <alignment horizontal="center" vertical="center" wrapText="1"/>
    </xf>
    <xf numFmtId="0" fontId="20" fillId="11" borderId="28" xfId="0" applyFont="1" applyFill="1" applyBorder="1" applyAlignment="1">
      <alignment horizontal="center" vertical="center" wrapText="1"/>
    </xf>
    <xf numFmtId="0" fontId="20" fillId="11" borderId="33" xfId="0" applyFont="1" applyFill="1" applyBorder="1" applyAlignment="1">
      <alignment horizontal="center" vertical="center" wrapText="1"/>
    </xf>
    <xf numFmtId="0" fontId="22" fillId="11" borderId="29" xfId="0" applyFont="1" applyFill="1" applyBorder="1" applyAlignment="1">
      <alignment horizontal="left" vertical="center" wrapText="1"/>
    </xf>
    <xf numFmtId="0" fontId="22" fillId="11" borderId="1" xfId="0" applyFont="1" applyFill="1" applyBorder="1" applyAlignment="1">
      <alignment horizontal="left" vertical="center" wrapText="1"/>
    </xf>
    <xf numFmtId="0" fontId="22" fillId="11" borderId="34" xfId="0" applyFont="1" applyFill="1" applyBorder="1" applyAlignment="1">
      <alignment horizontal="left" vertical="center" wrapText="1"/>
    </xf>
    <xf numFmtId="0" fontId="20" fillId="11" borderId="48" xfId="0" applyFont="1" applyFill="1" applyBorder="1" applyAlignment="1">
      <alignment horizontal="center" vertical="center" wrapText="1"/>
    </xf>
    <xf numFmtId="0" fontId="44" fillId="23" borderId="23" xfId="0" applyFont="1" applyFill="1" applyBorder="1" applyAlignment="1">
      <alignment horizontal="center" vertical="center" wrapText="1"/>
    </xf>
    <xf numFmtId="0" fontId="22" fillId="11" borderId="68" xfId="0" applyFont="1" applyFill="1" applyBorder="1" applyAlignment="1">
      <alignment horizontal="center" vertical="center" wrapText="1"/>
    </xf>
    <xf numFmtId="0" fontId="22" fillId="11" borderId="48" xfId="0" applyFont="1" applyFill="1" applyBorder="1" applyAlignment="1">
      <alignment horizontal="center" vertical="center" wrapText="1"/>
    </xf>
    <xf numFmtId="0" fontId="22" fillId="11" borderId="46" xfId="0" applyFont="1" applyFill="1" applyBorder="1" applyAlignment="1">
      <alignment horizontal="center" vertical="center" wrapText="1"/>
    </xf>
    <xf numFmtId="0" fontId="22" fillId="11" borderId="26" xfId="0" applyFont="1" applyFill="1" applyBorder="1" applyAlignment="1">
      <alignment horizontal="left" vertical="center" wrapText="1"/>
    </xf>
    <xf numFmtId="0" fontId="22" fillId="11" borderId="25" xfId="0" applyFont="1" applyFill="1" applyBorder="1" applyAlignment="1">
      <alignment horizontal="left" vertical="center" wrapText="1"/>
    </xf>
    <xf numFmtId="0" fontId="20" fillId="11" borderId="49" xfId="0" applyFont="1" applyFill="1" applyBorder="1" applyAlignment="1">
      <alignment horizontal="center" vertical="center" wrapText="1"/>
    </xf>
    <xf numFmtId="0" fontId="22" fillId="11" borderId="7" xfId="0" applyFont="1" applyFill="1" applyBorder="1" applyAlignment="1">
      <alignment horizontal="left" vertical="center" wrapText="1"/>
    </xf>
    <xf numFmtId="0" fontId="20" fillId="11" borderId="31" xfId="0"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29" xfId="0" applyFont="1" applyFill="1" applyBorder="1" applyAlignment="1">
      <alignment horizontal="center" vertical="center"/>
    </xf>
    <xf numFmtId="0" fontId="22" fillId="11" borderId="34" xfId="0" applyFont="1" applyFill="1" applyBorder="1" applyAlignment="1">
      <alignment horizontal="center" vertical="center"/>
    </xf>
    <xf numFmtId="0" fontId="20" fillId="11" borderId="68" xfId="0" applyFont="1" applyFill="1" applyBorder="1" applyAlignment="1">
      <alignment horizontal="center" vertical="center" wrapText="1"/>
    </xf>
    <xf numFmtId="0" fontId="20" fillId="11" borderId="46"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5" fillId="25" borderId="26" xfId="0" applyNumberFormat="1" applyFont="1" applyFill="1" applyBorder="1" applyAlignment="1">
      <alignment horizontal="center" vertical="center"/>
    </xf>
    <xf numFmtId="0" fontId="25" fillId="25" borderId="25" xfId="0" applyNumberFormat="1" applyFont="1" applyFill="1" applyBorder="1" applyAlignment="1">
      <alignment horizontal="center" vertical="center"/>
    </xf>
    <xf numFmtId="0" fontId="22" fillId="11" borderId="4" xfId="0" applyFont="1" applyFill="1" applyBorder="1" applyAlignment="1">
      <alignment horizontal="left" vertical="center" wrapText="1"/>
    </xf>
    <xf numFmtId="0" fontId="70" fillId="11" borderId="28" xfId="0" applyFont="1" applyFill="1" applyBorder="1" applyAlignment="1">
      <alignment horizontal="center" vertical="center" wrapText="1"/>
    </xf>
    <xf numFmtId="0" fontId="70" fillId="11" borderId="48" xfId="0" applyFont="1" applyFill="1" applyBorder="1" applyAlignment="1">
      <alignment horizontal="center" vertical="center" wrapText="1"/>
    </xf>
    <xf numFmtId="0" fontId="70" fillId="11" borderId="33" xfId="0" applyFont="1" applyFill="1" applyBorder="1" applyAlignment="1">
      <alignment horizontal="center" vertical="center" wrapText="1"/>
    </xf>
    <xf numFmtId="0" fontId="8" fillId="5" borderId="1" xfId="2" applyFont="1" applyFill="1" applyBorder="1" applyAlignment="1">
      <alignment horizontal="center" vertical="center" wrapText="1"/>
    </xf>
    <xf numFmtId="0" fontId="8" fillId="5" borderId="23" xfId="2" applyFont="1" applyFill="1" applyBorder="1" applyAlignment="1">
      <alignment horizontal="center" vertical="center" wrapText="1"/>
    </xf>
    <xf numFmtId="0" fontId="44" fillId="24" borderId="23" xfId="0" applyFont="1" applyFill="1" applyBorder="1" applyAlignment="1">
      <alignment horizontal="center" vertical="center" wrapText="1"/>
    </xf>
    <xf numFmtId="0" fontId="44" fillId="24" borderId="21" xfId="0" applyFont="1" applyFill="1" applyBorder="1" applyAlignment="1">
      <alignment horizontal="center" vertical="center" wrapText="1"/>
    </xf>
    <xf numFmtId="0" fontId="44" fillId="22" borderId="36" xfId="0" applyFont="1" applyFill="1" applyBorder="1" applyAlignment="1">
      <alignment horizontal="center" vertical="center" wrapText="1"/>
    </xf>
    <xf numFmtId="0" fontId="44" fillId="22" borderId="23" xfId="0" applyFont="1" applyFill="1" applyBorder="1" applyAlignment="1">
      <alignment horizontal="center" vertical="center" wrapText="1"/>
    </xf>
    <xf numFmtId="0" fontId="44" fillId="22" borderId="37" xfId="0" applyFont="1" applyFill="1" applyBorder="1" applyAlignment="1">
      <alignment horizontal="center" vertical="center" wrapText="1"/>
    </xf>
    <xf numFmtId="0" fontId="70" fillId="11" borderId="68" xfId="0" applyFont="1" applyFill="1" applyBorder="1" applyAlignment="1">
      <alignment horizontal="center" vertical="center" wrapText="1"/>
    </xf>
    <xf numFmtId="0" fontId="70" fillId="11" borderId="46" xfId="0" applyFont="1" applyFill="1" applyBorder="1" applyAlignment="1">
      <alignment horizontal="center" vertical="center" wrapText="1"/>
    </xf>
    <xf numFmtId="0" fontId="19" fillId="5" borderId="1" xfId="3" applyFont="1" applyFill="1" applyBorder="1" applyAlignment="1">
      <alignment horizontal="center" vertical="center" wrapText="1"/>
    </xf>
    <xf numFmtId="0" fontId="19" fillId="5" borderId="25" xfId="3" applyFont="1" applyFill="1" applyBorder="1" applyAlignment="1">
      <alignment horizontal="center" vertical="center" wrapText="1"/>
    </xf>
    <xf numFmtId="0" fontId="19" fillId="5" borderId="1" xfId="3" applyFont="1" applyFill="1" applyBorder="1" applyAlignment="1">
      <alignment horizontal="left" vertical="center" wrapText="1"/>
    </xf>
    <xf numFmtId="0" fontId="19" fillId="5" borderId="25" xfId="3" applyFont="1" applyFill="1" applyBorder="1" applyAlignment="1">
      <alignment horizontal="left" vertical="center" wrapText="1"/>
    </xf>
    <xf numFmtId="9" fontId="19" fillId="5" borderId="1" xfId="3" applyNumberFormat="1" applyFont="1" applyFill="1" applyBorder="1" applyAlignment="1">
      <alignment horizontal="center" vertical="center" wrapText="1"/>
    </xf>
    <xf numFmtId="9" fontId="19" fillId="5" borderId="25" xfId="3" applyNumberFormat="1" applyFont="1" applyFill="1" applyBorder="1" applyAlignment="1">
      <alignment horizontal="center" vertical="center" wrapText="1"/>
    </xf>
    <xf numFmtId="0" fontId="24" fillId="7" borderId="1" xfId="0" applyFont="1" applyFill="1" applyBorder="1" applyAlignment="1">
      <alignment horizontal="center" vertical="center" wrapText="1"/>
    </xf>
    <xf numFmtId="0" fontId="24" fillId="7" borderId="25" xfId="0" applyFont="1" applyFill="1" applyBorder="1" applyAlignment="1">
      <alignment horizontal="center" vertical="center" wrapText="1"/>
    </xf>
    <xf numFmtId="9" fontId="50" fillId="24" borderId="1" xfId="3" applyNumberFormat="1" applyFont="1" applyFill="1" applyBorder="1" applyAlignment="1">
      <alignment horizontal="center" vertical="center" wrapText="1"/>
    </xf>
    <xf numFmtId="9" fontId="50" fillId="24" borderId="25" xfId="3" applyNumberFormat="1" applyFont="1" applyFill="1" applyBorder="1" applyAlignment="1">
      <alignment horizontal="center" vertical="center" wrapText="1"/>
    </xf>
    <xf numFmtId="9" fontId="50" fillId="23" borderId="1" xfId="3" applyNumberFormat="1" applyFont="1" applyFill="1" applyBorder="1" applyAlignment="1">
      <alignment horizontal="center" vertical="center" wrapText="1"/>
    </xf>
    <xf numFmtId="9" fontId="50" fillId="23" borderId="25" xfId="3" applyNumberFormat="1" applyFont="1" applyFill="1" applyBorder="1" applyAlignment="1">
      <alignment horizontal="center" vertical="center" wrapText="1"/>
    </xf>
    <xf numFmtId="9" fontId="50" fillId="22" borderId="1" xfId="3" applyNumberFormat="1" applyFont="1" applyFill="1" applyBorder="1" applyAlignment="1">
      <alignment horizontal="center" vertical="center" wrapText="1"/>
    </xf>
    <xf numFmtId="9" fontId="50" fillId="22" borderId="25" xfId="3" applyNumberFormat="1" applyFont="1" applyFill="1" applyBorder="1" applyAlignment="1">
      <alignment horizontal="center" vertical="center" wrapText="1"/>
    </xf>
    <xf numFmtId="169" fontId="19" fillId="5" borderId="0" xfId="2" applyNumberFormat="1" applyFont="1" applyFill="1" applyBorder="1" applyAlignment="1">
      <alignment horizontal="center" vertical="center" wrapText="1"/>
    </xf>
    <xf numFmtId="169" fontId="19" fillId="5" borderId="8" xfId="2" applyNumberFormat="1"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9" xfId="0" applyFont="1" applyFill="1" applyBorder="1" applyAlignment="1">
      <alignment horizontal="center" vertical="center" wrapText="1"/>
    </xf>
    <xf numFmtId="0" fontId="22" fillId="0" borderId="40" xfId="0" applyFont="1" applyFill="1" applyBorder="1" applyAlignment="1">
      <alignment horizontal="center" vertical="center" wrapText="1"/>
    </xf>
    <xf numFmtId="0" fontId="22" fillId="0" borderId="42" xfId="0" applyFont="1" applyFill="1" applyBorder="1" applyAlignment="1">
      <alignment horizontal="center" vertical="center" wrapText="1"/>
    </xf>
    <xf numFmtId="0" fontId="22" fillId="0" borderId="28"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42" xfId="0" applyFont="1" applyBorder="1" applyAlignment="1">
      <alignment horizontal="center" vertical="center" wrapText="1"/>
    </xf>
    <xf numFmtId="0" fontId="24" fillId="7" borderId="7" xfId="0" applyFont="1" applyFill="1" applyBorder="1" applyAlignment="1">
      <alignment horizontal="center" vertical="center" wrapText="1"/>
    </xf>
    <xf numFmtId="0" fontId="19" fillId="5" borderId="20" xfId="2" applyFont="1" applyFill="1" applyBorder="1" applyAlignment="1">
      <alignment horizontal="center" vertical="center" textRotation="90" wrapText="1"/>
    </xf>
    <xf numFmtId="0" fontId="19" fillId="5" borderId="3" xfId="2" applyFont="1" applyFill="1" applyBorder="1" applyAlignment="1">
      <alignment horizontal="center" vertical="center" textRotation="90" wrapText="1"/>
    </xf>
    <xf numFmtId="0" fontId="19" fillId="5" borderId="0" xfId="2" applyFont="1" applyFill="1" applyBorder="1" applyAlignment="1">
      <alignment horizontal="center" vertical="center" textRotation="90" wrapText="1"/>
    </xf>
    <xf numFmtId="0" fontId="19" fillId="5" borderId="8" xfId="2" applyFont="1" applyFill="1" applyBorder="1" applyAlignment="1">
      <alignment horizontal="center" vertical="center" textRotation="90" wrapText="1"/>
    </xf>
    <xf numFmtId="169" fontId="19" fillId="5" borderId="19" xfId="2" applyNumberFormat="1" applyFont="1" applyFill="1" applyBorder="1" applyAlignment="1">
      <alignment horizontal="center" vertical="center" wrapText="1"/>
    </xf>
    <xf numFmtId="169" fontId="19" fillId="5" borderId="24" xfId="2" applyNumberFormat="1" applyFont="1" applyFill="1" applyBorder="1" applyAlignment="1">
      <alignment horizontal="center" vertical="center" wrapText="1"/>
    </xf>
    <xf numFmtId="169" fontId="19" fillId="5" borderId="10" xfId="2" applyNumberFormat="1" applyFont="1" applyFill="1" applyBorder="1" applyAlignment="1">
      <alignment horizontal="center" vertical="center" wrapText="1"/>
    </xf>
    <xf numFmtId="0" fontId="19" fillId="5" borderId="4" xfId="3" applyFont="1" applyFill="1" applyBorder="1" applyAlignment="1">
      <alignment horizontal="center" vertical="center" wrapText="1"/>
    </xf>
    <xf numFmtId="0" fontId="19" fillId="5" borderId="7" xfId="3" applyFont="1" applyFill="1" applyBorder="1" applyAlignment="1">
      <alignment horizontal="center" vertical="center" wrapText="1"/>
    </xf>
    <xf numFmtId="10" fontId="19" fillId="5" borderId="4" xfId="3" applyNumberFormat="1" applyFont="1" applyFill="1" applyBorder="1" applyAlignment="1">
      <alignment horizontal="center" vertical="center" wrapText="1"/>
    </xf>
    <xf numFmtId="10" fontId="19" fillId="5" borderId="7" xfId="3" applyNumberFormat="1" applyFont="1" applyFill="1" applyBorder="1" applyAlignment="1">
      <alignment horizontal="center" vertical="center" wrapText="1"/>
    </xf>
    <xf numFmtId="0" fontId="24" fillId="7" borderId="4" xfId="0" applyFont="1" applyFill="1" applyBorder="1" applyAlignment="1">
      <alignment horizontal="center" vertical="center" wrapText="1"/>
    </xf>
    <xf numFmtId="0" fontId="22" fillId="11" borderId="39" xfId="0" applyFont="1" applyFill="1" applyBorder="1" applyAlignment="1">
      <alignment horizontal="center" vertical="center" wrapText="1"/>
    </xf>
    <xf numFmtId="0" fontId="22" fillId="11" borderId="42" xfId="0" applyFont="1" applyFill="1" applyBorder="1" applyAlignment="1">
      <alignment horizontal="center" vertical="center" wrapText="1"/>
    </xf>
    <xf numFmtId="0" fontId="22" fillId="0" borderId="48"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40" xfId="0" applyFont="1" applyBorder="1" applyAlignment="1">
      <alignment horizontal="center" vertical="center" wrapText="1"/>
    </xf>
    <xf numFmtId="0" fontId="22" fillId="10" borderId="39" xfId="0" applyFont="1" applyFill="1" applyBorder="1" applyAlignment="1">
      <alignment horizontal="center" vertical="center" wrapText="1"/>
    </xf>
    <xf numFmtId="0" fontId="22" fillId="10" borderId="40" xfId="0" applyFont="1" applyFill="1" applyBorder="1" applyAlignment="1">
      <alignment horizontal="center" vertical="center" wrapText="1"/>
    </xf>
    <xf numFmtId="0" fontId="22" fillId="10" borderId="42" xfId="0" applyFont="1" applyFill="1" applyBorder="1" applyAlignment="1">
      <alignment horizontal="center" vertical="center" wrapText="1"/>
    </xf>
    <xf numFmtId="0" fontId="22" fillId="11" borderId="40" xfId="0" applyFont="1" applyFill="1" applyBorder="1" applyAlignment="1">
      <alignment horizontal="center" vertical="center" wrapText="1"/>
    </xf>
    <xf numFmtId="0" fontId="22" fillId="0" borderId="29" xfId="0" applyFont="1" applyBorder="1" applyAlignment="1">
      <alignment horizontal="center" vertical="center"/>
    </xf>
    <xf numFmtId="0" fontId="22" fillId="0" borderId="34" xfId="0" applyFont="1" applyBorder="1" applyAlignment="1">
      <alignment horizontal="center" vertical="center"/>
    </xf>
    <xf numFmtId="0" fontId="22" fillId="0" borderId="22"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4" xfId="0" applyFont="1" applyBorder="1" applyAlignment="1">
      <alignment horizontal="center" vertical="center"/>
    </xf>
    <xf numFmtId="0" fontId="26" fillId="0" borderId="0" xfId="87" applyAlignment="1">
      <alignment horizontal="left" vertical="top" wrapText="1"/>
    </xf>
    <xf numFmtId="0" fontId="32" fillId="0" borderId="0" xfId="87" applyFont="1" applyAlignment="1">
      <alignment horizontal="left" vertical="top" wrapText="1"/>
    </xf>
    <xf numFmtId="0" fontId="33" fillId="0" borderId="62" xfId="87" applyFont="1" applyBorder="1" applyAlignment="1">
      <alignment horizontal="left" vertical="top" wrapText="1"/>
    </xf>
    <xf numFmtId="0" fontId="34" fillId="0" borderId="0" xfId="87" applyFont="1" applyAlignment="1">
      <alignment horizontal="left" vertical="top" wrapText="1"/>
    </xf>
    <xf numFmtId="0" fontId="30" fillId="11" borderId="0" xfId="89" applyFont="1" applyFill="1" applyAlignment="1">
      <alignment horizontal="center"/>
    </xf>
    <xf numFmtId="0" fontId="2" fillId="11" borderId="0" xfId="89" applyFill="1" applyAlignment="1">
      <alignment horizontal="center"/>
    </xf>
  </cellXfs>
  <cellStyles count="90">
    <cellStyle name="60% - Énfasis1" xfId="2" builtinId="32"/>
    <cellStyle name="60% - Énfasis1 2" xfId="86"/>
    <cellStyle name="60% - Énfasis3" xfId="3" builtinId="40"/>
    <cellStyle name="Comma 2" xfId="67"/>
    <cellStyle name="Hipervínculo" xfId="36" builtinId="8" hidden="1"/>
    <cellStyle name="Hipervínculo" xfId="40" builtinId="8" hidden="1"/>
    <cellStyle name="Hipervínculo" xfId="42" builtinId="8" hidden="1"/>
    <cellStyle name="Hipervínculo" xfId="44" builtinId="8" hidden="1"/>
    <cellStyle name="Hipervínculo" xfId="48"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2" builtinId="8" hidden="1"/>
    <cellStyle name="Hipervínculo" xfId="54" builtinId="8" hidden="1"/>
    <cellStyle name="Hipervínculo" xfId="46" builtinId="8" hidden="1"/>
    <cellStyle name="Hipervínculo" xfId="38"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22" builtinId="8" hidden="1"/>
    <cellStyle name="Hipervínculo" xfId="18" builtinId="8" hidden="1"/>
    <cellStyle name="Hipervínculo" xfId="20" builtinId="8" hidden="1"/>
    <cellStyle name="Hipervínculo" xfId="16" builtinId="8" hidden="1"/>
    <cellStyle name="Hipervínculo" xfId="14" builtinId="8" hidden="1"/>
    <cellStyle name="Hipervínculo 2" xfId="4"/>
    <cellStyle name="Hipervínculo visitado" xfId="55" builtinId="9" hidden="1"/>
    <cellStyle name="Hipervínculo visitado" xfId="57" builtinId="9" hidden="1"/>
    <cellStyle name="Hipervínculo visitado" xfId="61" builtinId="9" hidden="1"/>
    <cellStyle name="Hipervínculo visitado" xfId="63" builtinId="9" hidden="1"/>
    <cellStyle name="Hipervínculo visitado" xfId="59" builtinId="9" hidden="1"/>
    <cellStyle name="Hipervínculo visitado" xfId="31" builtinId="9" hidden="1"/>
    <cellStyle name="Hipervínculo visitado" xfId="33"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3" builtinId="9" hidden="1"/>
    <cellStyle name="Hipervínculo visitado" xfId="51" builtinId="9" hidden="1"/>
    <cellStyle name="Hipervínculo visitado" xfId="35"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17" builtinId="9" hidden="1"/>
    <cellStyle name="Hipervínculo visitado" xfId="21" builtinId="9" hidden="1"/>
    <cellStyle name="Hipervínculo visitado" xfId="19" builtinId="9" hidden="1"/>
    <cellStyle name="Hipervínculo visitado" xfId="15" builtinId="9" hidden="1"/>
    <cellStyle name="Millares" xfId="88" builtinId="3"/>
    <cellStyle name="Millares [0] 2" xfId="5"/>
    <cellStyle name="Millares 2" xfId="6"/>
    <cellStyle name="Millares 2 2" xfId="68"/>
    <cellStyle name="Millares 3" xfId="69"/>
    <cellStyle name="Moneda [0] 2" xfId="7"/>
    <cellStyle name="Moneda 10" xfId="70"/>
    <cellStyle name="Moneda 11" xfId="71"/>
    <cellStyle name="Moneda 12" xfId="72"/>
    <cellStyle name="Moneda 2" xfId="73"/>
    <cellStyle name="Moneda 2 12 2" xfId="8"/>
    <cellStyle name="Moneda 3" xfId="74"/>
    <cellStyle name="Moneda 4" xfId="75"/>
    <cellStyle name="Moneda 5" xfId="76"/>
    <cellStyle name="Moneda 6" xfId="77"/>
    <cellStyle name="Moneda 7" xfId="78"/>
    <cellStyle name="Moneda 8" xfId="79"/>
    <cellStyle name="Moneda 9" xfId="80"/>
    <cellStyle name="Normal" xfId="0" builtinId="0"/>
    <cellStyle name="Normal 11 45 9" xfId="9"/>
    <cellStyle name="Normal 11 45 9 2" xfId="81"/>
    <cellStyle name="Normal 2" xfId="10"/>
    <cellStyle name="Normal 3" xfId="11"/>
    <cellStyle name="Normal 3 2" xfId="82"/>
    <cellStyle name="Normal 4" xfId="65"/>
    <cellStyle name="Normal 5" xfId="83"/>
    <cellStyle name="Normal 6" xfId="85"/>
    <cellStyle name="Normal 7" xfId="87"/>
    <cellStyle name="Normal 8" xfId="89"/>
    <cellStyle name="Porcentual" xfId="1" builtinId="5"/>
    <cellStyle name="Porcentual 2" xfId="12"/>
    <cellStyle name="Porcentual 2 2" xfId="13"/>
    <cellStyle name="Porcentual 2 2 2" xfId="66"/>
    <cellStyle name="Porcentual 2 3" xfId="64"/>
    <cellStyle name="Porcentual 3" xfId="84"/>
  </cellStyles>
  <dxfs count="3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9" defaultPivotStyle="PivotStyleMedium4"/>
  <colors>
    <mruColors>
      <color rgb="FFCFE0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rol/Downloads/MATRIZ%20TECNICA%20CM-005_PRL_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rol/Downloads/MATRIZ%20TECNICA%20CM-005_PRL_29-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SOLIDADO"/>
      <sheetName val="PARAMETROS"/>
      <sheetName val="EXP GEN. 6-11"/>
      <sheetName val="EXP ESPEC. 6-11"/>
      <sheetName val="DESEMPATE"/>
      <sheetName val="DESEMPATE 1"/>
      <sheetName val="SH TRM"/>
      <sheetName val="PROM TRM MES"/>
      <sheetName val="SH EURO"/>
      <sheetName val="PROM EUR MES"/>
    </sheetNames>
    <sheetDataSet>
      <sheetData sheetId="0" refreshError="1"/>
      <sheetData sheetId="1">
        <row r="53">
          <cell r="A53">
            <v>1990</v>
          </cell>
          <cell r="B53">
            <v>41025</v>
          </cell>
        </row>
        <row r="54">
          <cell r="A54">
            <v>1991</v>
          </cell>
          <cell r="B54">
            <v>51716</v>
          </cell>
        </row>
        <row r="55">
          <cell r="A55">
            <v>1992</v>
          </cell>
          <cell r="B55">
            <v>65190</v>
          </cell>
        </row>
        <row r="56">
          <cell r="A56">
            <v>1993</v>
          </cell>
          <cell r="B56">
            <v>81510</v>
          </cell>
        </row>
        <row r="57">
          <cell r="A57">
            <v>1994</v>
          </cell>
          <cell r="B57">
            <v>98700</v>
          </cell>
        </row>
        <row r="58">
          <cell r="A58">
            <v>1995</v>
          </cell>
          <cell r="B58">
            <v>118933.5</v>
          </cell>
        </row>
        <row r="59">
          <cell r="A59">
            <v>1996</v>
          </cell>
          <cell r="B59">
            <v>142125</v>
          </cell>
        </row>
        <row r="60">
          <cell r="A60">
            <v>1997</v>
          </cell>
          <cell r="B60">
            <v>172005</v>
          </cell>
        </row>
        <row r="61">
          <cell r="A61">
            <v>1998</v>
          </cell>
          <cell r="B61">
            <v>203826</v>
          </cell>
        </row>
        <row r="62">
          <cell r="A62">
            <v>1999</v>
          </cell>
          <cell r="B62">
            <v>236460</v>
          </cell>
        </row>
        <row r="63">
          <cell r="A63">
            <v>2000</v>
          </cell>
          <cell r="B63">
            <v>260100</v>
          </cell>
        </row>
        <row r="64">
          <cell r="A64">
            <v>2001</v>
          </cell>
          <cell r="B64">
            <v>286000</v>
          </cell>
        </row>
        <row r="65">
          <cell r="A65">
            <v>2002</v>
          </cell>
          <cell r="B65">
            <v>309000</v>
          </cell>
        </row>
        <row r="66">
          <cell r="A66">
            <v>2003</v>
          </cell>
          <cell r="B66">
            <v>332000</v>
          </cell>
        </row>
        <row r="67">
          <cell r="A67">
            <v>2004</v>
          </cell>
          <cell r="B67">
            <v>358000</v>
          </cell>
        </row>
        <row r="68">
          <cell r="A68">
            <v>2005</v>
          </cell>
          <cell r="B68">
            <v>381500</v>
          </cell>
        </row>
        <row r="69">
          <cell r="A69">
            <v>2006</v>
          </cell>
          <cell r="B69">
            <v>408000</v>
          </cell>
        </row>
        <row r="70">
          <cell r="A70">
            <v>2007</v>
          </cell>
          <cell r="B70">
            <v>433700</v>
          </cell>
        </row>
        <row r="71">
          <cell r="A71">
            <v>2008</v>
          </cell>
          <cell r="B71">
            <v>461500</v>
          </cell>
        </row>
        <row r="72">
          <cell r="A72">
            <v>2009</v>
          </cell>
          <cell r="B72">
            <v>496900</v>
          </cell>
        </row>
        <row r="73">
          <cell r="A73">
            <v>2010</v>
          </cell>
          <cell r="B73">
            <v>515000</v>
          </cell>
        </row>
        <row r="74">
          <cell r="A74">
            <v>2011</v>
          </cell>
          <cell r="B74">
            <v>535600</v>
          </cell>
        </row>
        <row r="75">
          <cell r="A75">
            <v>2012</v>
          </cell>
          <cell r="B75">
            <v>566700</v>
          </cell>
        </row>
        <row r="76">
          <cell r="A76">
            <v>2013</v>
          </cell>
          <cell r="B76">
            <v>589500</v>
          </cell>
        </row>
        <row r="77">
          <cell r="A77">
            <v>2014</v>
          </cell>
          <cell r="B77">
            <v>616000</v>
          </cell>
        </row>
        <row r="78">
          <cell r="A78">
            <v>2015</v>
          </cell>
          <cell r="B78">
            <v>644350</v>
          </cell>
        </row>
        <row r="79">
          <cell r="A79">
            <v>2016</v>
          </cell>
          <cell r="B79">
            <v>689455</v>
          </cell>
        </row>
      </sheetData>
      <sheetData sheetId="2" refreshError="1"/>
      <sheetData sheetId="3" refreshError="1"/>
      <sheetData sheetId="4">
        <row r="3">
          <cell r="D3" t="str">
            <v>3B PROYECTOS S.A.A</v>
          </cell>
          <cell r="E3">
            <v>1</v>
          </cell>
        </row>
        <row r="4">
          <cell r="D4" t="str">
            <v>ICEACSA CONSULTORES SUCURSAL COLOMBIA</v>
          </cell>
          <cell r="E4">
            <v>0.51</v>
          </cell>
        </row>
        <row r="5">
          <cell r="D5" t="str">
            <v>COPEBA LTDA</v>
          </cell>
          <cell r="E5">
            <v>0.49</v>
          </cell>
        </row>
        <row r="6">
          <cell r="D6" t="str">
            <v>CEMOSA INGENIERIA S.A.S</v>
          </cell>
          <cell r="E6">
            <v>0.51</v>
          </cell>
        </row>
        <row r="7">
          <cell r="D7" t="str">
            <v>INGENIERIA Y DESARROLLO XIMA DE COLOMBIA S.A.S</v>
          </cell>
          <cell r="E7">
            <v>0.49</v>
          </cell>
        </row>
        <row r="8">
          <cell r="D8" t="str">
            <v>INGENIERIA DE PROYECTOS S.A.S</v>
          </cell>
          <cell r="E8">
            <v>1</v>
          </cell>
        </row>
        <row r="9">
          <cell r="D9" t="str">
            <v>RT TERRA</v>
          </cell>
          <cell r="E9">
            <v>0.51</v>
          </cell>
        </row>
        <row r="10">
          <cell r="D10" t="str">
            <v>TECNICONSULTA S.A.</v>
          </cell>
          <cell r="E10">
            <v>0.25</v>
          </cell>
        </row>
        <row r="11">
          <cell r="D11" t="str">
            <v>MS COL S.A.S</v>
          </cell>
          <cell r="E11">
            <v>0.24</v>
          </cell>
        </row>
        <row r="12">
          <cell r="D12" t="str">
            <v>CELQO S.A.S</v>
          </cell>
          <cell r="E12">
            <v>0.51</v>
          </cell>
        </row>
        <row r="13">
          <cell r="D13" t="str">
            <v>IV INGENIEROS CONSULTORES SUCURSAL COLOMBIA S.A.</v>
          </cell>
          <cell r="E13">
            <v>0.25</v>
          </cell>
        </row>
        <row r="14">
          <cell r="D14" t="str">
            <v>ALPHA GRUPO CONSULTOR E INTERVENTOR S.A.S</v>
          </cell>
          <cell r="E14">
            <v>0.24</v>
          </cell>
        </row>
        <row r="15">
          <cell r="D15" t="str">
            <v>JOSE MANUEL GUARDO POLO</v>
          </cell>
          <cell r="E15">
            <v>0.55000000000000004</v>
          </cell>
        </row>
        <row r="16">
          <cell r="D16" t="str">
            <v>CONSTRUCCIONES CIVILES ESTUDIOS Y PROYECTOS S.A.S CONCEP S.A.S</v>
          </cell>
          <cell r="E16">
            <v>0.45</v>
          </cell>
        </row>
        <row r="17">
          <cell r="D17" t="str">
            <v>DICONSULTORIA S.A.</v>
          </cell>
          <cell r="E17">
            <v>0.6</v>
          </cell>
        </row>
        <row r="18">
          <cell r="D18" t="str">
            <v>COMPAÑÍA DE PROYECTOS TECNICOS CPT S.A.</v>
          </cell>
          <cell r="E18">
            <v>0.4</v>
          </cell>
        </row>
        <row r="19">
          <cell r="D19" t="str">
            <v>ARENAS DE LA HOZ CONSULTORES S.A.S.</v>
          </cell>
          <cell r="E19">
            <v>1</v>
          </cell>
        </row>
        <row r="20">
          <cell r="D20" t="str">
            <v>AFA CONSULTORES Y CONSTRUCTORES S.A.</v>
          </cell>
          <cell r="E20">
            <v>1</v>
          </cell>
        </row>
        <row r="21">
          <cell r="D21" t="str">
            <v>INGEANDINA CONSULTORES DE INGENIERÍA S.A.S.</v>
          </cell>
          <cell r="E21">
            <v>1</v>
          </cell>
        </row>
        <row r="22">
          <cell r="D22" t="str">
            <v>JORGE PIDDO SEGUIDO DE LA EXPRESIÓN SUCURSAL COLOMBIA</v>
          </cell>
          <cell r="E22">
            <v>0.24</v>
          </cell>
        </row>
        <row r="23">
          <cell r="D23" t="str">
            <v>SIGA INGENIERÍA Y CONSULTORÍA S.A. SUCURSAL COLOMBIA</v>
          </cell>
          <cell r="E23">
            <v>0.51</v>
          </cell>
        </row>
        <row r="24">
          <cell r="D24" t="str">
            <v>SIGA INGENIERÍA S.A.S.</v>
          </cell>
          <cell r="E24">
            <v>0.25</v>
          </cell>
        </row>
        <row r="25">
          <cell r="D25" t="str">
            <v>INGENIERÍA Y ASESORÍAS PORTUARIAS S.A.S. - INAPO S.A.S.</v>
          </cell>
          <cell r="E25">
            <v>0.51</v>
          </cell>
        </row>
        <row r="26">
          <cell r="D26" t="str">
            <v>BNR S.A.S.</v>
          </cell>
          <cell r="E26">
            <v>0.25</v>
          </cell>
        </row>
        <row r="27">
          <cell r="D27" t="str">
            <v>LEP INGENIEROS S.A.S.</v>
          </cell>
          <cell r="E27">
            <v>0.24</v>
          </cell>
        </row>
        <row r="28">
          <cell r="D28" t="str">
            <v>CAYCO S.A.S.</v>
          </cell>
          <cell r="E28">
            <v>0.51</v>
          </cell>
        </row>
        <row r="29">
          <cell r="D29" t="str">
            <v>INGENIEROS CONSTRUCTORES Y ASESORES LIMITADA</v>
          </cell>
          <cell r="E29">
            <v>0.25</v>
          </cell>
        </row>
        <row r="30">
          <cell r="D30" t="str">
            <v>YOLANDA CABRERA BALCAZAR</v>
          </cell>
          <cell r="E30">
            <v>0.24</v>
          </cell>
        </row>
        <row r="31">
          <cell r="D31" t="str">
            <v>INTERDISEÑOS INTERNACIONAL S.A.S</v>
          </cell>
        </row>
        <row r="32">
          <cell r="D32" t="str">
            <v>CONSULTORES TECNICOS Y ECONOMICOS S.A.</v>
          </cell>
          <cell r="E32">
            <v>0.51</v>
          </cell>
        </row>
        <row r="33">
          <cell r="D33" t="str">
            <v>CIC CONSULTORES DE INGENIERIA Y CIMENTACIONES S.A.S</v>
          </cell>
          <cell r="E33">
            <v>0.49</v>
          </cell>
        </row>
        <row r="34">
          <cell r="D34" t="str">
            <v>CB INGENIEROS S.A.S</v>
          </cell>
          <cell r="E34">
            <v>0.51</v>
          </cell>
        </row>
        <row r="35">
          <cell r="D35" t="str">
            <v>GPO COLOMBIA S.A.S</v>
          </cell>
          <cell r="E35">
            <v>0.49</v>
          </cell>
        </row>
        <row r="36">
          <cell r="D36" t="str">
            <v>JASEN CONSULTORES S.A.S</v>
          </cell>
          <cell r="E36">
            <v>0.51</v>
          </cell>
        </row>
        <row r="37">
          <cell r="D37" t="str">
            <v>INGEPROYECT LTDA</v>
          </cell>
          <cell r="E37">
            <v>0.49</v>
          </cell>
        </row>
        <row r="38">
          <cell r="D38" t="str">
            <v>MAB INGENIERÍA DE VALOR S.A.</v>
          </cell>
          <cell r="E38">
            <v>0.51</v>
          </cell>
        </row>
        <row r="39">
          <cell r="D39" t="str">
            <v>DC PORT S.A.S.</v>
          </cell>
          <cell r="E39">
            <v>0.49</v>
          </cell>
        </row>
        <row r="40">
          <cell r="D40" t="str">
            <v>PROES CONSULTORES S.A. SUCURSAL COLOMBIA</v>
          </cell>
          <cell r="E40">
            <v>0.51</v>
          </cell>
        </row>
        <row r="41">
          <cell r="D41" t="str">
            <v>ESTRUCTURADOR COLOMBIA S.A.S.</v>
          </cell>
          <cell r="E41">
            <v>0.24</v>
          </cell>
        </row>
        <row r="42">
          <cell r="D42" t="str">
            <v>ECOVÍAS S.A.S.</v>
          </cell>
          <cell r="E42">
            <v>0.25</v>
          </cell>
        </row>
        <row r="43">
          <cell r="D43" t="str">
            <v>ETA S.A.</v>
          </cell>
          <cell r="E43">
            <v>1</v>
          </cell>
        </row>
        <row r="44">
          <cell r="D44" t="str">
            <v>INGEOCIM S.A.S.</v>
          </cell>
          <cell r="E44">
            <v>1</v>
          </cell>
        </row>
        <row r="45">
          <cell r="D45" t="str">
            <v>CONSULTORIA INTEGRAL EN INGENIERIA S.A. DE C.V.</v>
          </cell>
          <cell r="E45">
            <v>0.51</v>
          </cell>
        </row>
        <row r="46">
          <cell r="D46" t="str">
            <v>INGENIERIA Y CONSULTORIA INGECON S.A.S</v>
          </cell>
          <cell r="E46">
            <v>0.25</v>
          </cell>
        </row>
        <row r="47">
          <cell r="D47" t="str">
            <v>EGIS COLOMBIA S.A.S</v>
          </cell>
          <cell r="E47">
            <v>0.24</v>
          </cell>
        </row>
        <row r="48">
          <cell r="D48" t="str">
            <v>WPS SERVICIOS S.A.S.</v>
          </cell>
          <cell r="E48">
            <v>1</v>
          </cell>
        </row>
        <row r="49">
          <cell r="D49" t="str">
            <v>C&amp;M CONSULTORES S.A.</v>
          </cell>
          <cell r="E49">
            <v>0.51</v>
          </cell>
        </row>
        <row r="50">
          <cell r="D50" t="str">
            <v>ESTEYCO SUCURSAL COLOMBIA</v>
          </cell>
          <cell r="E50">
            <v>0.49</v>
          </cell>
        </row>
        <row r="51">
          <cell r="D51" t="str">
            <v>INTERSA S.A.</v>
          </cell>
          <cell r="E51">
            <v>1</v>
          </cell>
        </row>
        <row r="52">
          <cell r="D52" t="str">
            <v>PLANES S.A.</v>
          </cell>
          <cell r="E52">
            <v>0.51</v>
          </cell>
        </row>
        <row r="53">
          <cell r="D53" t="str">
            <v>HIDROCONSULTA S.A.S</v>
          </cell>
          <cell r="E53">
            <v>0.49</v>
          </cell>
        </row>
        <row r="54">
          <cell r="D54" t="str">
            <v>PEYCO COLOMBIA</v>
          </cell>
          <cell r="E54">
            <v>0.51</v>
          </cell>
        </row>
        <row r="55">
          <cell r="D55" t="str">
            <v>SERINCO COLOMBIA</v>
          </cell>
          <cell r="E55">
            <v>0.49</v>
          </cell>
        </row>
        <row r="56">
          <cell r="D56" t="str">
            <v>ARREDONDO MADRID INGENIEROS CIVILES (AIM) LIMITADA</v>
          </cell>
          <cell r="E56">
            <v>0.51</v>
          </cell>
        </row>
        <row r="57">
          <cell r="D57" t="str">
            <v>SERTIC S.A.S.</v>
          </cell>
          <cell r="E57">
            <v>0.49</v>
          </cell>
        </row>
        <row r="58">
          <cell r="D58" t="str">
            <v>CONSULTORES DE INGENIERÍA UG21 SL SUCURSAL COLOMBIA</v>
          </cell>
          <cell r="E58">
            <v>1</v>
          </cell>
        </row>
        <row r="59">
          <cell r="D59" t="str">
            <v>INCOPLAN INGENIERÍA CONSUTORÍA Y PLANEACIÓN S.A.</v>
          </cell>
          <cell r="E59">
            <v>1</v>
          </cell>
        </row>
        <row r="60">
          <cell r="D60" t="str">
            <v>PAULO EMILIO BRAVO CONSULTORES S.A.S.</v>
          </cell>
          <cell r="E60">
            <v>0.6</v>
          </cell>
        </row>
        <row r="61">
          <cell r="D61" t="str">
            <v>INGENIEROS CONSULTORES S.A.</v>
          </cell>
          <cell r="E61">
            <v>0.4</v>
          </cell>
        </row>
        <row r="62">
          <cell r="D62" t="str">
            <v>SILVA CARREÑO Y ASOCIADOS S.A.S.</v>
          </cell>
          <cell r="E62">
            <v>0.51</v>
          </cell>
        </row>
        <row r="63">
          <cell r="D63" t="str">
            <v>ARENAS DE LA HOZ CONSULTORES S.A.S.</v>
          </cell>
          <cell r="E63">
            <v>0.49</v>
          </cell>
        </row>
        <row r="64">
          <cell r="D64" t="str">
            <v>TYPSA S.A.</v>
          </cell>
          <cell r="E64">
            <v>0.51</v>
          </cell>
        </row>
        <row r="65">
          <cell r="D65" t="str">
            <v>JOYCO S.A.S.</v>
          </cell>
          <cell r="E65">
            <v>0.49</v>
          </cell>
        </row>
        <row r="66">
          <cell r="D66" t="str">
            <v>ILP INGENIERÍA E.U.</v>
          </cell>
          <cell r="E66">
            <v>0.51</v>
          </cell>
        </row>
        <row r="67">
          <cell r="D67" t="str">
            <v>SOCIEDAD DE INGENIEROS LIMITADA</v>
          </cell>
          <cell r="E67">
            <v>0.49</v>
          </cell>
        </row>
        <row r="68">
          <cell r="D68" t="str">
            <v>CARTAGENERA DE INGENIERÍA S.A.S. - CARINSA S.A.S.</v>
          </cell>
          <cell r="E68">
            <v>0.51</v>
          </cell>
        </row>
        <row r="69">
          <cell r="D69" t="str">
            <v>GERENCIA INTERVENTORÍA Y CONSULTORÍA S.A.S. - GIC S.A.S.</v>
          </cell>
          <cell r="E69">
            <v>0.49</v>
          </cell>
        </row>
        <row r="70">
          <cell r="D70" t="str">
            <v>INYPSA INFORMES Y PROYECTOS COLOMBIA S.A.S.</v>
          </cell>
          <cell r="E70">
            <v>0.6</v>
          </cell>
        </row>
        <row r="71">
          <cell r="D71" t="str">
            <v>D&amp;B INGENIEROS CIVILES S.A.S.</v>
          </cell>
          <cell r="E71">
            <v>0.4</v>
          </cell>
        </row>
        <row r="72">
          <cell r="D72" t="str">
            <v>HACE INGENIEROS S.A.S.</v>
          </cell>
          <cell r="E72">
            <v>0.24</v>
          </cell>
        </row>
        <row r="73">
          <cell r="D73" t="str">
            <v>INPROTEKTO LIMITADA</v>
          </cell>
          <cell r="E73">
            <v>0.51</v>
          </cell>
        </row>
        <row r="74">
          <cell r="D74" t="str">
            <v>ENRIQUE H PRIETO ACEVEDO</v>
          </cell>
          <cell r="E74">
            <v>0.25</v>
          </cell>
        </row>
        <row r="75">
          <cell r="D75" t="str">
            <v>HMV CONSULTORÍA S.A.S.</v>
          </cell>
          <cell r="E75">
            <v>1</v>
          </cell>
        </row>
        <row r="76">
          <cell r="D76" t="str">
            <v>BAC ENGINEERING CONSULTANCY GROUP S.A.S</v>
          </cell>
          <cell r="E76">
            <v>0.55000000000000004</v>
          </cell>
        </row>
        <row r="77">
          <cell r="D77" t="str">
            <v>GESPIN S.A.S</v>
          </cell>
          <cell r="E77">
            <v>0.45</v>
          </cell>
        </row>
      </sheetData>
      <sheetData sheetId="5" refreshError="1"/>
      <sheetData sheetId="6">
        <row r="9">
          <cell r="A9">
            <v>33569</v>
          </cell>
          <cell r="B9">
            <v>693.32</v>
          </cell>
        </row>
        <row r="10">
          <cell r="A10">
            <v>33570</v>
          </cell>
          <cell r="B10">
            <v>693.99</v>
          </cell>
        </row>
        <row r="11">
          <cell r="A11">
            <v>33571</v>
          </cell>
          <cell r="B11">
            <v>694.7</v>
          </cell>
        </row>
        <row r="12">
          <cell r="A12">
            <v>33572</v>
          </cell>
          <cell r="B12">
            <v>694.7</v>
          </cell>
        </row>
        <row r="13">
          <cell r="A13">
            <v>33573</v>
          </cell>
          <cell r="B13">
            <v>643.41999999999996</v>
          </cell>
        </row>
        <row r="14">
          <cell r="A14">
            <v>33574</v>
          </cell>
          <cell r="B14">
            <v>643.41999999999996</v>
          </cell>
        </row>
        <row r="15">
          <cell r="A15">
            <v>33575</v>
          </cell>
          <cell r="B15">
            <v>639.22</v>
          </cell>
        </row>
        <row r="16">
          <cell r="A16">
            <v>33576</v>
          </cell>
          <cell r="B16">
            <v>635.70000000000005</v>
          </cell>
        </row>
        <row r="17">
          <cell r="A17">
            <v>33577</v>
          </cell>
          <cell r="B17">
            <v>631.51</v>
          </cell>
        </row>
        <row r="18">
          <cell r="A18">
            <v>33578</v>
          </cell>
          <cell r="B18">
            <v>627.16</v>
          </cell>
        </row>
        <row r="19">
          <cell r="A19">
            <v>33579</v>
          </cell>
          <cell r="B19">
            <v>638.05999999999995</v>
          </cell>
        </row>
        <row r="20">
          <cell r="A20">
            <v>33580</v>
          </cell>
          <cell r="B20">
            <v>638.05999999999995</v>
          </cell>
        </row>
        <row r="21">
          <cell r="A21">
            <v>33581</v>
          </cell>
          <cell r="B21">
            <v>638.05999999999995</v>
          </cell>
        </row>
        <row r="22">
          <cell r="A22">
            <v>33582</v>
          </cell>
          <cell r="B22">
            <v>622.91999999999996</v>
          </cell>
        </row>
        <row r="23">
          <cell r="A23">
            <v>33583</v>
          </cell>
          <cell r="B23">
            <v>627.46</v>
          </cell>
        </row>
        <row r="24">
          <cell r="A24">
            <v>33584</v>
          </cell>
          <cell r="B24">
            <v>633.09</v>
          </cell>
        </row>
        <row r="25">
          <cell r="A25">
            <v>33585</v>
          </cell>
          <cell r="B25">
            <v>632.35</v>
          </cell>
        </row>
        <row r="26">
          <cell r="A26">
            <v>33586</v>
          </cell>
          <cell r="B26">
            <v>630.91</v>
          </cell>
        </row>
        <row r="27">
          <cell r="A27">
            <v>33587</v>
          </cell>
          <cell r="B27">
            <v>630.91</v>
          </cell>
        </row>
        <row r="28">
          <cell r="A28">
            <v>33588</v>
          </cell>
          <cell r="B28">
            <v>630.91</v>
          </cell>
        </row>
        <row r="29">
          <cell r="A29">
            <v>33589</v>
          </cell>
          <cell r="B29">
            <v>626.23</v>
          </cell>
        </row>
        <row r="30">
          <cell r="A30">
            <v>33590</v>
          </cell>
          <cell r="B30">
            <v>626.52</v>
          </cell>
        </row>
        <row r="31">
          <cell r="A31">
            <v>33591</v>
          </cell>
          <cell r="B31">
            <v>633.35</v>
          </cell>
        </row>
        <row r="32">
          <cell r="A32">
            <v>33592</v>
          </cell>
          <cell r="B32">
            <v>621.71</v>
          </cell>
        </row>
        <row r="33">
          <cell r="A33">
            <v>33593</v>
          </cell>
          <cell r="B33">
            <v>620.62</v>
          </cell>
        </row>
        <row r="34">
          <cell r="A34">
            <v>33594</v>
          </cell>
          <cell r="B34">
            <v>620.62</v>
          </cell>
        </row>
        <row r="35">
          <cell r="A35">
            <v>33595</v>
          </cell>
          <cell r="B35">
            <v>620.62</v>
          </cell>
        </row>
        <row r="36">
          <cell r="A36">
            <v>33596</v>
          </cell>
          <cell r="B36">
            <v>622.95000000000005</v>
          </cell>
        </row>
        <row r="37">
          <cell r="A37">
            <v>33597</v>
          </cell>
          <cell r="B37">
            <v>622.95000000000005</v>
          </cell>
        </row>
        <row r="38">
          <cell r="A38">
            <v>33598</v>
          </cell>
          <cell r="B38">
            <v>622.95000000000005</v>
          </cell>
        </row>
        <row r="39">
          <cell r="A39">
            <v>33599</v>
          </cell>
          <cell r="B39">
            <v>631.63</v>
          </cell>
        </row>
        <row r="40">
          <cell r="A40">
            <v>33600</v>
          </cell>
          <cell r="B40">
            <v>632.37</v>
          </cell>
        </row>
        <row r="41">
          <cell r="A41">
            <v>33601</v>
          </cell>
          <cell r="B41">
            <v>632.37</v>
          </cell>
        </row>
        <row r="42">
          <cell r="A42">
            <v>33602</v>
          </cell>
          <cell r="B42">
            <v>632.37</v>
          </cell>
        </row>
        <row r="43">
          <cell r="A43">
            <v>33603</v>
          </cell>
          <cell r="B43">
            <v>632.37</v>
          </cell>
        </row>
        <row r="44">
          <cell r="A44">
            <v>33604</v>
          </cell>
          <cell r="B44">
            <v>632.37</v>
          </cell>
        </row>
        <row r="45">
          <cell r="A45">
            <v>33605</v>
          </cell>
          <cell r="B45">
            <v>638.61</v>
          </cell>
        </row>
        <row r="46">
          <cell r="A46">
            <v>33606</v>
          </cell>
          <cell r="B46">
            <v>632.58000000000004</v>
          </cell>
        </row>
        <row r="47">
          <cell r="A47">
            <v>33607</v>
          </cell>
          <cell r="B47">
            <v>638.07000000000005</v>
          </cell>
        </row>
        <row r="48">
          <cell r="A48">
            <v>33608</v>
          </cell>
          <cell r="B48">
            <v>638.07000000000005</v>
          </cell>
        </row>
        <row r="49">
          <cell r="A49">
            <v>33609</v>
          </cell>
          <cell r="B49">
            <v>638.07000000000005</v>
          </cell>
        </row>
        <row r="50">
          <cell r="A50">
            <v>33610</v>
          </cell>
          <cell r="B50">
            <v>638.07000000000005</v>
          </cell>
        </row>
        <row r="51">
          <cell r="A51">
            <v>33611</v>
          </cell>
          <cell r="B51">
            <v>638.16999999999996</v>
          </cell>
        </row>
        <row r="52">
          <cell r="A52">
            <v>33612</v>
          </cell>
          <cell r="B52">
            <v>638.61</v>
          </cell>
        </row>
        <row r="53">
          <cell r="A53">
            <v>33613</v>
          </cell>
          <cell r="B53">
            <v>637.86</v>
          </cell>
        </row>
        <row r="54">
          <cell r="A54">
            <v>33614</v>
          </cell>
          <cell r="B54">
            <v>645.04</v>
          </cell>
        </row>
        <row r="55">
          <cell r="A55">
            <v>33615</v>
          </cell>
          <cell r="B55">
            <v>645.04</v>
          </cell>
        </row>
        <row r="56">
          <cell r="A56">
            <v>33616</v>
          </cell>
          <cell r="B56">
            <v>645.04</v>
          </cell>
        </row>
        <row r="57">
          <cell r="A57">
            <v>33617</v>
          </cell>
          <cell r="B57">
            <v>659.74</v>
          </cell>
        </row>
        <row r="58">
          <cell r="A58">
            <v>33618</v>
          </cell>
          <cell r="B58">
            <v>657.49</v>
          </cell>
        </row>
        <row r="59">
          <cell r="A59">
            <v>33619</v>
          </cell>
          <cell r="B59">
            <v>653.45000000000005</v>
          </cell>
        </row>
        <row r="60">
          <cell r="A60">
            <v>33620</v>
          </cell>
          <cell r="B60">
            <v>652.91</v>
          </cell>
        </row>
        <row r="61">
          <cell r="A61">
            <v>33621</v>
          </cell>
          <cell r="B61">
            <v>645.35</v>
          </cell>
        </row>
        <row r="62">
          <cell r="A62">
            <v>33622</v>
          </cell>
          <cell r="B62">
            <v>645.35</v>
          </cell>
        </row>
        <row r="63">
          <cell r="A63">
            <v>33623</v>
          </cell>
          <cell r="B63">
            <v>645.35</v>
          </cell>
        </row>
        <row r="64">
          <cell r="A64">
            <v>33624</v>
          </cell>
          <cell r="B64">
            <v>645.97</v>
          </cell>
        </row>
        <row r="65">
          <cell r="A65">
            <v>33625</v>
          </cell>
          <cell r="B65">
            <v>647.04</v>
          </cell>
        </row>
        <row r="66">
          <cell r="A66">
            <v>33626</v>
          </cell>
          <cell r="B66">
            <v>647.01</v>
          </cell>
        </row>
        <row r="67">
          <cell r="A67">
            <v>33627</v>
          </cell>
          <cell r="B67">
            <v>647.01</v>
          </cell>
        </row>
        <row r="68">
          <cell r="A68">
            <v>33628</v>
          </cell>
          <cell r="B68">
            <v>644.83000000000004</v>
          </cell>
        </row>
        <row r="69">
          <cell r="A69">
            <v>33629</v>
          </cell>
          <cell r="B69">
            <v>644.83000000000004</v>
          </cell>
        </row>
        <row r="70">
          <cell r="A70">
            <v>33630</v>
          </cell>
          <cell r="B70">
            <v>644.83000000000004</v>
          </cell>
        </row>
        <row r="71">
          <cell r="A71">
            <v>33631</v>
          </cell>
          <cell r="B71">
            <v>645.53</v>
          </cell>
        </row>
        <row r="72">
          <cell r="A72">
            <v>33632</v>
          </cell>
          <cell r="B72">
            <v>645.20000000000005</v>
          </cell>
        </row>
        <row r="73">
          <cell r="A73">
            <v>33633</v>
          </cell>
          <cell r="B73">
            <v>644.04</v>
          </cell>
        </row>
        <row r="74">
          <cell r="A74">
            <v>33634</v>
          </cell>
          <cell r="B74">
            <v>644.27</v>
          </cell>
        </row>
        <row r="75">
          <cell r="A75">
            <v>33635</v>
          </cell>
          <cell r="B75">
            <v>640.52</v>
          </cell>
        </row>
        <row r="76">
          <cell r="A76">
            <v>33636</v>
          </cell>
          <cell r="B76">
            <v>640.52</v>
          </cell>
        </row>
        <row r="77">
          <cell r="A77">
            <v>33637</v>
          </cell>
          <cell r="B77">
            <v>640.52</v>
          </cell>
        </row>
        <row r="78">
          <cell r="A78">
            <v>33638</v>
          </cell>
          <cell r="B78">
            <v>640.52</v>
          </cell>
        </row>
        <row r="79">
          <cell r="A79">
            <v>33639</v>
          </cell>
          <cell r="B79">
            <v>638.01</v>
          </cell>
        </row>
        <row r="80">
          <cell r="A80">
            <v>33640</v>
          </cell>
          <cell r="B80">
            <v>637.65</v>
          </cell>
        </row>
        <row r="81">
          <cell r="A81">
            <v>33641</v>
          </cell>
          <cell r="B81">
            <v>636.9</v>
          </cell>
        </row>
        <row r="82">
          <cell r="A82">
            <v>33642</v>
          </cell>
          <cell r="B82">
            <v>635.34</v>
          </cell>
        </row>
        <row r="83">
          <cell r="A83">
            <v>33643</v>
          </cell>
          <cell r="B83">
            <v>635.34</v>
          </cell>
        </row>
        <row r="84">
          <cell r="A84">
            <v>33644</v>
          </cell>
          <cell r="B84">
            <v>635.34</v>
          </cell>
        </row>
        <row r="85">
          <cell r="A85">
            <v>33645</v>
          </cell>
          <cell r="B85">
            <v>634.74</v>
          </cell>
        </row>
        <row r="86">
          <cell r="A86">
            <v>33646</v>
          </cell>
          <cell r="B86">
            <v>634.59</v>
          </cell>
        </row>
        <row r="87">
          <cell r="A87">
            <v>33647</v>
          </cell>
          <cell r="B87">
            <v>634.66999999999996</v>
          </cell>
        </row>
        <row r="88">
          <cell r="A88">
            <v>33648</v>
          </cell>
          <cell r="B88">
            <v>635.6</v>
          </cell>
        </row>
        <row r="89">
          <cell r="A89">
            <v>33649</v>
          </cell>
          <cell r="B89">
            <v>634.74</v>
          </cell>
        </row>
        <row r="90">
          <cell r="A90">
            <v>33650</v>
          </cell>
          <cell r="B90">
            <v>634.74</v>
          </cell>
        </row>
        <row r="91">
          <cell r="A91">
            <v>33651</v>
          </cell>
          <cell r="B91">
            <v>634.74</v>
          </cell>
        </row>
        <row r="92">
          <cell r="A92">
            <v>33652</v>
          </cell>
          <cell r="B92">
            <v>635.66</v>
          </cell>
        </row>
        <row r="93">
          <cell r="A93">
            <v>33653</v>
          </cell>
          <cell r="B93">
            <v>635.21</v>
          </cell>
        </row>
        <row r="94">
          <cell r="A94">
            <v>33654</v>
          </cell>
          <cell r="B94">
            <v>634.92999999999995</v>
          </cell>
        </row>
        <row r="95">
          <cell r="A95">
            <v>33655</v>
          </cell>
          <cell r="B95">
            <v>633.30999999999995</v>
          </cell>
        </row>
        <row r="96">
          <cell r="A96">
            <v>33656</v>
          </cell>
          <cell r="B96">
            <v>633.03</v>
          </cell>
        </row>
        <row r="97">
          <cell r="A97">
            <v>33657</v>
          </cell>
          <cell r="B97">
            <v>633.03</v>
          </cell>
        </row>
        <row r="98">
          <cell r="A98">
            <v>33658</v>
          </cell>
          <cell r="B98">
            <v>633.03</v>
          </cell>
        </row>
        <row r="99">
          <cell r="A99">
            <v>33659</v>
          </cell>
          <cell r="B99">
            <v>633.54999999999995</v>
          </cell>
        </row>
        <row r="100">
          <cell r="A100">
            <v>33660</v>
          </cell>
          <cell r="B100">
            <v>633.74</v>
          </cell>
        </row>
        <row r="101">
          <cell r="A101">
            <v>33661</v>
          </cell>
          <cell r="B101">
            <v>634.05999999999995</v>
          </cell>
        </row>
        <row r="102">
          <cell r="A102">
            <v>33662</v>
          </cell>
          <cell r="B102">
            <v>633.91</v>
          </cell>
        </row>
        <row r="103">
          <cell r="A103">
            <v>33663</v>
          </cell>
          <cell r="B103">
            <v>636.54</v>
          </cell>
        </row>
        <row r="104">
          <cell r="A104">
            <v>33664</v>
          </cell>
          <cell r="B104">
            <v>636.54</v>
          </cell>
        </row>
        <row r="105">
          <cell r="A105">
            <v>33665</v>
          </cell>
          <cell r="B105">
            <v>636.54</v>
          </cell>
        </row>
        <row r="106">
          <cell r="A106">
            <v>33666</v>
          </cell>
          <cell r="B106">
            <v>640.95000000000005</v>
          </cell>
        </row>
        <row r="107">
          <cell r="A107">
            <v>33667</v>
          </cell>
          <cell r="B107">
            <v>636.04999999999995</v>
          </cell>
        </row>
        <row r="108">
          <cell r="A108">
            <v>33668</v>
          </cell>
          <cell r="B108">
            <v>635.86</v>
          </cell>
        </row>
        <row r="109">
          <cell r="A109">
            <v>33669</v>
          </cell>
          <cell r="B109">
            <v>636.73</v>
          </cell>
        </row>
        <row r="110">
          <cell r="A110">
            <v>33670</v>
          </cell>
          <cell r="B110">
            <v>636.22</v>
          </cell>
        </row>
        <row r="111">
          <cell r="A111">
            <v>33671</v>
          </cell>
          <cell r="B111">
            <v>636.22</v>
          </cell>
        </row>
        <row r="112">
          <cell r="A112">
            <v>33672</v>
          </cell>
          <cell r="B112">
            <v>636.22</v>
          </cell>
        </row>
        <row r="113">
          <cell r="A113">
            <v>33673</v>
          </cell>
          <cell r="B113">
            <v>635.88</v>
          </cell>
        </row>
        <row r="114">
          <cell r="A114">
            <v>33674</v>
          </cell>
          <cell r="B114">
            <v>639.78</v>
          </cell>
        </row>
        <row r="115">
          <cell r="A115">
            <v>33675</v>
          </cell>
          <cell r="B115">
            <v>639.38</v>
          </cell>
        </row>
        <row r="116">
          <cell r="A116">
            <v>33676</v>
          </cell>
          <cell r="B116">
            <v>641.29</v>
          </cell>
        </row>
        <row r="117">
          <cell r="A117">
            <v>33677</v>
          </cell>
          <cell r="B117">
            <v>642</v>
          </cell>
        </row>
        <row r="118">
          <cell r="A118">
            <v>33678</v>
          </cell>
          <cell r="B118">
            <v>642</v>
          </cell>
        </row>
        <row r="119">
          <cell r="A119">
            <v>33679</v>
          </cell>
          <cell r="B119">
            <v>642</v>
          </cell>
        </row>
        <row r="120">
          <cell r="A120">
            <v>33680</v>
          </cell>
          <cell r="B120">
            <v>644.13</v>
          </cell>
        </row>
        <row r="121">
          <cell r="A121">
            <v>33681</v>
          </cell>
          <cell r="B121">
            <v>643.83000000000004</v>
          </cell>
        </row>
        <row r="122">
          <cell r="A122">
            <v>33682</v>
          </cell>
          <cell r="B122">
            <v>642.59</v>
          </cell>
        </row>
        <row r="123">
          <cell r="A123">
            <v>33683</v>
          </cell>
          <cell r="B123">
            <v>641.53</v>
          </cell>
        </row>
        <row r="124">
          <cell r="A124">
            <v>33684</v>
          </cell>
          <cell r="B124">
            <v>640.37</v>
          </cell>
        </row>
        <row r="125">
          <cell r="A125">
            <v>33685</v>
          </cell>
          <cell r="B125">
            <v>640.37</v>
          </cell>
        </row>
        <row r="126">
          <cell r="A126">
            <v>33686</v>
          </cell>
          <cell r="B126">
            <v>640.37</v>
          </cell>
        </row>
        <row r="127">
          <cell r="A127">
            <v>33687</v>
          </cell>
          <cell r="B127">
            <v>640.37</v>
          </cell>
        </row>
        <row r="128">
          <cell r="A128">
            <v>33688</v>
          </cell>
          <cell r="B128">
            <v>642</v>
          </cell>
        </row>
        <row r="129">
          <cell r="A129">
            <v>33689</v>
          </cell>
          <cell r="B129">
            <v>641.80999999999995</v>
          </cell>
        </row>
        <row r="130">
          <cell r="A130">
            <v>33690</v>
          </cell>
          <cell r="B130">
            <v>641.22</v>
          </cell>
        </row>
        <row r="131">
          <cell r="A131">
            <v>33691</v>
          </cell>
          <cell r="B131">
            <v>647.24</v>
          </cell>
        </row>
        <row r="132">
          <cell r="A132">
            <v>33692</v>
          </cell>
          <cell r="B132">
            <v>647.24</v>
          </cell>
        </row>
        <row r="133">
          <cell r="A133">
            <v>33693</v>
          </cell>
          <cell r="B133">
            <v>647.24</v>
          </cell>
        </row>
        <row r="134">
          <cell r="A134">
            <v>33694</v>
          </cell>
          <cell r="B134">
            <v>641.59</v>
          </cell>
        </row>
        <row r="135">
          <cell r="A135">
            <v>33695</v>
          </cell>
          <cell r="B135">
            <v>641.98</v>
          </cell>
        </row>
        <row r="136">
          <cell r="A136">
            <v>33696</v>
          </cell>
          <cell r="B136">
            <v>645.14</v>
          </cell>
        </row>
        <row r="137">
          <cell r="A137">
            <v>33697</v>
          </cell>
          <cell r="B137">
            <v>644.77</v>
          </cell>
        </row>
        <row r="138">
          <cell r="A138">
            <v>33698</v>
          </cell>
          <cell r="B138">
            <v>643.11</v>
          </cell>
        </row>
        <row r="139">
          <cell r="A139">
            <v>33699</v>
          </cell>
          <cell r="B139">
            <v>643.11</v>
          </cell>
        </row>
        <row r="140">
          <cell r="A140">
            <v>33700</v>
          </cell>
          <cell r="B140">
            <v>643.11</v>
          </cell>
        </row>
        <row r="141">
          <cell r="A141">
            <v>33701</v>
          </cell>
          <cell r="B141">
            <v>645.73</v>
          </cell>
        </row>
        <row r="142">
          <cell r="A142">
            <v>33702</v>
          </cell>
          <cell r="B142">
            <v>643.98</v>
          </cell>
        </row>
        <row r="143">
          <cell r="A143">
            <v>33703</v>
          </cell>
          <cell r="B143">
            <v>644.61</v>
          </cell>
        </row>
        <row r="144">
          <cell r="A144">
            <v>33704</v>
          </cell>
          <cell r="B144">
            <v>646.5</v>
          </cell>
        </row>
        <row r="145">
          <cell r="A145">
            <v>33705</v>
          </cell>
          <cell r="B145">
            <v>647.28</v>
          </cell>
        </row>
        <row r="146">
          <cell r="A146">
            <v>33706</v>
          </cell>
          <cell r="B146">
            <v>647.28</v>
          </cell>
        </row>
        <row r="147">
          <cell r="A147">
            <v>33707</v>
          </cell>
          <cell r="B147">
            <v>647.28</v>
          </cell>
        </row>
        <row r="148">
          <cell r="A148">
            <v>33708</v>
          </cell>
          <cell r="B148">
            <v>649.48</v>
          </cell>
        </row>
        <row r="149">
          <cell r="A149">
            <v>33709</v>
          </cell>
          <cell r="B149">
            <v>655.66</v>
          </cell>
        </row>
        <row r="150">
          <cell r="A150">
            <v>33710</v>
          </cell>
          <cell r="B150">
            <v>657.97</v>
          </cell>
        </row>
        <row r="151">
          <cell r="A151">
            <v>33711</v>
          </cell>
          <cell r="B151">
            <v>657.97</v>
          </cell>
        </row>
        <row r="152">
          <cell r="A152">
            <v>33712</v>
          </cell>
          <cell r="B152">
            <v>657.97</v>
          </cell>
        </row>
        <row r="153">
          <cell r="A153">
            <v>33713</v>
          </cell>
          <cell r="B153">
            <v>657.97</v>
          </cell>
        </row>
        <row r="154">
          <cell r="A154">
            <v>33714</v>
          </cell>
          <cell r="B154">
            <v>657.97</v>
          </cell>
        </row>
        <row r="155">
          <cell r="A155">
            <v>33715</v>
          </cell>
          <cell r="B155">
            <v>655.32000000000005</v>
          </cell>
        </row>
        <row r="156">
          <cell r="A156">
            <v>33716</v>
          </cell>
          <cell r="B156">
            <v>652.57000000000005</v>
          </cell>
        </row>
        <row r="157">
          <cell r="A157">
            <v>33717</v>
          </cell>
          <cell r="B157">
            <v>651.48</v>
          </cell>
        </row>
        <row r="158">
          <cell r="A158">
            <v>33718</v>
          </cell>
          <cell r="B158">
            <v>650.24</v>
          </cell>
        </row>
        <row r="159">
          <cell r="A159">
            <v>33719</v>
          </cell>
          <cell r="B159">
            <v>651.36</v>
          </cell>
        </row>
        <row r="160">
          <cell r="A160">
            <v>33720</v>
          </cell>
          <cell r="B160">
            <v>651.36</v>
          </cell>
        </row>
        <row r="161">
          <cell r="A161">
            <v>33721</v>
          </cell>
          <cell r="B161">
            <v>651.36</v>
          </cell>
        </row>
        <row r="162">
          <cell r="A162">
            <v>33722</v>
          </cell>
          <cell r="B162">
            <v>650.30999999999995</v>
          </cell>
        </row>
        <row r="163">
          <cell r="A163">
            <v>33723</v>
          </cell>
          <cell r="B163">
            <v>651.95000000000005</v>
          </cell>
        </row>
        <row r="164">
          <cell r="A164">
            <v>33724</v>
          </cell>
          <cell r="B164">
            <v>653.83000000000004</v>
          </cell>
        </row>
        <row r="165">
          <cell r="A165">
            <v>33725</v>
          </cell>
          <cell r="B165">
            <v>653.58000000000004</v>
          </cell>
        </row>
        <row r="166">
          <cell r="A166">
            <v>33726</v>
          </cell>
          <cell r="B166">
            <v>653.58000000000004</v>
          </cell>
        </row>
        <row r="167">
          <cell r="A167">
            <v>33727</v>
          </cell>
          <cell r="B167">
            <v>653.58000000000004</v>
          </cell>
        </row>
        <row r="168">
          <cell r="A168">
            <v>33728</v>
          </cell>
          <cell r="B168">
            <v>653.58000000000004</v>
          </cell>
        </row>
        <row r="169">
          <cell r="A169">
            <v>33729</v>
          </cell>
          <cell r="B169">
            <v>653.1</v>
          </cell>
        </row>
        <row r="170">
          <cell r="A170">
            <v>33730</v>
          </cell>
          <cell r="B170">
            <v>653.70000000000005</v>
          </cell>
        </row>
        <row r="171">
          <cell r="A171">
            <v>33731</v>
          </cell>
          <cell r="B171">
            <v>654.74</v>
          </cell>
        </row>
        <row r="172">
          <cell r="A172">
            <v>33732</v>
          </cell>
          <cell r="B172">
            <v>656.4</v>
          </cell>
        </row>
        <row r="173">
          <cell r="A173">
            <v>33733</v>
          </cell>
          <cell r="B173">
            <v>657.91</v>
          </cell>
        </row>
        <row r="174">
          <cell r="A174">
            <v>33734</v>
          </cell>
          <cell r="B174">
            <v>657.91</v>
          </cell>
        </row>
        <row r="175">
          <cell r="A175">
            <v>33735</v>
          </cell>
          <cell r="B175">
            <v>657.91</v>
          </cell>
        </row>
        <row r="176">
          <cell r="A176">
            <v>33736</v>
          </cell>
          <cell r="B176">
            <v>658.52</v>
          </cell>
        </row>
        <row r="177">
          <cell r="A177">
            <v>33737</v>
          </cell>
          <cell r="B177">
            <v>660.57</v>
          </cell>
        </row>
        <row r="178">
          <cell r="A178">
            <v>33738</v>
          </cell>
          <cell r="B178">
            <v>660.88</v>
          </cell>
        </row>
        <row r="179">
          <cell r="A179">
            <v>33739</v>
          </cell>
          <cell r="B179">
            <v>663.43</v>
          </cell>
        </row>
        <row r="180">
          <cell r="A180">
            <v>33740</v>
          </cell>
          <cell r="B180">
            <v>663.58</v>
          </cell>
        </row>
        <row r="181">
          <cell r="A181">
            <v>33741</v>
          </cell>
          <cell r="B181">
            <v>663.58</v>
          </cell>
        </row>
        <row r="182">
          <cell r="A182">
            <v>33742</v>
          </cell>
          <cell r="B182">
            <v>663.58</v>
          </cell>
        </row>
        <row r="183">
          <cell r="A183">
            <v>33743</v>
          </cell>
          <cell r="B183">
            <v>663.75</v>
          </cell>
        </row>
        <row r="184">
          <cell r="A184">
            <v>33744</v>
          </cell>
          <cell r="B184">
            <v>664.5</v>
          </cell>
        </row>
        <row r="185">
          <cell r="A185">
            <v>33745</v>
          </cell>
          <cell r="B185">
            <v>663.1</v>
          </cell>
        </row>
        <row r="186">
          <cell r="A186">
            <v>33746</v>
          </cell>
          <cell r="B186">
            <v>662.6</v>
          </cell>
        </row>
        <row r="187">
          <cell r="A187">
            <v>33747</v>
          </cell>
          <cell r="B187">
            <v>662.11</v>
          </cell>
        </row>
        <row r="188">
          <cell r="A188">
            <v>33748</v>
          </cell>
          <cell r="B188">
            <v>662.11</v>
          </cell>
        </row>
        <row r="189">
          <cell r="A189">
            <v>33749</v>
          </cell>
          <cell r="B189">
            <v>662.11</v>
          </cell>
        </row>
        <row r="190">
          <cell r="A190">
            <v>33750</v>
          </cell>
          <cell r="B190">
            <v>662.15</v>
          </cell>
        </row>
        <row r="191">
          <cell r="A191">
            <v>33751</v>
          </cell>
          <cell r="B191">
            <v>660.46</v>
          </cell>
        </row>
        <row r="192">
          <cell r="A192">
            <v>33752</v>
          </cell>
          <cell r="B192">
            <v>660.16</v>
          </cell>
        </row>
        <row r="193">
          <cell r="A193">
            <v>33753</v>
          </cell>
          <cell r="B193">
            <v>660.99</v>
          </cell>
        </row>
        <row r="194">
          <cell r="A194">
            <v>33754</v>
          </cell>
          <cell r="B194">
            <v>664.37</v>
          </cell>
        </row>
        <row r="195">
          <cell r="A195">
            <v>33755</v>
          </cell>
          <cell r="B195">
            <v>664.37</v>
          </cell>
        </row>
        <row r="196">
          <cell r="A196">
            <v>33756</v>
          </cell>
          <cell r="B196">
            <v>664.37</v>
          </cell>
        </row>
        <row r="197">
          <cell r="A197">
            <v>33757</v>
          </cell>
          <cell r="B197">
            <v>664.37</v>
          </cell>
        </row>
        <row r="198">
          <cell r="A198">
            <v>33758</v>
          </cell>
          <cell r="B198">
            <v>666.11</v>
          </cell>
        </row>
        <row r="199">
          <cell r="A199">
            <v>33759</v>
          </cell>
          <cell r="B199">
            <v>664.3</v>
          </cell>
        </row>
        <row r="200">
          <cell r="A200">
            <v>33760</v>
          </cell>
          <cell r="B200">
            <v>666.47</v>
          </cell>
        </row>
        <row r="201">
          <cell r="A201">
            <v>33761</v>
          </cell>
          <cell r="B201">
            <v>664.36</v>
          </cell>
        </row>
        <row r="202">
          <cell r="A202">
            <v>33762</v>
          </cell>
          <cell r="B202">
            <v>664.36</v>
          </cell>
        </row>
        <row r="203">
          <cell r="A203">
            <v>33763</v>
          </cell>
          <cell r="B203">
            <v>664.36</v>
          </cell>
        </row>
        <row r="204">
          <cell r="A204">
            <v>33764</v>
          </cell>
          <cell r="B204">
            <v>665.91</v>
          </cell>
        </row>
        <row r="205">
          <cell r="A205">
            <v>33765</v>
          </cell>
          <cell r="B205">
            <v>665.92</v>
          </cell>
        </row>
        <row r="206">
          <cell r="A206">
            <v>33766</v>
          </cell>
          <cell r="B206">
            <v>667.96</v>
          </cell>
        </row>
        <row r="207">
          <cell r="A207">
            <v>33767</v>
          </cell>
          <cell r="B207">
            <v>667.52</v>
          </cell>
        </row>
        <row r="208">
          <cell r="A208">
            <v>33768</v>
          </cell>
          <cell r="B208">
            <v>669.55</v>
          </cell>
        </row>
        <row r="209">
          <cell r="A209">
            <v>33769</v>
          </cell>
          <cell r="B209">
            <v>669.55</v>
          </cell>
        </row>
        <row r="210">
          <cell r="A210">
            <v>33770</v>
          </cell>
          <cell r="B210">
            <v>669.55</v>
          </cell>
        </row>
        <row r="211">
          <cell r="A211">
            <v>33771</v>
          </cell>
          <cell r="B211">
            <v>671.36</v>
          </cell>
        </row>
        <row r="212">
          <cell r="A212">
            <v>33772</v>
          </cell>
          <cell r="B212">
            <v>675.76</v>
          </cell>
        </row>
        <row r="213">
          <cell r="A213">
            <v>33773</v>
          </cell>
          <cell r="B213">
            <v>680.17</v>
          </cell>
        </row>
        <row r="214">
          <cell r="A214">
            <v>33774</v>
          </cell>
          <cell r="B214">
            <v>678.25</v>
          </cell>
        </row>
        <row r="215">
          <cell r="A215">
            <v>33775</v>
          </cell>
          <cell r="B215">
            <v>683.37</v>
          </cell>
        </row>
        <row r="216">
          <cell r="A216">
            <v>33776</v>
          </cell>
          <cell r="B216">
            <v>683.37</v>
          </cell>
        </row>
        <row r="217">
          <cell r="A217">
            <v>33777</v>
          </cell>
          <cell r="B217">
            <v>683.37</v>
          </cell>
        </row>
        <row r="218">
          <cell r="A218">
            <v>33778</v>
          </cell>
          <cell r="B218">
            <v>683.37</v>
          </cell>
        </row>
        <row r="219">
          <cell r="A219">
            <v>33779</v>
          </cell>
          <cell r="B219">
            <v>690.08</v>
          </cell>
        </row>
        <row r="220">
          <cell r="A220">
            <v>33780</v>
          </cell>
          <cell r="B220">
            <v>699.09</v>
          </cell>
        </row>
        <row r="221">
          <cell r="A221">
            <v>33781</v>
          </cell>
          <cell r="B221">
            <v>701.83</v>
          </cell>
        </row>
        <row r="222">
          <cell r="A222">
            <v>33782</v>
          </cell>
          <cell r="B222">
            <v>697.57</v>
          </cell>
        </row>
        <row r="223">
          <cell r="A223">
            <v>33783</v>
          </cell>
          <cell r="B223">
            <v>697.57</v>
          </cell>
        </row>
        <row r="224">
          <cell r="A224">
            <v>33784</v>
          </cell>
          <cell r="B224">
            <v>697.57</v>
          </cell>
        </row>
        <row r="225">
          <cell r="A225">
            <v>33785</v>
          </cell>
          <cell r="B225">
            <v>697.57</v>
          </cell>
        </row>
        <row r="226">
          <cell r="A226">
            <v>33786</v>
          </cell>
          <cell r="B226">
            <v>695.36</v>
          </cell>
        </row>
        <row r="227">
          <cell r="A227">
            <v>33787</v>
          </cell>
          <cell r="B227">
            <v>694.43</v>
          </cell>
        </row>
        <row r="228">
          <cell r="A228">
            <v>33788</v>
          </cell>
          <cell r="B228">
            <v>693.71</v>
          </cell>
        </row>
        <row r="229">
          <cell r="A229">
            <v>33789</v>
          </cell>
          <cell r="B229">
            <v>693.4</v>
          </cell>
        </row>
        <row r="230">
          <cell r="A230">
            <v>33790</v>
          </cell>
          <cell r="B230">
            <v>693.4</v>
          </cell>
        </row>
        <row r="231">
          <cell r="A231">
            <v>33791</v>
          </cell>
          <cell r="B231">
            <v>693.4</v>
          </cell>
        </row>
        <row r="232">
          <cell r="A232">
            <v>33792</v>
          </cell>
          <cell r="B232">
            <v>696.12</v>
          </cell>
        </row>
        <row r="233">
          <cell r="A233">
            <v>33793</v>
          </cell>
          <cell r="B233">
            <v>695.65</v>
          </cell>
        </row>
        <row r="234">
          <cell r="A234">
            <v>33794</v>
          </cell>
          <cell r="B234">
            <v>699.01</v>
          </cell>
        </row>
        <row r="235">
          <cell r="A235">
            <v>33795</v>
          </cell>
          <cell r="B235">
            <v>703.74</v>
          </cell>
        </row>
        <row r="236">
          <cell r="A236">
            <v>33796</v>
          </cell>
          <cell r="B236">
            <v>708.72</v>
          </cell>
        </row>
        <row r="237">
          <cell r="A237">
            <v>33797</v>
          </cell>
          <cell r="B237">
            <v>708.72</v>
          </cell>
        </row>
        <row r="238">
          <cell r="A238">
            <v>33798</v>
          </cell>
          <cell r="B238">
            <v>708.72</v>
          </cell>
        </row>
        <row r="239">
          <cell r="A239">
            <v>33799</v>
          </cell>
          <cell r="B239">
            <v>720.47</v>
          </cell>
        </row>
        <row r="240">
          <cell r="A240">
            <v>33800</v>
          </cell>
          <cell r="B240">
            <v>719.15</v>
          </cell>
        </row>
        <row r="241">
          <cell r="A241">
            <v>33801</v>
          </cell>
          <cell r="B241">
            <v>717.45</v>
          </cell>
        </row>
        <row r="242">
          <cell r="A242">
            <v>33802</v>
          </cell>
          <cell r="B242">
            <v>717.7</v>
          </cell>
        </row>
        <row r="243">
          <cell r="A243">
            <v>33803</v>
          </cell>
          <cell r="B243">
            <v>715.11</v>
          </cell>
        </row>
        <row r="244">
          <cell r="A244">
            <v>33804</v>
          </cell>
          <cell r="B244">
            <v>715.11</v>
          </cell>
        </row>
        <row r="245">
          <cell r="A245">
            <v>33805</v>
          </cell>
          <cell r="B245">
            <v>715.11</v>
          </cell>
        </row>
        <row r="246">
          <cell r="A246">
            <v>33806</v>
          </cell>
          <cell r="B246">
            <v>715.11</v>
          </cell>
        </row>
        <row r="247">
          <cell r="A247">
            <v>33807</v>
          </cell>
          <cell r="B247">
            <v>710.91</v>
          </cell>
        </row>
        <row r="248">
          <cell r="A248">
            <v>33808</v>
          </cell>
          <cell r="B248">
            <v>707.96</v>
          </cell>
        </row>
        <row r="249">
          <cell r="A249">
            <v>33809</v>
          </cell>
          <cell r="B249">
            <v>699.73</v>
          </cell>
        </row>
        <row r="250">
          <cell r="A250">
            <v>33810</v>
          </cell>
          <cell r="B250">
            <v>699.68</v>
          </cell>
        </row>
        <row r="251">
          <cell r="A251">
            <v>33811</v>
          </cell>
          <cell r="B251">
            <v>699.68</v>
          </cell>
        </row>
        <row r="252">
          <cell r="A252">
            <v>33812</v>
          </cell>
          <cell r="B252">
            <v>699.68</v>
          </cell>
        </row>
        <row r="253">
          <cell r="A253">
            <v>33813</v>
          </cell>
          <cell r="B253">
            <v>701.66</v>
          </cell>
        </row>
        <row r="254">
          <cell r="A254">
            <v>33814</v>
          </cell>
          <cell r="B254">
            <v>701.89</v>
          </cell>
        </row>
        <row r="255">
          <cell r="A255">
            <v>33815</v>
          </cell>
          <cell r="B255">
            <v>702.02</v>
          </cell>
        </row>
        <row r="256">
          <cell r="A256">
            <v>33816</v>
          </cell>
          <cell r="B256">
            <v>705.14</v>
          </cell>
        </row>
        <row r="257">
          <cell r="A257">
            <v>33817</v>
          </cell>
          <cell r="B257">
            <v>702.52</v>
          </cell>
        </row>
        <row r="258">
          <cell r="A258">
            <v>33818</v>
          </cell>
          <cell r="B258">
            <v>702.52</v>
          </cell>
        </row>
        <row r="259">
          <cell r="A259">
            <v>33819</v>
          </cell>
          <cell r="B259">
            <v>702.52</v>
          </cell>
        </row>
        <row r="260">
          <cell r="A260">
            <v>33820</v>
          </cell>
          <cell r="B260">
            <v>701.82</v>
          </cell>
        </row>
        <row r="261">
          <cell r="A261">
            <v>33821</v>
          </cell>
          <cell r="B261">
            <v>698.84</v>
          </cell>
        </row>
        <row r="262">
          <cell r="A262">
            <v>33822</v>
          </cell>
          <cell r="B262">
            <v>695.32</v>
          </cell>
        </row>
        <row r="263">
          <cell r="A263">
            <v>33823</v>
          </cell>
          <cell r="B263">
            <v>694.25</v>
          </cell>
        </row>
        <row r="264">
          <cell r="A264">
            <v>33824</v>
          </cell>
          <cell r="B264">
            <v>694.25</v>
          </cell>
        </row>
        <row r="265">
          <cell r="A265">
            <v>33825</v>
          </cell>
          <cell r="B265">
            <v>694.25</v>
          </cell>
        </row>
        <row r="266">
          <cell r="A266">
            <v>33826</v>
          </cell>
          <cell r="B266">
            <v>694.25</v>
          </cell>
        </row>
        <row r="267">
          <cell r="A267">
            <v>33827</v>
          </cell>
          <cell r="B267">
            <v>692.72</v>
          </cell>
        </row>
        <row r="268">
          <cell r="A268">
            <v>33828</v>
          </cell>
          <cell r="B268">
            <v>692.25</v>
          </cell>
        </row>
        <row r="269">
          <cell r="A269">
            <v>33829</v>
          </cell>
          <cell r="B269">
            <v>694.28</v>
          </cell>
        </row>
        <row r="270">
          <cell r="A270">
            <v>33830</v>
          </cell>
          <cell r="B270">
            <v>692.51</v>
          </cell>
        </row>
        <row r="271">
          <cell r="A271">
            <v>33831</v>
          </cell>
          <cell r="B271">
            <v>693.25</v>
          </cell>
        </row>
        <row r="272">
          <cell r="A272">
            <v>33832</v>
          </cell>
          <cell r="B272">
            <v>693.25</v>
          </cell>
        </row>
        <row r="273">
          <cell r="A273">
            <v>33833</v>
          </cell>
          <cell r="B273">
            <v>693.25</v>
          </cell>
        </row>
        <row r="274">
          <cell r="A274">
            <v>33834</v>
          </cell>
          <cell r="B274">
            <v>693.25</v>
          </cell>
        </row>
        <row r="275">
          <cell r="A275">
            <v>33835</v>
          </cell>
          <cell r="B275">
            <v>693.69</v>
          </cell>
        </row>
        <row r="276">
          <cell r="A276">
            <v>33836</v>
          </cell>
          <cell r="B276">
            <v>692.48</v>
          </cell>
        </row>
        <row r="277">
          <cell r="A277">
            <v>33837</v>
          </cell>
          <cell r="B277">
            <v>692.56</v>
          </cell>
        </row>
        <row r="278">
          <cell r="A278">
            <v>33838</v>
          </cell>
          <cell r="B278">
            <v>693.94</v>
          </cell>
        </row>
        <row r="279">
          <cell r="A279">
            <v>33839</v>
          </cell>
          <cell r="B279">
            <v>693.94</v>
          </cell>
        </row>
        <row r="280">
          <cell r="A280">
            <v>33840</v>
          </cell>
          <cell r="B280">
            <v>693.94</v>
          </cell>
        </row>
        <row r="281">
          <cell r="A281">
            <v>33841</v>
          </cell>
          <cell r="B281">
            <v>689.56</v>
          </cell>
        </row>
        <row r="282">
          <cell r="A282">
            <v>33842</v>
          </cell>
          <cell r="B282">
            <v>689.21</v>
          </cell>
        </row>
        <row r="283">
          <cell r="A283">
            <v>33843</v>
          </cell>
          <cell r="B283">
            <v>689.45</v>
          </cell>
        </row>
        <row r="284">
          <cell r="A284">
            <v>33844</v>
          </cell>
          <cell r="B284">
            <v>690.3</v>
          </cell>
        </row>
        <row r="285">
          <cell r="A285">
            <v>33845</v>
          </cell>
          <cell r="B285">
            <v>691.68</v>
          </cell>
        </row>
        <row r="286">
          <cell r="A286">
            <v>33846</v>
          </cell>
          <cell r="B286">
            <v>691.68</v>
          </cell>
        </row>
        <row r="287">
          <cell r="A287">
            <v>33847</v>
          </cell>
          <cell r="B287">
            <v>691.68</v>
          </cell>
        </row>
        <row r="288">
          <cell r="A288">
            <v>33848</v>
          </cell>
          <cell r="B288">
            <v>691.9</v>
          </cell>
        </row>
        <row r="289">
          <cell r="A289">
            <v>33849</v>
          </cell>
          <cell r="B289">
            <v>692.89</v>
          </cell>
        </row>
        <row r="290">
          <cell r="A290">
            <v>33850</v>
          </cell>
          <cell r="B290">
            <v>693.02</v>
          </cell>
        </row>
        <row r="291">
          <cell r="A291">
            <v>33851</v>
          </cell>
          <cell r="B291">
            <v>695.62</v>
          </cell>
        </row>
        <row r="292">
          <cell r="A292">
            <v>33852</v>
          </cell>
          <cell r="B292">
            <v>696.77</v>
          </cell>
        </row>
        <row r="293">
          <cell r="A293">
            <v>33853</v>
          </cell>
          <cell r="B293">
            <v>696.77</v>
          </cell>
        </row>
        <row r="294">
          <cell r="A294">
            <v>33854</v>
          </cell>
          <cell r="B294">
            <v>696.77</v>
          </cell>
        </row>
        <row r="295">
          <cell r="A295">
            <v>33855</v>
          </cell>
          <cell r="B295">
            <v>697.69</v>
          </cell>
        </row>
        <row r="296">
          <cell r="A296">
            <v>33856</v>
          </cell>
          <cell r="B296">
            <v>698.28</v>
          </cell>
        </row>
        <row r="297">
          <cell r="A297">
            <v>33857</v>
          </cell>
          <cell r="B297">
            <v>695.38</v>
          </cell>
        </row>
        <row r="298">
          <cell r="A298">
            <v>33858</v>
          </cell>
          <cell r="B298">
            <v>695.54</v>
          </cell>
        </row>
        <row r="299">
          <cell r="A299">
            <v>33859</v>
          </cell>
          <cell r="B299">
            <v>696.39</v>
          </cell>
        </row>
        <row r="300">
          <cell r="A300">
            <v>33860</v>
          </cell>
          <cell r="B300">
            <v>696.39</v>
          </cell>
        </row>
        <row r="301">
          <cell r="A301">
            <v>33861</v>
          </cell>
          <cell r="B301">
            <v>696.39</v>
          </cell>
        </row>
        <row r="302">
          <cell r="A302">
            <v>33862</v>
          </cell>
          <cell r="B302">
            <v>696.29</v>
          </cell>
        </row>
        <row r="303">
          <cell r="A303">
            <v>33863</v>
          </cell>
          <cell r="B303">
            <v>696.84</v>
          </cell>
        </row>
        <row r="304">
          <cell r="A304">
            <v>33864</v>
          </cell>
          <cell r="B304">
            <v>695.7</v>
          </cell>
        </row>
        <row r="305">
          <cell r="A305">
            <v>33865</v>
          </cell>
          <cell r="B305">
            <v>696.66</v>
          </cell>
        </row>
        <row r="306">
          <cell r="A306">
            <v>33866</v>
          </cell>
          <cell r="B306">
            <v>696.42</v>
          </cell>
        </row>
        <row r="307">
          <cell r="A307">
            <v>33867</v>
          </cell>
          <cell r="B307">
            <v>696.42</v>
          </cell>
        </row>
        <row r="308">
          <cell r="A308">
            <v>33868</v>
          </cell>
          <cell r="B308">
            <v>696.42</v>
          </cell>
        </row>
        <row r="309">
          <cell r="A309">
            <v>33869</v>
          </cell>
          <cell r="B309">
            <v>699.16</v>
          </cell>
        </row>
        <row r="310">
          <cell r="A310">
            <v>33870</v>
          </cell>
          <cell r="B310">
            <v>697.77</v>
          </cell>
        </row>
        <row r="311">
          <cell r="A311">
            <v>33871</v>
          </cell>
          <cell r="B311">
            <v>698.4</v>
          </cell>
        </row>
        <row r="312">
          <cell r="A312">
            <v>33872</v>
          </cell>
          <cell r="B312">
            <v>697.01</v>
          </cell>
        </row>
        <row r="313">
          <cell r="A313">
            <v>33873</v>
          </cell>
          <cell r="B313">
            <v>704.8</v>
          </cell>
        </row>
        <row r="314">
          <cell r="A314">
            <v>33874</v>
          </cell>
          <cell r="B314">
            <v>704.8</v>
          </cell>
        </row>
        <row r="315">
          <cell r="A315">
            <v>33875</v>
          </cell>
          <cell r="B315">
            <v>704.8</v>
          </cell>
        </row>
        <row r="316">
          <cell r="A316">
            <v>33876</v>
          </cell>
          <cell r="B316">
            <v>701</v>
          </cell>
        </row>
        <row r="317">
          <cell r="A317">
            <v>33877</v>
          </cell>
          <cell r="B317">
            <v>702.81</v>
          </cell>
        </row>
        <row r="318">
          <cell r="A318">
            <v>33878</v>
          </cell>
          <cell r="B318">
            <v>699.7</v>
          </cell>
        </row>
        <row r="319">
          <cell r="A319">
            <v>33879</v>
          </cell>
          <cell r="B319">
            <v>703.08</v>
          </cell>
        </row>
        <row r="320">
          <cell r="A320">
            <v>33880</v>
          </cell>
          <cell r="B320">
            <v>710.22</v>
          </cell>
        </row>
        <row r="321">
          <cell r="A321">
            <v>33881</v>
          </cell>
          <cell r="B321">
            <v>710.22</v>
          </cell>
        </row>
        <row r="322">
          <cell r="A322">
            <v>33882</v>
          </cell>
          <cell r="B322">
            <v>710.22</v>
          </cell>
        </row>
        <row r="323">
          <cell r="A323">
            <v>33883</v>
          </cell>
          <cell r="B323">
            <v>704.52</v>
          </cell>
        </row>
        <row r="324">
          <cell r="A324">
            <v>33884</v>
          </cell>
          <cell r="B324">
            <v>703.66</v>
          </cell>
        </row>
        <row r="325">
          <cell r="A325">
            <v>33885</v>
          </cell>
          <cell r="B325">
            <v>702.71</v>
          </cell>
        </row>
        <row r="326">
          <cell r="A326">
            <v>33886</v>
          </cell>
          <cell r="B326">
            <v>704.06</v>
          </cell>
        </row>
        <row r="327">
          <cell r="A327">
            <v>33887</v>
          </cell>
          <cell r="B327">
            <v>701.88</v>
          </cell>
        </row>
        <row r="328">
          <cell r="A328">
            <v>33888</v>
          </cell>
          <cell r="B328">
            <v>701.88</v>
          </cell>
        </row>
        <row r="329">
          <cell r="A329">
            <v>33889</v>
          </cell>
          <cell r="B329">
            <v>701.88</v>
          </cell>
        </row>
        <row r="330">
          <cell r="A330">
            <v>33890</v>
          </cell>
          <cell r="B330">
            <v>701.88</v>
          </cell>
        </row>
        <row r="331">
          <cell r="A331">
            <v>33891</v>
          </cell>
          <cell r="B331">
            <v>702.48</v>
          </cell>
        </row>
        <row r="332">
          <cell r="A332">
            <v>33892</v>
          </cell>
          <cell r="B332">
            <v>705.52</v>
          </cell>
        </row>
        <row r="333">
          <cell r="A333">
            <v>33893</v>
          </cell>
          <cell r="B333">
            <v>708.21</v>
          </cell>
        </row>
        <row r="334">
          <cell r="A334">
            <v>33894</v>
          </cell>
          <cell r="B334">
            <v>707.13</v>
          </cell>
        </row>
        <row r="335">
          <cell r="A335">
            <v>33895</v>
          </cell>
          <cell r="B335">
            <v>707.13</v>
          </cell>
        </row>
        <row r="336">
          <cell r="A336">
            <v>33896</v>
          </cell>
          <cell r="B336">
            <v>707.13</v>
          </cell>
        </row>
        <row r="337">
          <cell r="A337">
            <v>33897</v>
          </cell>
          <cell r="B337">
            <v>707.35</v>
          </cell>
        </row>
        <row r="338">
          <cell r="A338">
            <v>33898</v>
          </cell>
          <cell r="B338">
            <v>706.06</v>
          </cell>
        </row>
        <row r="339">
          <cell r="A339">
            <v>33899</v>
          </cell>
          <cell r="B339">
            <v>709.22</v>
          </cell>
        </row>
        <row r="340">
          <cell r="A340">
            <v>33900</v>
          </cell>
          <cell r="B340">
            <v>710.19</v>
          </cell>
        </row>
        <row r="341">
          <cell r="A341">
            <v>33901</v>
          </cell>
          <cell r="B341">
            <v>712.04</v>
          </cell>
        </row>
        <row r="342">
          <cell r="A342">
            <v>33902</v>
          </cell>
          <cell r="B342">
            <v>712.04</v>
          </cell>
        </row>
        <row r="343">
          <cell r="A343">
            <v>33903</v>
          </cell>
          <cell r="B343">
            <v>712.04</v>
          </cell>
        </row>
        <row r="344">
          <cell r="A344">
            <v>33904</v>
          </cell>
          <cell r="B344">
            <v>713.55</v>
          </cell>
        </row>
        <row r="345">
          <cell r="A345">
            <v>33905</v>
          </cell>
          <cell r="B345">
            <v>716.39</v>
          </cell>
        </row>
        <row r="346">
          <cell r="A346">
            <v>33906</v>
          </cell>
          <cell r="B346">
            <v>715.31</v>
          </cell>
        </row>
        <row r="347">
          <cell r="A347">
            <v>33907</v>
          </cell>
          <cell r="B347">
            <v>717.37</v>
          </cell>
        </row>
        <row r="348">
          <cell r="A348">
            <v>33908</v>
          </cell>
          <cell r="B348">
            <v>716.88</v>
          </cell>
        </row>
        <row r="349">
          <cell r="A349">
            <v>33909</v>
          </cell>
          <cell r="B349">
            <v>716.88</v>
          </cell>
        </row>
        <row r="350">
          <cell r="A350">
            <v>33910</v>
          </cell>
          <cell r="B350">
            <v>716.88</v>
          </cell>
        </row>
        <row r="351">
          <cell r="A351">
            <v>33911</v>
          </cell>
          <cell r="B351">
            <v>716.88</v>
          </cell>
        </row>
        <row r="352">
          <cell r="A352">
            <v>33912</v>
          </cell>
          <cell r="B352">
            <v>718.98</v>
          </cell>
        </row>
        <row r="353">
          <cell r="A353">
            <v>33913</v>
          </cell>
          <cell r="B353">
            <v>719.21</v>
          </cell>
        </row>
        <row r="354">
          <cell r="A354">
            <v>33914</v>
          </cell>
          <cell r="B354">
            <v>720.96</v>
          </cell>
        </row>
        <row r="355">
          <cell r="A355">
            <v>33915</v>
          </cell>
          <cell r="B355">
            <v>722.57</v>
          </cell>
        </row>
        <row r="356">
          <cell r="A356">
            <v>33916</v>
          </cell>
          <cell r="B356">
            <v>722.57</v>
          </cell>
        </row>
        <row r="357">
          <cell r="A357">
            <v>33917</v>
          </cell>
          <cell r="B357">
            <v>722.57</v>
          </cell>
        </row>
        <row r="358">
          <cell r="A358">
            <v>33918</v>
          </cell>
          <cell r="B358">
            <v>720.48</v>
          </cell>
        </row>
        <row r="359">
          <cell r="A359">
            <v>33919</v>
          </cell>
          <cell r="B359">
            <v>722.37</v>
          </cell>
        </row>
        <row r="360">
          <cell r="A360">
            <v>33920</v>
          </cell>
          <cell r="B360">
            <v>723.72</v>
          </cell>
        </row>
        <row r="361">
          <cell r="A361">
            <v>33921</v>
          </cell>
          <cell r="B361">
            <v>722.72</v>
          </cell>
        </row>
        <row r="362">
          <cell r="A362">
            <v>33922</v>
          </cell>
          <cell r="B362">
            <v>724.07</v>
          </cell>
        </row>
        <row r="363">
          <cell r="A363">
            <v>33923</v>
          </cell>
          <cell r="B363">
            <v>724.07</v>
          </cell>
        </row>
        <row r="364">
          <cell r="A364">
            <v>33924</v>
          </cell>
          <cell r="B364">
            <v>724.07</v>
          </cell>
        </row>
        <row r="365">
          <cell r="A365">
            <v>33925</v>
          </cell>
          <cell r="B365">
            <v>724.07</v>
          </cell>
        </row>
        <row r="366">
          <cell r="A366">
            <v>33926</v>
          </cell>
          <cell r="B366">
            <v>730.11</v>
          </cell>
        </row>
        <row r="367">
          <cell r="A367">
            <v>33927</v>
          </cell>
          <cell r="B367">
            <v>724.97</v>
          </cell>
        </row>
        <row r="368">
          <cell r="A368">
            <v>33928</v>
          </cell>
          <cell r="B368">
            <v>724.9</v>
          </cell>
        </row>
        <row r="369">
          <cell r="A369">
            <v>33929</v>
          </cell>
          <cell r="B369">
            <v>721.98</v>
          </cell>
        </row>
        <row r="370">
          <cell r="A370">
            <v>33930</v>
          </cell>
          <cell r="B370">
            <v>721.98</v>
          </cell>
        </row>
        <row r="371">
          <cell r="A371">
            <v>33931</v>
          </cell>
          <cell r="B371">
            <v>721.98</v>
          </cell>
        </row>
        <row r="372">
          <cell r="A372">
            <v>33932</v>
          </cell>
          <cell r="B372">
            <v>726.97</v>
          </cell>
        </row>
        <row r="373">
          <cell r="A373">
            <v>33933</v>
          </cell>
          <cell r="B373">
            <v>720.63</v>
          </cell>
        </row>
        <row r="374">
          <cell r="A374">
            <v>33934</v>
          </cell>
          <cell r="B374">
            <v>721.47</v>
          </cell>
        </row>
        <row r="375">
          <cell r="A375">
            <v>33935</v>
          </cell>
          <cell r="B375">
            <v>722.61</v>
          </cell>
        </row>
        <row r="376">
          <cell r="A376">
            <v>33936</v>
          </cell>
          <cell r="B376">
            <v>725.45</v>
          </cell>
        </row>
        <row r="377">
          <cell r="A377">
            <v>33937</v>
          </cell>
          <cell r="B377">
            <v>725.45</v>
          </cell>
        </row>
        <row r="378">
          <cell r="A378">
            <v>33938</v>
          </cell>
          <cell r="B378">
            <v>725.45</v>
          </cell>
        </row>
        <row r="379">
          <cell r="A379">
            <v>33939</v>
          </cell>
          <cell r="B379">
            <v>729.42</v>
          </cell>
        </row>
        <row r="380">
          <cell r="A380">
            <v>33940</v>
          </cell>
          <cell r="B380">
            <v>725.75</v>
          </cell>
        </row>
        <row r="381">
          <cell r="A381">
            <v>33941</v>
          </cell>
          <cell r="B381">
            <v>729.74</v>
          </cell>
        </row>
        <row r="382">
          <cell r="A382">
            <v>33942</v>
          </cell>
          <cell r="B382">
            <v>738.19</v>
          </cell>
        </row>
        <row r="383">
          <cell r="A383">
            <v>33943</v>
          </cell>
          <cell r="B383">
            <v>736.29</v>
          </cell>
        </row>
        <row r="384">
          <cell r="A384">
            <v>33944</v>
          </cell>
          <cell r="B384">
            <v>736.29</v>
          </cell>
        </row>
        <row r="385">
          <cell r="A385">
            <v>33945</v>
          </cell>
          <cell r="B385">
            <v>736.29</v>
          </cell>
        </row>
        <row r="386">
          <cell r="A386">
            <v>33946</v>
          </cell>
          <cell r="B386">
            <v>732.11</v>
          </cell>
        </row>
        <row r="387">
          <cell r="A387">
            <v>33947</v>
          </cell>
          <cell r="B387">
            <v>732.11</v>
          </cell>
        </row>
        <row r="388">
          <cell r="A388">
            <v>33948</v>
          </cell>
          <cell r="B388">
            <v>732.4</v>
          </cell>
        </row>
        <row r="389">
          <cell r="A389">
            <v>33949</v>
          </cell>
          <cell r="B389">
            <v>727.21</v>
          </cell>
        </row>
        <row r="390">
          <cell r="A390">
            <v>33950</v>
          </cell>
          <cell r="B390">
            <v>729.8</v>
          </cell>
        </row>
        <row r="391">
          <cell r="A391">
            <v>33951</v>
          </cell>
          <cell r="B391">
            <v>729.8</v>
          </cell>
        </row>
        <row r="392">
          <cell r="A392">
            <v>33952</v>
          </cell>
          <cell r="B392">
            <v>729.8</v>
          </cell>
        </row>
        <row r="393">
          <cell r="A393">
            <v>33953</v>
          </cell>
          <cell r="B393">
            <v>732.69</v>
          </cell>
        </row>
        <row r="394">
          <cell r="A394">
            <v>33954</v>
          </cell>
          <cell r="B394">
            <v>736.2</v>
          </cell>
        </row>
        <row r="395">
          <cell r="A395">
            <v>33955</v>
          </cell>
          <cell r="B395">
            <v>734.98</v>
          </cell>
        </row>
        <row r="396">
          <cell r="A396">
            <v>33956</v>
          </cell>
          <cell r="B396">
            <v>732.54</v>
          </cell>
        </row>
        <row r="397">
          <cell r="A397">
            <v>33957</v>
          </cell>
          <cell r="B397">
            <v>735.31</v>
          </cell>
        </row>
        <row r="398">
          <cell r="A398">
            <v>33958</v>
          </cell>
          <cell r="B398">
            <v>735.31</v>
          </cell>
        </row>
        <row r="399">
          <cell r="A399">
            <v>33959</v>
          </cell>
          <cell r="B399">
            <v>735.31</v>
          </cell>
        </row>
        <row r="400">
          <cell r="A400">
            <v>33960</v>
          </cell>
          <cell r="B400">
            <v>736.82</v>
          </cell>
        </row>
        <row r="401">
          <cell r="A401">
            <v>33961</v>
          </cell>
          <cell r="B401">
            <v>735</v>
          </cell>
        </row>
        <row r="402">
          <cell r="A402">
            <v>33962</v>
          </cell>
          <cell r="B402">
            <v>735.19</v>
          </cell>
        </row>
        <row r="403">
          <cell r="A403">
            <v>33963</v>
          </cell>
          <cell r="B403">
            <v>735.19</v>
          </cell>
        </row>
        <row r="404">
          <cell r="A404">
            <v>33964</v>
          </cell>
          <cell r="B404">
            <v>735.19</v>
          </cell>
        </row>
        <row r="405">
          <cell r="A405">
            <v>33965</v>
          </cell>
          <cell r="B405">
            <v>735.19</v>
          </cell>
        </row>
        <row r="406">
          <cell r="A406">
            <v>33966</v>
          </cell>
          <cell r="B406">
            <v>735.19</v>
          </cell>
        </row>
        <row r="407">
          <cell r="A407">
            <v>33967</v>
          </cell>
          <cell r="B407">
            <v>737.44</v>
          </cell>
        </row>
        <row r="408">
          <cell r="A408">
            <v>33968</v>
          </cell>
          <cell r="B408">
            <v>737.98</v>
          </cell>
        </row>
        <row r="409">
          <cell r="A409">
            <v>33969</v>
          </cell>
          <cell r="B409">
            <v>737.98</v>
          </cell>
        </row>
        <row r="410">
          <cell r="A410">
            <v>33970</v>
          </cell>
          <cell r="B410">
            <v>737.98</v>
          </cell>
        </row>
        <row r="411">
          <cell r="A411">
            <v>33971</v>
          </cell>
          <cell r="B411">
            <v>737.98</v>
          </cell>
        </row>
        <row r="412">
          <cell r="A412">
            <v>33972</v>
          </cell>
          <cell r="B412">
            <v>737.98</v>
          </cell>
        </row>
        <row r="413">
          <cell r="A413">
            <v>33973</v>
          </cell>
          <cell r="B413">
            <v>737.98</v>
          </cell>
        </row>
        <row r="414">
          <cell r="A414">
            <v>33974</v>
          </cell>
          <cell r="B414">
            <v>737.55</v>
          </cell>
        </row>
        <row r="415">
          <cell r="A415">
            <v>33975</v>
          </cell>
          <cell r="B415">
            <v>738.65</v>
          </cell>
        </row>
        <row r="416">
          <cell r="A416">
            <v>33976</v>
          </cell>
          <cell r="B416">
            <v>740.08</v>
          </cell>
        </row>
        <row r="417">
          <cell r="A417">
            <v>33977</v>
          </cell>
          <cell r="B417">
            <v>742.61</v>
          </cell>
        </row>
        <row r="418">
          <cell r="A418">
            <v>33978</v>
          </cell>
          <cell r="B418">
            <v>746.63</v>
          </cell>
        </row>
        <row r="419">
          <cell r="A419">
            <v>33979</v>
          </cell>
          <cell r="B419">
            <v>746.63</v>
          </cell>
        </row>
        <row r="420">
          <cell r="A420">
            <v>33980</v>
          </cell>
          <cell r="B420">
            <v>746.63</v>
          </cell>
        </row>
        <row r="421">
          <cell r="A421">
            <v>33981</v>
          </cell>
          <cell r="B421">
            <v>746.63</v>
          </cell>
        </row>
        <row r="422">
          <cell r="A422">
            <v>33982</v>
          </cell>
          <cell r="B422">
            <v>749.63</v>
          </cell>
        </row>
        <row r="423">
          <cell r="A423">
            <v>33983</v>
          </cell>
          <cell r="B423">
            <v>748.98</v>
          </cell>
        </row>
        <row r="424">
          <cell r="A424">
            <v>33984</v>
          </cell>
          <cell r="B424">
            <v>746.71</v>
          </cell>
        </row>
        <row r="425">
          <cell r="A425">
            <v>33985</v>
          </cell>
          <cell r="B425">
            <v>746.39</v>
          </cell>
        </row>
        <row r="426">
          <cell r="A426">
            <v>33986</v>
          </cell>
          <cell r="B426">
            <v>746.39</v>
          </cell>
        </row>
        <row r="427">
          <cell r="A427">
            <v>33987</v>
          </cell>
          <cell r="B427">
            <v>746.39</v>
          </cell>
        </row>
        <row r="428">
          <cell r="A428">
            <v>33988</v>
          </cell>
          <cell r="B428">
            <v>747.2</v>
          </cell>
        </row>
        <row r="429">
          <cell r="A429">
            <v>33989</v>
          </cell>
          <cell r="B429">
            <v>748.07</v>
          </cell>
        </row>
        <row r="430">
          <cell r="A430">
            <v>33990</v>
          </cell>
          <cell r="B430">
            <v>750.06</v>
          </cell>
        </row>
        <row r="431">
          <cell r="A431">
            <v>33991</v>
          </cell>
          <cell r="B431">
            <v>750</v>
          </cell>
        </row>
        <row r="432">
          <cell r="A432">
            <v>33992</v>
          </cell>
          <cell r="B432">
            <v>748.56</v>
          </cell>
        </row>
        <row r="433">
          <cell r="A433">
            <v>33993</v>
          </cell>
          <cell r="B433">
            <v>748.56</v>
          </cell>
        </row>
        <row r="434">
          <cell r="A434">
            <v>33994</v>
          </cell>
          <cell r="B434">
            <v>748.56</v>
          </cell>
        </row>
        <row r="435">
          <cell r="A435">
            <v>33995</v>
          </cell>
          <cell r="B435">
            <v>747.25</v>
          </cell>
        </row>
        <row r="436">
          <cell r="A436">
            <v>33996</v>
          </cell>
          <cell r="B436">
            <v>747.13</v>
          </cell>
        </row>
        <row r="437">
          <cell r="A437">
            <v>33997</v>
          </cell>
          <cell r="B437">
            <v>746.21</v>
          </cell>
        </row>
        <row r="438">
          <cell r="A438">
            <v>33998</v>
          </cell>
          <cell r="B438">
            <v>745.14</v>
          </cell>
        </row>
        <row r="439">
          <cell r="A439">
            <v>33999</v>
          </cell>
          <cell r="B439">
            <v>746.05</v>
          </cell>
        </row>
        <row r="440">
          <cell r="A440">
            <v>34000</v>
          </cell>
          <cell r="B440">
            <v>746.05</v>
          </cell>
        </row>
        <row r="441">
          <cell r="A441">
            <v>34001</v>
          </cell>
          <cell r="B441">
            <v>746.05</v>
          </cell>
        </row>
        <row r="442">
          <cell r="A442">
            <v>34002</v>
          </cell>
          <cell r="B442">
            <v>745.27</v>
          </cell>
        </row>
        <row r="443">
          <cell r="A443">
            <v>34003</v>
          </cell>
          <cell r="B443">
            <v>745.64</v>
          </cell>
        </row>
        <row r="444">
          <cell r="A444">
            <v>34004</v>
          </cell>
          <cell r="B444">
            <v>745.73</v>
          </cell>
        </row>
        <row r="445">
          <cell r="A445">
            <v>34005</v>
          </cell>
          <cell r="B445">
            <v>745.79</v>
          </cell>
        </row>
        <row r="446">
          <cell r="A446">
            <v>34006</v>
          </cell>
          <cell r="B446">
            <v>746.56</v>
          </cell>
        </row>
        <row r="447">
          <cell r="A447">
            <v>34007</v>
          </cell>
          <cell r="B447">
            <v>746.56</v>
          </cell>
        </row>
        <row r="448">
          <cell r="A448">
            <v>34008</v>
          </cell>
          <cell r="B448">
            <v>746.56</v>
          </cell>
        </row>
        <row r="449">
          <cell r="A449">
            <v>34009</v>
          </cell>
          <cell r="B449">
            <v>745.45</v>
          </cell>
        </row>
        <row r="450">
          <cell r="A450">
            <v>34010</v>
          </cell>
          <cell r="B450">
            <v>745.49</v>
          </cell>
        </row>
        <row r="451">
          <cell r="A451">
            <v>34011</v>
          </cell>
          <cell r="B451">
            <v>745.38</v>
          </cell>
        </row>
        <row r="452">
          <cell r="A452">
            <v>34012</v>
          </cell>
          <cell r="B452">
            <v>748.22</v>
          </cell>
        </row>
        <row r="453">
          <cell r="A453">
            <v>34013</v>
          </cell>
          <cell r="B453">
            <v>748.88</v>
          </cell>
        </row>
        <row r="454">
          <cell r="A454">
            <v>34014</v>
          </cell>
          <cell r="B454">
            <v>748.88</v>
          </cell>
        </row>
        <row r="455">
          <cell r="A455">
            <v>34015</v>
          </cell>
          <cell r="B455">
            <v>748.88</v>
          </cell>
        </row>
        <row r="456">
          <cell r="A456">
            <v>34016</v>
          </cell>
          <cell r="B456">
            <v>748.18</v>
          </cell>
        </row>
        <row r="457">
          <cell r="A457">
            <v>34017</v>
          </cell>
          <cell r="B457">
            <v>749.69</v>
          </cell>
        </row>
        <row r="458">
          <cell r="A458">
            <v>34018</v>
          </cell>
          <cell r="B458">
            <v>750.75</v>
          </cell>
        </row>
        <row r="459">
          <cell r="A459">
            <v>34019</v>
          </cell>
          <cell r="B459">
            <v>752.47</v>
          </cell>
        </row>
        <row r="460">
          <cell r="A460">
            <v>34020</v>
          </cell>
          <cell r="B460">
            <v>751.96</v>
          </cell>
        </row>
        <row r="461">
          <cell r="A461">
            <v>34021</v>
          </cell>
          <cell r="B461">
            <v>751.96</v>
          </cell>
        </row>
        <row r="462">
          <cell r="A462">
            <v>34022</v>
          </cell>
          <cell r="B462">
            <v>751.96</v>
          </cell>
        </row>
        <row r="463">
          <cell r="A463">
            <v>34023</v>
          </cell>
          <cell r="B463">
            <v>752.52</v>
          </cell>
        </row>
        <row r="464">
          <cell r="A464">
            <v>34024</v>
          </cell>
          <cell r="B464">
            <v>753.33</v>
          </cell>
        </row>
        <row r="465">
          <cell r="A465">
            <v>34025</v>
          </cell>
          <cell r="B465">
            <v>755.07</v>
          </cell>
        </row>
        <row r="466">
          <cell r="A466">
            <v>34026</v>
          </cell>
          <cell r="B466">
            <v>759.2</v>
          </cell>
        </row>
        <row r="467">
          <cell r="A467">
            <v>34027</v>
          </cell>
          <cell r="B467">
            <v>758.03</v>
          </cell>
        </row>
        <row r="468">
          <cell r="A468">
            <v>34028</v>
          </cell>
          <cell r="B468">
            <v>758.03</v>
          </cell>
        </row>
        <row r="469">
          <cell r="A469">
            <v>34029</v>
          </cell>
          <cell r="B469">
            <v>758.03</v>
          </cell>
        </row>
        <row r="470">
          <cell r="A470">
            <v>34030</v>
          </cell>
          <cell r="B470">
            <v>757.89</v>
          </cell>
        </row>
        <row r="471">
          <cell r="A471">
            <v>34031</v>
          </cell>
          <cell r="B471">
            <v>760.71</v>
          </cell>
        </row>
        <row r="472">
          <cell r="A472">
            <v>34032</v>
          </cell>
          <cell r="B472">
            <v>762.68</v>
          </cell>
        </row>
        <row r="473">
          <cell r="A473">
            <v>34033</v>
          </cell>
          <cell r="B473">
            <v>762.04</v>
          </cell>
        </row>
        <row r="474">
          <cell r="A474">
            <v>34034</v>
          </cell>
          <cell r="B474">
            <v>762.2</v>
          </cell>
        </row>
        <row r="475">
          <cell r="A475">
            <v>34035</v>
          </cell>
          <cell r="B475">
            <v>762.2</v>
          </cell>
        </row>
        <row r="476">
          <cell r="A476">
            <v>34036</v>
          </cell>
          <cell r="B476">
            <v>762.2</v>
          </cell>
        </row>
        <row r="477">
          <cell r="A477">
            <v>34037</v>
          </cell>
          <cell r="B477">
            <v>763.38</v>
          </cell>
        </row>
        <row r="478">
          <cell r="A478">
            <v>34038</v>
          </cell>
          <cell r="B478">
            <v>763.9</v>
          </cell>
        </row>
        <row r="479">
          <cell r="A479">
            <v>34039</v>
          </cell>
          <cell r="B479">
            <v>764.74</v>
          </cell>
        </row>
        <row r="480">
          <cell r="A480">
            <v>34040</v>
          </cell>
          <cell r="B480">
            <v>765.19</v>
          </cell>
        </row>
        <row r="481">
          <cell r="A481">
            <v>34041</v>
          </cell>
          <cell r="B481">
            <v>764.79</v>
          </cell>
        </row>
        <row r="482">
          <cell r="A482">
            <v>34042</v>
          </cell>
          <cell r="B482">
            <v>764.79</v>
          </cell>
        </row>
        <row r="483">
          <cell r="A483">
            <v>34043</v>
          </cell>
          <cell r="B483">
            <v>764.79</v>
          </cell>
        </row>
        <row r="484">
          <cell r="A484">
            <v>34044</v>
          </cell>
          <cell r="B484">
            <v>764.29</v>
          </cell>
        </row>
        <row r="485">
          <cell r="A485">
            <v>34045</v>
          </cell>
          <cell r="B485">
            <v>765.06</v>
          </cell>
        </row>
        <row r="486">
          <cell r="A486">
            <v>34046</v>
          </cell>
          <cell r="B486">
            <v>766.12</v>
          </cell>
        </row>
        <row r="487">
          <cell r="A487">
            <v>34047</v>
          </cell>
          <cell r="B487">
            <v>766.42</v>
          </cell>
        </row>
        <row r="488">
          <cell r="A488">
            <v>34048</v>
          </cell>
          <cell r="B488">
            <v>766.84</v>
          </cell>
        </row>
        <row r="489">
          <cell r="A489">
            <v>34049</v>
          </cell>
          <cell r="B489">
            <v>766.84</v>
          </cell>
        </row>
        <row r="490">
          <cell r="A490">
            <v>34050</v>
          </cell>
          <cell r="B490">
            <v>766.84</v>
          </cell>
        </row>
        <row r="491">
          <cell r="A491">
            <v>34051</v>
          </cell>
          <cell r="B491">
            <v>766.84</v>
          </cell>
        </row>
        <row r="492">
          <cell r="A492">
            <v>34052</v>
          </cell>
          <cell r="B492">
            <v>766.63</v>
          </cell>
        </row>
        <row r="493">
          <cell r="A493">
            <v>34053</v>
          </cell>
          <cell r="B493">
            <v>766.91</v>
          </cell>
        </row>
        <row r="494">
          <cell r="A494">
            <v>34054</v>
          </cell>
          <cell r="B494">
            <v>767.99</v>
          </cell>
        </row>
        <row r="495">
          <cell r="A495">
            <v>34055</v>
          </cell>
          <cell r="B495">
            <v>767.4</v>
          </cell>
        </row>
        <row r="496">
          <cell r="A496">
            <v>34056</v>
          </cell>
          <cell r="B496">
            <v>767.4</v>
          </cell>
        </row>
        <row r="497">
          <cell r="A497">
            <v>34057</v>
          </cell>
          <cell r="B497">
            <v>767.4</v>
          </cell>
        </row>
        <row r="498">
          <cell r="A498">
            <v>34058</v>
          </cell>
          <cell r="B498">
            <v>766.79</v>
          </cell>
        </row>
        <row r="499">
          <cell r="A499">
            <v>34059</v>
          </cell>
          <cell r="B499">
            <v>766.41</v>
          </cell>
        </row>
        <row r="500">
          <cell r="A500">
            <v>34060</v>
          </cell>
          <cell r="B500">
            <v>766.44</v>
          </cell>
        </row>
        <row r="501">
          <cell r="A501">
            <v>34061</v>
          </cell>
          <cell r="B501">
            <v>767.98</v>
          </cell>
        </row>
        <row r="502">
          <cell r="A502">
            <v>34062</v>
          </cell>
          <cell r="B502">
            <v>768.46</v>
          </cell>
        </row>
        <row r="503">
          <cell r="A503">
            <v>34063</v>
          </cell>
          <cell r="B503">
            <v>768.46</v>
          </cell>
        </row>
        <row r="504">
          <cell r="A504">
            <v>34064</v>
          </cell>
          <cell r="B504">
            <v>768.46</v>
          </cell>
        </row>
        <row r="505">
          <cell r="A505">
            <v>34065</v>
          </cell>
          <cell r="B505">
            <v>768.31</v>
          </cell>
        </row>
        <row r="506">
          <cell r="A506">
            <v>34066</v>
          </cell>
          <cell r="B506">
            <v>768.52</v>
          </cell>
        </row>
        <row r="507">
          <cell r="A507">
            <v>34067</v>
          </cell>
          <cell r="B507">
            <v>768.6</v>
          </cell>
        </row>
        <row r="508">
          <cell r="A508">
            <v>34068</v>
          </cell>
          <cell r="B508">
            <v>768.6</v>
          </cell>
        </row>
        <row r="509">
          <cell r="A509">
            <v>34069</v>
          </cell>
          <cell r="B509">
            <v>768.6</v>
          </cell>
        </row>
        <row r="510">
          <cell r="A510">
            <v>34070</v>
          </cell>
          <cell r="B510">
            <v>768.6</v>
          </cell>
        </row>
        <row r="511">
          <cell r="A511">
            <v>34071</v>
          </cell>
          <cell r="B511">
            <v>768.6</v>
          </cell>
        </row>
        <row r="512">
          <cell r="A512">
            <v>34072</v>
          </cell>
          <cell r="B512">
            <v>769.34</v>
          </cell>
        </row>
        <row r="513">
          <cell r="A513">
            <v>34073</v>
          </cell>
          <cell r="B513">
            <v>769.8</v>
          </cell>
        </row>
        <row r="514">
          <cell r="A514">
            <v>34074</v>
          </cell>
          <cell r="B514">
            <v>771.56</v>
          </cell>
        </row>
        <row r="515">
          <cell r="A515">
            <v>34075</v>
          </cell>
          <cell r="B515">
            <v>772.71</v>
          </cell>
        </row>
        <row r="516">
          <cell r="A516">
            <v>34076</v>
          </cell>
          <cell r="B516">
            <v>773.22</v>
          </cell>
        </row>
        <row r="517">
          <cell r="A517">
            <v>34077</v>
          </cell>
          <cell r="B517">
            <v>773.22</v>
          </cell>
        </row>
        <row r="518">
          <cell r="A518">
            <v>34078</v>
          </cell>
          <cell r="B518">
            <v>773.22</v>
          </cell>
        </row>
        <row r="519">
          <cell r="A519">
            <v>34079</v>
          </cell>
          <cell r="B519">
            <v>773.7</v>
          </cell>
        </row>
        <row r="520">
          <cell r="A520">
            <v>34080</v>
          </cell>
          <cell r="B520">
            <v>773.97</v>
          </cell>
        </row>
        <row r="521">
          <cell r="A521">
            <v>34081</v>
          </cell>
          <cell r="B521">
            <v>774.34</v>
          </cell>
        </row>
        <row r="522">
          <cell r="A522">
            <v>34082</v>
          </cell>
          <cell r="B522">
            <v>775.05</v>
          </cell>
        </row>
        <row r="523">
          <cell r="A523">
            <v>34083</v>
          </cell>
          <cell r="B523">
            <v>775.32</v>
          </cell>
        </row>
        <row r="524">
          <cell r="A524">
            <v>34084</v>
          </cell>
          <cell r="B524">
            <v>775.32</v>
          </cell>
        </row>
        <row r="525">
          <cell r="A525">
            <v>34085</v>
          </cell>
          <cell r="B525">
            <v>775.32</v>
          </cell>
        </row>
        <row r="526">
          <cell r="A526">
            <v>34086</v>
          </cell>
          <cell r="B526">
            <v>775.2</v>
          </cell>
        </row>
        <row r="527">
          <cell r="A527">
            <v>34087</v>
          </cell>
          <cell r="B527">
            <v>774.52</v>
          </cell>
        </row>
        <row r="528">
          <cell r="A528">
            <v>34088</v>
          </cell>
          <cell r="B528">
            <v>773.78</v>
          </cell>
        </row>
        <row r="529">
          <cell r="A529">
            <v>34089</v>
          </cell>
          <cell r="B529">
            <v>774.94</v>
          </cell>
        </row>
        <row r="530">
          <cell r="A530">
            <v>34090</v>
          </cell>
          <cell r="B530">
            <v>773.82</v>
          </cell>
        </row>
        <row r="531">
          <cell r="A531">
            <v>34091</v>
          </cell>
          <cell r="B531">
            <v>773.82</v>
          </cell>
        </row>
        <row r="532">
          <cell r="A532">
            <v>34092</v>
          </cell>
          <cell r="B532">
            <v>773.82</v>
          </cell>
        </row>
        <row r="533">
          <cell r="A533">
            <v>34093</v>
          </cell>
          <cell r="B533">
            <v>775.53</v>
          </cell>
        </row>
        <row r="534">
          <cell r="A534">
            <v>34094</v>
          </cell>
          <cell r="B534">
            <v>776.99</v>
          </cell>
        </row>
        <row r="535">
          <cell r="A535">
            <v>34095</v>
          </cell>
          <cell r="B535">
            <v>777.88</v>
          </cell>
        </row>
        <row r="536">
          <cell r="A536">
            <v>34096</v>
          </cell>
          <cell r="B536">
            <v>778.17</v>
          </cell>
        </row>
        <row r="537">
          <cell r="A537">
            <v>34097</v>
          </cell>
          <cell r="B537">
            <v>777.17</v>
          </cell>
        </row>
        <row r="538">
          <cell r="A538">
            <v>34098</v>
          </cell>
          <cell r="B538">
            <v>777.17</v>
          </cell>
        </row>
        <row r="539">
          <cell r="A539">
            <v>34099</v>
          </cell>
          <cell r="B539">
            <v>777.17</v>
          </cell>
        </row>
        <row r="540">
          <cell r="A540">
            <v>34100</v>
          </cell>
          <cell r="B540">
            <v>777.75</v>
          </cell>
        </row>
        <row r="541">
          <cell r="A541">
            <v>34101</v>
          </cell>
          <cell r="B541">
            <v>779.41</v>
          </cell>
        </row>
        <row r="542">
          <cell r="A542">
            <v>34102</v>
          </cell>
          <cell r="B542">
            <v>780.49</v>
          </cell>
        </row>
        <row r="543">
          <cell r="A543">
            <v>34103</v>
          </cell>
          <cell r="B543">
            <v>780.8</v>
          </cell>
        </row>
        <row r="544">
          <cell r="A544">
            <v>34104</v>
          </cell>
          <cell r="B544">
            <v>780.79</v>
          </cell>
        </row>
        <row r="545">
          <cell r="A545">
            <v>34105</v>
          </cell>
          <cell r="B545">
            <v>780.79</v>
          </cell>
        </row>
        <row r="546">
          <cell r="A546">
            <v>34106</v>
          </cell>
          <cell r="B546">
            <v>780.79</v>
          </cell>
        </row>
        <row r="547">
          <cell r="A547">
            <v>34107</v>
          </cell>
          <cell r="B547">
            <v>781.42</v>
          </cell>
        </row>
        <row r="548">
          <cell r="A548">
            <v>34108</v>
          </cell>
          <cell r="B548">
            <v>781.8</v>
          </cell>
        </row>
        <row r="549">
          <cell r="A549">
            <v>34109</v>
          </cell>
          <cell r="B549">
            <v>781.84</v>
          </cell>
        </row>
        <row r="550">
          <cell r="A550">
            <v>34110</v>
          </cell>
          <cell r="B550">
            <v>781.94</v>
          </cell>
        </row>
        <row r="551">
          <cell r="A551">
            <v>34111</v>
          </cell>
          <cell r="B551">
            <v>782</v>
          </cell>
        </row>
        <row r="552">
          <cell r="A552">
            <v>34112</v>
          </cell>
          <cell r="B552">
            <v>782</v>
          </cell>
        </row>
        <row r="553">
          <cell r="A553">
            <v>34113</v>
          </cell>
          <cell r="B553">
            <v>782</v>
          </cell>
        </row>
        <row r="554">
          <cell r="A554">
            <v>34114</v>
          </cell>
          <cell r="B554">
            <v>782</v>
          </cell>
        </row>
        <row r="555">
          <cell r="A555">
            <v>34115</v>
          </cell>
          <cell r="B555">
            <v>783.15</v>
          </cell>
        </row>
        <row r="556">
          <cell r="A556">
            <v>34116</v>
          </cell>
          <cell r="B556">
            <v>782.85</v>
          </cell>
        </row>
        <row r="557">
          <cell r="A557">
            <v>34117</v>
          </cell>
          <cell r="B557">
            <v>780.78</v>
          </cell>
        </row>
        <row r="558">
          <cell r="A558">
            <v>34118</v>
          </cell>
          <cell r="B558">
            <v>779.56</v>
          </cell>
        </row>
        <row r="559">
          <cell r="A559">
            <v>34119</v>
          </cell>
          <cell r="B559">
            <v>779.56</v>
          </cell>
        </row>
        <row r="560">
          <cell r="A560">
            <v>34120</v>
          </cell>
          <cell r="B560">
            <v>779.56</v>
          </cell>
        </row>
        <row r="561">
          <cell r="A561">
            <v>34121</v>
          </cell>
          <cell r="B561">
            <v>779</v>
          </cell>
        </row>
        <row r="562">
          <cell r="A562">
            <v>34122</v>
          </cell>
          <cell r="B562">
            <v>779.01</v>
          </cell>
        </row>
        <row r="563">
          <cell r="A563">
            <v>34123</v>
          </cell>
          <cell r="B563">
            <v>777.82</v>
          </cell>
        </row>
        <row r="564">
          <cell r="A564">
            <v>34124</v>
          </cell>
          <cell r="B564">
            <v>778.12</v>
          </cell>
        </row>
        <row r="565">
          <cell r="A565">
            <v>34125</v>
          </cell>
          <cell r="B565">
            <v>780.6</v>
          </cell>
        </row>
        <row r="566">
          <cell r="A566">
            <v>34126</v>
          </cell>
          <cell r="B566">
            <v>780.6</v>
          </cell>
        </row>
        <row r="567">
          <cell r="A567">
            <v>34127</v>
          </cell>
          <cell r="B567">
            <v>780.6</v>
          </cell>
        </row>
        <row r="568">
          <cell r="A568">
            <v>34128</v>
          </cell>
          <cell r="B568">
            <v>782.29</v>
          </cell>
        </row>
        <row r="569">
          <cell r="A569">
            <v>34129</v>
          </cell>
          <cell r="B569">
            <v>784.62</v>
          </cell>
        </row>
        <row r="570">
          <cell r="A570">
            <v>34130</v>
          </cell>
          <cell r="B570">
            <v>784.95</v>
          </cell>
        </row>
        <row r="571">
          <cell r="A571">
            <v>34131</v>
          </cell>
          <cell r="B571">
            <v>785.79</v>
          </cell>
        </row>
        <row r="572">
          <cell r="A572">
            <v>34132</v>
          </cell>
          <cell r="B572">
            <v>784.8</v>
          </cell>
        </row>
        <row r="573">
          <cell r="A573">
            <v>34133</v>
          </cell>
          <cell r="B573">
            <v>784.8</v>
          </cell>
        </row>
        <row r="574">
          <cell r="A574">
            <v>34134</v>
          </cell>
          <cell r="B574">
            <v>784.8</v>
          </cell>
        </row>
        <row r="575">
          <cell r="A575">
            <v>34135</v>
          </cell>
          <cell r="B575">
            <v>784.8</v>
          </cell>
        </row>
        <row r="576">
          <cell r="A576">
            <v>34136</v>
          </cell>
          <cell r="B576">
            <v>785.9</v>
          </cell>
        </row>
        <row r="577">
          <cell r="A577">
            <v>34137</v>
          </cell>
          <cell r="B577">
            <v>786.64</v>
          </cell>
        </row>
        <row r="578">
          <cell r="A578">
            <v>34138</v>
          </cell>
          <cell r="B578">
            <v>787.49</v>
          </cell>
        </row>
        <row r="579">
          <cell r="A579">
            <v>34139</v>
          </cell>
          <cell r="B579">
            <v>786.77</v>
          </cell>
        </row>
        <row r="580">
          <cell r="A580">
            <v>34140</v>
          </cell>
          <cell r="B580">
            <v>786.77</v>
          </cell>
        </row>
        <row r="581">
          <cell r="A581">
            <v>34141</v>
          </cell>
          <cell r="B581">
            <v>786.77</v>
          </cell>
        </row>
        <row r="582">
          <cell r="A582">
            <v>34142</v>
          </cell>
          <cell r="B582">
            <v>786.77</v>
          </cell>
        </row>
        <row r="583">
          <cell r="A583">
            <v>34143</v>
          </cell>
          <cell r="B583">
            <v>787.06</v>
          </cell>
        </row>
        <row r="584">
          <cell r="A584">
            <v>34144</v>
          </cell>
          <cell r="B584">
            <v>786.42</v>
          </cell>
        </row>
        <row r="585">
          <cell r="A585">
            <v>34145</v>
          </cell>
          <cell r="B585">
            <v>786.72</v>
          </cell>
        </row>
        <row r="586">
          <cell r="A586">
            <v>34146</v>
          </cell>
          <cell r="B586">
            <v>786.96</v>
          </cell>
        </row>
        <row r="587">
          <cell r="A587">
            <v>34147</v>
          </cell>
          <cell r="B587">
            <v>786.96</v>
          </cell>
        </row>
        <row r="588">
          <cell r="A588">
            <v>34148</v>
          </cell>
          <cell r="B588">
            <v>786.96</v>
          </cell>
        </row>
        <row r="589">
          <cell r="A589">
            <v>34149</v>
          </cell>
          <cell r="B589">
            <v>786.8</v>
          </cell>
        </row>
        <row r="590">
          <cell r="A590">
            <v>34150</v>
          </cell>
          <cell r="B590">
            <v>787.12</v>
          </cell>
        </row>
        <row r="591">
          <cell r="A591">
            <v>34151</v>
          </cell>
          <cell r="B591">
            <v>786.1</v>
          </cell>
        </row>
        <row r="592">
          <cell r="A592">
            <v>34152</v>
          </cell>
          <cell r="B592">
            <v>787.51</v>
          </cell>
        </row>
        <row r="593">
          <cell r="A593">
            <v>34153</v>
          </cell>
          <cell r="B593">
            <v>788.65</v>
          </cell>
        </row>
        <row r="594">
          <cell r="A594">
            <v>34154</v>
          </cell>
          <cell r="B594">
            <v>788.65</v>
          </cell>
        </row>
        <row r="595">
          <cell r="A595">
            <v>34155</v>
          </cell>
          <cell r="B595">
            <v>788.65</v>
          </cell>
        </row>
        <row r="596">
          <cell r="A596">
            <v>34156</v>
          </cell>
          <cell r="B596">
            <v>788.65</v>
          </cell>
        </row>
        <row r="597">
          <cell r="A597">
            <v>34157</v>
          </cell>
          <cell r="B597">
            <v>789.47</v>
          </cell>
        </row>
        <row r="598">
          <cell r="A598">
            <v>34158</v>
          </cell>
          <cell r="B598">
            <v>790.58</v>
          </cell>
        </row>
        <row r="599">
          <cell r="A599">
            <v>34159</v>
          </cell>
          <cell r="B599">
            <v>791.73</v>
          </cell>
        </row>
        <row r="600">
          <cell r="A600">
            <v>34160</v>
          </cell>
          <cell r="B600">
            <v>793.18</v>
          </cell>
        </row>
        <row r="601">
          <cell r="A601">
            <v>34161</v>
          </cell>
          <cell r="B601">
            <v>793.18</v>
          </cell>
        </row>
        <row r="602">
          <cell r="A602">
            <v>34162</v>
          </cell>
          <cell r="B602">
            <v>793.18</v>
          </cell>
        </row>
        <row r="603">
          <cell r="A603">
            <v>34163</v>
          </cell>
          <cell r="B603">
            <v>794.67</v>
          </cell>
        </row>
        <row r="604">
          <cell r="A604">
            <v>34164</v>
          </cell>
          <cell r="B604">
            <v>795.66</v>
          </cell>
        </row>
        <row r="605">
          <cell r="A605">
            <v>34165</v>
          </cell>
          <cell r="B605">
            <v>797</v>
          </cell>
        </row>
        <row r="606">
          <cell r="A606">
            <v>34166</v>
          </cell>
          <cell r="B606">
            <v>797.06</v>
          </cell>
        </row>
        <row r="607">
          <cell r="A607">
            <v>34167</v>
          </cell>
          <cell r="B607">
            <v>797.31</v>
          </cell>
        </row>
        <row r="608">
          <cell r="A608">
            <v>34168</v>
          </cell>
          <cell r="B608">
            <v>797.31</v>
          </cell>
        </row>
        <row r="609">
          <cell r="A609">
            <v>34169</v>
          </cell>
          <cell r="B609">
            <v>797.31</v>
          </cell>
        </row>
        <row r="610">
          <cell r="A610">
            <v>34170</v>
          </cell>
          <cell r="B610">
            <v>797.41</v>
          </cell>
        </row>
        <row r="611">
          <cell r="A611">
            <v>34171</v>
          </cell>
          <cell r="B611">
            <v>797.41</v>
          </cell>
        </row>
        <row r="612">
          <cell r="A612">
            <v>34172</v>
          </cell>
          <cell r="B612">
            <v>797.63</v>
          </cell>
        </row>
        <row r="613">
          <cell r="A613">
            <v>34173</v>
          </cell>
          <cell r="B613">
            <v>798.17</v>
          </cell>
        </row>
        <row r="614">
          <cell r="A614">
            <v>34174</v>
          </cell>
          <cell r="B614">
            <v>798.83</v>
          </cell>
        </row>
        <row r="615">
          <cell r="A615">
            <v>34175</v>
          </cell>
          <cell r="B615">
            <v>798.83</v>
          </cell>
        </row>
        <row r="616">
          <cell r="A616">
            <v>34176</v>
          </cell>
          <cell r="B616">
            <v>798.83</v>
          </cell>
        </row>
        <row r="617">
          <cell r="A617">
            <v>34177</v>
          </cell>
          <cell r="B617">
            <v>799.17</v>
          </cell>
        </row>
        <row r="618">
          <cell r="A618">
            <v>34178</v>
          </cell>
          <cell r="B618">
            <v>799.96</v>
          </cell>
        </row>
        <row r="619">
          <cell r="A619">
            <v>34179</v>
          </cell>
          <cell r="B619">
            <v>800.42</v>
          </cell>
        </row>
        <row r="620">
          <cell r="A620">
            <v>34180</v>
          </cell>
          <cell r="B620">
            <v>801.04</v>
          </cell>
        </row>
        <row r="621">
          <cell r="A621">
            <v>34181</v>
          </cell>
          <cell r="B621">
            <v>801.35</v>
          </cell>
        </row>
        <row r="622">
          <cell r="A622">
            <v>34182</v>
          </cell>
          <cell r="B622">
            <v>801.35</v>
          </cell>
        </row>
        <row r="623">
          <cell r="A623">
            <v>34183</v>
          </cell>
          <cell r="B623">
            <v>801.35</v>
          </cell>
        </row>
        <row r="624">
          <cell r="A624">
            <v>34184</v>
          </cell>
          <cell r="B624">
            <v>801.15</v>
          </cell>
        </row>
        <row r="625">
          <cell r="A625">
            <v>34185</v>
          </cell>
          <cell r="B625">
            <v>801.86</v>
          </cell>
        </row>
        <row r="626">
          <cell r="A626">
            <v>34186</v>
          </cell>
          <cell r="B626">
            <v>801.82</v>
          </cell>
        </row>
        <row r="627">
          <cell r="A627">
            <v>34187</v>
          </cell>
          <cell r="B627">
            <v>801.86</v>
          </cell>
        </row>
        <row r="628">
          <cell r="A628">
            <v>34188</v>
          </cell>
          <cell r="B628">
            <v>801.78</v>
          </cell>
        </row>
        <row r="629">
          <cell r="A629">
            <v>34189</v>
          </cell>
          <cell r="B629">
            <v>801.78</v>
          </cell>
        </row>
        <row r="630">
          <cell r="A630">
            <v>34190</v>
          </cell>
          <cell r="B630">
            <v>801.78</v>
          </cell>
        </row>
        <row r="631">
          <cell r="A631">
            <v>34191</v>
          </cell>
          <cell r="B631">
            <v>802.3</v>
          </cell>
        </row>
        <row r="632">
          <cell r="A632">
            <v>34192</v>
          </cell>
          <cell r="B632">
            <v>803.22</v>
          </cell>
        </row>
        <row r="633">
          <cell r="A633">
            <v>34193</v>
          </cell>
          <cell r="B633">
            <v>804.48</v>
          </cell>
        </row>
        <row r="634">
          <cell r="A634">
            <v>34194</v>
          </cell>
          <cell r="B634">
            <v>804.93</v>
          </cell>
        </row>
        <row r="635">
          <cell r="A635">
            <v>34195</v>
          </cell>
          <cell r="B635">
            <v>804.51</v>
          </cell>
        </row>
        <row r="636">
          <cell r="A636">
            <v>34196</v>
          </cell>
          <cell r="B636">
            <v>804.51</v>
          </cell>
        </row>
        <row r="637">
          <cell r="A637">
            <v>34197</v>
          </cell>
          <cell r="B637">
            <v>804.51</v>
          </cell>
        </row>
        <row r="638">
          <cell r="A638">
            <v>34198</v>
          </cell>
          <cell r="B638">
            <v>804.51</v>
          </cell>
        </row>
        <row r="639">
          <cell r="A639">
            <v>34199</v>
          </cell>
          <cell r="B639">
            <v>804.76</v>
          </cell>
        </row>
        <row r="640">
          <cell r="A640">
            <v>34200</v>
          </cell>
          <cell r="B640">
            <v>805.62</v>
          </cell>
        </row>
        <row r="641">
          <cell r="A641">
            <v>34201</v>
          </cell>
          <cell r="B641">
            <v>806.15</v>
          </cell>
        </row>
        <row r="642">
          <cell r="A642">
            <v>34202</v>
          </cell>
          <cell r="B642">
            <v>806.72</v>
          </cell>
        </row>
        <row r="643">
          <cell r="A643">
            <v>34203</v>
          </cell>
          <cell r="B643">
            <v>806.72</v>
          </cell>
        </row>
        <row r="644">
          <cell r="A644">
            <v>34204</v>
          </cell>
          <cell r="B644">
            <v>806.72</v>
          </cell>
        </row>
        <row r="645">
          <cell r="A645">
            <v>34205</v>
          </cell>
          <cell r="B645">
            <v>807.04</v>
          </cell>
        </row>
        <row r="646">
          <cell r="A646">
            <v>34206</v>
          </cell>
          <cell r="B646">
            <v>807.57</v>
          </cell>
        </row>
        <row r="647">
          <cell r="A647">
            <v>34207</v>
          </cell>
          <cell r="B647">
            <v>807.77</v>
          </cell>
        </row>
        <row r="648">
          <cell r="A648">
            <v>34208</v>
          </cell>
          <cell r="B648">
            <v>807.55</v>
          </cell>
        </row>
        <row r="649">
          <cell r="A649">
            <v>34209</v>
          </cell>
          <cell r="B649">
            <v>807.53</v>
          </cell>
        </row>
        <row r="650">
          <cell r="A650">
            <v>34210</v>
          </cell>
          <cell r="B650">
            <v>807.53</v>
          </cell>
        </row>
        <row r="651">
          <cell r="A651">
            <v>34211</v>
          </cell>
          <cell r="B651">
            <v>807.53</v>
          </cell>
        </row>
        <row r="652">
          <cell r="A652">
            <v>34212</v>
          </cell>
          <cell r="B652">
            <v>806.86</v>
          </cell>
        </row>
        <row r="653">
          <cell r="A653">
            <v>34213</v>
          </cell>
          <cell r="B653">
            <v>806.83</v>
          </cell>
        </row>
        <row r="654">
          <cell r="A654">
            <v>34214</v>
          </cell>
          <cell r="B654">
            <v>808.04</v>
          </cell>
        </row>
        <row r="655">
          <cell r="A655">
            <v>34215</v>
          </cell>
          <cell r="B655">
            <v>807.96</v>
          </cell>
        </row>
        <row r="656">
          <cell r="A656">
            <v>34216</v>
          </cell>
          <cell r="B656">
            <v>807.68</v>
          </cell>
        </row>
        <row r="657">
          <cell r="A657">
            <v>34217</v>
          </cell>
          <cell r="B657">
            <v>807.68</v>
          </cell>
        </row>
        <row r="658">
          <cell r="A658">
            <v>34218</v>
          </cell>
          <cell r="B658">
            <v>807.68</v>
          </cell>
        </row>
        <row r="659">
          <cell r="A659">
            <v>34219</v>
          </cell>
          <cell r="B659">
            <v>807.62</v>
          </cell>
        </row>
        <row r="660">
          <cell r="A660">
            <v>34220</v>
          </cell>
          <cell r="B660">
            <v>808.24</v>
          </cell>
        </row>
        <row r="661">
          <cell r="A661">
            <v>34221</v>
          </cell>
          <cell r="B661">
            <v>809.33</v>
          </cell>
        </row>
        <row r="662">
          <cell r="A662">
            <v>34222</v>
          </cell>
          <cell r="B662">
            <v>810.25</v>
          </cell>
        </row>
        <row r="663">
          <cell r="A663">
            <v>34223</v>
          </cell>
          <cell r="B663">
            <v>810.03</v>
          </cell>
        </row>
        <row r="664">
          <cell r="A664">
            <v>34224</v>
          </cell>
          <cell r="B664">
            <v>810.03</v>
          </cell>
        </row>
        <row r="665">
          <cell r="A665">
            <v>34225</v>
          </cell>
          <cell r="B665">
            <v>810.03</v>
          </cell>
        </row>
        <row r="666">
          <cell r="A666">
            <v>34226</v>
          </cell>
          <cell r="B666">
            <v>810.09</v>
          </cell>
        </row>
        <row r="667">
          <cell r="A667">
            <v>34227</v>
          </cell>
          <cell r="B667">
            <v>810.81</v>
          </cell>
        </row>
        <row r="668">
          <cell r="A668">
            <v>34228</v>
          </cell>
          <cell r="B668">
            <v>811.75</v>
          </cell>
        </row>
        <row r="669">
          <cell r="A669">
            <v>34229</v>
          </cell>
          <cell r="B669">
            <v>811.93</v>
          </cell>
        </row>
        <row r="670">
          <cell r="A670">
            <v>34230</v>
          </cell>
          <cell r="B670">
            <v>811.18</v>
          </cell>
        </row>
        <row r="671">
          <cell r="A671">
            <v>34231</v>
          </cell>
          <cell r="B671">
            <v>811.18</v>
          </cell>
        </row>
        <row r="672">
          <cell r="A672">
            <v>34232</v>
          </cell>
          <cell r="B672">
            <v>811.18</v>
          </cell>
        </row>
        <row r="673">
          <cell r="A673">
            <v>34233</v>
          </cell>
          <cell r="B673">
            <v>810.88</v>
          </cell>
        </row>
        <row r="674">
          <cell r="A674">
            <v>34234</v>
          </cell>
          <cell r="B674">
            <v>809.75</v>
          </cell>
        </row>
        <row r="675">
          <cell r="A675">
            <v>34235</v>
          </cell>
          <cell r="B675">
            <v>810.04</v>
          </cell>
        </row>
        <row r="676">
          <cell r="A676">
            <v>34236</v>
          </cell>
          <cell r="B676">
            <v>810.55</v>
          </cell>
        </row>
        <row r="677">
          <cell r="A677">
            <v>34237</v>
          </cell>
          <cell r="B677">
            <v>809.93</v>
          </cell>
        </row>
        <row r="678">
          <cell r="A678">
            <v>34238</v>
          </cell>
          <cell r="B678">
            <v>809.93</v>
          </cell>
        </row>
        <row r="679">
          <cell r="A679">
            <v>34239</v>
          </cell>
          <cell r="B679">
            <v>809.93</v>
          </cell>
        </row>
        <row r="680">
          <cell r="A680">
            <v>34240</v>
          </cell>
          <cell r="B680">
            <v>809.55</v>
          </cell>
        </row>
        <row r="681">
          <cell r="A681">
            <v>34241</v>
          </cell>
          <cell r="B681">
            <v>809.69</v>
          </cell>
        </row>
        <row r="682">
          <cell r="A682">
            <v>34242</v>
          </cell>
          <cell r="B682">
            <v>810.84</v>
          </cell>
        </row>
        <row r="683">
          <cell r="A683">
            <v>34243</v>
          </cell>
          <cell r="B683">
            <v>811.31</v>
          </cell>
        </row>
        <row r="684">
          <cell r="A684">
            <v>34244</v>
          </cell>
          <cell r="B684">
            <v>812.29</v>
          </cell>
        </row>
        <row r="685">
          <cell r="A685">
            <v>34245</v>
          </cell>
          <cell r="B685">
            <v>812.29</v>
          </cell>
        </row>
        <row r="686">
          <cell r="A686">
            <v>34246</v>
          </cell>
          <cell r="B686">
            <v>812.29</v>
          </cell>
        </row>
        <row r="687">
          <cell r="A687">
            <v>34247</v>
          </cell>
          <cell r="B687">
            <v>812.27</v>
          </cell>
        </row>
        <row r="688">
          <cell r="A688">
            <v>34248</v>
          </cell>
          <cell r="B688">
            <v>812.75</v>
          </cell>
        </row>
        <row r="689">
          <cell r="A689">
            <v>34249</v>
          </cell>
          <cell r="B689">
            <v>812.54</v>
          </cell>
        </row>
        <row r="690">
          <cell r="A690">
            <v>34250</v>
          </cell>
          <cell r="B690">
            <v>811.91</v>
          </cell>
        </row>
        <row r="691">
          <cell r="A691">
            <v>34251</v>
          </cell>
          <cell r="B691">
            <v>811.28</v>
          </cell>
        </row>
        <row r="692">
          <cell r="A692">
            <v>34252</v>
          </cell>
          <cell r="B692">
            <v>811.28</v>
          </cell>
        </row>
        <row r="693">
          <cell r="A693">
            <v>34253</v>
          </cell>
          <cell r="B693">
            <v>811.28</v>
          </cell>
        </row>
        <row r="694">
          <cell r="A694">
            <v>34254</v>
          </cell>
          <cell r="B694">
            <v>811.19</v>
          </cell>
        </row>
        <row r="695">
          <cell r="A695">
            <v>34255</v>
          </cell>
          <cell r="B695">
            <v>811.47</v>
          </cell>
        </row>
        <row r="696">
          <cell r="A696">
            <v>34256</v>
          </cell>
          <cell r="B696">
            <v>811.46</v>
          </cell>
        </row>
        <row r="697">
          <cell r="A697">
            <v>34257</v>
          </cell>
          <cell r="B697">
            <v>812.41</v>
          </cell>
        </row>
        <row r="698">
          <cell r="A698">
            <v>34258</v>
          </cell>
          <cell r="B698">
            <v>813.28</v>
          </cell>
        </row>
        <row r="699">
          <cell r="A699">
            <v>34259</v>
          </cell>
          <cell r="B699">
            <v>813.28</v>
          </cell>
        </row>
        <row r="700">
          <cell r="A700">
            <v>34260</v>
          </cell>
          <cell r="B700">
            <v>813.28</v>
          </cell>
        </row>
        <row r="701">
          <cell r="A701">
            <v>34261</v>
          </cell>
          <cell r="B701">
            <v>813.28</v>
          </cell>
        </row>
        <row r="702">
          <cell r="A702">
            <v>34262</v>
          </cell>
          <cell r="B702">
            <v>813.79</v>
          </cell>
        </row>
        <row r="703">
          <cell r="A703">
            <v>34263</v>
          </cell>
          <cell r="B703">
            <v>816.41</v>
          </cell>
        </row>
        <row r="704">
          <cell r="A704">
            <v>34264</v>
          </cell>
          <cell r="B704">
            <v>819.26</v>
          </cell>
        </row>
        <row r="705">
          <cell r="A705">
            <v>34265</v>
          </cell>
          <cell r="B705">
            <v>819.41</v>
          </cell>
        </row>
        <row r="706">
          <cell r="A706">
            <v>34266</v>
          </cell>
          <cell r="B706">
            <v>819.41</v>
          </cell>
        </row>
        <row r="707">
          <cell r="A707">
            <v>34267</v>
          </cell>
          <cell r="B707">
            <v>819.41</v>
          </cell>
        </row>
        <row r="708">
          <cell r="A708">
            <v>34268</v>
          </cell>
          <cell r="B708">
            <v>819.44</v>
          </cell>
        </row>
        <row r="709">
          <cell r="A709">
            <v>34269</v>
          </cell>
          <cell r="B709">
            <v>819.55</v>
          </cell>
        </row>
        <row r="710">
          <cell r="A710">
            <v>34270</v>
          </cell>
          <cell r="B710">
            <v>818.98</v>
          </cell>
        </row>
        <row r="711">
          <cell r="A711">
            <v>34271</v>
          </cell>
          <cell r="B711">
            <v>818.06</v>
          </cell>
        </row>
        <row r="712">
          <cell r="A712">
            <v>34272</v>
          </cell>
          <cell r="B712">
            <v>817.03</v>
          </cell>
        </row>
        <row r="713">
          <cell r="A713">
            <v>34273</v>
          </cell>
          <cell r="B713">
            <v>817.03</v>
          </cell>
        </row>
        <row r="714">
          <cell r="A714">
            <v>34274</v>
          </cell>
          <cell r="B714">
            <v>817.03</v>
          </cell>
        </row>
        <row r="715">
          <cell r="A715">
            <v>34275</v>
          </cell>
          <cell r="B715">
            <v>817.03</v>
          </cell>
        </row>
        <row r="716">
          <cell r="A716">
            <v>34276</v>
          </cell>
          <cell r="B716">
            <v>816.7</v>
          </cell>
        </row>
        <row r="717">
          <cell r="A717">
            <v>34277</v>
          </cell>
          <cell r="B717">
            <v>817.01</v>
          </cell>
        </row>
        <row r="718">
          <cell r="A718">
            <v>34278</v>
          </cell>
          <cell r="B718">
            <v>816.79</v>
          </cell>
        </row>
        <row r="719">
          <cell r="A719">
            <v>34279</v>
          </cell>
          <cell r="B719">
            <v>815.7</v>
          </cell>
        </row>
        <row r="720">
          <cell r="A720">
            <v>34280</v>
          </cell>
          <cell r="B720">
            <v>815.7</v>
          </cell>
        </row>
        <row r="721">
          <cell r="A721">
            <v>34281</v>
          </cell>
          <cell r="B721">
            <v>815.7</v>
          </cell>
        </row>
        <row r="722">
          <cell r="A722">
            <v>34282</v>
          </cell>
          <cell r="B722">
            <v>814.26</v>
          </cell>
        </row>
        <row r="723">
          <cell r="A723">
            <v>34283</v>
          </cell>
          <cell r="B723">
            <v>813.95</v>
          </cell>
        </row>
        <row r="724">
          <cell r="A724">
            <v>34284</v>
          </cell>
          <cell r="B724">
            <v>811.07</v>
          </cell>
        </row>
        <row r="725">
          <cell r="A725">
            <v>34285</v>
          </cell>
          <cell r="B725">
            <v>809.87</v>
          </cell>
        </row>
        <row r="726">
          <cell r="A726">
            <v>34286</v>
          </cell>
          <cell r="B726">
            <v>809.95</v>
          </cell>
        </row>
        <row r="727">
          <cell r="A727">
            <v>34287</v>
          </cell>
          <cell r="B727">
            <v>809.95</v>
          </cell>
        </row>
        <row r="728">
          <cell r="A728">
            <v>34288</v>
          </cell>
          <cell r="B728">
            <v>809.95</v>
          </cell>
        </row>
        <row r="729">
          <cell r="A729">
            <v>34289</v>
          </cell>
          <cell r="B729">
            <v>809.95</v>
          </cell>
        </row>
        <row r="730">
          <cell r="A730">
            <v>34290</v>
          </cell>
          <cell r="B730">
            <v>815.18</v>
          </cell>
        </row>
        <row r="731">
          <cell r="A731">
            <v>34291</v>
          </cell>
          <cell r="B731">
            <v>816.32</v>
          </cell>
        </row>
        <row r="732">
          <cell r="A732">
            <v>34292</v>
          </cell>
          <cell r="B732">
            <v>816.62</v>
          </cell>
        </row>
        <row r="733">
          <cell r="A733">
            <v>34293</v>
          </cell>
          <cell r="B733">
            <v>817.06</v>
          </cell>
        </row>
        <row r="734">
          <cell r="A734">
            <v>34294</v>
          </cell>
          <cell r="B734">
            <v>817.06</v>
          </cell>
        </row>
        <row r="735">
          <cell r="A735">
            <v>34295</v>
          </cell>
          <cell r="B735">
            <v>817.06</v>
          </cell>
        </row>
        <row r="736">
          <cell r="A736">
            <v>34296</v>
          </cell>
          <cell r="B736">
            <v>814.48</v>
          </cell>
        </row>
        <row r="737">
          <cell r="A737">
            <v>34297</v>
          </cell>
          <cell r="B737">
            <v>812.12</v>
          </cell>
        </row>
        <row r="738">
          <cell r="A738">
            <v>34298</v>
          </cell>
          <cell r="B738">
            <v>811.67</v>
          </cell>
        </row>
        <row r="739">
          <cell r="A739">
            <v>34299</v>
          </cell>
          <cell r="B739">
            <v>812.04</v>
          </cell>
        </row>
        <row r="740">
          <cell r="A740">
            <v>34300</v>
          </cell>
          <cell r="B740">
            <v>812.11</v>
          </cell>
        </row>
        <row r="741">
          <cell r="A741">
            <v>34301</v>
          </cell>
          <cell r="B741">
            <v>812.11</v>
          </cell>
        </row>
        <row r="742">
          <cell r="A742">
            <v>34302</v>
          </cell>
          <cell r="B742">
            <v>812.11</v>
          </cell>
        </row>
        <row r="743">
          <cell r="A743">
            <v>34303</v>
          </cell>
          <cell r="B743">
            <v>811.73</v>
          </cell>
        </row>
        <row r="744">
          <cell r="A744">
            <v>34304</v>
          </cell>
          <cell r="B744">
            <v>812.21</v>
          </cell>
        </row>
        <row r="745">
          <cell r="A745">
            <v>34305</v>
          </cell>
          <cell r="B745">
            <v>811.78</v>
          </cell>
        </row>
        <row r="746">
          <cell r="A746">
            <v>34306</v>
          </cell>
          <cell r="B746">
            <v>809.63</v>
          </cell>
        </row>
        <row r="747">
          <cell r="A747">
            <v>34307</v>
          </cell>
          <cell r="B747">
            <v>806.49</v>
          </cell>
        </row>
        <row r="748">
          <cell r="A748">
            <v>34308</v>
          </cell>
          <cell r="B748">
            <v>806.49</v>
          </cell>
        </row>
        <row r="749">
          <cell r="A749">
            <v>34309</v>
          </cell>
          <cell r="B749">
            <v>806.49</v>
          </cell>
        </row>
        <row r="750">
          <cell r="A750">
            <v>34310</v>
          </cell>
          <cell r="B750">
            <v>803.1</v>
          </cell>
        </row>
        <row r="751">
          <cell r="A751">
            <v>34311</v>
          </cell>
          <cell r="B751">
            <v>800.6</v>
          </cell>
        </row>
        <row r="752">
          <cell r="A752">
            <v>34312</v>
          </cell>
          <cell r="B752">
            <v>800.6</v>
          </cell>
        </row>
        <row r="753">
          <cell r="A753">
            <v>34313</v>
          </cell>
          <cell r="B753">
            <v>798.51</v>
          </cell>
        </row>
        <row r="754">
          <cell r="A754">
            <v>34314</v>
          </cell>
          <cell r="B754">
            <v>797.53</v>
          </cell>
        </row>
        <row r="755">
          <cell r="A755">
            <v>34315</v>
          </cell>
          <cell r="B755">
            <v>797.53</v>
          </cell>
        </row>
        <row r="756">
          <cell r="A756">
            <v>34316</v>
          </cell>
          <cell r="B756">
            <v>797.53</v>
          </cell>
        </row>
        <row r="757">
          <cell r="A757">
            <v>34317</v>
          </cell>
          <cell r="B757">
            <v>798.2</v>
          </cell>
        </row>
        <row r="758">
          <cell r="A758">
            <v>34318</v>
          </cell>
          <cell r="B758">
            <v>798.12</v>
          </cell>
        </row>
        <row r="759">
          <cell r="A759">
            <v>34319</v>
          </cell>
          <cell r="B759">
            <v>799.43</v>
          </cell>
        </row>
        <row r="760">
          <cell r="A760">
            <v>34320</v>
          </cell>
          <cell r="B760">
            <v>804.89</v>
          </cell>
        </row>
        <row r="761">
          <cell r="A761">
            <v>34321</v>
          </cell>
          <cell r="B761">
            <v>806.5</v>
          </cell>
        </row>
        <row r="762">
          <cell r="A762">
            <v>34322</v>
          </cell>
          <cell r="B762">
            <v>806.5</v>
          </cell>
        </row>
        <row r="763">
          <cell r="A763">
            <v>34323</v>
          </cell>
          <cell r="B763">
            <v>806.5</v>
          </cell>
        </row>
        <row r="764">
          <cell r="A764">
            <v>34324</v>
          </cell>
          <cell r="B764">
            <v>803.81</v>
          </cell>
        </row>
        <row r="765">
          <cell r="A765">
            <v>34325</v>
          </cell>
          <cell r="B765">
            <v>802.46</v>
          </cell>
        </row>
        <row r="766">
          <cell r="A766">
            <v>34326</v>
          </cell>
          <cell r="B766">
            <v>801.4</v>
          </cell>
        </row>
        <row r="767">
          <cell r="A767">
            <v>34327</v>
          </cell>
          <cell r="B767">
            <v>801.69</v>
          </cell>
        </row>
        <row r="768">
          <cell r="A768">
            <v>34328</v>
          </cell>
          <cell r="B768">
            <v>801.69</v>
          </cell>
        </row>
        <row r="769">
          <cell r="A769">
            <v>34329</v>
          </cell>
          <cell r="B769">
            <v>801.69</v>
          </cell>
        </row>
        <row r="770">
          <cell r="A770">
            <v>34330</v>
          </cell>
          <cell r="B770">
            <v>801.69</v>
          </cell>
        </row>
        <row r="771">
          <cell r="A771">
            <v>34331</v>
          </cell>
          <cell r="B771">
            <v>809.13</v>
          </cell>
        </row>
        <row r="772">
          <cell r="A772">
            <v>34332</v>
          </cell>
          <cell r="B772">
            <v>802.33</v>
          </cell>
        </row>
        <row r="773">
          <cell r="A773">
            <v>34333</v>
          </cell>
          <cell r="B773">
            <v>802.71</v>
          </cell>
        </row>
        <row r="774">
          <cell r="A774">
            <v>34334</v>
          </cell>
          <cell r="B774">
            <v>804.33</v>
          </cell>
        </row>
        <row r="775">
          <cell r="A775">
            <v>34335</v>
          </cell>
          <cell r="B775">
            <v>804.33</v>
          </cell>
        </row>
        <row r="776">
          <cell r="A776">
            <v>34336</v>
          </cell>
          <cell r="B776">
            <v>804.33</v>
          </cell>
        </row>
        <row r="777">
          <cell r="A777">
            <v>34337</v>
          </cell>
          <cell r="B777">
            <v>804.33</v>
          </cell>
        </row>
        <row r="778">
          <cell r="A778">
            <v>34338</v>
          </cell>
          <cell r="B778">
            <v>805.91</v>
          </cell>
        </row>
        <row r="779">
          <cell r="A779">
            <v>34339</v>
          </cell>
          <cell r="B779">
            <v>810.01</v>
          </cell>
        </row>
        <row r="780">
          <cell r="A780">
            <v>34340</v>
          </cell>
          <cell r="B780">
            <v>814.21</v>
          </cell>
        </row>
        <row r="781">
          <cell r="A781">
            <v>34341</v>
          </cell>
          <cell r="B781">
            <v>818.83</v>
          </cell>
        </row>
        <row r="782">
          <cell r="A782">
            <v>34342</v>
          </cell>
          <cell r="B782">
            <v>818.89</v>
          </cell>
        </row>
        <row r="783">
          <cell r="A783">
            <v>34343</v>
          </cell>
          <cell r="B783">
            <v>818.89</v>
          </cell>
        </row>
        <row r="784">
          <cell r="A784">
            <v>34344</v>
          </cell>
          <cell r="B784">
            <v>818.89</v>
          </cell>
        </row>
        <row r="785">
          <cell r="A785">
            <v>34345</v>
          </cell>
          <cell r="B785">
            <v>818.89</v>
          </cell>
        </row>
        <row r="786">
          <cell r="A786">
            <v>34346</v>
          </cell>
          <cell r="B786">
            <v>818.5</v>
          </cell>
        </row>
        <row r="787">
          <cell r="A787">
            <v>34347</v>
          </cell>
          <cell r="B787">
            <v>819.81</v>
          </cell>
        </row>
        <row r="788">
          <cell r="A788">
            <v>34348</v>
          </cell>
          <cell r="B788">
            <v>820.1</v>
          </cell>
        </row>
        <row r="789">
          <cell r="A789">
            <v>34349</v>
          </cell>
          <cell r="B789">
            <v>815.81</v>
          </cell>
        </row>
        <row r="790">
          <cell r="A790">
            <v>34350</v>
          </cell>
          <cell r="B790">
            <v>815.81</v>
          </cell>
        </row>
        <row r="791">
          <cell r="A791">
            <v>34351</v>
          </cell>
          <cell r="B791">
            <v>815.81</v>
          </cell>
        </row>
        <row r="792">
          <cell r="A792">
            <v>34352</v>
          </cell>
          <cell r="B792">
            <v>816.91</v>
          </cell>
        </row>
        <row r="793">
          <cell r="A793">
            <v>34353</v>
          </cell>
          <cell r="B793">
            <v>816.15</v>
          </cell>
        </row>
        <row r="794">
          <cell r="A794">
            <v>34354</v>
          </cell>
          <cell r="B794">
            <v>814.56</v>
          </cell>
        </row>
        <row r="795">
          <cell r="A795">
            <v>34355</v>
          </cell>
          <cell r="B795">
            <v>815.91</v>
          </cell>
        </row>
        <row r="796">
          <cell r="A796">
            <v>34356</v>
          </cell>
          <cell r="B796">
            <v>815.65</v>
          </cell>
        </row>
        <row r="797">
          <cell r="A797">
            <v>34357</v>
          </cell>
          <cell r="B797">
            <v>815.65</v>
          </cell>
        </row>
        <row r="798">
          <cell r="A798">
            <v>34358</v>
          </cell>
          <cell r="B798">
            <v>815.65</v>
          </cell>
        </row>
        <row r="799">
          <cell r="A799">
            <v>34359</v>
          </cell>
          <cell r="B799">
            <v>816.69</v>
          </cell>
        </row>
        <row r="800">
          <cell r="A800">
            <v>34360</v>
          </cell>
          <cell r="B800">
            <v>819.1</v>
          </cell>
        </row>
        <row r="801">
          <cell r="A801">
            <v>34361</v>
          </cell>
          <cell r="B801">
            <v>821.52</v>
          </cell>
        </row>
        <row r="802">
          <cell r="A802">
            <v>34362</v>
          </cell>
          <cell r="B802">
            <v>821.72</v>
          </cell>
        </row>
        <row r="803">
          <cell r="A803">
            <v>34363</v>
          </cell>
          <cell r="B803">
            <v>818.38</v>
          </cell>
        </row>
        <row r="804">
          <cell r="A804">
            <v>34364</v>
          </cell>
          <cell r="B804">
            <v>818.38</v>
          </cell>
        </row>
        <row r="805">
          <cell r="A805">
            <v>34365</v>
          </cell>
          <cell r="B805">
            <v>818.38</v>
          </cell>
        </row>
        <row r="806">
          <cell r="A806">
            <v>34366</v>
          </cell>
          <cell r="B806">
            <v>817</v>
          </cell>
        </row>
        <row r="807">
          <cell r="A807">
            <v>34367</v>
          </cell>
          <cell r="B807">
            <v>819.27</v>
          </cell>
        </row>
        <row r="808">
          <cell r="A808">
            <v>34368</v>
          </cell>
          <cell r="B808">
            <v>817.96</v>
          </cell>
        </row>
        <row r="809">
          <cell r="A809">
            <v>34369</v>
          </cell>
          <cell r="B809">
            <v>817.69</v>
          </cell>
        </row>
        <row r="810">
          <cell r="A810">
            <v>34370</v>
          </cell>
          <cell r="B810">
            <v>818</v>
          </cell>
        </row>
        <row r="811">
          <cell r="A811">
            <v>34371</v>
          </cell>
          <cell r="B811">
            <v>818</v>
          </cell>
        </row>
        <row r="812">
          <cell r="A812">
            <v>34372</v>
          </cell>
          <cell r="B812">
            <v>818</v>
          </cell>
        </row>
        <row r="813">
          <cell r="A813">
            <v>34373</v>
          </cell>
          <cell r="B813">
            <v>817.64</v>
          </cell>
        </row>
        <row r="814">
          <cell r="A814">
            <v>34374</v>
          </cell>
          <cell r="B814">
            <v>817.81</v>
          </cell>
        </row>
        <row r="815">
          <cell r="A815">
            <v>34375</v>
          </cell>
          <cell r="B815">
            <v>817.88</v>
          </cell>
        </row>
        <row r="816">
          <cell r="A816">
            <v>34376</v>
          </cell>
          <cell r="B816">
            <v>817.88</v>
          </cell>
        </row>
        <row r="817">
          <cell r="A817">
            <v>34377</v>
          </cell>
          <cell r="B817">
            <v>817.78</v>
          </cell>
        </row>
        <row r="818">
          <cell r="A818">
            <v>34378</v>
          </cell>
          <cell r="B818">
            <v>817.78</v>
          </cell>
        </row>
        <row r="819">
          <cell r="A819">
            <v>34379</v>
          </cell>
          <cell r="B819">
            <v>817.78</v>
          </cell>
        </row>
        <row r="820">
          <cell r="A820">
            <v>34380</v>
          </cell>
          <cell r="B820">
            <v>817.59</v>
          </cell>
        </row>
        <row r="821">
          <cell r="A821">
            <v>34381</v>
          </cell>
          <cell r="B821">
            <v>816.92</v>
          </cell>
        </row>
        <row r="822">
          <cell r="A822">
            <v>34382</v>
          </cell>
          <cell r="B822">
            <v>816.1</v>
          </cell>
        </row>
        <row r="823">
          <cell r="A823">
            <v>34383</v>
          </cell>
          <cell r="B823">
            <v>815.19</v>
          </cell>
        </row>
        <row r="824">
          <cell r="A824">
            <v>34384</v>
          </cell>
          <cell r="B824">
            <v>814.13</v>
          </cell>
        </row>
        <row r="825">
          <cell r="A825">
            <v>34385</v>
          </cell>
          <cell r="B825">
            <v>814.13</v>
          </cell>
        </row>
        <row r="826">
          <cell r="A826">
            <v>34386</v>
          </cell>
          <cell r="B826">
            <v>814.13</v>
          </cell>
        </row>
        <row r="827">
          <cell r="A827">
            <v>34387</v>
          </cell>
          <cell r="B827">
            <v>816.04</v>
          </cell>
        </row>
        <row r="828">
          <cell r="A828">
            <v>34388</v>
          </cell>
          <cell r="B828">
            <v>818.33</v>
          </cell>
        </row>
        <row r="829">
          <cell r="A829">
            <v>34389</v>
          </cell>
          <cell r="B829">
            <v>820.76</v>
          </cell>
        </row>
        <row r="830">
          <cell r="A830">
            <v>34390</v>
          </cell>
          <cell r="B830">
            <v>819.68</v>
          </cell>
        </row>
        <row r="831">
          <cell r="A831">
            <v>34391</v>
          </cell>
          <cell r="B831">
            <v>819.7</v>
          </cell>
        </row>
        <row r="832">
          <cell r="A832">
            <v>34392</v>
          </cell>
          <cell r="B832">
            <v>819.7</v>
          </cell>
        </row>
        <row r="833">
          <cell r="A833">
            <v>34393</v>
          </cell>
          <cell r="B833">
            <v>819.7</v>
          </cell>
        </row>
        <row r="834">
          <cell r="A834">
            <v>34394</v>
          </cell>
          <cell r="B834">
            <v>820.12</v>
          </cell>
        </row>
        <row r="835">
          <cell r="A835">
            <v>34395</v>
          </cell>
          <cell r="B835">
            <v>819.83</v>
          </cell>
        </row>
        <row r="836">
          <cell r="A836">
            <v>34396</v>
          </cell>
          <cell r="B836">
            <v>819.61</v>
          </cell>
        </row>
        <row r="837">
          <cell r="A837">
            <v>34397</v>
          </cell>
          <cell r="B837">
            <v>818.7</v>
          </cell>
        </row>
        <row r="838">
          <cell r="A838">
            <v>34398</v>
          </cell>
          <cell r="B838">
            <v>817.86</v>
          </cell>
        </row>
        <row r="839">
          <cell r="A839">
            <v>34399</v>
          </cell>
          <cell r="B839">
            <v>817.86</v>
          </cell>
        </row>
        <row r="840">
          <cell r="A840">
            <v>34400</v>
          </cell>
          <cell r="B840">
            <v>817.86</v>
          </cell>
        </row>
        <row r="841">
          <cell r="A841">
            <v>34401</v>
          </cell>
          <cell r="B841">
            <v>817.76</v>
          </cell>
        </row>
        <row r="842">
          <cell r="A842">
            <v>34402</v>
          </cell>
          <cell r="B842">
            <v>818.02</v>
          </cell>
        </row>
        <row r="843">
          <cell r="A843">
            <v>34403</v>
          </cell>
          <cell r="B843">
            <v>818.37</v>
          </cell>
        </row>
        <row r="844">
          <cell r="A844">
            <v>34404</v>
          </cell>
          <cell r="B844">
            <v>818.46</v>
          </cell>
        </row>
        <row r="845">
          <cell r="A845">
            <v>34405</v>
          </cell>
          <cell r="B845">
            <v>818.62</v>
          </cell>
        </row>
        <row r="846">
          <cell r="A846">
            <v>34406</v>
          </cell>
          <cell r="B846">
            <v>818.62</v>
          </cell>
        </row>
        <row r="847">
          <cell r="A847">
            <v>34407</v>
          </cell>
          <cell r="B847">
            <v>818.62</v>
          </cell>
        </row>
        <row r="848">
          <cell r="A848">
            <v>34408</v>
          </cell>
          <cell r="B848">
            <v>818.69</v>
          </cell>
        </row>
        <row r="849">
          <cell r="A849">
            <v>34409</v>
          </cell>
          <cell r="B849">
            <v>818.49</v>
          </cell>
        </row>
        <row r="850">
          <cell r="A850">
            <v>34410</v>
          </cell>
          <cell r="B850">
            <v>820.44</v>
          </cell>
        </row>
        <row r="851">
          <cell r="A851">
            <v>34411</v>
          </cell>
          <cell r="B851">
            <v>820.91</v>
          </cell>
        </row>
        <row r="852">
          <cell r="A852">
            <v>34412</v>
          </cell>
          <cell r="B852">
            <v>821.34</v>
          </cell>
        </row>
        <row r="853">
          <cell r="A853">
            <v>34413</v>
          </cell>
          <cell r="B853">
            <v>821.34</v>
          </cell>
        </row>
        <row r="854">
          <cell r="A854">
            <v>34414</v>
          </cell>
          <cell r="B854">
            <v>821.34</v>
          </cell>
        </row>
        <row r="855">
          <cell r="A855">
            <v>34415</v>
          </cell>
          <cell r="B855">
            <v>821.34</v>
          </cell>
        </row>
        <row r="856">
          <cell r="A856">
            <v>34416</v>
          </cell>
          <cell r="B856">
            <v>821.73</v>
          </cell>
        </row>
        <row r="857">
          <cell r="A857">
            <v>34417</v>
          </cell>
          <cell r="B857">
            <v>821.82</v>
          </cell>
        </row>
        <row r="858">
          <cell r="A858">
            <v>34418</v>
          </cell>
          <cell r="B858">
            <v>821.7</v>
          </cell>
        </row>
        <row r="859">
          <cell r="A859">
            <v>34419</v>
          </cell>
          <cell r="B859">
            <v>821.14</v>
          </cell>
        </row>
        <row r="860">
          <cell r="A860">
            <v>34420</v>
          </cell>
          <cell r="B860">
            <v>821.14</v>
          </cell>
        </row>
        <row r="861">
          <cell r="A861">
            <v>34421</v>
          </cell>
          <cell r="B861">
            <v>821.14</v>
          </cell>
        </row>
        <row r="862">
          <cell r="A862">
            <v>34422</v>
          </cell>
          <cell r="B862">
            <v>820.63</v>
          </cell>
        </row>
        <row r="863">
          <cell r="A863">
            <v>34423</v>
          </cell>
          <cell r="B863">
            <v>820.78</v>
          </cell>
        </row>
        <row r="864">
          <cell r="A864">
            <v>34424</v>
          </cell>
          <cell r="B864">
            <v>819.51</v>
          </cell>
        </row>
        <row r="865">
          <cell r="A865">
            <v>34425</v>
          </cell>
          <cell r="B865">
            <v>819.51</v>
          </cell>
        </row>
        <row r="866">
          <cell r="A866">
            <v>34426</v>
          </cell>
          <cell r="B866">
            <v>819.51</v>
          </cell>
        </row>
        <row r="867">
          <cell r="A867">
            <v>34427</v>
          </cell>
          <cell r="B867">
            <v>819.51</v>
          </cell>
        </row>
        <row r="868">
          <cell r="A868">
            <v>34428</v>
          </cell>
          <cell r="B868">
            <v>819.51</v>
          </cell>
        </row>
        <row r="869">
          <cell r="A869">
            <v>34429</v>
          </cell>
          <cell r="B869">
            <v>820.21</v>
          </cell>
        </row>
        <row r="870">
          <cell r="A870">
            <v>34430</v>
          </cell>
          <cell r="B870">
            <v>820.93</v>
          </cell>
        </row>
        <row r="871">
          <cell r="A871">
            <v>34431</v>
          </cell>
          <cell r="B871">
            <v>822.57</v>
          </cell>
        </row>
        <row r="872">
          <cell r="A872">
            <v>34432</v>
          </cell>
          <cell r="B872">
            <v>825.28</v>
          </cell>
        </row>
        <row r="873">
          <cell r="A873">
            <v>34433</v>
          </cell>
          <cell r="B873">
            <v>828.92</v>
          </cell>
        </row>
        <row r="874">
          <cell r="A874">
            <v>34434</v>
          </cell>
          <cell r="B874">
            <v>828.92</v>
          </cell>
        </row>
        <row r="875">
          <cell r="A875">
            <v>34435</v>
          </cell>
          <cell r="B875">
            <v>828.92</v>
          </cell>
        </row>
        <row r="876">
          <cell r="A876">
            <v>34436</v>
          </cell>
          <cell r="B876">
            <v>829.32</v>
          </cell>
        </row>
        <row r="877">
          <cell r="A877">
            <v>34437</v>
          </cell>
          <cell r="B877">
            <v>828.81</v>
          </cell>
        </row>
        <row r="878">
          <cell r="A878">
            <v>34438</v>
          </cell>
          <cell r="B878">
            <v>827.96</v>
          </cell>
        </row>
        <row r="879">
          <cell r="A879">
            <v>34439</v>
          </cell>
          <cell r="B879">
            <v>827.44</v>
          </cell>
        </row>
        <row r="880">
          <cell r="A880">
            <v>34440</v>
          </cell>
          <cell r="B880">
            <v>827.93</v>
          </cell>
        </row>
        <row r="881">
          <cell r="A881">
            <v>34441</v>
          </cell>
          <cell r="B881">
            <v>827.93</v>
          </cell>
        </row>
        <row r="882">
          <cell r="A882">
            <v>34442</v>
          </cell>
          <cell r="B882">
            <v>827.93</v>
          </cell>
        </row>
        <row r="883">
          <cell r="A883">
            <v>34443</v>
          </cell>
          <cell r="B883">
            <v>829.47</v>
          </cell>
        </row>
        <row r="884">
          <cell r="A884">
            <v>34444</v>
          </cell>
          <cell r="B884">
            <v>831.24</v>
          </cell>
        </row>
        <row r="885">
          <cell r="A885">
            <v>34445</v>
          </cell>
          <cell r="B885">
            <v>834.3</v>
          </cell>
        </row>
        <row r="886">
          <cell r="A886">
            <v>34446</v>
          </cell>
          <cell r="B886">
            <v>838.25</v>
          </cell>
        </row>
        <row r="887">
          <cell r="A887">
            <v>34447</v>
          </cell>
          <cell r="B887">
            <v>836.96</v>
          </cell>
        </row>
        <row r="888">
          <cell r="A888">
            <v>34448</v>
          </cell>
          <cell r="B888">
            <v>836.96</v>
          </cell>
        </row>
        <row r="889">
          <cell r="A889">
            <v>34449</v>
          </cell>
          <cell r="B889">
            <v>836.96</v>
          </cell>
        </row>
        <row r="890">
          <cell r="A890">
            <v>34450</v>
          </cell>
          <cell r="B890">
            <v>835.4</v>
          </cell>
        </row>
        <row r="891">
          <cell r="A891">
            <v>34451</v>
          </cell>
          <cell r="B891">
            <v>837.31</v>
          </cell>
        </row>
        <row r="892">
          <cell r="A892">
            <v>34452</v>
          </cell>
          <cell r="B892">
            <v>838.28</v>
          </cell>
        </row>
        <row r="893">
          <cell r="A893">
            <v>34453</v>
          </cell>
          <cell r="B893">
            <v>837.27</v>
          </cell>
        </row>
        <row r="894">
          <cell r="A894">
            <v>34454</v>
          </cell>
          <cell r="B894">
            <v>836.86</v>
          </cell>
        </row>
        <row r="895">
          <cell r="A895">
            <v>34455</v>
          </cell>
          <cell r="B895">
            <v>836.86</v>
          </cell>
        </row>
        <row r="896">
          <cell r="A896">
            <v>34456</v>
          </cell>
          <cell r="B896">
            <v>836.86</v>
          </cell>
        </row>
        <row r="897">
          <cell r="A897">
            <v>34457</v>
          </cell>
          <cell r="B897">
            <v>838.04</v>
          </cell>
        </row>
        <row r="898">
          <cell r="A898">
            <v>34458</v>
          </cell>
          <cell r="B898">
            <v>839.14</v>
          </cell>
        </row>
        <row r="899">
          <cell r="A899">
            <v>34459</v>
          </cell>
          <cell r="B899">
            <v>841</v>
          </cell>
        </row>
        <row r="900">
          <cell r="A900">
            <v>34460</v>
          </cell>
          <cell r="B900">
            <v>841.25</v>
          </cell>
        </row>
        <row r="901">
          <cell r="A901">
            <v>34461</v>
          </cell>
          <cell r="B901">
            <v>841.7</v>
          </cell>
        </row>
        <row r="902">
          <cell r="A902">
            <v>34462</v>
          </cell>
          <cell r="B902">
            <v>841.7</v>
          </cell>
        </row>
        <row r="903">
          <cell r="A903">
            <v>34463</v>
          </cell>
          <cell r="B903">
            <v>841.7</v>
          </cell>
        </row>
        <row r="904">
          <cell r="A904">
            <v>34464</v>
          </cell>
          <cell r="B904">
            <v>841.27</v>
          </cell>
        </row>
        <row r="905">
          <cell r="A905">
            <v>34465</v>
          </cell>
          <cell r="B905">
            <v>841.33</v>
          </cell>
        </row>
        <row r="906">
          <cell r="A906">
            <v>34466</v>
          </cell>
          <cell r="B906">
            <v>841.92</v>
          </cell>
        </row>
        <row r="907">
          <cell r="A907">
            <v>34467</v>
          </cell>
          <cell r="B907">
            <v>843.24</v>
          </cell>
        </row>
        <row r="908">
          <cell r="A908">
            <v>34468</v>
          </cell>
          <cell r="B908">
            <v>842.23</v>
          </cell>
        </row>
        <row r="909">
          <cell r="A909">
            <v>34469</v>
          </cell>
          <cell r="B909">
            <v>842.23</v>
          </cell>
        </row>
        <row r="910">
          <cell r="A910">
            <v>34470</v>
          </cell>
          <cell r="B910">
            <v>842.23</v>
          </cell>
        </row>
        <row r="911">
          <cell r="A911">
            <v>34471</v>
          </cell>
          <cell r="B911">
            <v>842.23</v>
          </cell>
        </row>
        <row r="912">
          <cell r="A912">
            <v>34472</v>
          </cell>
          <cell r="B912">
            <v>842.21</v>
          </cell>
        </row>
        <row r="913">
          <cell r="A913">
            <v>34473</v>
          </cell>
          <cell r="B913">
            <v>842.83</v>
          </cell>
        </row>
        <row r="914">
          <cell r="A914">
            <v>34474</v>
          </cell>
          <cell r="B914">
            <v>842.64</v>
          </cell>
        </row>
        <row r="915">
          <cell r="A915">
            <v>34475</v>
          </cell>
          <cell r="B915">
            <v>842.33</v>
          </cell>
        </row>
        <row r="916">
          <cell r="A916">
            <v>34476</v>
          </cell>
          <cell r="B916">
            <v>842.33</v>
          </cell>
        </row>
        <row r="917">
          <cell r="A917">
            <v>34477</v>
          </cell>
          <cell r="B917">
            <v>842.33</v>
          </cell>
        </row>
        <row r="918">
          <cell r="A918">
            <v>34478</v>
          </cell>
          <cell r="B918">
            <v>842.92</v>
          </cell>
        </row>
        <row r="919">
          <cell r="A919">
            <v>34479</v>
          </cell>
          <cell r="B919">
            <v>843.08</v>
          </cell>
        </row>
        <row r="920">
          <cell r="A920">
            <v>34480</v>
          </cell>
          <cell r="B920">
            <v>842.22</v>
          </cell>
        </row>
        <row r="921">
          <cell r="A921">
            <v>34481</v>
          </cell>
          <cell r="B921">
            <v>841.86</v>
          </cell>
        </row>
        <row r="922">
          <cell r="A922">
            <v>34482</v>
          </cell>
          <cell r="B922">
            <v>840.93</v>
          </cell>
        </row>
        <row r="923">
          <cell r="A923">
            <v>34483</v>
          </cell>
          <cell r="B923">
            <v>840.93</v>
          </cell>
        </row>
        <row r="924">
          <cell r="A924">
            <v>34484</v>
          </cell>
          <cell r="B924">
            <v>840.93</v>
          </cell>
        </row>
        <row r="925">
          <cell r="A925">
            <v>34485</v>
          </cell>
          <cell r="B925">
            <v>841.12</v>
          </cell>
        </row>
        <row r="926">
          <cell r="A926">
            <v>34486</v>
          </cell>
          <cell r="B926">
            <v>841.93</v>
          </cell>
        </row>
        <row r="927">
          <cell r="A927">
            <v>34487</v>
          </cell>
          <cell r="B927">
            <v>842</v>
          </cell>
        </row>
        <row r="928">
          <cell r="A928">
            <v>34488</v>
          </cell>
          <cell r="B928">
            <v>841.44</v>
          </cell>
        </row>
        <row r="929">
          <cell r="A929">
            <v>34489</v>
          </cell>
          <cell r="B929">
            <v>840.37</v>
          </cell>
        </row>
        <row r="930">
          <cell r="A930">
            <v>34490</v>
          </cell>
          <cell r="B930">
            <v>840.37</v>
          </cell>
        </row>
        <row r="931">
          <cell r="A931">
            <v>34491</v>
          </cell>
          <cell r="B931">
            <v>840.37</v>
          </cell>
        </row>
        <row r="932">
          <cell r="A932">
            <v>34492</v>
          </cell>
          <cell r="B932">
            <v>840.37</v>
          </cell>
        </row>
        <row r="933">
          <cell r="A933">
            <v>34493</v>
          </cell>
          <cell r="B933">
            <v>839.56</v>
          </cell>
        </row>
        <row r="934">
          <cell r="A934">
            <v>34494</v>
          </cell>
          <cell r="B934">
            <v>838.03</v>
          </cell>
        </row>
        <row r="935">
          <cell r="A935">
            <v>34495</v>
          </cell>
          <cell r="B935">
            <v>834.96</v>
          </cell>
        </row>
        <row r="936">
          <cell r="A936">
            <v>34496</v>
          </cell>
          <cell r="B936">
            <v>833.19</v>
          </cell>
        </row>
        <row r="937">
          <cell r="A937">
            <v>34497</v>
          </cell>
          <cell r="B937">
            <v>833.19</v>
          </cell>
        </row>
        <row r="938">
          <cell r="A938">
            <v>34498</v>
          </cell>
          <cell r="B938">
            <v>833.19</v>
          </cell>
        </row>
        <row r="939">
          <cell r="A939">
            <v>34499</v>
          </cell>
          <cell r="B939">
            <v>833.19</v>
          </cell>
        </row>
        <row r="940">
          <cell r="A940">
            <v>34500</v>
          </cell>
          <cell r="B940">
            <v>833.16</v>
          </cell>
        </row>
        <row r="941">
          <cell r="A941">
            <v>34501</v>
          </cell>
          <cell r="B941">
            <v>833.35</v>
          </cell>
        </row>
        <row r="942">
          <cell r="A942">
            <v>34502</v>
          </cell>
          <cell r="B942">
            <v>831.28</v>
          </cell>
        </row>
        <row r="943">
          <cell r="A943">
            <v>34503</v>
          </cell>
          <cell r="B943">
            <v>826.61</v>
          </cell>
        </row>
        <row r="944">
          <cell r="A944">
            <v>34504</v>
          </cell>
          <cell r="B944">
            <v>826.61</v>
          </cell>
        </row>
        <row r="945">
          <cell r="A945">
            <v>34505</v>
          </cell>
          <cell r="B945">
            <v>826.61</v>
          </cell>
        </row>
        <row r="946">
          <cell r="A946">
            <v>34506</v>
          </cell>
          <cell r="B946">
            <v>828.94</v>
          </cell>
        </row>
        <row r="947">
          <cell r="A947">
            <v>34507</v>
          </cell>
          <cell r="B947">
            <v>826.9</v>
          </cell>
        </row>
        <row r="948">
          <cell r="A948">
            <v>34508</v>
          </cell>
          <cell r="B948">
            <v>824.76</v>
          </cell>
        </row>
        <row r="949">
          <cell r="A949">
            <v>34509</v>
          </cell>
          <cell r="B949">
            <v>822.87</v>
          </cell>
        </row>
        <row r="950">
          <cell r="A950">
            <v>34510</v>
          </cell>
          <cell r="B950">
            <v>821</v>
          </cell>
        </row>
        <row r="951">
          <cell r="A951">
            <v>34511</v>
          </cell>
          <cell r="B951">
            <v>821</v>
          </cell>
        </row>
        <row r="952">
          <cell r="A952">
            <v>34512</v>
          </cell>
          <cell r="B952">
            <v>821</v>
          </cell>
        </row>
        <row r="953">
          <cell r="A953">
            <v>34513</v>
          </cell>
          <cell r="B953">
            <v>820.13</v>
          </cell>
        </row>
        <row r="954">
          <cell r="A954">
            <v>34514</v>
          </cell>
          <cell r="B954">
            <v>818.73</v>
          </cell>
        </row>
        <row r="955">
          <cell r="A955">
            <v>34515</v>
          </cell>
          <cell r="B955">
            <v>819.64</v>
          </cell>
        </row>
        <row r="956">
          <cell r="A956">
            <v>34516</v>
          </cell>
          <cell r="B956">
            <v>818.05</v>
          </cell>
        </row>
        <row r="957">
          <cell r="A957">
            <v>34517</v>
          </cell>
          <cell r="B957">
            <v>817.92</v>
          </cell>
        </row>
        <row r="958">
          <cell r="A958">
            <v>34518</v>
          </cell>
          <cell r="B958">
            <v>817.92</v>
          </cell>
        </row>
        <row r="959">
          <cell r="A959">
            <v>34519</v>
          </cell>
          <cell r="B959">
            <v>817.92</v>
          </cell>
        </row>
        <row r="960">
          <cell r="A960">
            <v>34520</v>
          </cell>
          <cell r="B960">
            <v>817.92</v>
          </cell>
        </row>
        <row r="961">
          <cell r="A961">
            <v>34521</v>
          </cell>
          <cell r="B961">
            <v>818.45</v>
          </cell>
        </row>
        <row r="962">
          <cell r="A962">
            <v>34522</v>
          </cell>
          <cell r="B962">
            <v>820.42</v>
          </cell>
        </row>
        <row r="963">
          <cell r="A963">
            <v>34523</v>
          </cell>
          <cell r="B963">
            <v>820.24</v>
          </cell>
        </row>
        <row r="964">
          <cell r="A964">
            <v>34524</v>
          </cell>
          <cell r="B964">
            <v>822.34</v>
          </cell>
        </row>
        <row r="965">
          <cell r="A965">
            <v>34525</v>
          </cell>
          <cell r="B965">
            <v>822.34</v>
          </cell>
        </row>
        <row r="966">
          <cell r="A966">
            <v>34526</v>
          </cell>
          <cell r="B966">
            <v>822.34</v>
          </cell>
        </row>
        <row r="967">
          <cell r="A967">
            <v>34527</v>
          </cell>
          <cell r="B967">
            <v>822.14</v>
          </cell>
        </row>
        <row r="968">
          <cell r="A968">
            <v>34528</v>
          </cell>
          <cell r="B968">
            <v>823.12</v>
          </cell>
        </row>
        <row r="969">
          <cell r="A969">
            <v>34529</v>
          </cell>
          <cell r="B969">
            <v>822.79</v>
          </cell>
        </row>
        <row r="970">
          <cell r="A970">
            <v>34530</v>
          </cell>
          <cell r="B970">
            <v>822.28</v>
          </cell>
        </row>
        <row r="971">
          <cell r="A971">
            <v>34531</v>
          </cell>
          <cell r="B971">
            <v>821.04</v>
          </cell>
        </row>
        <row r="972">
          <cell r="A972">
            <v>34532</v>
          </cell>
          <cell r="B972">
            <v>821.04</v>
          </cell>
        </row>
        <row r="973">
          <cell r="A973">
            <v>34533</v>
          </cell>
          <cell r="B973">
            <v>821.04</v>
          </cell>
        </row>
        <row r="974">
          <cell r="A974">
            <v>34534</v>
          </cell>
          <cell r="B974">
            <v>818.44</v>
          </cell>
        </row>
        <row r="975">
          <cell r="A975">
            <v>34535</v>
          </cell>
          <cell r="B975">
            <v>817.49</v>
          </cell>
        </row>
        <row r="976">
          <cell r="A976">
            <v>34536</v>
          </cell>
          <cell r="B976">
            <v>817.49</v>
          </cell>
        </row>
        <row r="977">
          <cell r="A977">
            <v>34537</v>
          </cell>
          <cell r="B977">
            <v>817.18</v>
          </cell>
        </row>
        <row r="978">
          <cell r="A978">
            <v>34538</v>
          </cell>
          <cell r="B978">
            <v>816.68</v>
          </cell>
        </row>
        <row r="979">
          <cell r="A979">
            <v>34539</v>
          </cell>
          <cell r="B979">
            <v>816.68</v>
          </cell>
        </row>
        <row r="980">
          <cell r="A980">
            <v>34540</v>
          </cell>
          <cell r="B980">
            <v>816.68</v>
          </cell>
        </row>
        <row r="981">
          <cell r="A981">
            <v>34541</v>
          </cell>
          <cell r="B981">
            <v>816.34</v>
          </cell>
        </row>
        <row r="982">
          <cell r="A982">
            <v>34542</v>
          </cell>
          <cell r="B982">
            <v>815.75</v>
          </cell>
        </row>
        <row r="983">
          <cell r="A983">
            <v>34543</v>
          </cell>
          <cell r="B983">
            <v>815.8</v>
          </cell>
        </row>
        <row r="984">
          <cell r="A984">
            <v>34544</v>
          </cell>
          <cell r="B984">
            <v>815.62</v>
          </cell>
        </row>
        <row r="985">
          <cell r="A985">
            <v>34545</v>
          </cell>
          <cell r="B985">
            <v>815.62</v>
          </cell>
        </row>
        <row r="986">
          <cell r="A986">
            <v>34546</v>
          </cell>
          <cell r="B986">
            <v>815.62</v>
          </cell>
        </row>
        <row r="987">
          <cell r="A987">
            <v>34547</v>
          </cell>
          <cell r="B987">
            <v>815.62</v>
          </cell>
        </row>
        <row r="988">
          <cell r="A988">
            <v>34548</v>
          </cell>
          <cell r="B988">
            <v>815.89</v>
          </cell>
        </row>
        <row r="989">
          <cell r="A989">
            <v>34549</v>
          </cell>
          <cell r="B989">
            <v>814.53</v>
          </cell>
        </row>
        <row r="990">
          <cell r="A990">
            <v>34550</v>
          </cell>
          <cell r="B990">
            <v>812.69</v>
          </cell>
        </row>
        <row r="991">
          <cell r="A991">
            <v>34551</v>
          </cell>
          <cell r="B991">
            <v>812.57</v>
          </cell>
        </row>
        <row r="992">
          <cell r="A992">
            <v>34552</v>
          </cell>
          <cell r="B992">
            <v>811.91</v>
          </cell>
        </row>
        <row r="993">
          <cell r="A993">
            <v>34553</v>
          </cell>
          <cell r="B993">
            <v>811.91</v>
          </cell>
        </row>
        <row r="994">
          <cell r="A994">
            <v>34554</v>
          </cell>
          <cell r="B994">
            <v>811.91</v>
          </cell>
        </row>
        <row r="995">
          <cell r="A995">
            <v>34555</v>
          </cell>
          <cell r="B995">
            <v>812.39</v>
          </cell>
        </row>
        <row r="996">
          <cell r="A996">
            <v>34556</v>
          </cell>
          <cell r="B996">
            <v>813.64</v>
          </cell>
        </row>
        <row r="997">
          <cell r="A997">
            <v>34557</v>
          </cell>
          <cell r="B997">
            <v>815.4</v>
          </cell>
        </row>
        <row r="998">
          <cell r="A998">
            <v>34558</v>
          </cell>
          <cell r="B998">
            <v>815.84</v>
          </cell>
        </row>
        <row r="999">
          <cell r="A999">
            <v>34559</v>
          </cell>
          <cell r="B999">
            <v>814.94</v>
          </cell>
        </row>
        <row r="1000">
          <cell r="A1000">
            <v>34560</v>
          </cell>
          <cell r="B1000">
            <v>814.94</v>
          </cell>
        </row>
        <row r="1001">
          <cell r="A1001">
            <v>34561</v>
          </cell>
          <cell r="B1001">
            <v>814.94</v>
          </cell>
        </row>
        <row r="1002">
          <cell r="A1002">
            <v>34562</v>
          </cell>
          <cell r="B1002">
            <v>814.94</v>
          </cell>
        </row>
        <row r="1003">
          <cell r="A1003">
            <v>34563</v>
          </cell>
          <cell r="B1003">
            <v>814.4</v>
          </cell>
        </row>
        <row r="1004">
          <cell r="A1004">
            <v>34564</v>
          </cell>
          <cell r="B1004">
            <v>813.93</v>
          </cell>
        </row>
        <row r="1005">
          <cell r="A1005">
            <v>34565</v>
          </cell>
          <cell r="B1005">
            <v>813.88</v>
          </cell>
        </row>
        <row r="1006">
          <cell r="A1006">
            <v>34566</v>
          </cell>
          <cell r="B1006">
            <v>813.76</v>
          </cell>
        </row>
        <row r="1007">
          <cell r="A1007">
            <v>34567</v>
          </cell>
          <cell r="B1007">
            <v>813.76</v>
          </cell>
        </row>
        <row r="1008">
          <cell r="A1008">
            <v>34568</v>
          </cell>
          <cell r="B1008">
            <v>813.76</v>
          </cell>
        </row>
        <row r="1009">
          <cell r="A1009">
            <v>34569</v>
          </cell>
          <cell r="B1009">
            <v>815.2</v>
          </cell>
        </row>
        <row r="1010">
          <cell r="A1010">
            <v>34570</v>
          </cell>
          <cell r="B1010">
            <v>816.58</v>
          </cell>
        </row>
        <row r="1011">
          <cell r="A1011">
            <v>34571</v>
          </cell>
          <cell r="B1011">
            <v>816.77</v>
          </cell>
        </row>
        <row r="1012">
          <cell r="A1012">
            <v>34572</v>
          </cell>
          <cell r="B1012">
            <v>817.4</v>
          </cell>
        </row>
        <row r="1013">
          <cell r="A1013">
            <v>34573</v>
          </cell>
          <cell r="B1013">
            <v>816.29</v>
          </cell>
        </row>
        <row r="1014">
          <cell r="A1014">
            <v>34574</v>
          </cell>
          <cell r="B1014">
            <v>816.29</v>
          </cell>
        </row>
        <row r="1015">
          <cell r="A1015">
            <v>34575</v>
          </cell>
          <cell r="B1015">
            <v>816.29</v>
          </cell>
        </row>
        <row r="1016">
          <cell r="A1016">
            <v>34576</v>
          </cell>
          <cell r="B1016">
            <v>816.18</v>
          </cell>
        </row>
        <row r="1017">
          <cell r="A1017">
            <v>34577</v>
          </cell>
          <cell r="B1017">
            <v>816.3</v>
          </cell>
        </row>
        <row r="1018">
          <cell r="A1018">
            <v>34578</v>
          </cell>
          <cell r="B1018">
            <v>816.08</v>
          </cell>
        </row>
        <row r="1019">
          <cell r="A1019">
            <v>34579</v>
          </cell>
          <cell r="B1019">
            <v>817.64</v>
          </cell>
        </row>
        <row r="1020">
          <cell r="A1020">
            <v>34580</v>
          </cell>
          <cell r="B1020">
            <v>818.81</v>
          </cell>
        </row>
        <row r="1021">
          <cell r="A1021">
            <v>34581</v>
          </cell>
          <cell r="B1021">
            <v>818.81</v>
          </cell>
        </row>
        <row r="1022">
          <cell r="A1022">
            <v>34582</v>
          </cell>
          <cell r="B1022">
            <v>818.81</v>
          </cell>
        </row>
        <row r="1023">
          <cell r="A1023">
            <v>34583</v>
          </cell>
          <cell r="B1023">
            <v>817.8</v>
          </cell>
        </row>
        <row r="1024">
          <cell r="A1024">
            <v>34584</v>
          </cell>
          <cell r="B1024">
            <v>818.21</v>
          </cell>
        </row>
        <row r="1025">
          <cell r="A1025">
            <v>34585</v>
          </cell>
          <cell r="B1025">
            <v>819.24</v>
          </cell>
        </row>
        <row r="1026">
          <cell r="A1026">
            <v>34586</v>
          </cell>
          <cell r="B1026">
            <v>820.02</v>
          </cell>
        </row>
        <row r="1027">
          <cell r="A1027">
            <v>34587</v>
          </cell>
          <cell r="B1027">
            <v>820.26</v>
          </cell>
        </row>
        <row r="1028">
          <cell r="A1028">
            <v>34588</v>
          </cell>
          <cell r="B1028">
            <v>820.26</v>
          </cell>
        </row>
        <row r="1029">
          <cell r="A1029">
            <v>34589</v>
          </cell>
          <cell r="B1029">
            <v>820.26</v>
          </cell>
        </row>
        <row r="1030">
          <cell r="A1030">
            <v>34590</v>
          </cell>
          <cell r="B1030">
            <v>821.62</v>
          </cell>
        </row>
        <row r="1031">
          <cell r="A1031">
            <v>34591</v>
          </cell>
          <cell r="B1031">
            <v>824.34</v>
          </cell>
        </row>
        <row r="1032">
          <cell r="A1032">
            <v>34592</v>
          </cell>
          <cell r="B1032">
            <v>827.86</v>
          </cell>
        </row>
        <row r="1033">
          <cell r="A1033">
            <v>34593</v>
          </cell>
          <cell r="B1033">
            <v>833.1</v>
          </cell>
        </row>
        <row r="1034">
          <cell r="A1034">
            <v>34594</v>
          </cell>
          <cell r="B1034">
            <v>837.21</v>
          </cell>
        </row>
        <row r="1035">
          <cell r="A1035">
            <v>34595</v>
          </cell>
          <cell r="B1035">
            <v>837.21</v>
          </cell>
        </row>
        <row r="1036">
          <cell r="A1036">
            <v>34596</v>
          </cell>
          <cell r="B1036">
            <v>837.21</v>
          </cell>
        </row>
        <row r="1037">
          <cell r="A1037">
            <v>34597</v>
          </cell>
          <cell r="B1037">
            <v>838.63</v>
          </cell>
        </row>
        <row r="1038">
          <cell r="A1038">
            <v>34598</v>
          </cell>
          <cell r="B1038">
            <v>841.82</v>
          </cell>
        </row>
        <row r="1039">
          <cell r="A1039">
            <v>34599</v>
          </cell>
          <cell r="B1039">
            <v>842.7</v>
          </cell>
        </row>
        <row r="1040">
          <cell r="A1040">
            <v>34600</v>
          </cell>
          <cell r="B1040">
            <v>841.53</v>
          </cell>
        </row>
        <row r="1041">
          <cell r="A1041">
            <v>34601</v>
          </cell>
          <cell r="B1041">
            <v>839.46</v>
          </cell>
        </row>
        <row r="1042">
          <cell r="A1042">
            <v>34602</v>
          </cell>
          <cell r="B1042">
            <v>839.46</v>
          </cell>
        </row>
        <row r="1043">
          <cell r="A1043">
            <v>34603</v>
          </cell>
          <cell r="B1043">
            <v>839.46</v>
          </cell>
        </row>
        <row r="1044">
          <cell r="A1044">
            <v>34604</v>
          </cell>
          <cell r="B1044">
            <v>840.23</v>
          </cell>
        </row>
        <row r="1045">
          <cell r="A1045">
            <v>34605</v>
          </cell>
          <cell r="B1045">
            <v>841.51</v>
          </cell>
        </row>
        <row r="1046">
          <cell r="A1046">
            <v>34606</v>
          </cell>
          <cell r="B1046">
            <v>841.32</v>
          </cell>
        </row>
        <row r="1047">
          <cell r="A1047">
            <v>34607</v>
          </cell>
          <cell r="B1047">
            <v>842</v>
          </cell>
        </row>
        <row r="1048">
          <cell r="A1048">
            <v>34608</v>
          </cell>
          <cell r="B1048">
            <v>843</v>
          </cell>
        </row>
        <row r="1049">
          <cell r="A1049">
            <v>34609</v>
          </cell>
          <cell r="B1049">
            <v>843</v>
          </cell>
        </row>
        <row r="1050">
          <cell r="A1050">
            <v>34610</v>
          </cell>
          <cell r="B1050">
            <v>843</v>
          </cell>
        </row>
        <row r="1051">
          <cell r="A1051">
            <v>34611</v>
          </cell>
          <cell r="B1051">
            <v>843.65</v>
          </cell>
        </row>
        <row r="1052">
          <cell r="A1052">
            <v>34612</v>
          </cell>
          <cell r="B1052">
            <v>844.4</v>
          </cell>
        </row>
        <row r="1053">
          <cell r="A1053">
            <v>34613</v>
          </cell>
          <cell r="B1053">
            <v>842.54</v>
          </cell>
        </row>
        <row r="1054">
          <cell r="A1054">
            <v>34614</v>
          </cell>
          <cell r="B1054">
            <v>840.06</v>
          </cell>
        </row>
        <row r="1055">
          <cell r="A1055">
            <v>34615</v>
          </cell>
          <cell r="B1055">
            <v>836.8</v>
          </cell>
        </row>
        <row r="1056">
          <cell r="A1056">
            <v>34616</v>
          </cell>
          <cell r="B1056">
            <v>836.8</v>
          </cell>
        </row>
        <row r="1057">
          <cell r="A1057">
            <v>34617</v>
          </cell>
          <cell r="B1057">
            <v>836.8</v>
          </cell>
        </row>
        <row r="1058">
          <cell r="A1058">
            <v>34618</v>
          </cell>
          <cell r="B1058">
            <v>835.59</v>
          </cell>
        </row>
        <row r="1059">
          <cell r="A1059">
            <v>34619</v>
          </cell>
          <cell r="B1059">
            <v>835.38</v>
          </cell>
        </row>
        <row r="1060">
          <cell r="A1060">
            <v>34620</v>
          </cell>
          <cell r="B1060">
            <v>836.4</v>
          </cell>
        </row>
        <row r="1061">
          <cell r="A1061">
            <v>34621</v>
          </cell>
          <cell r="B1061">
            <v>836.01</v>
          </cell>
        </row>
        <row r="1062">
          <cell r="A1062">
            <v>34622</v>
          </cell>
          <cell r="B1062">
            <v>834.83</v>
          </cell>
        </row>
        <row r="1063">
          <cell r="A1063">
            <v>34623</v>
          </cell>
          <cell r="B1063">
            <v>834.83</v>
          </cell>
        </row>
        <row r="1064">
          <cell r="A1064">
            <v>34624</v>
          </cell>
          <cell r="B1064">
            <v>834.83</v>
          </cell>
        </row>
        <row r="1065">
          <cell r="A1065">
            <v>34625</v>
          </cell>
          <cell r="B1065">
            <v>834.83</v>
          </cell>
        </row>
        <row r="1066">
          <cell r="A1066">
            <v>34626</v>
          </cell>
          <cell r="B1066">
            <v>835.33</v>
          </cell>
        </row>
        <row r="1067">
          <cell r="A1067">
            <v>34627</v>
          </cell>
          <cell r="B1067">
            <v>836.72</v>
          </cell>
        </row>
        <row r="1068">
          <cell r="A1068">
            <v>34628</v>
          </cell>
          <cell r="B1068">
            <v>838.32</v>
          </cell>
        </row>
        <row r="1069">
          <cell r="A1069">
            <v>34629</v>
          </cell>
          <cell r="B1069">
            <v>841.41</v>
          </cell>
        </row>
        <row r="1070">
          <cell r="A1070">
            <v>34630</v>
          </cell>
          <cell r="B1070">
            <v>841.41</v>
          </cell>
        </row>
        <row r="1071">
          <cell r="A1071">
            <v>34631</v>
          </cell>
          <cell r="B1071">
            <v>841.41</v>
          </cell>
        </row>
        <row r="1072">
          <cell r="A1072">
            <v>34632</v>
          </cell>
          <cell r="B1072">
            <v>842.6</v>
          </cell>
        </row>
        <row r="1073">
          <cell r="A1073">
            <v>34633</v>
          </cell>
          <cell r="B1073">
            <v>843.48</v>
          </cell>
        </row>
        <row r="1074">
          <cell r="A1074">
            <v>34634</v>
          </cell>
          <cell r="B1074">
            <v>841.32</v>
          </cell>
        </row>
        <row r="1075">
          <cell r="A1075">
            <v>34635</v>
          </cell>
          <cell r="B1075">
            <v>840.05</v>
          </cell>
        </row>
        <row r="1076">
          <cell r="A1076">
            <v>34636</v>
          </cell>
          <cell r="B1076">
            <v>838.55</v>
          </cell>
        </row>
        <row r="1077">
          <cell r="A1077">
            <v>34637</v>
          </cell>
          <cell r="B1077">
            <v>838.55</v>
          </cell>
        </row>
        <row r="1078">
          <cell r="A1078">
            <v>34638</v>
          </cell>
          <cell r="B1078">
            <v>838.55</v>
          </cell>
        </row>
        <row r="1079">
          <cell r="A1079">
            <v>34639</v>
          </cell>
          <cell r="B1079">
            <v>837.62</v>
          </cell>
        </row>
        <row r="1080">
          <cell r="A1080">
            <v>34640</v>
          </cell>
          <cell r="B1080">
            <v>837.79</v>
          </cell>
        </row>
        <row r="1081">
          <cell r="A1081">
            <v>34641</v>
          </cell>
          <cell r="B1081">
            <v>836.18</v>
          </cell>
        </row>
        <row r="1082">
          <cell r="A1082">
            <v>34642</v>
          </cell>
          <cell r="B1082">
            <v>833.19</v>
          </cell>
        </row>
        <row r="1083">
          <cell r="A1083">
            <v>34643</v>
          </cell>
          <cell r="B1083">
            <v>831.25</v>
          </cell>
        </row>
        <row r="1084">
          <cell r="A1084">
            <v>34644</v>
          </cell>
          <cell r="B1084">
            <v>831.25</v>
          </cell>
        </row>
        <row r="1085">
          <cell r="A1085">
            <v>34645</v>
          </cell>
          <cell r="B1085">
            <v>831.25</v>
          </cell>
        </row>
        <row r="1086">
          <cell r="A1086">
            <v>34646</v>
          </cell>
          <cell r="B1086">
            <v>831.25</v>
          </cell>
        </row>
        <row r="1087">
          <cell r="A1087">
            <v>34647</v>
          </cell>
          <cell r="B1087">
            <v>829.09</v>
          </cell>
        </row>
        <row r="1088">
          <cell r="A1088">
            <v>34648</v>
          </cell>
          <cell r="B1088">
            <v>826.84</v>
          </cell>
        </row>
        <row r="1089">
          <cell r="A1089">
            <v>34649</v>
          </cell>
          <cell r="B1089">
            <v>825.17</v>
          </cell>
        </row>
        <row r="1090">
          <cell r="A1090">
            <v>34650</v>
          </cell>
          <cell r="B1090">
            <v>825.87</v>
          </cell>
        </row>
        <row r="1091">
          <cell r="A1091">
            <v>34651</v>
          </cell>
          <cell r="B1091">
            <v>825.87</v>
          </cell>
        </row>
        <row r="1092">
          <cell r="A1092">
            <v>34652</v>
          </cell>
          <cell r="B1092">
            <v>825.87</v>
          </cell>
        </row>
        <row r="1093">
          <cell r="A1093">
            <v>34653</v>
          </cell>
          <cell r="B1093">
            <v>825.87</v>
          </cell>
        </row>
        <row r="1094">
          <cell r="A1094">
            <v>34654</v>
          </cell>
          <cell r="B1094">
            <v>826.45</v>
          </cell>
        </row>
        <row r="1095">
          <cell r="A1095">
            <v>34655</v>
          </cell>
          <cell r="B1095">
            <v>828.74</v>
          </cell>
        </row>
        <row r="1096">
          <cell r="A1096">
            <v>34656</v>
          </cell>
          <cell r="B1096">
            <v>830.49</v>
          </cell>
        </row>
        <row r="1097">
          <cell r="A1097">
            <v>34657</v>
          </cell>
          <cell r="B1097">
            <v>828.46</v>
          </cell>
        </row>
        <row r="1098">
          <cell r="A1098">
            <v>34658</v>
          </cell>
          <cell r="B1098">
            <v>828.46</v>
          </cell>
        </row>
        <row r="1099">
          <cell r="A1099">
            <v>34659</v>
          </cell>
          <cell r="B1099">
            <v>828.46</v>
          </cell>
        </row>
        <row r="1100">
          <cell r="A1100">
            <v>34660</v>
          </cell>
          <cell r="B1100">
            <v>829.08</v>
          </cell>
        </row>
        <row r="1101">
          <cell r="A1101">
            <v>34661</v>
          </cell>
          <cell r="B1101">
            <v>830.74</v>
          </cell>
        </row>
        <row r="1102">
          <cell r="A1102">
            <v>34662</v>
          </cell>
          <cell r="B1102">
            <v>828.67</v>
          </cell>
        </row>
        <row r="1103">
          <cell r="A1103">
            <v>34663</v>
          </cell>
          <cell r="B1103">
            <v>828.76</v>
          </cell>
        </row>
        <row r="1104">
          <cell r="A1104">
            <v>34664</v>
          </cell>
          <cell r="B1104">
            <v>828.42</v>
          </cell>
        </row>
        <row r="1105">
          <cell r="A1105">
            <v>34665</v>
          </cell>
          <cell r="B1105">
            <v>828.42</v>
          </cell>
        </row>
        <row r="1106">
          <cell r="A1106">
            <v>34666</v>
          </cell>
          <cell r="B1106">
            <v>828.42</v>
          </cell>
        </row>
        <row r="1107">
          <cell r="A1107">
            <v>34667</v>
          </cell>
          <cell r="B1107">
            <v>828.66</v>
          </cell>
        </row>
        <row r="1108">
          <cell r="A1108">
            <v>34668</v>
          </cell>
          <cell r="B1108">
            <v>829.03</v>
          </cell>
        </row>
        <row r="1109">
          <cell r="A1109">
            <v>34669</v>
          </cell>
          <cell r="B1109">
            <v>829.29</v>
          </cell>
        </row>
        <row r="1110">
          <cell r="A1110">
            <v>34670</v>
          </cell>
          <cell r="B1110">
            <v>829.56</v>
          </cell>
        </row>
        <row r="1111">
          <cell r="A1111">
            <v>34671</v>
          </cell>
          <cell r="B1111">
            <v>830</v>
          </cell>
        </row>
        <row r="1112">
          <cell r="A1112">
            <v>34672</v>
          </cell>
          <cell r="B1112">
            <v>830</v>
          </cell>
        </row>
        <row r="1113">
          <cell r="A1113">
            <v>34673</v>
          </cell>
          <cell r="B1113">
            <v>830</v>
          </cell>
        </row>
        <row r="1114">
          <cell r="A1114">
            <v>34674</v>
          </cell>
          <cell r="B1114">
            <v>830.37</v>
          </cell>
        </row>
        <row r="1115">
          <cell r="A1115">
            <v>34675</v>
          </cell>
          <cell r="B1115">
            <v>830.85</v>
          </cell>
        </row>
        <row r="1116">
          <cell r="A1116">
            <v>34676</v>
          </cell>
          <cell r="B1116">
            <v>831.1</v>
          </cell>
        </row>
        <row r="1117">
          <cell r="A1117">
            <v>34677</v>
          </cell>
          <cell r="B1117">
            <v>831.1</v>
          </cell>
        </row>
        <row r="1118">
          <cell r="A1118">
            <v>34678</v>
          </cell>
          <cell r="B1118">
            <v>831.49</v>
          </cell>
        </row>
        <row r="1119">
          <cell r="A1119">
            <v>34679</v>
          </cell>
          <cell r="B1119">
            <v>831.49</v>
          </cell>
        </row>
        <row r="1120">
          <cell r="A1120">
            <v>34680</v>
          </cell>
          <cell r="B1120">
            <v>831.49</v>
          </cell>
        </row>
        <row r="1121">
          <cell r="A1121">
            <v>34681</v>
          </cell>
          <cell r="B1121">
            <v>831.91</v>
          </cell>
        </row>
        <row r="1122">
          <cell r="A1122">
            <v>34682</v>
          </cell>
          <cell r="B1122">
            <v>824.68</v>
          </cell>
        </row>
        <row r="1123">
          <cell r="A1123">
            <v>34683</v>
          </cell>
          <cell r="B1123">
            <v>825</v>
          </cell>
        </row>
        <row r="1124">
          <cell r="A1124">
            <v>34684</v>
          </cell>
          <cell r="B1124">
            <v>827.6</v>
          </cell>
        </row>
        <row r="1125">
          <cell r="A1125">
            <v>34685</v>
          </cell>
          <cell r="B1125">
            <v>829.72</v>
          </cell>
        </row>
        <row r="1126">
          <cell r="A1126">
            <v>34686</v>
          </cell>
          <cell r="B1126">
            <v>829.72</v>
          </cell>
        </row>
        <row r="1127">
          <cell r="A1127">
            <v>34687</v>
          </cell>
          <cell r="B1127">
            <v>829.72</v>
          </cell>
        </row>
        <row r="1128">
          <cell r="A1128">
            <v>34688</v>
          </cell>
          <cell r="B1128">
            <v>831.06</v>
          </cell>
        </row>
        <row r="1129">
          <cell r="A1129">
            <v>34689</v>
          </cell>
          <cell r="B1129">
            <v>830.16</v>
          </cell>
        </row>
        <row r="1130">
          <cell r="A1130">
            <v>34690</v>
          </cell>
          <cell r="B1130">
            <v>827.95</v>
          </cell>
        </row>
        <row r="1131">
          <cell r="A1131">
            <v>34691</v>
          </cell>
          <cell r="B1131">
            <v>827.7</v>
          </cell>
        </row>
        <row r="1132">
          <cell r="A1132">
            <v>34692</v>
          </cell>
          <cell r="B1132">
            <v>826.47</v>
          </cell>
        </row>
        <row r="1133">
          <cell r="A1133">
            <v>34693</v>
          </cell>
          <cell r="B1133">
            <v>826.47</v>
          </cell>
        </row>
        <row r="1134">
          <cell r="A1134">
            <v>34694</v>
          </cell>
          <cell r="B1134">
            <v>826.47</v>
          </cell>
        </row>
        <row r="1135">
          <cell r="A1135">
            <v>34695</v>
          </cell>
          <cell r="B1135">
            <v>827.33</v>
          </cell>
        </row>
        <row r="1136">
          <cell r="A1136">
            <v>34696</v>
          </cell>
          <cell r="B1136">
            <v>829.95</v>
          </cell>
        </row>
        <row r="1137">
          <cell r="A1137">
            <v>34697</v>
          </cell>
          <cell r="B1137">
            <v>831.6</v>
          </cell>
        </row>
        <row r="1138">
          <cell r="A1138">
            <v>34698</v>
          </cell>
          <cell r="B1138">
            <v>831.27</v>
          </cell>
        </row>
        <row r="1139">
          <cell r="A1139">
            <v>34699</v>
          </cell>
          <cell r="B1139">
            <v>831.27</v>
          </cell>
        </row>
        <row r="1140">
          <cell r="A1140">
            <v>34700</v>
          </cell>
          <cell r="B1140">
            <v>831.27</v>
          </cell>
        </row>
        <row r="1141">
          <cell r="A1141">
            <v>34701</v>
          </cell>
          <cell r="B1141">
            <v>831.27</v>
          </cell>
        </row>
        <row r="1142">
          <cell r="A1142">
            <v>34702</v>
          </cell>
          <cell r="B1142">
            <v>833.18</v>
          </cell>
        </row>
        <row r="1143">
          <cell r="A1143">
            <v>34703</v>
          </cell>
          <cell r="B1143">
            <v>835.38</v>
          </cell>
        </row>
        <row r="1144">
          <cell r="A1144">
            <v>34704</v>
          </cell>
          <cell r="B1144">
            <v>838.33</v>
          </cell>
        </row>
        <row r="1145">
          <cell r="A1145">
            <v>34705</v>
          </cell>
          <cell r="B1145">
            <v>838.87</v>
          </cell>
        </row>
        <row r="1146">
          <cell r="A1146">
            <v>34706</v>
          </cell>
          <cell r="B1146">
            <v>837.07</v>
          </cell>
        </row>
        <row r="1147">
          <cell r="A1147">
            <v>34707</v>
          </cell>
          <cell r="B1147">
            <v>837.07</v>
          </cell>
        </row>
        <row r="1148">
          <cell r="A1148">
            <v>34708</v>
          </cell>
          <cell r="B1148">
            <v>837.07</v>
          </cell>
        </row>
        <row r="1149">
          <cell r="A1149">
            <v>34709</v>
          </cell>
          <cell r="B1149">
            <v>837.07</v>
          </cell>
        </row>
        <row r="1150">
          <cell r="A1150">
            <v>34710</v>
          </cell>
          <cell r="B1150">
            <v>840.36</v>
          </cell>
        </row>
        <row r="1151">
          <cell r="A1151">
            <v>34711</v>
          </cell>
          <cell r="B1151">
            <v>843.69</v>
          </cell>
        </row>
        <row r="1152">
          <cell r="A1152">
            <v>34712</v>
          </cell>
          <cell r="B1152">
            <v>841.52</v>
          </cell>
        </row>
        <row r="1153">
          <cell r="A1153">
            <v>34713</v>
          </cell>
          <cell r="B1153">
            <v>843.7</v>
          </cell>
        </row>
        <row r="1154">
          <cell r="A1154">
            <v>34714</v>
          </cell>
          <cell r="B1154">
            <v>843.7</v>
          </cell>
        </row>
        <row r="1155">
          <cell r="A1155">
            <v>34715</v>
          </cell>
          <cell r="B1155">
            <v>843.7</v>
          </cell>
        </row>
        <row r="1156">
          <cell r="A1156">
            <v>34716</v>
          </cell>
          <cell r="B1156">
            <v>846.61</v>
          </cell>
        </row>
        <row r="1157">
          <cell r="A1157">
            <v>34717</v>
          </cell>
          <cell r="B1157">
            <v>847.61</v>
          </cell>
        </row>
        <row r="1158">
          <cell r="A1158">
            <v>34718</v>
          </cell>
          <cell r="B1158">
            <v>850.26</v>
          </cell>
        </row>
        <row r="1159">
          <cell r="A1159">
            <v>34719</v>
          </cell>
          <cell r="B1159">
            <v>852.68</v>
          </cell>
        </row>
        <row r="1160">
          <cell r="A1160">
            <v>34720</v>
          </cell>
          <cell r="B1160">
            <v>855.54</v>
          </cell>
        </row>
        <row r="1161">
          <cell r="A1161">
            <v>34721</v>
          </cell>
          <cell r="B1161">
            <v>855.54</v>
          </cell>
        </row>
        <row r="1162">
          <cell r="A1162">
            <v>34722</v>
          </cell>
          <cell r="B1162">
            <v>855.54</v>
          </cell>
        </row>
        <row r="1163">
          <cell r="A1163">
            <v>34723</v>
          </cell>
          <cell r="B1163">
            <v>855.49</v>
          </cell>
        </row>
        <row r="1164">
          <cell r="A1164">
            <v>34724</v>
          </cell>
          <cell r="B1164">
            <v>856.65</v>
          </cell>
        </row>
        <row r="1165">
          <cell r="A1165">
            <v>34725</v>
          </cell>
          <cell r="B1165">
            <v>857.56</v>
          </cell>
        </row>
        <row r="1166">
          <cell r="A1166">
            <v>34726</v>
          </cell>
          <cell r="B1166">
            <v>859.3</v>
          </cell>
        </row>
        <row r="1167">
          <cell r="A1167">
            <v>34727</v>
          </cell>
          <cell r="B1167">
            <v>857.83</v>
          </cell>
        </row>
        <row r="1168">
          <cell r="A1168">
            <v>34728</v>
          </cell>
          <cell r="B1168">
            <v>857.83</v>
          </cell>
        </row>
        <row r="1169">
          <cell r="A1169">
            <v>34729</v>
          </cell>
          <cell r="B1169">
            <v>857.83</v>
          </cell>
        </row>
        <row r="1170">
          <cell r="A1170">
            <v>34730</v>
          </cell>
          <cell r="B1170">
            <v>856.41</v>
          </cell>
        </row>
        <row r="1171">
          <cell r="A1171">
            <v>34731</v>
          </cell>
          <cell r="B1171">
            <v>857.16</v>
          </cell>
        </row>
        <row r="1172">
          <cell r="A1172">
            <v>34732</v>
          </cell>
          <cell r="B1172">
            <v>855.76</v>
          </cell>
        </row>
        <row r="1173">
          <cell r="A1173">
            <v>34733</v>
          </cell>
          <cell r="B1173">
            <v>852.22</v>
          </cell>
        </row>
        <row r="1174">
          <cell r="A1174">
            <v>34734</v>
          </cell>
          <cell r="B1174">
            <v>848.82</v>
          </cell>
        </row>
        <row r="1175">
          <cell r="A1175">
            <v>34735</v>
          </cell>
          <cell r="B1175">
            <v>848.82</v>
          </cell>
        </row>
        <row r="1176">
          <cell r="A1176">
            <v>34736</v>
          </cell>
          <cell r="B1176">
            <v>848.82</v>
          </cell>
        </row>
        <row r="1177">
          <cell r="A1177">
            <v>34737</v>
          </cell>
          <cell r="B1177">
            <v>848.27</v>
          </cell>
        </row>
        <row r="1178">
          <cell r="A1178">
            <v>34738</v>
          </cell>
          <cell r="B1178">
            <v>848.43</v>
          </cell>
        </row>
        <row r="1179">
          <cell r="A1179">
            <v>34739</v>
          </cell>
          <cell r="B1179">
            <v>847.04</v>
          </cell>
        </row>
        <row r="1180">
          <cell r="A1180">
            <v>34740</v>
          </cell>
          <cell r="B1180">
            <v>845.73</v>
          </cell>
        </row>
        <row r="1181">
          <cell r="A1181">
            <v>34741</v>
          </cell>
          <cell r="B1181">
            <v>845.37</v>
          </cell>
        </row>
        <row r="1182">
          <cell r="A1182">
            <v>34742</v>
          </cell>
          <cell r="B1182">
            <v>845.37</v>
          </cell>
        </row>
        <row r="1183">
          <cell r="A1183">
            <v>34743</v>
          </cell>
          <cell r="B1183">
            <v>845.37</v>
          </cell>
        </row>
        <row r="1184">
          <cell r="A1184">
            <v>34744</v>
          </cell>
          <cell r="B1184">
            <v>846.2</v>
          </cell>
        </row>
        <row r="1185">
          <cell r="A1185">
            <v>34745</v>
          </cell>
          <cell r="B1185">
            <v>848.15</v>
          </cell>
        </row>
        <row r="1186">
          <cell r="A1186">
            <v>34746</v>
          </cell>
          <cell r="B1186">
            <v>848.52</v>
          </cell>
        </row>
        <row r="1187">
          <cell r="A1187">
            <v>34747</v>
          </cell>
          <cell r="B1187">
            <v>848.9</v>
          </cell>
        </row>
        <row r="1188">
          <cell r="A1188">
            <v>34748</v>
          </cell>
          <cell r="B1188">
            <v>849.41</v>
          </cell>
        </row>
        <row r="1189">
          <cell r="A1189">
            <v>34749</v>
          </cell>
          <cell r="B1189">
            <v>849.41</v>
          </cell>
        </row>
        <row r="1190">
          <cell r="A1190">
            <v>34750</v>
          </cell>
          <cell r="B1190">
            <v>849.41</v>
          </cell>
        </row>
        <row r="1191">
          <cell r="A1191">
            <v>34751</v>
          </cell>
          <cell r="B1191">
            <v>851.88</v>
          </cell>
        </row>
        <row r="1192">
          <cell r="A1192">
            <v>34752</v>
          </cell>
          <cell r="B1192">
            <v>853.63</v>
          </cell>
        </row>
        <row r="1193">
          <cell r="A1193">
            <v>34753</v>
          </cell>
          <cell r="B1193">
            <v>855.32</v>
          </cell>
        </row>
        <row r="1194">
          <cell r="A1194">
            <v>34754</v>
          </cell>
          <cell r="B1194">
            <v>855.48</v>
          </cell>
        </row>
        <row r="1195">
          <cell r="A1195">
            <v>34755</v>
          </cell>
          <cell r="B1195">
            <v>854.71</v>
          </cell>
        </row>
        <row r="1196">
          <cell r="A1196">
            <v>34756</v>
          </cell>
          <cell r="B1196">
            <v>854.71</v>
          </cell>
        </row>
        <row r="1197">
          <cell r="A1197">
            <v>34757</v>
          </cell>
          <cell r="B1197">
            <v>854.71</v>
          </cell>
        </row>
        <row r="1198">
          <cell r="A1198">
            <v>34758</v>
          </cell>
          <cell r="B1198">
            <v>856.99</v>
          </cell>
        </row>
        <row r="1199">
          <cell r="A1199">
            <v>34759</v>
          </cell>
          <cell r="B1199">
            <v>857.85</v>
          </cell>
        </row>
        <row r="1200">
          <cell r="A1200">
            <v>34760</v>
          </cell>
          <cell r="B1200">
            <v>858.87</v>
          </cell>
        </row>
        <row r="1201">
          <cell r="A1201">
            <v>34761</v>
          </cell>
          <cell r="B1201">
            <v>861.33</v>
          </cell>
        </row>
        <row r="1202">
          <cell r="A1202">
            <v>34762</v>
          </cell>
          <cell r="B1202">
            <v>859.65</v>
          </cell>
        </row>
        <row r="1203">
          <cell r="A1203">
            <v>34763</v>
          </cell>
          <cell r="B1203">
            <v>859.65</v>
          </cell>
        </row>
        <row r="1204">
          <cell r="A1204">
            <v>34764</v>
          </cell>
          <cell r="B1204">
            <v>859.65</v>
          </cell>
        </row>
        <row r="1205">
          <cell r="A1205">
            <v>34765</v>
          </cell>
          <cell r="B1205">
            <v>858.95</v>
          </cell>
        </row>
        <row r="1206">
          <cell r="A1206">
            <v>34766</v>
          </cell>
          <cell r="B1206">
            <v>861.13</v>
          </cell>
        </row>
        <row r="1207">
          <cell r="A1207">
            <v>34767</v>
          </cell>
          <cell r="B1207">
            <v>862.41</v>
          </cell>
        </row>
        <row r="1208">
          <cell r="A1208">
            <v>34768</v>
          </cell>
          <cell r="B1208">
            <v>863.06</v>
          </cell>
        </row>
        <row r="1209">
          <cell r="A1209">
            <v>34769</v>
          </cell>
          <cell r="B1209">
            <v>865.36</v>
          </cell>
        </row>
        <row r="1210">
          <cell r="A1210">
            <v>34770</v>
          </cell>
          <cell r="B1210">
            <v>865.36</v>
          </cell>
        </row>
        <row r="1211">
          <cell r="A1211">
            <v>34771</v>
          </cell>
          <cell r="B1211">
            <v>865.36</v>
          </cell>
        </row>
        <row r="1212">
          <cell r="A1212">
            <v>34772</v>
          </cell>
          <cell r="B1212">
            <v>865.92</v>
          </cell>
        </row>
        <row r="1213">
          <cell r="A1213">
            <v>34773</v>
          </cell>
          <cell r="B1213">
            <v>866.96</v>
          </cell>
        </row>
        <row r="1214">
          <cell r="A1214">
            <v>34774</v>
          </cell>
          <cell r="B1214">
            <v>866.4</v>
          </cell>
        </row>
        <row r="1215">
          <cell r="A1215">
            <v>34775</v>
          </cell>
          <cell r="B1215">
            <v>865.63</v>
          </cell>
        </row>
        <row r="1216">
          <cell r="A1216">
            <v>34776</v>
          </cell>
          <cell r="B1216">
            <v>863.77</v>
          </cell>
        </row>
        <row r="1217">
          <cell r="A1217">
            <v>34777</v>
          </cell>
          <cell r="B1217">
            <v>863.77</v>
          </cell>
        </row>
        <row r="1218">
          <cell r="A1218">
            <v>34778</v>
          </cell>
          <cell r="B1218">
            <v>863.77</v>
          </cell>
        </row>
        <row r="1219">
          <cell r="A1219">
            <v>34779</v>
          </cell>
          <cell r="B1219">
            <v>863.77</v>
          </cell>
        </row>
        <row r="1220">
          <cell r="A1220">
            <v>34780</v>
          </cell>
          <cell r="B1220">
            <v>865.89</v>
          </cell>
        </row>
        <row r="1221">
          <cell r="A1221">
            <v>34781</v>
          </cell>
          <cell r="B1221">
            <v>867.81</v>
          </cell>
        </row>
        <row r="1222">
          <cell r="A1222">
            <v>34782</v>
          </cell>
          <cell r="B1222">
            <v>868.95</v>
          </cell>
        </row>
        <row r="1223">
          <cell r="A1223">
            <v>34783</v>
          </cell>
          <cell r="B1223">
            <v>869.22</v>
          </cell>
        </row>
        <row r="1224">
          <cell r="A1224">
            <v>34784</v>
          </cell>
          <cell r="B1224">
            <v>869.22</v>
          </cell>
        </row>
        <row r="1225">
          <cell r="A1225">
            <v>34785</v>
          </cell>
          <cell r="B1225">
            <v>869.22</v>
          </cell>
        </row>
        <row r="1226">
          <cell r="A1226">
            <v>34786</v>
          </cell>
          <cell r="B1226">
            <v>870.14</v>
          </cell>
        </row>
        <row r="1227">
          <cell r="A1227">
            <v>34787</v>
          </cell>
          <cell r="B1227">
            <v>872.57</v>
          </cell>
        </row>
        <row r="1228">
          <cell r="A1228">
            <v>34788</v>
          </cell>
          <cell r="B1228">
            <v>876.21</v>
          </cell>
        </row>
        <row r="1229">
          <cell r="A1229">
            <v>34789</v>
          </cell>
          <cell r="B1229">
            <v>880.23</v>
          </cell>
        </row>
        <row r="1230">
          <cell r="A1230">
            <v>34790</v>
          </cell>
          <cell r="B1230">
            <v>878.18</v>
          </cell>
        </row>
        <row r="1231">
          <cell r="A1231">
            <v>34791</v>
          </cell>
          <cell r="B1231">
            <v>878.18</v>
          </cell>
        </row>
        <row r="1232">
          <cell r="A1232">
            <v>34792</v>
          </cell>
          <cell r="B1232">
            <v>878.18</v>
          </cell>
        </row>
        <row r="1233">
          <cell r="A1233">
            <v>34793</v>
          </cell>
          <cell r="B1233">
            <v>876</v>
          </cell>
        </row>
        <row r="1234">
          <cell r="A1234">
            <v>34794</v>
          </cell>
          <cell r="B1234">
            <v>874.3</v>
          </cell>
        </row>
        <row r="1235">
          <cell r="A1235">
            <v>34795</v>
          </cell>
          <cell r="B1235">
            <v>871.6</v>
          </cell>
        </row>
        <row r="1236">
          <cell r="A1236">
            <v>34796</v>
          </cell>
          <cell r="B1236">
            <v>868.96</v>
          </cell>
        </row>
        <row r="1237">
          <cell r="A1237">
            <v>34797</v>
          </cell>
          <cell r="B1237">
            <v>869.15</v>
          </cell>
        </row>
        <row r="1238">
          <cell r="A1238">
            <v>34798</v>
          </cell>
          <cell r="B1238">
            <v>869.15</v>
          </cell>
        </row>
        <row r="1239">
          <cell r="A1239">
            <v>34799</v>
          </cell>
          <cell r="B1239">
            <v>869.15</v>
          </cell>
        </row>
        <row r="1240">
          <cell r="A1240">
            <v>34800</v>
          </cell>
          <cell r="B1240">
            <v>866.78</v>
          </cell>
        </row>
        <row r="1241">
          <cell r="A1241">
            <v>34801</v>
          </cell>
          <cell r="B1241">
            <v>868.8</v>
          </cell>
        </row>
        <row r="1242">
          <cell r="A1242">
            <v>34802</v>
          </cell>
          <cell r="B1242">
            <v>866.25</v>
          </cell>
        </row>
        <row r="1243">
          <cell r="A1243">
            <v>34803</v>
          </cell>
          <cell r="B1243">
            <v>866.25</v>
          </cell>
        </row>
        <row r="1244">
          <cell r="A1244">
            <v>34804</v>
          </cell>
          <cell r="B1244">
            <v>866.25</v>
          </cell>
        </row>
        <row r="1245">
          <cell r="A1245">
            <v>34805</v>
          </cell>
          <cell r="B1245">
            <v>866.25</v>
          </cell>
        </row>
        <row r="1246">
          <cell r="A1246">
            <v>34806</v>
          </cell>
          <cell r="B1246">
            <v>866.25</v>
          </cell>
        </row>
        <row r="1247">
          <cell r="A1247">
            <v>34807</v>
          </cell>
          <cell r="B1247">
            <v>871.87</v>
          </cell>
        </row>
        <row r="1248">
          <cell r="A1248">
            <v>34808</v>
          </cell>
          <cell r="B1248">
            <v>874.37</v>
          </cell>
        </row>
        <row r="1249">
          <cell r="A1249">
            <v>34809</v>
          </cell>
          <cell r="B1249">
            <v>874.35</v>
          </cell>
        </row>
        <row r="1250">
          <cell r="A1250">
            <v>34810</v>
          </cell>
          <cell r="B1250">
            <v>877.38</v>
          </cell>
        </row>
        <row r="1251">
          <cell r="A1251">
            <v>34811</v>
          </cell>
          <cell r="B1251">
            <v>876.55</v>
          </cell>
        </row>
        <row r="1252">
          <cell r="A1252">
            <v>34812</v>
          </cell>
          <cell r="B1252">
            <v>876.55</v>
          </cell>
        </row>
        <row r="1253">
          <cell r="A1253">
            <v>34813</v>
          </cell>
          <cell r="B1253">
            <v>876.55</v>
          </cell>
        </row>
        <row r="1254">
          <cell r="A1254">
            <v>34814</v>
          </cell>
          <cell r="B1254">
            <v>878.2</v>
          </cell>
        </row>
        <row r="1255">
          <cell r="A1255">
            <v>34815</v>
          </cell>
          <cell r="B1255">
            <v>876.32</v>
          </cell>
        </row>
        <row r="1256">
          <cell r="A1256">
            <v>34816</v>
          </cell>
          <cell r="B1256">
            <v>875.78</v>
          </cell>
        </row>
        <row r="1257">
          <cell r="A1257">
            <v>34817</v>
          </cell>
          <cell r="B1257">
            <v>876.21</v>
          </cell>
        </row>
        <row r="1258">
          <cell r="A1258">
            <v>34818</v>
          </cell>
          <cell r="B1258">
            <v>877.9</v>
          </cell>
        </row>
        <row r="1259">
          <cell r="A1259">
            <v>34819</v>
          </cell>
          <cell r="B1259">
            <v>877.9</v>
          </cell>
        </row>
        <row r="1260">
          <cell r="A1260">
            <v>34820</v>
          </cell>
          <cell r="B1260">
            <v>877.9</v>
          </cell>
        </row>
        <row r="1261">
          <cell r="A1261">
            <v>34821</v>
          </cell>
          <cell r="B1261">
            <v>877.9</v>
          </cell>
        </row>
        <row r="1262">
          <cell r="A1262">
            <v>34822</v>
          </cell>
          <cell r="B1262">
            <v>880.63</v>
          </cell>
        </row>
        <row r="1263">
          <cell r="A1263">
            <v>34823</v>
          </cell>
          <cell r="B1263">
            <v>882.97</v>
          </cell>
        </row>
        <row r="1264">
          <cell r="A1264">
            <v>34824</v>
          </cell>
          <cell r="B1264">
            <v>882.24</v>
          </cell>
        </row>
        <row r="1265">
          <cell r="A1265">
            <v>34825</v>
          </cell>
          <cell r="B1265">
            <v>881.07</v>
          </cell>
        </row>
        <row r="1266">
          <cell r="A1266">
            <v>34826</v>
          </cell>
          <cell r="B1266">
            <v>881.07</v>
          </cell>
        </row>
        <row r="1267">
          <cell r="A1267">
            <v>34827</v>
          </cell>
          <cell r="B1267">
            <v>881.07</v>
          </cell>
        </row>
        <row r="1268">
          <cell r="A1268">
            <v>34828</v>
          </cell>
          <cell r="B1268">
            <v>881.33</v>
          </cell>
        </row>
        <row r="1269">
          <cell r="A1269">
            <v>34829</v>
          </cell>
          <cell r="B1269">
            <v>878.87</v>
          </cell>
        </row>
        <row r="1270">
          <cell r="A1270">
            <v>34830</v>
          </cell>
          <cell r="B1270">
            <v>880.25</v>
          </cell>
        </row>
        <row r="1271">
          <cell r="A1271">
            <v>34831</v>
          </cell>
          <cell r="B1271">
            <v>881.07</v>
          </cell>
        </row>
        <row r="1272">
          <cell r="A1272">
            <v>34832</v>
          </cell>
          <cell r="B1272">
            <v>879.35</v>
          </cell>
        </row>
        <row r="1273">
          <cell r="A1273">
            <v>34833</v>
          </cell>
          <cell r="B1273">
            <v>879.35</v>
          </cell>
        </row>
        <row r="1274">
          <cell r="A1274">
            <v>34834</v>
          </cell>
          <cell r="B1274">
            <v>879.35</v>
          </cell>
        </row>
        <row r="1275">
          <cell r="A1275">
            <v>34835</v>
          </cell>
          <cell r="B1275">
            <v>877.45</v>
          </cell>
        </row>
        <row r="1276">
          <cell r="A1276">
            <v>34836</v>
          </cell>
          <cell r="B1276">
            <v>875.17</v>
          </cell>
        </row>
        <row r="1277">
          <cell r="A1277">
            <v>34837</v>
          </cell>
          <cell r="B1277">
            <v>874.74</v>
          </cell>
        </row>
        <row r="1278">
          <cell r="A1278">
            <v>34838</v>
          </cell>
          <cell r="B1278">
            <v>875.75</v>
          </cell>
        </row>
        <row r="1279">
          <cell r="A1279">
            <v>34839</v>
          </cell>
          <cell r="B1279">
            <v>873.52</v>
          </cell>
        </row>
        <row r="1280">
          <cell r="A1280">
            <v>34840</v>
          </cell>
          <cell r="B1280">
            <v>873.52</v>
          </cell>
        </row>
        <row r="1281">
          <cell r="A1281">
            <v>34841</v>
          </cell>
          <cell r="B1281">
            <v>873.52</v>
          </cell>
        </row>
        <row r="1282">
          <cell r="A1282">
            <v>34842</v>
          </cell>
          <cell r="B1282">
            <v>871.11</v>
          </cell>
        </row>
        <row r="1283">
          <cell r="A1283">
            <v>34843</v>
          </cell>
          <cell r="B1283">
            <v>869.95</v>
          </cell>
        </row>
        <row r="1284">
          <cell r="A1284">
            <v>34844</v>
          </cell>
          <cell r="B1284">
            <v>870.55</v>
          </cell>
        </row>
        <row r="1285">
          <cell r="A1285">
            <v>34845</v>
          </cell>
          <cell r="B1285">
            <v>872.96</v>
          </cell>
        </row>
        <row r="1286">
          <cell r="A1286">
            <v>34846</v>
          </cell>
          <cell r="B1286">
            <v>872.66</v>
          </cell>
        </row>
        <row r="1287">
          <cell r="A1287">
            <v>34847</v>
          </cell>
          <cell r="B1287">
            <v>872.66</v>
          </cell>
        </row>
        <row r="1288">
          <cell r="A1288">
            <v>34848</v>
          </cell>
          <cell r="B1288">
            <v>872.66</v>
          </cell>
        </row>
        <row r="1289">
          <cell r="A1289">
            <v>34849</v>
          </cell>
          <cell r="B1289">
            <v>872.66</v>
          </cell>
        </row>
        <row r="1290">
          <cell r="A1290">
            <v>34850</v>
          </cell>
          <cell r="B1290">
            <v>876.36</v>
          </cell>
        </row>
        <row r="1291">
          <cell r="A1291">
            <v>34851</v>
          </cell>
          <cell r="B1291">
            <v>876.62</v>
          </cell>
        </row>
        <row r="1292">
          <cell r="A1292">
            <v>34852</v>
          </cell>
          <cell r="B1292">
            <v>877.22</v>
          </cell>
        </row>
        <row r="1293">
          <cell r="A1293">
            <v>34853</v>
          </cell>
          <cell r="B1293">
            <v>875.99</v>
          </cell>
        </row>
        <row r="1294">
          <cell r="A1294">
            <v>34854</v>
          </cell>
          <cell r="B1294">
            <v>875.99</v>
          </cell>
        </row>
        <row r="1295">
          <cell r="A1295">
            <v>34855</v>
          </cell>
          <cell r="B1295">
            <v>875.99</v>
          </cell>
        </row>
        <row r="1296">
          <cell r="A1296">
            <v>34856</v>
          </cell>
          <cell r="B1296">
            <v>874.81</v>
          </cell>
        </row>
        <row r="1297">
          <cell r="A1297">
            <v>34857</v>
          </cell>
          <cell r="B1297">
            <v>873.06</v>
          </cell>
        </row>
        <row r="1298">
          <cell r="A1298">
            <v>34858</v>
          </cell>
          <cell r="B1298">
            <v>871.02</v>
          </cell>
        </row>
        <row r="1299">
          <cell r="A1299">
            <v>34859</v>
          </cell>
          <cell r="B1299">
            <v>871.93</v>
          </cell>
        </row>
        <row r="1300">
          <cell r="A1300">
            <v>34860</v>
          </cell>
          <cell r="B1300">
            <v>871.94</v>
          </cell>
        </row>
        <row r="1301">
          <cell r="A1301">
            <v>34861</v>
          </cell>
          <cell r="B1301">
            <v>871.94</v>
          </cell>
        </row>
        <row r="1302">
          <cell r="A1302">
            <v>34862</v>
          </cell>
          <cell r="B1302">
            <v>871.94</v>
          </cell>
        </row>
        <row r="1303">
          <cell r="A1303">
            <v>34863</v>
          </cell>
          <cell r="B1303">
            <v>873.74</v>
          </cell>
        </row>
        <row r="1304">
          <cell r="A1304">
            <v>34864</v>
          </cell>
          <cell r="B1304">
            <v>875.28</v>
          </cell>
        </row>
        <row r="1305">
          <cell r="A1305">
            <v>34865</v>
          </cell>
          <cell r="B1305">
            <v>873.78</v>
          </cell>
        </row>
        <row r="1306">
          <cell r="A1306">
            <v>34866</v>
          </cell>
          <cell r="B1306">
            <v>872.54</v>
          </cell>
        </row>
        <row r="1307">
          <cell r="A1307">
            <v>34867</v>
          </cell>
          <cell r="B1307">
            <v>873.91</v>
          </cell>
        </row>
        <row r="1308">
          <cell r="A1308">
            <v>34868</v>
          </cell>
          <cell r="B1308">
            <v>873.91</v>
          </cell>
        </row>
        <row r="1309">
          <cell r="A1309">
            <v>34869</v>
          </cell>
          <cell r="B1309">
            <v>873.91</v>
          </cell>
        </row>
        <row r="1310">
          <cell r="A1310">
            <v>34870</v>
          </cell>
          <cell r="B1310">
            <v>873.91</v>
          </cell>
        </row>
        <row r="1311">
          <cell r="A1311">
            <v>34871</v>
          </cell>
          <cell r="B1311">
            <v>875.59</v>
          </cell>
        </row>
        <row r="1312">
          <cell r="A1312">
            <v>34872</v>
          </cell>
          <cell r="B1312">
            <v>875.32</v>
          </cell>
        </row>
        <row r="1313">
          <cell r="A1313">
            <v>34873</v>
          </cell>
          <cell r="B1313">
            <v>874.81</v>
          </cell>
        </row>
        <row r="1314">
          <cell r="A1314">
            <v>34874</v>
          </cell>
          <cell r="B1314">
            <v>873.64</v>
          </cell>
        </row>
        <row r="1315">
          <cell r="A1315">
            <v>34875</v>
          </cell>
          <cell r="B1315">
            <v>873.64</v>
          </cell>
        </row>
        <row r="1316">
          <cell r="A1316">
            <v>34876</v>
          </cell>
          <cell r="B1316">
            <v>873.64</v>
          </cell>
        </row>
        <row r="1317">
          <cell r="A1317">
            <v>34877</v>
          </cell>
          <cell r="B1317">
            <v>873.64</v>
          </cell>
        </row>
        <row r="1318">
          <cell r="A1318">
            <v>34878</v>
          </cell>
          <cell r="B1318">
            <v>875.95</v>
          </cell>
        </row>
        <row r="1319">
          <cell r="A1319">
            <v>34879</v>
          </cell>
          <cell r="B1319">
            <v>878.8</v>
          </cell>
        </row>
        <row r="1320">
          <cell r="A1320">
            <v>34880</v>
          </cell>
          <cell r="B1320">
            <v>881.23</v>
          </cell>
        </row>
        <row r="1321">
          <cell r="A1321">
            <v>34881</v>
          </cell>
          <cell r="B1321">
            <v>880.49</v>
          </cell>
        </row>
        <row r="1322">
          <cell r="A1322">
            <v>34882</v>
          </cell>
          <cell r="B1322">
            <v>880.49</v>
          </cell>
        </row>
        <row r="1323">
          <cell r="A1323">
            <v>34883</v>
          </cell>
          <cell r="B1323">
            <v>880.49</v>
          </cell>
        </row>
        <row r="1324">
          <cell r="A1324">
            <v>34884</v>
          </cell>
          <cell r="B1324">
            <v>880.49</v>
          </cell>
        </row>
        <row r="1325">
          <cell r="A1325">
            <v>34885</v>
          </cell>
          <cell r="B1325">
            <v>883.81</v>
          </cell>
        </row>
        <row r="1326">
          <cell r="A1326">
            <v>34886</v>
          </cell>
          <cell r="B1326">
            <v>887.3</v>
          </cell>
        </row>
        <row r="1327">
          <cell r="A1327">
            <v>34887</v>
          </cell>
          <cell r="B1327">
            <v>891.28</v>
          </cell>
        </row>
        <row r="1328">
          <cell r="A1328">
            <v>34888</v>
          </cell>
          <cell r="B1328">
            <v>891.44</v>
          </cell>
        </row>
        <row r="1329">
          <cell r="A1329">
            <v>34889</v>
          </cell>
          <cell r="B1329">
            <v>891.44</v>
          </cell>
        </row>
        <row r="1330">
          <cell r="A1330">
            <v>34890</v>
          </cell>
          <cell r="B1330">
            <v>891.44</v>
          </cell>
        </row>
        <row r="1331">
          <cell r="A1331">
            <v>34891</v>
          </cell>
          <cell r="B1331">
            <v>897.12</v>
          </cell>
        </row>
        <row r="1332">
          <cell r="A1332">
            <v>34892</v>
          </cell>
          <cell r="B1332">
            <v>897.51</v>
          </cell>
        </row>
        <row r="1333">
          <cell r="A1333">
            <v>34893</v>
          </cell>
          <cell r="B1333">
            <v>895.84</v>
          </cell>
        </row>
        <row r="1334">
          <cell r="A1334">
            <v>34894</v>
          </cell>
          <cell r="B1334">
            <v>892.82</v>
          </cell>
        </row>
        <row r="1335">
          <cell r="A1335">
            <v>34895</v>
          </cell>
          <cell r="B1335">
            <v>893.36</v>
          </cell>
        </row>
        <row r="1336">
          <cell r="A1336">
            <v>34896</v>
          </cell>
          <cell r="B1336">
            <v>893.36</v>
          </cell>
        </row>
        <row r="1337">
          <cell r="A1337">
            <v>34897</v>
          </cell>
          <cell r="B1337">
            <v>893.36</v>
          </cell>
        </row>
        <row r="1338">
          <cell r="A1338">
            <v>34898</v>
          </cell>
          <cell r="B1338">
            <v>891.76</v>
          </cell>
        </row>
        <row r="1339">
          <cell r="A1339">
            <v>34899</v>
          </cell>
          <cell r="B1339">
            <v>894.03</v>
          </cell>
        </row>
        <row r="1340">
          <cell r="A1340">
            <v>34900</v>
          </cell>
          <cell r="B1340">
            <v>894.5</v>
          </cell>
        </row>
        <row r="1341">
          <cell r="A1341">
            <v>34901</v>
          </cell>
          <cell r="B1341">
            <v>894.5</v>
          </cell>
        </row>
        <row r="1342">
          <cell r="A1342">
            <v>34902</v>
          </cell>
          <cell r="B1342">
            <v>894.98</v>
          </cell>
        </row>
        <row r="1343">
          <cell r="A1343">
            <v>34903</v>
          </cell>
          <cell r="B1343">
            <v>894.98</v>
          </cell>
        </row>
        <row r="1344">
          <cell r="A1344">
            <v>34904</v>
          </cell>
          <cell r="B1344">
            <v>894.98</v>
          </cell>
        </row>
        <row r="1345">
          <cell r="A1345">
            <v>34905</v>
          </cell>
          <cell r="B1345">
            <v>896.68</v>
          </cell>
        </row>
        <row r="1346">
          <cell r="A1346">
            <v>34906</v>
          </cell>
          <cell r="B1346">
            <v>897.32</v>
          </cell>
        </row>
        <row r="1347">
          <cell r="A1347">
            <v>34907</v>
          </cell>
          <cell r="B1347">
            <v>897.77</v>
          </cell>
        </row>
        <row r="1348">
          <cell r="A1348">
            <v>34908</v>
          </cell>
          <cell r="B1348">
            <v>895.56</v>
          </cell>
        </row>
        <row r="1349">
          <cell r="A1349">
            <v>34909</v>
          </cell>
          <cell r="B1349">
            <v>897.63</v>
          </cell>
        </row>
        <row r="1350">
          <cell r="A1350">
            <v>34910</v>
          </cell>
          <cell r="B1350">
            <v>897.63</v>
          </cell>
        </row>
        <row r="1351">
          <cell r="A1351">
            <v>34911</v>
          </cell>
          <cell r="B1351">
            <v>897.63</v>
          </cell>
        </row>
        <row r="1352">
          <cell r="A1352">
            <v>34912</v>
          </cell>
          <cell r="B1352">
            <v>898.35</v>
          </cell>
        </row>
        <row r="1353">
          <cell r="A1353">
            <v>34913</v>
          </cell>
          <cell r="B1353">
            <v>900.78</v>
          </cell>
        </row>
        <row r="1354">
          <cell r="A1354">
            <v>34914</v>
          </cell>
          <cell r="B1354">
            <v>905.53</v>
          </cell>
        </row>
        <row r="1355">
          <cell r="A1355">
            <v>34915</v>
          </cell>
          <cell r="B1355">
            <v>917.53</v>
          </cell>
        </row>
        <row r="1356">
          <cell r="A1356">
            <v>34916</v>
          </cell>
          <cell r="B1356">
            <v>916.14</v>
          </cell>
        </row>
        <row r="1357">
          <cell r="A1357">
            <v>34917</v>
          </cell>
          <cell r="B1357">
            <v>916.14</v>
          </cell>
        </row>
        <row r="1358">
          <cell r="A1358">
            <v>34918</v>
          </cell>
          <cell r="B1358">
            <v>916.14</v>
          </cell>
        </row>
        <row r="1359">
          <cell r="A1359">
            <v>34919</v>
          </cell>
          <cell r="B1359">
            <v>916.14</v>
          </cell>
        </row>
        <row r="1360">
          <cell r="A1360">
            <v>34920</v>
          </cell>
          <cell r="B1360">
            <v>920.1</v>
          </cell>
        </row>
        <row r="1361">
          <cell r="A1361">
            <v>34921</v>
          </cell>
          <cell r="B1361">
            <v>919.32</v>
          </cell>
        </row>
        <row r="1362">
          <cell r="A1362">
            <v>34922</v>
          </cell>
          <cell r="B1362">
            <v>917.13</v>
          </cell>
        </row>
        <row r="1363">
          <cell r="A1363">
            <v>34923</v>
          </cell>
          <cell r="B1363">
            <v>919.13</v>
          </cell>
        </row>
        <row r="1364">
          <cell r="A1364">
            <v>34924</v>
          </cell>
          <cell r="B1364">
            <v>919.13</v>
          </cell>
        </row>
        <row r="1365">
          <cell r="A1365">
            <v>34925</v>
          </cell>
          <cell r="B1365">
            <v>919.13</v>
          </cell>
        </row>
        <row r="1366">
          <cell r="A1366">
            <v>34926</v>
          </cell>
          <cell r="B1366">
            <v>922.21</v>
          </cell>
        </row>
        <row r="1367">
          <cell r="A1367">
            <v>34927</v>
          </cell>
          <cell r="B1367">
            <v>928.25</v>
          </cell>
        </row>
        <row r="1368">
          <cell r="A1368">
            <v>34928</v>
          </cell>
          <cell r="B1368">
            <v>944.55</v>
          </cell>
        </row>
        <row r="1369">
          <cell r="A1369">
            <v>34929</v>
          </cell>
          <cell r="B1369">
            <v>947.22</v>
          </cell>
        </row>
        <row r="1370">
          <cell r="A1370">
            <v>34930</v>
          </cell>
          <cell r="B1370">
            <v>946.83</v>
          </cell>
        </row>
        <row r="1371">
          <cell r="A1371">
            <v>34931</v>
          </cell>
          <cell r="B1371">
            <v>946.83</v>
          </cell>
        </row>
        <row r="1372">
          <cell r="A1372">
            <v>34932</v>
          </cell>
          <cell r="B1372">
            <v>946.83</v>
          </cell>
        </row>
        <row r="1373">
          <cell r="A1373">
            <v>34933</v>
          </cell>
          <cell r="B1373">
            <v>946.83</v>
          </cell>
        </row>
        <row r="1374">
          <cell r="A1374">
            <v>34934</v>
          </cell>
          <cell r="B1374">
            <v>949.51</v>
          </cell>
        </row>
        <row r="1375">
          <cell r="A1375">
            <v>34935</v>
          </cell>
          <cell r="B1375">
            <v>955.12</v>
          </cell>
        </row>
        <row r="1376">
          <cell r="A1376">
            <v>34936</v>
          </cell>
          <cell r="B1376">
            <v>962.6</v>
          </cell>
        </row>
        <row r="1377">
          <cell r="A1377">
            <v>34937</v>
          </cell>
          <cell r="B1377">
            <v>970.65</v>
          </cell>
        </row>
        <row r="1378">
          <cell r="A1378">
            <v>34938</v>
          </cell>
          <cell r="B1378">
            <v>970.65</v>
          </cell>
        </row>
        <row r="1379">
          <cell r="A1379">
            <v>34939</v>
          </cell>
          <cell r="B1379">
            <v>970.65</v>
          </cell>
        </row>
        <row r="1380">
          <cell r="A1380">
            <v>34940</v>
          </cell>
          <cell r="B1380">
            <v>972.03</v>
          </cell>
        </row>
        <row r="1381">
          <cell r="A1381">
            <v>34941</v>
          </cell>
          <cell r="B1381">
            <v>963.93</v>
          </cell>
        </row>
        <row r="1382">
          <cell r="A1382">
            <v>34942</v>
          </cell>
          <cell r="B1382">
            <v>960.19</v>
          </cell>
        </row>
        <row r="1383">
          <cell r="A1383">
            <v>34943</v>
          </cell>
          <cell r="B1383">
            <v>949.35</v>
          </cell>
        </row>
        <row r="1384">
          <cell r="A1384">
            <v>34944</v>
          </cell>
          <cell r="B1384">
            <v>948.23</v>
          </cell>
        </row>
        <row r="1385">
          <cell r="A1385">
            <v>34945</v>
          </cell>
          <cell r="B1385">
            <v>948.23</v>
          </cell>
        </row>
        <row r="1386">
          <cell r="A1386">
            <v>34946</v>
          </cell>
          <cell r="B1386">
            <v>948.23</v>
          </cell>
        </row>
        <row r="1387">
          <cell r="A1387">
            <v>34947</v>
          </cell>
          <cell r="B1387">
            <v>957.54</v>
          </cell>
        </row>
        <row r="1388">
          <cell r="A1388">
            <v>34948</v>
          </cell>
          <cell r="B1388">
            <v>958.46</v>
          </cell>
        </row>
        <row r="1389">
          <cell r="A1389">
            <v>34949</v>
          </cell>
          <cell r="B1389">
            <v>953.63</v>
          </cell>
        </row>
        <row r="1390">
          <cell r="A1390">
            <v>34950</v>
          </cell>
          <cell r="B1390">
            <v>954.64</v>
          </cell>
        </row>
        <row r="1391">
          <cell r="A1391">
            <v>34951</v>
          </cell>
          <cell r="B1391">
            <v>958.31</v>
          </cell>
        </row>
        <row r="1392">
          <cell r="A1392">
            <v>34952</v>
          </cell>
          <cell r="B1392">
            <v>958.31</v>
          </cell>
        </row>
        <row r="1393">
          <cell r="A1393">
            <v>34953</v>
          </cell>
          <cell r="B1393">
            <v>958.31</v>
          </cell>
        </row>
        <row r="1394">
          <cell r="A1394">
            <v>34954</v>
          </cell>
          <cell r="B1394">
            <v>958.59</v>
          </cell>
        </row>
        <row r="1395">
          <cell r="A1395">
            <v>34955</v>
          </cell>
          <cell r="B1395">
            <v>959.18</v>
          </cell>
        </row>
        <row r="1396">
          <cell r="A1396">
            <v>34956</v>
          </cell>
          <cell r="B1396">
            <v>959.15</v>
          </cell>
        </row>
        <row r="1397">
          <cell r="A1397">
            <v>34957</v>
          </cell>
          <cell r="B1397">
            <v>960.25</v>
          </cell>
        </row>
        <row r="1398">
          <cell r="A1398">
            <v>34958</v>
          </cell>
          <cell r="B1398">
            <v>960.91</v>
          </cell>
        </row>
        <row r="1399">
          <cell r="A1399">
            <v>34959</v>
          </cell>
          <cell r="B1399">
            <v>960.91</v>
          </cell>
        </row>
        <row r="1400">
          <cell r="A1400">
            <v>34960</v>
          </cell>
          <cell r="B1400">
            <v>960.91</v>
          </cell>
        </row>
        <row r="1401">
          <cell r="A1401">
            <v>34961</v>
          </cell>
          <cell r="B1401">
            <v>962.5</v>
          </cell>
        </row>
        <row r="1402">
          <cell r="A1402">
            <v>34962</v>
          </cell>
          <cell r="B1402">
            <v>970.08</v>
          </cell>
        </row>
        <row r="1403">
          <cell r="A1403">
            <v>34963</v>
          </cell>
          <cell r="B1403">
            <v>974.88</v>
          </cell>
        </row>
        <row r="1404">
          <cell r="A1404">
            <v>34964</v>
          </cell>
          <cell r="B1404">
            <v>974.23</v>
          </cell>
        </row>
        <row r="1405">
          <cell r="A1405">
            <v>34965</v>
          </cell>
          <cell r="B1405">
            <v>975.9</v>
          </cell>
        </row>
        <row r="1406">
          <cell r="A1406">
            <v>34966</v>
          </cell>
          <cell r="B1406">
            <v>975.9</v>
          </cell>
        </row>
        <row r="1407">
          <cell r="A1407">
            <v>34967</v>
          </cell>
          <cell r="B1407">
            <v>975.9</v>
          </cell>
        </row>
        <row r="1408">
          <cell r="A1408">
            <v>34968</v>
          </cell>
          <cell r="B1408">
            <v>977.35</v>
          </cell>
        </row>
        <row r="1409">
          <cell r="A1409">
            <v>34969</v>
          </cell>
          <cell r="B1409">
            <v>980.54</v>
          </cell>
        </row>
        <row r="1410">
          <cell r="A1410">
            <v>34970</v>
          </cell>
          <cell r="B1410">
            <v>981.09</v>
          </cell>
        </row>
        <row r="1411">
          <cell r="A1411">
            <v>34971</v>
          </cell>
          <cell r="B1411">
            <v>972.8</v>
          </cell>
        </row>
        <row r="1412">
          <cell r="A1412">
            <v>34972</v>
          </cell>
          <cell r="B1412">
            <v>966.78</v>
          </cell>
        </row>
        <row r="1413">
          <cell r="A1413">
            <v>34973</v>
          </cell>
          <cell r="B1413">
            <v>966.78</v>
          </cell>
        </row>
        <row r="1414">
          <cell r="A1414">
            <v>34974</v>
          </cell>
          <cell r="B1414">
            <v>966.78</v>
          </cell>
        </row>
        <row r="1415">
          <cell r="A1415">
            <v>34975</v>
          </cell>
          <cell r="B1415">
            <v>971.22</v>
          </cell>
        </row>
        <row r="1416">
          <cell r="A1416">
            <v>34976</v>
          </cell>
          <cell r="B1416">
            <v>976.76</v>
          </cell>
        </row>
        <row r="1417">
          <cell r="A1417">
            <v>34977</v>
          </cell>
          <cell r="B1417">
            <v>972.75</v>
          </cell>
        </row>
        <row r="1418">
          <cell r="A1418">
            <v>34978</v>
          </cell>
          <cell r="B1418">
            <v>972.93</v>
          </cell>
        </row>
        <row r="1419">
          <cell r="A1419">
            <v>34979</v>
          </cell>
          <cell r="B1419">
            <v>979.16</v>
          </cell>
        </row>
        <row r="1420">
          <cell r="A1420">
            <v>34980</v>
          </cell>
          <cell r="B1420">
            <v>979.16</v>
          </cell>
        </row>
        <row r="1421">
          <cell r="A1421">
            <v>34981</v>
          </cell>
          <cell r="B1421">
            <v>979.16</v>
          </cell>
        </row>
        <row r="1422">
          <cell r="A1422">
            <v>34982</v>
          </cell>
          <cell r="B1422">
            <v>982.84</v>
          </cell>
        </row>
        <row r="1423">
          <cell r="A1423">
            <v>34983</v>
          </cell>
          <cell r="B1423">
            <v>981.45</v>
          </cell>
        </row>
        <row r="1424">
          <cell r="A1424">
            <v>34984</v>
          </cell>
          <cell r="B1424">
            <v>981.26</v>
          </cell>
        </row>
        <row r="1425">
          <cell r="A1425">
            <v>34985</v>
          </cell>
          <cell r="B1425">
            <v>984.88</v>
          </cell>
        </row>
        <row r="1426">
          <cell r="A1426">
            <v>34986</v>
          </cell>
          <cell r="B1426">
            <v>987</v>
          </cell>
        </row>
        <row r="1427">
          <cell r="A1427">
            <v>34987</v>
          </cell>
          <cell r="B1427">
            <v>987</v>
          </cell>
        </row>
        <row r="1428">
          <cell r="A1428">
            <v>34988</v>
          </cell>
          <cell r="B1428">
            <v>987</v>
          </cell>
        </row>
        <row r="1429">
          <cell r="A1429">
            <v>34989</v>
          </cell>
          <cell r="B1429">
            <v>987</v>
          </cell>
        </row>
        <row r="1430">
          <cell r="A1430">
            <v>34990</v>
          </cell>
          <cell r="B1430">
            <v>990.52</v>
          </cell>
        </row>
        <row r="1431">
          <cell r="A1431">
            <v>34991</v>
          </cell>
          <cell r="B1431">
            <v>991.22</v>
          </cell>
        </row>
        <row r="1432">
          <cell r="A1432">
            <v>34992</v>
          </cell>
          <cell r="B1432">
            <v>991.52</v>
          </cell>
        </row>
        <row r="1433">
          <cell r="A1433">
            <v>34993</v>
          </cell>
          <cell r="B1433">
            <v>988.96</v>
          </cell>
        </row>
        <row r="1434">
          <cell r="A1434">
            <v>34994</v>
          </cell>
          <cell r="B1434">
            <v>988.96</v>
          </cell>
        </row>
        <row r="1435">
          <cell r="A1435">
            <v>34995</v>
          </cell>
          <cell r="B1435">
            <v>988.96</v>
          </cell>
        </row>
        <row r="1436">
          <cell r="A1436">
            <v>34996</v>
          </cell>
          <cell r="B1436">
            <v>991.98</v>
          </cell>
        </row>
        <row r="1437">
          <cell r="A1437">
            <v>34997</v>
          </cell>
          <cell r="B1437">
            <v>993.68</v>
          </cell>
        </row>
        <row r="1438">
          <cell r="A1438">
            <v>34998</v>
          </cell>
          <cell r="B1438">
            <v>994.77</v>
          </cell>
        </row>
        <row r="1439">
          <cell r="A1439">
            <v>34999</v>
          </cell>
          <cell r="B1439">
            <v>995.01</v>
          </cell>
        </row>
        <row r="1440">
          <cell r="A1440">
            <v>35000</v>
          </cell>
          <cell r="B1440">
            <v>994.99</v>
          </cell>
        </row>
        <row r="1441">
          <cell r="A1441">
            <v>35001</v>
          </cell>
          <cell r="B1441">
            <v>994.99</v>
          </cell>
        </row>
        <row r="1442">
          <cell r="A1442">
            <v>35002</v>
          </cell>
          <cell r="B1442">
            <v>994.99</v>
          </cell>
        </row>
        <row r="1443">
          <cell r="A1443">
            <v>35003</v>
          </cell>
          <cell r="B1443">
            <v>994.5</v>
          </cell>
        </row>
        <row r="1444">
          <cell r="A1444">
            <v>35004</v>
          </cell>
          <cell r="B1444">
            <v>996.76</v>
          </cell>
        </row>
        <row r="1445">
          <cell r="A1445">
            <v>35005</v>
          </cell>
          <cell r="B1445">
            <v>996.96</v>
          </cell>
        </row>
        <row r="1446">
          <cell r="A1446">
            <v>35006</v>
          </cell>
          <cell r="B1446">
            <v>998.18</v>
          </cell>
        </row>
        <row r="1447">
          <cell r="A1447">
            <v>35007</v>
          </cell>
          <cell r="B1447">
            <v>998.49</v>
          </cell>
        </row>
        <row r="1448">
          <cell r="A1448">
            <v>35008</v>
          </cell>
          <cell r="B1448">
            <v>998.49</v>
          </cell>
        </row>
        <row r="1449">
          <cell r="A1449">
            <v>35009</v>
          </cell>
          <cell r="B1449">
            <v>998.49</v>
          </cell>
        </row>
        <row r="1450">
          <cell r="A1450">
            <v>35010</v>
          </cell>
          <cell r="B1450">
            <v>998.49</v>
          </cell>
        </row>
        <row r="1451">
          <cell r="A1451">
            <v>35011</v>
          </cell>
          <cell r="B1451">
            <v>999.51</v>
          </cell>
        </row>
        <row r="1452">
          <cell r="A1452">
            <v>35012</v>
          </cell>
          <cell r="B1452">
            <v>999.73</v>
          </cell>
        </row>
        <row r="1453">
          <cell r="A1453">
            <v>35013</v>
          </cell>
          <cell r="B1453">
            <v>1000.13</v>
          </cell>
        </row>
        <row r="1454">
          <cell r="A1454">
            <v>35014</v>
          </cell>
          <cell r="B1454">
            <v>999.77</v>
          </cell>
        </row>
        <row r="1455">
          <cell r="A1455">
            <v>35015</v>
          </cell>
          <cell r="B1455">
            <v>999.77</v>
          </cell>
        </row>
        <row r="1456">
          <cell r="A1456">
            <v>35016</v>
          </cell>
          <cell r="B1456">
            <v>999.77</v>
          </cell>
        </row>
        <row r="1457">
          <cell r="A1457">
            <v>35017</v>
          </cell>
          <cell r="B1457">
            <v>999.77</v>
          </cell>
        </row>
        <row r="1458">
          <cell r="A1458">
            <v>35018</v>
          </cell>
          <cell r="B1458">
            <v>1001.14</v>
          </cell>
        </row>
        <row r="1459">
          <cell r="A1459">
            <v>35019</v>
          </cell>
          <cell r="B1459">
            <v>1001.62</v>
          </cell>
        </row>
        <row r="1460">
          <cell r="A1460">
            <v>35020</v>
          </cell>
          <cell r="B1460">
            <v>1002.25</v>
          </cell>
        </row>
        <row r="1461">
          <cell r="A1461">
            <v>35021</v>
          </cell>
          <cell r="B1461">
            <v>1002.63</v>
          </cell>
        </row>
        <row r="1462">
          <cell r="A1462">
            <v>35022</v>
          </cell>
          <cell r="B1462">
            <v>1002.63</v>
          </cell>
        </row>
        <row r="1463">
          <cell r="A1463">
            <v>35023</v>
          </cell>
          <cell r="B1463">
            <v>1002.63</v>
          </cell>
        </row>
        <row r="1464">
          <cell r="A1464">
            <v>35024</v>
          </cell>
          <cell r="B1464">
            <v>1003.44</v>
          </cell>
        </row>
        <row r="1465">
          <cell r="A1465">
            <v>35025</v>
          </cell>
          <cell r="B1465">
            <v>1003.47</v>
          </cell>
        </row>
        <row r="1466">
          <cell r="A1466">
            <v>35026</v>
          </cell>
          <cell r="B1466">
            <v>1002.49</v>
          </cell>
        </row>
        <row r="1467">
          <cell r="A1467">
            <v>35027</v>
          </cell>
          <cell r="B1467">
            <v>1001.23</v>
          </cell>
        </row>
        <row r="1468">
          <cell r="A1468">
            <v>35028</v>
          </cell>
          <cell r="B1468">
            <v>1000.69</v>
          </cell>
        </row>
        <row r="1469">
          <cell r="A1469">
            <v>35029</v>
          </cell>
          <cell r="B1469">
            <v>1000.69</v>
          </cell>
        </row>
        <row r="1470">
          <cell r="A1470">
            <v>35030</v>
          </cell>
          <cell r="B1470">
            <v>1000.69</v>
          </cell>
        </row>
        <row r="1471">
          <cell r="A1471">
            <v>35031</v>
          </cell>
          <cell r="B1471">
            <v>1003.24</v>
          </cell>
        </row>
        <row r="1472">
          <cell r="A1472">
            <v>35032</v>
          </cell>
          <cell r="B1472">
            <v>1001.73</v>
          </cell>
        </row>
        <row r="1473">
          <cell r="A1473">
            <v>35033</v>
          </cell>
          <cell r="B1473">
            <v>998.16</v>
          </cell>
        </row>
        <row r="1474">
          <cell r="A1474">
            <v>35034</v>
          </cell>
          <cell r="B1474">
            <v>998.15</v>
          </cell>
        </row>
        <row r="1475">
          <cell r="A1475">
            <v>35035</v>
          </cell>
          <cell r="B1475">
            <v>997.87</v>
          </cell>
        </row>
        <row r="1476">
          <cell r="A1476">
            <v>35036</v>
          </cell>
          <cell r="B1476">
            <v>997.87</v>
          </cell>
        </row>
        <row r="1477">
          <cell r="A1477">
            <v>35037</v>
          </cell>
          <cell r="B1477">
            <v>997.87</v>
          </cell>
        </row>
        <row r="1478">
          <cell r="A1478">
            <v>35038</v>
          </cell>
          <cell r="B1478">
            <v>995.93</v>
          </cell>
        </row>
        <row r="1479">
          <cell r="A1479">
            <v>35039</v>
          </cell>
          <cell r="B1479">
            <v>990.16</v>
          </cell>
        </row>
        <row r="1480">
          <cell r="A1480">
            <v>35040</v>
          </cell>
          <cell r="B1480">
            <v>983.29</v>
          </cell>
        </row>
        <row r="1481">
          <cell r="A1481">
            <v>35041</v>
          </cell>
          <cell r="B1481">
            <v>974.04</v>
          </cell>
        </row>
        <row r="1482">
          <cell r="A1482">
            <v>35042</v>
          </cell>
          <cell r="B1482">
            <v>974.04</v>
          </cell>
        </row>
        <row r="1483">
          <cell r="A1483">
            <v>35043</v>
          </cell>
          <cell r="B1483">
            <v>974.04</v>
          </cell>
        </row>
        <row r="1484">
          <cell r="A1484">
            <v>35044</v>
          </cell>
          <cell r="B1484">
            <v>974.04</v>
          </cell>
        </row>
        <row r="1485">
          <cell r="A1485">
            <v>35045</v>
          </cell>
          <cell r="B1485">
            <v>979.87</v>
          </cell>
        </row>
        <row r="1486">
          <cell r="A1486">
            <v>35046</v>
          </cell>
          <cell r="B1486">
            <v>986.17</v>
          </cell>
        </row>
        <row r="1487">
          <cell r="A1487">
            <v>35047</v>
          </cell>
          <cell r="B1487">
            <v>994.57</v>
          </cell>
        </row>
        <row r="1488">
          <cell r="A1488">
            <v>35048</v>
          </cell>
          <cell r="B1488">
            <v>992.88</v>
          </cell>
        </row>
        <row r="1489">
          <cell r="A1489">
            <v>35049</v>
          </cell>
          <cell r="B1489">
            <v>988.94</v>
          </cell>
        </row>
        <row r="1490">
          <cell r="A1490">
            <v>35050</v>
          </cell>
          <cell r="B1490">
            <v>988.94</v>
          </cell>
        </row>
        <row r="1491">
          <cell r="A1491">
            <v>35051</v>
          </cell>
          <cell r="B1491">
            <v>988.94</v>
          </cell>
        </row>
        <row r="1492">
          <cell r="A1492">
            <v>35052</v>
          </cell>
          <cell r="B1492">
            <v>986.71</v>
          </cell>
        </row>
        <row r="1493">
          <cell r="A1493">
            <v>35053</v>
          </cell>
          <cell r="B1493">
            <v>987.22</v>
          </cell>
        </row>
        <row r="1494">
          <cell r="A1494">
            <v>35054</v>
          </cell>
          <cell r="B1494">
            <v>985.39</v>
          </cell>
        </row>
        <row r="1495">
          <cell r="A1495">
            <v>35055</v>
          </cell>
          <cell r="B1495">
            <v>984.06</v>
          </cell>
        </row>
        <row r="1496">
          <cell r="A1496">
            <v>35056</v>
          </cell>
          <cell r="B1496">
            <v>984.96</v>
          </cell>
        </row>
        <row r="1497">
          <cell r="A1497">
            <v>35057</v>
          </cell>
          <cell r="B1497">
            <v>984.96</v>
          </cell>
        </row>
        <row r="1498">
          <cell r="A1498">
            <v>35058</v>
          </cell>
          <cell r="B1498">
            <v>984.96</v>
          </cell>
        </row>
        <row r="1499">
          <cell r="A1499">
            <v>35059</v>
          </cell>
          <cell r="B1499">
            <v>984.96</v>
          </cell>
        </row>
        <row r="1500">
          <cell r="A1500">
            <v>35060</v>
          </cell>
          <cell r="B1500">
            <v>990.1</v>
          </cell>
        </row>
        <row r="1501">
          <cell r="A1501">
            <v>35061</v>
          </cell>
          <cell r="B1501">
            <v>986.96</v>
          </cell>
        </row>
        <row r="1502">
          <cell r="A1502">
            <v>35062</v>
          </cell>
          <cell r="B1502">
            <v>987.65</v>
          </cell>
        </row>
        <row r="1503">
          <cell r="A1503">
            <v>35063</v>
          </cell>
          <cell r="B1503">
            <v>987.65</v>
          </cell>
        </row>
        <row r="1504">
          <cell r="A1504">
            <v>35064</v>
          </cell>
          <cell r="B1504">
            <v>987.65</v>
          </cell>
        </row>
        <row r="1505">
          <cell r="A1505">
            <v>35065</v>
          </cell>
          <cell r="B1505">
            <v>987.65</v>
          </cell>
        </row>
        <row r="1506">
          <cell r="A1506">
            <v>35066</v>
          </cell>
          <cell r="B1506">
            <v>987.65</v>
          </cell>
        </row>
        <row r="1507">
          <cell r="A1507">
            <v>35067</v>
          </cell>
          <cell r="B1507">
            <v>994.31</v>
          </cell>
        </row>
        <row r="1508">
          <cell r="A1508">
            <v>35068</v>
          </cell>
          <cell r="B1508">
            <v>994.5</v>
          </cell>
        </row>
        <row r="1509">
          <cell r="A1509">
            <v>35069</v>
          </cell>
          <cell r="B1509">
            <v>998.68</v>
          </cell>
        </row>
        <row r="1510">
          <cell r="A1510">
            <v>35070</v>
          </cell>
          <cell r="B1510">
            <v>997.06</v>
          </cell>
        </row>
        <row r="1511">
          <cell r="A1511">
            <v>35071</v>
          </cell>
          <cell r="B1511">
            <v>997.06</v>
          </cell>
        </row>
        <row r="1512">
          <cell r="A1512">
            <v>35072</v>
          </cell>
          <cell r="B1512">
            <v>997.06</v>
          </cell>
        </row>
        <row r="1513">
          <cell r="A1513">
            <v>35073</v>
          </cell>
          <cell r="B1513">
            <v>997.06</v>
          </cell>
        </row>
        <row r="1514">
          <cell r="A1514">
            <v>35074</v>
          </cell>
          <cell r="B1514">
            <v>1003.44</v>
          </cell>
        </row>
        <row r="1515">
          <cell r="A1515">
            <v>35075</v>
          </cell>
          <cell r="B1515">
            <v>1003.86</v>
          </cell>
        </row>
        <row r="1516">
          <cell r="A1516">
            <v>35076</v>
          </cell>
          <cell r="B1516">
            <v>1002.59</v>
          </cell>
        </row>
        <row r="1517">
          <cell r="A1517">
            <v>35077</v>
          </cell>
          <cell r="B1517">
            <v>1005.63</v>
          </cell>
        </row>
        <row r="1518">
          <cell r="A1518">
            <v>35078</v>
          </cell>
          <cell r="B1518">
            <v>1005.63</v>
          </cell>
        </row>
        <row r="1519">
          <cell r="A1519">
            <v>35079</v>
          </cell>
          <cell r="B1519">
            <v>1005.63</v>
          </cell>
        </row>
        <row r="1520">
          <cell r="A1520">
            <v>35080</v>
          </cell>
          <cell r="B1520">
            <v>1011.59</v>
          </cell>
        </row>
        <row r="1521">
          <cell r="A1521">
            <v>35081</v>
          </cell>
          <cell r="B1521">
            <v>1011.72</v>
          </cell>
        </row>
        <row r="1522">
          <cell r="A1522">
            <v>35082</v>
          </cell>
          <cell r="B1522">
            <v>1010.34</v>
          </cell>
        </row>
        <row r="1523">
          <cell r="A1523">
            <v>35083</v>
          </cell>
          <cell r="B1523">
            <v>1015.1</v>
          </cell>
        </row>
        <row r="1524">
          <cell r="A1524">
            <v>35084</v>
          </cell>
          <cell r="B1524">
            <v>1018.99</v>
          </cell>
        </row>
        <row r="1525">
          <cell r="A1525">
            <v>35085</v>
          </cell>
          <cell r="B1525">
            <v>1018.99</v>
          </cell>
        </row>
        <row r="1526">
          <cell r="A1526">
            <v>35086</v>
          </cell>
          <cell r="B1526">
            <v>1018.99</v>
          </cell>
        </row>
        <row r="1527">
          <cell r="A1527">
            <v>35087</v>
          </cell>
          <cell r="B1527">
            <v>1019.17</v>
          </cell>
        </row>
        <row r="1528">
          <cell r="A1528">
            <v>35088</v>
          </cell>
          <cell r="B1528">
            <v>1024.8900000000001</v>
          </cell>
        </row>
        <row r="1529">
          <cell r="A1529">
            <v>35089</v>
          </cell>
          <cell r="B1529">
            <v>1026.08</v>
          </cell>
        </row>
        <row r="1530">
          <cell r="A1530">
            <v>35090</v>
          </cell>
          <cell r="B1530">
            <v>1026.78</v>
          </cell>
        </row>
        <row r="1531">
          <cell r="A1531">
            <v>35091</v>
          </cell>
          <cell r="B1531">
            <v>1026.8900000000001</v>
          </cell>
        </row>
        <row r="1532">
          <cell r="A1532">
            <v>35092</v>
          </cell>
          <cell r="B1532">
            <v>1026.8900000000001</v>
          </cell>
        </row>
        <row r="1533">
          <cell r="A1533">
            <v>35093</v>
          </cell>
          <cell r="B1533">
            <v>1026.8900000000001</v>
          </cell>
        </row>
        <row r="1534">
          <cell r="A1534">
            <v>35094</v>
          </cell>
          <cell r="B1534">
            <v>1027.6099999999999</v>
          </cell>
        </row>
        <row r="1535">
          <cell r="A1535">
            <v>35095</v>
          </cell>
          <cell r="B1535">
            <v>1028.1400000000001</v>
          </cell>
        </row>
        <row r="1536">
          <cell r="A1536">
            <v>35096</v>
          </cell>
          <cell r="B1536">
            <v>1026.3</v>
          </cell>
        </row>
        <row r="1537">
          <cell r="A1537">
            <v>35097</v>
          </cell>
          <cell r="B1537">
            <v>1024.8900000000001</v>
          </cell>
        </row>
        <row r="1538">
          <cell r="A1538">
            <v>35098</v>
          </cell>
          <cell r="B1538">
            <v>1021.29</v>
          </cell>
        </row>
        <row r="1539">
          <cell r="A1539">
            <v>35099</v>
          </cell>
          <cell r="B1539">
            <v>1021.29</v>
          </cell>
        </row>
        <row r="1540">
          <cell r="A1540">
            <v>35100</v>
          </cell>
          <cell r="B1540">
            <v>1021.29</v>
          </cell>
        </row>
        <row r="1541">
          <cell r="A1541">
            <v>35101</v>
          </cell>
          <cell r="B1541">
            <v>1022.93</v>
          </cell>
        </row>
        <row r="1542">
          <cell r="A1542">
            <v>35102</v>
          </cell>
          <cell r="B1542">
            <v>1021.3</v>
          </cell>
        </row>
        <row r="1543">
          <cell r="A1543">
            <v>35103</v>
          </cell>
          <cell r="B1543">
            <v>1022.28</v>
          </cell>
        </row>
        <row r="1544">
          <cell r="A1544">
            <v>35104</v>
          </cell>
          <cell r="B1544">
            <v>1024.17</v>
          </cell>
        </row>
        <row r="1545">
          <cell r="A1545">
            <v>35105</v>
          </cell>
          <cell r="B1545">
            <v>1023.07</v>
          </cell>
        </row>
        <row r="1546">
          <cell r="A1546">
            <v>35106</v>
          </cell>
          <cell r="B1546">
            <v>1023.07</v>
          </cell>
        </row>
        <row r="1547">
          <cell r="A1547">
            <v>35107</v>
          </cell>
          <cell r="B1547">
            <v>1023.07</v>
          </cell>
        </row>
        <row r="1548">
          <cell r="A1548">
            <v>35108</v>
          </cell>
          <cell r="B1548">
            <v>1027.54</v>
          </cell>
        </row>
        <row r="1549">
          <cell r="A1549">
            <v>35109</v>
          </cell>
          <cell r="B1549">
            <v>1028.58</v>
          </cell>
        </row>
        <row r="1550">
          <cell r="A1550">
            <v>35110</v>
          </cell>
          <cell r="B1550">
            <v>1027.57</v>
          </cell>
        </row>
        <row r="1551">
          <cell r="A1551">
            <v>35111</v>
          </cell>
          <cell r="B1551">
            <v>1030.67</v>
          </cell>
        </row>
        <row r="1552">
          <cell r="A1552">
            <v>35112</v>
          </cell>
          <cell r="B1552">
            <v>1029.5</v>
          </cell>
        </row>
        <row r="1553">
          <cell r="A1553">
            <v>35113</v>
          </cell>
          <cell r="B1553">
            <v>1029.5</v>
          </cell>
        </row>
        <row r="1554">
          <cell r="A1554">
            <v>35114</v>
          </cell>
          <cell r="B1554">
            <v>1029.5</v>
          </cell>
        </row>
        <row r="1555">
          <cell r="A1555">
            <v>35115</v>
          </cell>
          <cell r="B1555">
            <v>1033.4100000000001</v>
          </cell>
        </row>
        <row r="1556">
          <cell r="A1556">
            <v>35116</v>
          </cell>
          <cell r="B1556">
            <v>1034.3399999999999</v>
          </cell>
        </row>
        <row r="1557">
          <cell r="A1557">
            <v>35117</v>
          </cell>
          <cell r="B1557">
            <v>1035.43</v>
          </cell>
        </row>
        <row r="1558">
          <cell r="A1558">
            <v>35118</v>
          </cell>
          <cell r="B1558">
            <v>1035.04</v>
          </cell>
        </row>
        <row r="1559">
          <cell r="A1559">
            <v>35119</v>
          </cell>
          <cell r="B1559">
            <v>1036.71</v>
          </cell>
        </row>
        <row r="1560">
          <cell r="A1560">
            <v>35120</v>
          </cell>
          <cell r="B1560">
            <v>1036.71</v>
          </cell>
        </row>
        <row r="1561">
          <cell r="A1561">
            <v>35121</v>
          </cell>
          <cell r="B1561">
            <v>1036.71</v>
          </cell>
        </row>
        <row r="1562">
          <cell r="A1562">
            <v>35122</v>
          </cell>
          <cell r="B1562">
            <v>1038.49</v>
          </cell>
        </row>
        <row r="1563">
          <cell r="A1563">
            <v>35123</v>
          </cell>
          <cell r="B1563">
            <v>1039.06</v>
          </cell>
        </row>
        <row r="1564">
          <cell r="A1564">
            <v>35124</v>
          </cell>
          <cell r="B1564">
            <v>1039.81</v>
          </cell>
        </row>
        <row r="1565">
          <cell r="A1565">
            <v>35125</v>
          </cell>
          <cell r="B1565">
            <v>1039.9000000000001</v>
          </cell>
        </row>
        <row r="1566">
          <cell r="A1566">
            <v>35126</v>
          </cell>
          <cell r="B1566">
            <v>1040.7</v>
          </cell>
        </row>
        <row r="1567">
          <cell r="A1567">
            <v>35127</v>
          </cell>
          <cell r="B1567">
            <v>1040.7</v>
          </cell>
        </row>
        <row r="1568">
          <cell r="A1568">
            <v>35128</v>
          </cell>
          <cell r="B1568">
            <v>1040.7</v>
          </cell>
        </row>
        <row r="1569">
          <cell r="A1569">
            <v>35129</v>
          </cell>
          <cell r="B1569">
            <v>1041.28</v>
          </cell>
        </row>
        <row r="1570">
          <cell r="A1570">
            <v>35130</v>
          </cell>
          <cell r="B1570">
            <v>1041.83</v>
          </cell>
        </row>
        <row r="1571">
          <cell r="A1571">
            <v>35131</v>
          </cell>
          <cell r="B1571">
            <v>1042.03</v>
          </cell>
        </row>
        <row r="1572">
          <cell r="A1572">
            <v>35132</v>
          </cell>
          <cell r="B1572">
            <v>1042.6099999999999</v>
          </cell>
        </row>
        <row r="1573">
          <cell r="A1573">
            <v>35133</v>
          </cell>
          <cell r="B1573">
            <v>1042.42</v>
          </cell>
        </row>
        <row r="1574">
          <cell r="A1574">
            <v>35134</v>
          </cell>
          <cell r="B1574">
            <v>1042.42</v>
          </cell>
        </row>
        <row r="1575">
          <cell r="A1575">
            <v>35135</v>
          </cell>
          <cell r="B1575">
            <v>1042.42</v>
          </cell>
        </row>
        <row r="1576">
          <cell r="A1576">
            <v>35136</v>
          </cell>
          <cell r="B1576">
            <v>1043.5</v>
          </cell>
        </row>
        <row r="1577">
          <cell r="A1577">
            <v>35137</v>
          </cell>
          <cell r="B1577">
            <v>1044.07</v>
          </cell>
        </row>
        <row r="1578">
          <cell r="A1578">
            <v>35138</v>
          </cell>
          <cell r="B1578">
            <v>1044.99</v>
          </cell>
        </row>
        <row r="1579">
          <cell r="A1579">
            <v>35139</v>
          </cell>
          <cell r="B1579">
            <v>1045.44</v>
          </cell>
        </row>
        <row r="1580">
          <cell r="A1580">
            <v>35140</v>
          </cell>
          <cell r="B1580">
            <v>1046.0899999999999</v>
          </cell>
        </row>
        <row r="1581">
          <cell r="A1581">
            <v>35141</v>
          </cell>
          <cell r="B1581">
            <v>1046.0899999999999</v>
          </cell>
        </row>
        <row r="1582">
          <cell r="A1582">
            <v>35142</v>
          </cell>
          <cell r="B1582">
            <v>1046.0899999999999</v>
          </cell>
        </row>
        <row r="1583">
          <cell r="A1583">
            <v>35143</v>
          </cell>
          <cell r="B1583">
            <v>1046.76</v>
          </cell>
        </row>
        <row r="1584">
          <cell r="A1584">
            <v>35144</v>
          </cell>
          <cell r="B1584">
            <v>1047.24</v>
          </cell>
        </row>
        <row r="1585">
          <cell r="A1585">
            <v>35145</v>
          </cell>
          <cell r="B1585">
            <v>1047.6500000000001</v>
          </cell>
        </row>
        <row r="1586">
          <cell r="A1586">
            <v>35146</v>
          </cell>
          <cell r="B1586">
            <v>1048.4000000000001</v>
          </cell>
        </row>
        <row r="1587">
          <cell r="A1587">
            <v>35147</v>
          </cell>
          <cell r="B1587">
            <v>1048</v>
          </cell>
        </row>
        <row r="1588">
          <cell r="A1588">
            <v>35148</v>
          </cell>
          <cell r="B1588">
            <v>1048</v>
          </cell>
        </row>
        <row r="1589">
          <cell r="A1589">
            <v>35149</v>
          </cell>
          <cell r="B1589">
            <v>1048</v>
          </cell>
        </row>
        <row r="1590">
          <cell r="A1590">
            <v>35150</v>
          </cell>
          <cell r="B1590">
            <v>1048</v>
          </cell>
        </row>
        <row r="1591">
          <cell r="A1591">
            <v>35151</v>
          </cell>
          <cell r="B1591">
            <v>1049.08</v>
          </cell>
        </row>
        <row r="1592">
          <cell r="A1592">
            <v>35152</v>
          </cell>
          <cell r="B1592">
            <v>1049.22</v>
          </cell>
        </row>
        <row r="1593">
          <cell r="A1593">
            <v>35153</v>
          </cell>
          <cell r="B1593">
            <v>1048.42</v>
          </cell>
        </row>
        <row r="1594">
          <cell r="A1594">
            <v>35154</v>
          </cell>
          <cell r="B1594">
            <v>1046</v>
          </cell>
        </row>
        <row r="1595">
          <cell r="A1595">
            <v>35155</v>
          </cell>
          <cell r="B1595">
            <v>1046</v>
          </cell>
        </row>
        <row r="1596">
          <cell r="A1596">
            <v>35156</v>
          </cell>
          <cell r="B1596">
            <v>1046</v>
          </cell>
        </row>
        <row r="1597">
          <cell r="A1597">
            <v>35157</v>
          </cell>
          <cell r="B1597">
            <v>1042.2</v>
          </cell>
        </row>
        <row r="1598">
          <cell r="A1598">
            <v>35158</v>
          </cell>
          <cell r="B1598">
            <v>1045.23</v>
          </cell>
        </row>
        <row r="1599">
          <cell r="A1599">
            <v>35159</v>
          </cell>
          <cell r="B1599">
            <v>1046.92</v>
          </cell>
        </row>
        <row r="1600">
          <cell r="A1600">
            <v>35160</v>
          </cell>
          <cell r="B1600">
            <v>1046.92</v>
          </cell>
        </row>
        <row r="1601">
          <cell r="A1601">
            <v>35161</v>
          </cell>
          <cell r="B1601">
            <v>1046.92</v>
          </cell>
        </row>
        <row r="1602">
          <cell r="A1602">
            <v>35162</v>
          </cell>
          <cell r="B1602">
            <v>1046.92</v>
          </cell>
        </row>
        <row r="1603">
          <cell r="A1603">
            <v>35163</v>
          </cell>
          <cell r="B1603">
            <v>1046.92</v>
          </cell>
        </row>
        <row r="1604">
          <cell r="A1604">
            <v>35164</v>
          </cell>
          <cell r="B1604">
            <v>1050.1199999999999</v>
          </cell>
        </row>
        <row r="1605">
          <cell r="A1605">
            <v>35165</v>
          </cell>
          <cell r="B1605">
            <v>1047.3499999999999</v>
          </cell>
        </row>
        <row r="1606">
          <cell r="A1606">
            <v>35166</v>
          </cell>
          <cell r="B1606">
            <v>1046.55</v>
          </cell>
        </row>
        <row r="1607">
          <cell r="A1607">
            <v>35167</v>
          </cell>
          <cell r="B1607">
            <v>1047.48</v>
          </cell>
        </row>
        <row r="1608">
          <cell r="A1608">
            <v>35168</v>
          </cell>
          <cell r="B1608">
            <v>1048.8900000000001</v>
          </cell>
        </row>
        <row r="1609">
          <cell r="A1609">
            <v>35169</v>
          </cell>
          <cell r="B1609">
            <v>1048.8900000000001</v>
          </cell>
        </row>
        <row r="1610">
          <cell r="A1610">
            <v>35170</v>
          </cell>
          <cell r="B1610">
            <v>1048.8900000000001</v>
          </cell>
        </row>
        <row r="1611">
          <cell r="A1611">
            <v>35171</v>
          </cell>
          <cell r="B1611">
            <v>1050.73</v>
          </cell>
        </row>
        <row r="1612">
          <cell r="A1612">
            <v>35172</v>
          </cell>
          <cell r="B1612">
            <v>1054.4100000000001</v>
          </cell>
        </row>
        <row r="1613">
          <cell r="A1613">
            <v>35173</v>
          </cell>
          <cell r="B1613">
            <v>1054.03</v>
          </cell>
        </row>
        <row r="1614">
          <cell r="A1614">
            <v>35174</v>
          </cell>
          <cell r="B1614">
            <v>1052.9000000000001</v>
          </cell>
        </row>
        <row r="1615">
          <cell r="A1615">
            <v>35175</v>
          </cell>
          <cell r="B1615">
            <v>1053.5899999999999</v>
          </cell>
        </row>
        <row r="1616">
          <cell r="A1616">
            <v>35176</v>
          </cell>
          <cell r="B1616">
            <v>1053.5899999999999</v>
          </cell>
        </row>
        <row r="1617">
          <cell r="A1617">
            <v>35177</v>
          </cell>
          <cell r="B1617">
            <v>1053.5899999999999</v>
          </cell>
        </row>
        <row r="1618">
          <cell r="A1618">
            <v>35178</v>
          </cell>
          <cell r="B1618">
            <v>1054.43</v>
          </cell>
        </row>
        <row r="1619">
          <cell r="A1619">
            <v>35179</v>
          </cell>
          <cell r="B1619">
            <v>1055.31</v>
          </cell>
        </row>
        <row r="1620">
          <cell r="A1620">
            <v>35180</v>
          </cell>
          <cell r="B1620">
            <v>1054.53</v>
          </cell>
        </row>
        <row r="1621">
          <cell r="A1621">
            <v>35181</v>
          </cell>
          <cell r="B1621">
            <v>1054.29</v>
          </cell>
        </row>
        <row r="1622">
          <cell r="A1622">
            <v>35182</v>
          </cell>
          <cell r="B1622">
            <v>1054.8</v>
          </cell>
        </row>
        <row r="1623">
          <cell r="A1623">
            <v>35183</v>
          </cell>
          <cell r="B1623">
            <v>1054.8</v>
          </cell>
        </row>
        <row r="1624">
          <cell r="A1624">
            <v>35184</v>
          </cell>
          <cell r="B1624">
            <v>1054.8</v>
          </cell>
        </row>
        <row r="1625">
          <cell r="A1625">
            <v>35185</v>
          </cell>
          <cell r="B1625">
            <v>1058.9000000000001</v>
          </cell>
        </row>
        <row r="1626">
          <cell r="A1626">
            <v>35186</v>
          </cell>
          <cell r="B1626">
            <v>1061.55</v>
          </cell>
        </row>
        <row r="1627">
          <cell r="A1627">
            <v>35187</v>
          </cell>
          <cell r="B1627">
            <v>1061.55</v>
          </cell>
        </row>
        <row r="1628">
          <cell r="A1628">
            <v>35188</v>
          </cell>
          <cell r="B1628">
            <v>1062.56</v>
          </cell>
        </row>
        <row r="1629">
          <cell r="A1629">
            <v>35189</v>
          </cell>
          <cell r="B1629">
            <v>1062.4000000000001</v>
          </cell>
        </row>
        <row r="1630">
          <cell r="A1630">
            <v>35190</v>
          </cell>
          <cell r="B1630">
            <v>1062.4000000000001</v>
          </cell>
        </row>
        <row r="1631">
          <cell r="A1631">
            <v>35191</v>
          </cell>
          <cell r="B1631">
            <v>1062.4000000000001</v>
          </cell>
        </row>
        <row r="1632">
          <cell r="A1632">
            <v>35192</v>
          </cell>
          <cell r="B1632">
            <v>1063.4100000000001</v>
          </cell>
        </row>
        <row r="1633">
          <cell r="A1633">
            <v>35193</v>
          </cell>
          <cell r="B1633">
            <v>1063.53</v>
          </cell>
        </row>
        <row r="1634">
          <cell r="A1634">
            <v>35194</v>
          </cell>
          <cell r="B1634">
            <v>1061.6300000000001</v>
          </cell>
        </row>
        <row r="1635">
          <cell r="A1635">
            <v>35195</v>
          </cell>
          <cell r="B1635">
            <v>1061.0999999999999</v>
          </cell>
        </row>
        <row r="1636">
          <cell r="A1636">
            <v>35196</v>
          </cell>
          <cell r="B1636">
            <v>1062.08</v>
          </cell>
        </row>
        <row r="1637">
          <cell r="A1637">
            <v>35197</v>
          </cell>
          <cell r="B1637">
            <v>1062.08</v>
          </cell>
        </row>
        <row r="1638">
          <cell r="A1638">
            <v>35198</v>
          </cell>
          <cell r="B1638">
            <v>1062.08</v>
          </cell>
        </row>
        <row r="1639">
          <cell r="A1639">
            <v>35199</v>
          </cell>
          <cell r="B1639">
            <v>1065.78</v>
          </cell>
        </row>
        <row r="1640">
          <cell r="A1640">
            <v>35200</v>
          </cell>
          <cell r="B1640">
            <v>1066.24</v>
          </cell>
        </row>
        <row r="1641">
          <cell r="A1641">
            <v>35201</v>
          </cell>
          <cell r="B1641">
            <v>1066.6099999999999</v>
          </cell>
        </row>
        <row r="1642">
          <cell r="A1642">
            <v>35202</v>
          </cell>
          <cell r="B1642">
            <v>1065.8800000000001</v>
          </cell>
        </row>
        <row r="1643">
          <cell r="A1643">
            <v>35203</v>
          </cell>
          <cell r="B1643">
            <v>1066.47</v>
          </cell>
        </row>
        <row r="1644">
          <cell r="A1644">
            <v>35204</v>
          </cell>
          <cell r="B1644">
            <v>1066.47</v>
          </cell>
        </row>
        <row r="1645">
          <cell r="A1645">
            <v>35205</v>
          </cell>
          <cell r="B1645">
            <v>1066.47</v>
          </cell>
        </row>
        <row r="1646">
          <cell r="A1646">
            <v>35206</v>
          </cell>
          <cell r="B1646">
            <v>1066.47</v>
          </cell>
        </row>
        <row r="1647">
          <cell r="A1647">
            <v>35207</v>
          </cell>
          <cell r="B1647">
            <v>1068.18</v>
          </cell>
        </row>
        <row r="1648">
          <cell r="A1648">
            <v>35208</v>
          </cell>
          <cell r="B1648">
            <v>1068.9100000000001</v>
          </cell>
        </row>
        <row r="1649">
          <cell r="A1649">
            <v>35209</v>
          </cell>
          <cell r="B1649">
            <v>1069.47</v>
          </cell>
        </row>
        <row r="1650">
          <cell r="A1650">
            <v>35210</v>
          </cell>
          <cell r="B1650">
            <v>1068.94</v>
          </cell>
        </row>
        <row r="1651">
          <cell r="A1651">
            <v>35211</v>
          </cell>
          <cell r="B1651">
            <v>1068.94</v>
          </cell>
        </row>
        <row r="1652">
          <cell r="A1652">
            <v>35212</v>
          </cell>
          <cell r="B1652">
            <v>1068.94</v>
          </cell>
        </row>
        <row r="1653">
          <cell r="A1653">
            <v>35213</v>
          </cell>
          <cell r="B1653">
            <v>1069.8</v>
          </cell>
        </row>
        <row r="1654">
          <cell r="A1654">
            <v>35214</v>
          </cell>
          <cell r="B1654">
            <v>1071.19</v>
          </cell>
        </row>
        <row r="1655">
          <cell r="A1655">
            <v>35215</v>
          </cell>
          <cell r="B1655">
            <v>1072.24</v>
          </cell>
        </row>
        <row r="1656">
          <cell r="A1656">
            <v>35216</v>
          </cell>
          <cell r="B1656">
            <v>1073.06</v>
          </cell>
        </row>
        <row r="1657">
          <cell r="A1657">
            <v>35217</v>
          </cell>
          <cell r="B1657">
            <v>1072.5899999999999</v>
          </cell>
        </row>
        <row r="1658">
          <cell r="A1658">
            <v>35218</v>
          </cell>
          <cell r="B1658">
            <v>1072.5899999999999</v>
          </cell>
        </row>
        <row r="1659">
          <cell r="A1659">
            <v>35219</v>
          </cell>
          <cell r="B1659">
            <v>1072.5899999999999</v>
          </cell>
        </row>
        <row r="1660">
          <cell r="A1660">
            <v>35220</v>
          </cell>
          <cell r="B1660">
            <v>1074.7</v>
          </cell>
        </row>
        <row r="1661">
          <cell r="A1661">
            <v>35221</v>
          </cell>
          <cell r="B1661">
            <v>1074.72</v>
          </cell>
        </row>
        <row r="1662">
          <cell r="A1662">
            <v>35222</v>
          </cell>
          <cell r="B1662">
            <v>1074.27</v>
          </cell>
        </row>
        <row r="1663">
          <cell r="A1663">
            <v>35223</v>
          </cell>
          <cell r="B1663">
            <v>1072.95</v>
          </cell>
        </row>
        <row r="1664">
          <cell r="A1664">
            <v>35224</v>
          </cell>
          <cell r="B1664">
            <v>1073.06</v>
          </cell>
        </row>
        <row r="1665">
          <cell r="A1665">
            <v>35225</v>
          </cell>
          <cell r="B1665">
            <v>1073.06</v>
          </cell>
        </row>
        <row r="1666">
          <cell r="A1666">
            <v>35226</v>
          </cell>
          <cell r="B1666">
            <v>1073.06</v>
          </cell>
        </row>
        <row r="1667">
          <cell r="A1667">
            <v>35227</v>
          </cell>
          <cell r="B1667">
            <v>1073.06</v>
          </cell>
        </row>
        <row r="1668">
          <cell r="A1668">
            <v>35228</v>
          </cell>
          <cell r="B1668">
            <v>1073.6500000000001</v>
          </cell>
        </row>
        <row r="1669">
          <cell r="A1669">
            <v>35229</v>
          </cell>
          <cell r="B1669">
            <v>1070.8</v>
          </cell>
        </row>
        <row r="1670">
          <cell r="A1670">
            <v>35230</v>
          </cell>
          <cell r="B1670">
            <v>1072.3399999999999</v>
          </cell>
        </row>
        <row r="1671">
          <cell r="A1671">
            <v>35231</v>
          </cell>
          <cell r="B1671">
            <v>1071.3499999999999</v>
          </cell>
        </row>
        <row r="1672">
          <cell r="A1672">
            <v>35232</v>
          </cell>
          <cell r="B1672">
            <v>1071.3499999999999</v>
          </cell>
        </row>
        <row r="1673">
          <cell r="A1673">
            <v>35233</v>
          </cell>
          <cell r="B1673">
            <v>1071.3499999999999</v>
          </cell>
        </row>
        <row r="1674">
          <cell r="A1674">
            <v>35234</v>
          </cell>
          <cell r="B1674">
            <v>1071.3499999999999</v>
          </cell>
        </row>
        <row r="1675">
          <cell r="A1675">
            <v>35235</v>
          </cell>
          <cell r="B1675">
            <v>1072.74</v>
          </cell>
        </row>
        <row r="1676">
          <cell r="A1676">
            <v>35236</v>
          </cell>
          <cell r="B1676">
            <v>1070.94</v>
          </cell>
        </row>
        <row r="1677">
          <cell r="A1677">
            <v>35237</v>
          </cell>
          <cell r="B1677">
            <v>1070.8599999999999</v>
          </cell>
        </row>
        <row r="1678">
          <cell r="A1678">
            <v>35238</v>
          </cell>
          <cell r="B1678">
            <v>1068.2</v>
          </cell>
        </row>
        <row r="1679">
          <cell r="A1679">
            <v>35239</v>
          </cell>
          <cell r="B1679">
            <v>1068.2</v>
          </cell>
        </row>
        <row r="1680">
          <cell r="A1680">
            <v>35240</v>
          </cell>
          <cell r="B1680">
            <v>1068.2</v>
          </cell>
        </row>
        <row r="1681">
          <cell r="A1681">
            <v>35241</v>
          </cell>
          <cell r="B1681">
            <v>1070.25</v>
          </cell>
        </row>
        <row r="1682">
          <cell r="A1682">
            <v>35242</v>
          </cell>
          <cell r="B1682">
            <v>1069.81</v>
          </cell>
        </row>
        <row r="1683">
          <cell r="A1683">
            <v>35243</v>
          </cell>
          <cell r="B1683">
            <v>1072.3699999999999</v>
          </cell>
        </row>
        <row r="1684">
          <cell r="A1684">
            <v>35244</v>
          </cell>
          <cell r="B1684">
            <v>1069.73</v>
          </cell>
        </row>
        <row r="1685">
          <cell r="A1685">
            <v>35245</v>
          </cell>
          <cell r="B1685">
            <v>1069.1099999999999</v>
          </cell>
        </row>
        <row r="1686">
          <cell r="A1686">
            <v>35246</v>
          </cell>
          <cell r="B1686">
            <v>1069.1099999999999</v>
          </cell>
        </row>
        <row r="1687">
          <cell r="A1687">
            <v>35247</v>
          </cell>
          <cell r="B1687">
            <v>1069.1099999999999</v>
          </cell>
        </row>
        <row r="1688">
          <cell r="A1688">
            <v>35248</v>
          </cell>
          <cell r="B1688">
            <v>1069.1099999999999</v>
          </cell>
        </row>
        <row r="1689">
          <cell r="A1689">
            <v>35249</v>
          </cell>
          <cell r="B1689">
            <v>1070.55</v>
          </cell>
        </row>
        <row r="1690">
          <cell r="A1690">
            <v>35250</v>
          </cell>
          <cell r="B1690">
            <v>1068.1199999999999</v>
          </cell>
        </row>
        <row r="1691">
          <cell r="A1691">
            <v>35251</v>
          </cell>
          <cell r="B1691">
            <v>1068.3</v>
          </cell>
        </row>
        <row r="1692">
          <cell r="A1692">
            <v>35252</v>
          </cell>
          <cell r="B1692">
            <v>1067.3499999999999</v>
          </cell>
        </row>
        <row r="1693">
          <cell r="A1693">
            <v>35253</v>
          </cell>
          <cell r="B1693">
            <v>1067.3499999999999</v>
          </cell>
        </row>
        <row r="1694">
          <cell r="A1694">
            <v>35254</v>
          </cell>
          <cell r="B1694">
            <v>1067.3499999999999</v>
          </cell>
        </row>
        <row r="1695">
          <cell r="A1695">
            <v>35255</v>
          </cell>
          <cell r="B1695">
            <v>1068.17</v>
          </cell>
        </row>
        <row r="1696">
          <cell r="A1696">
            <v>35256</v>
          </cell>
          <cell r="B1696">
            <v>1067.97</v>
          </cell>
        </row>
        <row r="1697">
          <cell r="A1697">
            <v>35257</v>
          </cell>
          <cell r="B1697">
            <v>1065.6500000000001</v>
          </cell>
        </row>
        <row r="1698">
          <cell r="A1698">
            <v>35258</v>
          </cell>
          <cell r="B1698">
            <v>1061.79</v>
          </cell>
        </row>
        <row r="1699">
          <cell r="A1699">
            <v>35259</v>
          </cell>
          <cell r="B1699">
            <v>1061.99</v>
          </cell>
        </row>
        <row r="1700">
          <cell r="A1700">
            <v>35260</v>
          </cell>
          <cell r="B1700">
            <v>1061.99</v>
          </cell>
        </row>
        <row r="1701">
          <cell r="A1701">
            <v>35261</v>
          </cell>
          <cell r="B1701">
            <v>1061.99</v>
          </cell>
        </row>
        <row r="1702">
          <cell r="A1702">
            <v>35262</v>
          </cell>
          <cell r="B1702">
            <v>1065.58</v>
          </cell>
        </row>
        <row r="1703">
          <cell r="A1703">
            <v>35263</v>
          </cell>
          <cell r="B1703">
            <v>1064.82</v>
          </cell>
        </row>
        <row r="1704">
          <cell r="A1704">
            <v>35264</v>
          </cell>
          <cell r="B1704">
            <v>1062.8599999999999</v>
          </cell>
        </row>
        <row r="1705">
          <cell r="A1705">
            <v>35265</v>
          </cell>
          <cell r="B1705">
            <v>1058.92</v>
          </cell>
        </row>
        <row r="1706">
          <cell r="A1706">
            <v>35266</v>
          </cell>
          <cell r="B1706">
            <v>1061.02</v>
          </cell>
        </row>
        <row r="1707">
          <cell r="A1707">
            <v>35267</v>
          </cell>
          <cell r="B1707">
            <v>1061.02</v>
          </cell>
        </row>
        <row r="1708">
          <cell r="A1708">
            <v>35268</v>
          </cell>
          <cell r="B1708">
            <v>1061.02</v>
          </cell>
        </row>
        <row r="1709">
          <cell r="A1709">
            <v>35269</v>
          </cell>
          <cell r="B1709">
            <v>1063.53</v>
          </cell>
        </row>
        <row r="1710">
          <cell r="A1710">
            <v>35270</v>
          </cell>
          <cell r="B1710">
            <v>1064.56</v>
          </cell>
        </row>
        <row r="1711">
          <cell r="A1711">
            <v>35271</v>
          </cell>
          <cell r="B1711">
            <v>1061.46</v>
          </cell>
        </row>
        <row r="1712">
          <cell r="A1712">
            <v>35272</v>
          </cell>
          <cell r="B1712">
            <v>1061.03</v>
          </cell>
        </row>
        <row r="1713">
          <cell r="A1713">
            <v>35273</v>
          </cell>
          <cell r="B1713">
            <v>1061.48</v>
          </cell>
        </row>
        <row r="1714">
          <cell r="A1714">
            <v>35274</v>
          </cell>
          <cell r="B1714">
            <v>1061.48</v>
          </cell>
        </row>
        <row r="1715">
          <cell r="A1715">
            <v>35275</v>
          </cell>
          <cell r="B1715">
            <v>1061.48</v>
          </cell>
        </row>
        <row r="1716">
          <cell r="A1716">
            <v>35276</v>
          </cell>
          <cell r="B1716">
            <v>1059.18</v>
          </cell>
        </row>
        <row r="1717">
          <cell r="A1717">
            <v>35277</v>
          </cell>
          <cell r="B1717">
            <v>1056.74</v>
          </cell>
        </row>
        <row r="1718">
          <cell r="A1718">
            <v>35278</v>
          </cell>
          <cell r="B1718">
            <v>1057.47</v>
          </cell>
        </row>
        <row r="1719">
          <cell r="A1719">
            <v>35279</v>
          </cell>
          <cell r="B1719">
            <v>1054.8699999999999</v>
          </cell>
        </row>
        <row r="1720">
          <cell r="A1720">
            <v>35280</v>
          </cell>
          <cell r="B1720">
            <v>1054.0999999999999</v>
          </cell>
        </row>
        <row r="1721">
          <cell r="A1721">
            <v>35281</v>
          </cell>
          <cell r="B1721">
            <v>1054.0999999999999</v>
          </cell>
        </row>
        <row r="1722">
          <cell r="A1722">
            <v>35282</v>
          </cell>
          <cell r="B1722">
            <v>1054.0999999999999</v>
          </cell>
        </row>
        <row r="1723">
          <cell r="A1723">
            <v>35283</v>
          </cell>
          <cell r="B1723">
            <v>1051.6099999999999</v>
          </cell>
        </row>
        <row r="1724">
          <cell r="A1724">
            <v>35284</v>
          </cell>
          <cell r="B1724">
            <v>1049.3699999999999</v>
          </cell>
        </row>
        <row r="1725">
          <cell r="A1725">
            <v>35285</v>
          </cell>
          <cell r="B1725">
            <v>1049.3699999999999</v>
          </cell>
        </row>
        <row r="1726">
          <cell r="A1726">
            <v>35286</v>
          </cell>
          <cell r="B1726">
            <v>1044.9000000000001</v>
          </cell>
        </row>
        <row r="1727">
          <cell r="A1727">
            <v>35287</v>
          </cell>
          <cell r="B1727">
            <v>1040.68</v>
          </cell>
        </row>
        <row r="1728">
          <cell r="A1728">
            <v>35288</v>
          </cell>
          <cell r="B1728">
            <v>1040.68</v>
          </cell>
        </row>
        <row r="1729">
          <cell r="A1729">
            <v>35289</v>
          </cell>
          <cell r="B1729">
            <v>1040.68</v>
          </cell>
        </row>
        <row r="1730">
          <cell r="A1730">
            <v>35290</v>
          </cell>
          <cell r="B1730">
            <v>1035.79</v>
          </cell>
        </row>
        <row r="1731">
          <cell r="A1731">
            <v>35291</v>
          </cell>
          <cell r="B1731">
            <v>1029.46</v>
          </cell>
        </row>
        <row r="1732">
          <cell r="A1732">
            <v>35292</v>
          </cell>
          <cell r="B1732">
            <v>1041.76</v>
          </cell>
        </row>
        <row r="1733">
          <cell r="A1733">
            <v>35293</v>
          </cell>
          <cell r="B1733">
            <v>1051.82</v>
          </cell>
        </row>
        <row r="1734">
          <cell r="A1734">
            <v>35294</v>
          </cell>
          <cell r="B1734">
            <v>1047.9000000000001</v>
          </cell>
        </row>
        <row r="1735">
          <cell r="A1735">
            <v>35295</v>
          </cell>
          <cell r="B1735">
            <v>1047.9000000000001</v>
          </cell>
        </row>
        <row r="1736">
          <cell r="A1736">
            <v>35296</v>
          </cell>
          <cell r="B1736">
            <v>1047.9000000000001</v>
          </cell>
        </row>
        <row r="1737">
          <cell r="A1737">
            <v>35297</v>
          </cell>
          <cell r="B1737">
            <v>1047.9000000000001</v>
          </cell>
        </row>
        <row r="1738">
          <cell r="A1738">
            <v>35298</v>
          </cell>
          <cell r="B1738">
            <v>1044.54</v>
          </cell>
        </row>
        <row r="1739">
          <cell r="A1739">
            <v>35299</v>
          </cell>
          <cell r="B1739">
            <v>1037.43</v>
          </cell>
        </row>
        <row r="1740">
          <cell r="A1740">
            <v>35300</v>
          </cell>
          <cell r="B1740">
            <v>1040.1500000000001</v>
          </cell>
        </row>
        <row r="1741">
          <cell r="A1741">
            <v>35301</v>
          </cell>
          <cell r="B1741">
            <v>1037.0999999999999</v>
          </cell>
        </row>
        <row r="1742">
          <cell r="A1742">
            <v>35302</v>
          </cell>
          <cell r="B1742">
            <v>1037.0999999999999</v>
          </cell>
        </row>
        <row r="1743">
          <cell r="A1743">
            <v>35303</v>
          </cell>
          <cell r="B1743">
            <v>1037.0999999999999</v>
          </cell>
        </row>
        <row r="1744">
          <cell r="A1744">
            <v>35304</v>
          </cell>
          <cell r="B1744">
            <v>1041.6400000000001</v>
          </cell>
        </row>
        <row r="1745">
          <cell r="A1745">
            <v>35305</v>
          </cell>
          <cell r="B1745">
            <v>1044.54</v>
          </cell>
        </row>
        <row r="1746">
          <cell r="A1746">
            <v>35306</v>
          </cell>
          <cell r="B1746">
            <v>1046.7</v>
          </cell>
        </row>
        <row r="1747">
          <cell r="A1747">
            <v>35307</v>
          </cell>
          <cell r="B1747">
            <v>1045.02</v>
          </cell>
        </row>
        <row r="1748">
          <cell r="A1748">
            <v>35308</v>
          </cell>
          <cell r="B1748">
            <v>1042.32</v>
          </cell>
        </row>
        <row r="1749">
          <cell r="A1749">
            <v>35309</v>
          </cell>
          <cell r="B1749">
            <v>1042.32</v>
          </cell>
        </row>
        <row r="1750">
          <cell r="A1750">
            <v>35310</v>
          </cell>
          <cell r="B1750">
            <v>1042.32</v>
          </cell>
        </row>
        <row r="1751">
          <cell r="A1751">
            <v>35311</v>
          </cell>
          <cell r="B1751">
            <v>1044.3800000000001</v>
          </cell>
        </row>
        <row r="1752">
          <cell r="A1752">
            <v>35312</v>
          </cell>
          <cell r="B1752">
            <v>1045.27</v>
          </cell>
        </row>
        <row r="1753">
          <cell r="A1753">
            <v>35313</v>
          </cell>
          <cell r="B1753">
            <v>1044.0899999999999</v>
          </cell>
        </row>
        <row r="1754">
          <cell r="A1754">
            <v>35314</v>
          </cell>
          <cell r="B1754">
            <v>1043.93</v>
          </cell>
        </row>
        <row r="1755">
          <cell r="A1755">
            <v>35315</v>
          </cell>
          <cell r="B1755">
            <v>1045.8699999999999</v>
          </cell>
        </row>
        <row r="1756">
          <cell r="A1756">
            <v>35316</v>
          </cell>
          <cell r="B1756">
            <v>1045.8699999999999</v>
          </cell>
        </row>
        <row r="1757">
          <cell r="A1757">
            <v>35317</v>
          </cell>
          <cell r="B1757">
            <v>1045.8699999999999</v>
          </cell>
        </row>
        <row r="1758">
          <cell r="A1758">
            <v>35318</v>
          </cell>
          <cell r="B1758">
            <v>1047.95</v>
          </cell>
        </row>
        <row r="1759">
          <cell r="A1759">
            <v>35319</v>
          </cell>
          <cell r="B1759">
            <v>1051.6400000000001</v>
          </cell>
        </row>
        <row r="1760">
          <cell r="A1760">
            <v>35320</v>
          </cell>
          <cell r="B1760">
            <v>1047.26</v>
          </cell>
        </row>
        <row r="1761">
          <cell r="A1761">
            <v>35321</v>
          </cell>
          <cell r="B1761">
            <v>1047.6600000000001</v>
          </cell>
        </row>
        <row r="1762">
          <cell r="A1762">
            <v>35322</v>
          </cell>
          <cell r="B1762">
            <v>1043.8900000000001</v>
          </cell>
        </row>
        <row r="1763">
          <cell r="A1763">
            <v>35323</v>
          </cell>
          <cell r="B1763">
            <v>1043.8900000000001</v>
          </cell>
        </row>
        <row r="1764">
          <cell r="A1764">
            <v>35324</v>
          </cell>
          <cell r="B1764">
            <v>1043.8900000000001</v>
          </cell>
        </row>
        <row r="1765">
          <cell r="A1765">
            <v>35325</v>
          </cell>
          <cell r="B1765">
            <v>1042.8</v>
          </cell>
        </row>
        <row r="1766">
          <cell r="A1766">
            <v>35326</v>
          </cell>
          <cell r="B1766">
            <v>1038.9000000000001</v>
          </cell>
        </row>
        <row r="1767">
          <cell r="A1767">
            <v>35327</v>
          </cell>
          <cell r="B1767">
            <v>1035.94</v>
          </cell>
        </row>
        <row r="1768">
          <cell r="A1768">
            <v>35328</v>
          </cell>
          <cell r="B1768">
            <v>1037.0999999999999</v>
          </cell>
        </row>
        <row r="1769">
          <cell r="A1769">
            <v>35329</v>
          </cell>
          <cell r="B1769">
            <v>1037.1099999999999</v>
          </cell>
        </row>
        <row r="1770">
          <cell r="A1770">
            <v>35330</v>
          </cell>
          <cell r="B1770">
            <v>1037.1099999999999</v>
          </cell>
        </row>
        <row r="1771">
          <cell r="A1771">
            <v>35331</v>
          </cell>
          <cell r="B1771">
            <v>1037.1099999999999</v>
          </cell>
        </row>
        <row r="1772">
          <cell r="A1772">
            <v>35332</v>
          </cell>
          <cell r="B1772">
            <v>1038.0899999999999</v>
          </cell>
        </row>
        <row r="1773">
          <cell r="A1773">
            <v>35333</v>
          </cell>
          <cell r="B1773">
            <v>1040.3599999999999</v>
          </cell>
        </row>
        <row r="1774">
          <cell r="A1774">
            <v>35334</v>
          </cell>
          <cell r="B1774">
            <v>1030.25</v>
          </cell>
        </row>
        <row r="1775">
          <cell r="A1775">
            <v>35335</v>
          </cell>
          <cell r="B1775">
            <v>1027.68</v>
          </cell>
        </row>
        <row r="1776">
          <cell r="A1776">
            <v>35336</v>
          </cell>
          <cell r="B1776">
            <v>1025.06</v>
          </cell>
        </row>
        <row r="1777">
          <cell r="A1777">
            <v>35337</v>
          </cell>
          <cell r="B1777">
            <v>1025.06</v>
          </cell>
        </row>
        <row r="1778">
          <cell r="A1778">
            <v>35338</v>
          </cell>
          <cell r="B1778">
            <v>1025.06</v>
          </cell>
        </row>
        <row r="1779">
          <cell r="A1779">
            <v>35339</v>
          </cell>
          <cell r="B1779">
            <v>1027.08</v>
          </cell>
        </row>
        <row r="1780">
          <cell r="A1780">
            <v>35340</v>
          </cell>
          <cell r="B1780">
            <v>1030.54</v>
          </cell>
        </row>
        <row r="1781">
          <cell r="A1781">
            <v>35341</v>
          </cell>
          <cell r="B1781">
            <v>1019.17</v>
          </cell>
        </row>
        <row r="1782">
          <cell r="A1782">
            <v>35342</v>
          </cell>
          <cell r="B1782">
            <v>1015.24</v>
          </cell>
        </row>
        <row r="1783">
          <cell r="A1783">
            <v>35343</v>
          </cell>
          <cell r="B1783">
            <v>1014.99</v>
          </cell>
        </row>
        <row r="1784">
          <cell r="A1784">
            <v>35344</v>
          </cell>
          <cell r="B1784">
            <v>1014.99</v>
          </cell>
        </row>
        <row r="1785">
          <cell r="A1785">
            <v>35345</v>
          </cell>
          <cell r="B1785">
            <v>1014.99</v>
          </cell>
        </row>
        <row r="1786">
          <cell r="A1786">
            <v>35346</v>
          </cell>
          <cell r="B1786">
            <v>1012.56</v>
          </cell>
        </row>
        <row r="1787">
          <cell r="A1787">
            <v>35347</v>
          </cell>
          <cell r="B1787">
            <v>1010.32</v>
          </cell>
        </row>
        <row r="1788">
          <cell r="A1788">
            <v>35348</v>
          </cell>
          <cell r="B1788">
            <v>1012.27</v>
          </cell>
        </row>
        <row r="1789">
          <cell r="A1789">
            <v>35349</v>
          </cell>
          <cell r="B1789">
            <v>1013.12</v>
          </cell>
        </row>
        <row r="1790">
          <cell r="A1790">
            <v>35350</v>
          </cell>
          <cell r="B1790">
            <v>1015.07</v>
          </cell>
        </row>
        <row r="1791">
          <cell r="A1791">
            <v>35351</v>
          </cell>
          <cell r="B1791">
            <v>1015.07</v>
          </cell>
        </row>
        <row r="1792">
          <cell r="A1792">
            <v>35352</v>
          </cell>
          <cell r="B1792">
            <v>1015.07</v>
          </cell>
        </row>
        <row r="1793">
          <cell r="A1793">
            <v>35353</v>
          </cell>
          <cell r="B1793">
            <v>1015.07</v>
          </cell>
        </row>
        <row r="1794">
          <cell r="A1794">
            <v>35354</v>
          </cell>
          <cell r="B1794">
            <v>1019.22</v>
          </cell>
        </row>
        <row r="1795">
          <cell r="A1795">
            <v>35355</v>
          </cell>
          <cell r="B1795">
            <v>1018.5</v>
          </cell>
        </row>
        <row r="1796">
          <cell r="A1796">
            <v>35356</v>
          </cell>
          <cell r="B1796">
            <v>1015.24</v>
          </cell>
        </row>
        <row r="1797">
          <cell r="A1797">
            <v>35357</v>
          </cell>
          <cell r="B1797">
            <v>1016.87</v>
          </cell>
        </row>
        <row r="1798">
          <cell r="A1798">
            <v>35358</v>
          </cell>
          <cell r="B1798">
            <v>1016.87</v>
          </cell>
        </row>
        <row r="1799">
          <cell r="A1799">
            <v>35359</v>
          </cell>
          <cell r="B1799">
            <v>1016.87</v>
          </cell>
        </row>
        <row r="1800">
          <cell r="A1800">
            <v>35360</v>
          </cell>
          <cell r="B1800">
            <v>1018.33</v>
          </cell>
        </row>
        <row r="1801">
          <cell r="A1801">
            <v>35361</v>
          </cell>
          <cell r="B1801">
            <v>1018.04</v>
          </cell>
        </row>
        <row r="1802">
          <cell r="A1802">
            <v>35362</v>
          </cell>
          <cell r="B1802">
            <v>1017.52</v>
          </cell>
        </row>
        <row r="1803">
          <cell r="A1803">
            <v>35363</v>
          </cell>
          <cell r="B1803">
            <v>1015.49</v>
          </cell>
        </row>
        <row r="1804">
          <cell r="A1804">
            <v>35364</v>
          </cell>
          <cell r="B1804">
            <v>1011.69</v>
          </cell>
        </row>
        <row r="1805">
          <cell r="A1805">
            <v>35365</v>
          </cell>
          <cell r="B1805">
            <v>1011.69</v>
          </cell>
        </row>
        <row r="1806">
          <cell r="A1806">
            <v>35366</v>
          </cell>
          <cell r="B1806">
            <v>1011.69</v>
          </cell>
        </row>
        <row r="1807">
          <cell r="A1807">
            <v>35367</v>
          </cell>
          <cell r="B1807">
            <v>1012.43</v>
          </cell>
        </row>
        <row r="1808">
          <cell r="A1808">
            <v>35368</v>
          </cell>
          <cell r="B1808">
            <v>1007.57</v>
          </cell>
        </row>
        <row r="1809">
          <cell r="A1809">
            <v>35369</v>
          </cell>
          <cell r="B1809">
            <v>1005.83</v>
          </cell>
        </row>
        <row r="1810">
          <cell r="A1810">
            <v>35370</v>
          </cell>
          <cell r="B1810">
            <v>1000.14</v>
          </cell>
        </row>
        <row r="1811">
          <cell r="A1811">
            <v>35371</v>
          </cell>
          <cell r="B1811">
            <v>999.49</v>
          </cell>
        </row>
        <row r="1812">
          <cell r="A1812">
            <v>35372</v>
          </cell>
          <cell r="B1812">
            <v>999.49</v>
          </cell>
        </row>
        <row r="1813">
          <cell r="A1813">
            <v>35373</v>
          </cell>
          <cell r="B1813">
            <v>999.49</v>
          </cell>
        </row>
        <row r="1814">
          <cell r="A1814">
            <v>35374</v>
          </cell>
          <cell r="B1814">
            <v>999.49</v>
          </cell>
        </row>
        <row r="1815">
          <cell r="A1815">
            <v>35375</v>
          </cell>
          <cell r="B1815">
            <v>1006.36</v>
          </cell>
        </row>
        <row r="1816">
          <cell r="A1816">
            <v>35376</v>
          </cell>
          <cell r="B1816">
            <v>1003.75</v>
          </cell>
        </row>
        <row r="1817">
          <cell r="A1817">
            <v>35377</v>
          </cell>
          <cell r="B1817">
            <v>999.59</v>
          </cell>
        </row>
        <row r="1818">
          <cell r="A1818">
            <v>35378</v>
          </cell>
          <cell r="B1818">
            <v>1001.24</v>
          </cell>
        </row>
        <row r="1819">
          <cell r="A1819">
            <v>35379</v>
          </cell>
          <cell r="B1819">
            <v>1001.24</v>
          </cell>
        </row>
        <row r="1820">
          <cell r="A1820">
            <v>35380</v>
          </cell>
          <cell r="B1820">
            <v>1001.24</v>
          </cell>
        </row>
        <row r="1821">
          <cell r="A1821">
            <v>35381</v>
          </cell>
          <cell r="B1821">
            <v>1001.24</v>
          </cell>
        </row>
        <row r="1822">
          <cell r="A1822">
            <v>35382</v>
          </cell>
          <cell r="B1822">
            <v>1000.22</v>
          </cell>
        </row>
        <row r="1823">
          <cell r="A1823">
            <v>35383</v>
          </cell>
          <cell r="B1823">
            <v>997.38</v>
          </cell>
        </row>
        <row r="1824">
          <cell r="A1824">
            <v>35384</v>
          </cell>
          <cell r="B1824">
            <v>1001.68</v>
          </cell>
        </row>
        <row r="1825">
          <cell r="A1825">
            <v>35385</v>
          </cell>
          <cell r="B1825">
            <v>999.68</v>
          </cell>
        </row>
        <row r="1826">
          <cell r="A1826">
            <v>35386</v>
          </cell>
          <cell r="B1826">
            <v>999.68</v>
          </cell>
        </row>
        <row r="1827">
          <cell r="A1827">
            <v>35387</v>
          </cell>
          <cell r="B1827">
            <v>999.68</v>
          </cell>
        </row>
        <row r="1828">
          <cell r="A1828">
            <v>35388</v>
          </cell>
          <cell r="B1828">
            <v>995.96</v>
          </cell>
        </row>
        <row r="1829">
          <cell r="A1829">
            <v>35389</v>
          </cell>
          <cell r="B1829">
            <v>994.02</v>
          </cell>
        </row>
        <row r="1830">
          <cell r="A1830">
            <v>35390</v>
          </cell>
          <cell r="B1830">
            <v>995.2</v>
          </cell>
        </row>
        <row r="1831">
          <cell r="A1831">
            <v>35391</v>
          </cell>
          <cell r="B1831">
            <v>994.37</v>
          </cell>
        </row>
        <row r="1832">
          <cell r="A1832">
            <v>35392</v>
          </cell>
          <cell r="B1832">
            <v>995.34</v>
          </cell>
        </row>
        <row r="1833">
          <cell r="A1833">
            <v>35393</v>
          </cell>
          <cell r="B1833">
            <v>995.34</v>
          </cell>
        </row>
        <row r="1834">
          <cell r="A1834">
            <v>35394</v>
          </cell>
          <cell r="B1834">
            <v>995.34</v>
          </cell>
        </row>
        <row r="1835">
          <cell r="A1835">
            <v>35395</v>
          </cell>
          <cell r="B1835">
            <v>995.05</v>
          </cell>
        </row>
        <row r="1836">
          <cell r="A1836">
            <v>35396</v>
          </cell>
          <cell r="B1836">
            <v>995.05</v>
          </cell>
        </row>
        <row r="1837">
          <cell r="A1837">
            <v>35397</v>
          </cell>
          <cell r="B1837">
            <v>995.93</v>
          </cell>
        </row>
        <row r="1838">
          <cell r="A1838">
            <v>35398</v>
          </cell>
          <cell r="B1838">
            <v>994.94</v>
          </cell>
        </row>
        <row r="1839">
          <cell r="A1839">
            <v>35399</v>
          </cell>
          <cell r="B1839">
            <v>1002.28</v>
          </cell>
        </row>
        <row r="1840">
          <cell r="A1840">
            <v>35400</v>
          </cell>
          <cell r="B1840">
            <v>1002.28</v>
          </cell>
        </row>
        <row r="1841">
          <cell r="A1841">
            <v>35401</v>
          </cell>
          <cell r="B1841">
            <v>1002.28</v>
          </cell>
        </row>
        <row r="1842">
          <cell r="A1842">
            <v>35402</v>
          </cell>
          <cell r="B1842">
            <v>1000.09</v>
          </cell>
        </row>
        <row r="1843">
          <cell r="A1843">
            <v>35403</v>
          </cell>
          <cell r="B1843">
            <v>995.73</v>
          </cell>
        </row>
        <row r="1844">
          <cell r="A1844">
            <v>35404</v>
          </cell>
          <cell r="B1844">
            <v>997.4</v>
          </cell>
        </row>
        <row r="1845">
          <cell r="A1845">
            <v>35405</v>
          </cell>
          <cell r="B1845">
            <v>997.48</v>
          </cell>
        </row>
        <row r="1846">
          <cell r="A1846">
            <v>35406</v>
          </cell>
          <cell r="B1846">
            <v>1001.82</v>
          </cell>
        </row>
        <row r="1847">
          <cell r="A1847">
            <v>35407</v>
          </cell>
          <cell r="B1847">
            <v>1001.82</v>
          </cell>
        </row>
        <row r="1848">
          <cell r="A1848">
            <v>35408</v>
          </cell>
          <cell r="B1848">
            <v>1001.82</v>
          </cell>
        </row>
        <row r="1849">
          <cell r="A1849">
            <v>35409</v>
          </cell>
          <cell r="B1849">
            <v>997.99</v>
          </cell>
        </row>
        <row r="1850">
          <cell r="A1850">
            <v>35410</v>
          </cell>
          <cell r="B1850">
            <v>998.17</v>
          </cell>
        </row>
        <row r="1851">
          <cell r="A1851">
            <v>35411</v>
          </cell>
          <cell r="B1851">
            <v>998.31</v>
          </cell>
        </row>
        <row r="1852">
          <cell r="A1852">
            <v>35412</v>
          </cell>
          <cell r="B1852">
            <v>999.47</v>
          </cell>
        </row>
        <row r="1853">
          <cell r="A1853">
            <v>35413</v>
          </cell>
          <cell r="B1853">
            <v>1002.95</v>
          </cell>
        </row>
        <row r="1854">
          <cell r="A1854">
            <v>35414</v>
          </cell>
          <cell r="B1854">
            <v>1002.95</v>
          </cell>
        </row>
        <row r="1855">
          <cell r="A1855">
            <v>35415</v>
          </cell>
          <cell r="B1855">
            <v>1002.95</v>
          </cell>
        </row>
        <row r="1856">
          <cell r="A1856">
            <v>35416</v>
          </cell>
          <cell r="B1856">
            <v>1001.58</v>
          </cell>
        </row>
        <row r="1857">
          <cell r="A1857">
            <v>35417</v>
          </cell>
          <cell r="B1857">
            <v>1000.4</v>
          </cell>
        </row>
        <row r="1858">
          <cell r="A1858">
            <v>35418</v>
          </cell>
          <cell r="B1858">
            <v>1001.18</v>
          </cell>
        </row>
        <row r="1859">
          <cell r="A1859">
            <v>35419</v>
          </cell>
          <cell r="B1859">
            <v>1001.1</v>
          </cell>
        </row>
        <row r="1860">
          <cell r="A1860">
            <v>35420</v>
          </cell>
          <cell r="B1860">
            <v>1003.15</v>
          </cell>
        </row>
        <row r="1861">
          <cell r="A1861">
            <v>35421</v>
          </cell>
          <cell r="B1861">
            <v>1003.15</v>
          </cell>
        </row>
        <row r="1862">
          <cell r="A1862">
            <v>35422</v>
          </cell>
          <cell r="B1862">
            <v>1003.15</v>
          </cell>
        </row>
        <row r="1863">
          <cell r="A1863">
            <v>35423</v>
          </cell>
          <cell r="B1863">
            <v>1002.51</v>
          </cell>
        </row>
        <row r="1864">
          <cell r="A1864">
            <v>35424</v>
          </cell>
          <cell r="B1864">
            <v>1002.51</v>
          </cell>
        </row>
        <row r="1865">
          <cell r="A1865">
            <v>35425</v>
          </cell>
          <cell r="B1865">
            <v>1002.51</v>
          </cell>
        </row>
        <row r="1866">
          <cell r="A1866">
            <v>35426</v>
          </cell>
          <cell r="B1866">
            <v>1003.49</v>
          </cell>
        </row>
        <row r="1867">
          <cell r="A1867">
            <v>35427</v>
          </cell>
          <cell r="B1867">
            <v>1005.4</v>
          </cell>
        </row>
        <row r="1868">
          <cell r="A1868">
            <v>35428</v>
          </cell>
          <cell r="B1868">
            <v>1005.4</v>
          </cell>
        </row>
        <row r="1869">
          <cell r="A1869">
            <v>35429</v>
          </cell>
          <cell r="B1869">
            <v>1005.4</v>
          </cell>
        </row>
        <row r="1870">
          <cell r="A1870">
            <v>35430</v>
          </cell>
          <cell r="B1870">
            <v>1005.33</v>
          </cell>
        </row>
        <row r="1871">
          <cell r="A1871">
            <v>35431</v>
          </cell>
          <cell r="B1871">
            <v>1005.33</v>
          </cell>
        </row>
        <row r="1872">
          <cell r="A1872">
            <v>35432</v>
          </cell>
          <cell r="B1872">
            <v>1005.33</v>
          </cell>
        </row>
        <row r="1873">
          <cell r="A1873">
            <v>35433</v>
          </cell>
          <cell r="B1873">
            <v>1007.33</v>
          </cell>
        </row>
        <row r="1874">
          <cell r="A1874">
            <v>35434</v>
          </cell>
          <cell r="B1874">
            <v>1016.81</v>
          </cell>
        </row>
        <row r="1875">
          <cell r="A1875">
            <v>35435</v>
          </cell>
          <cell r="B1875">
            <v>1016.81</v>
          </cell>
        </row>
        <row r="1876">
          <cell r="A1876">
            <v>35436</v>
          </cell>
          <cell r="B1876">
            <v>1016.81</v>
          </cell>
        </row>
        <row r="1877">
          <cell r="A1877">
            <v>35437</v>
          </cell>
          <cell r="B1877">
            <v>1016.81</v>
          </cell>
        </row>
        <row r="1878">
          <cell r="A1878">
            <v>35438</v>
          </cell>
          <cell r="B1878">
            <v>1022</v>
          </cell>
        </row>
        <row r="1879">
          <cell r="A1879">
            <v>35439</v>
          </cell>
          <cell r="B1879">
            <v>1020.16</v>
          </cell>
        </row>
        <row r="1880">
          <cell r="A1880">
            <v>35440</v>
          </cell>
          <cell r="B1880">
            <v>1013.68</v>
          </cell>
        </row>
        <row r="1881">
          <cell r="A1881">
            <v>35441</v>
          </cell>
          <cell r="B1881">
            <v>1011.01</v>
          </cell>
        </row>
        <row r="1882">
          <cell r="A1882">
            <v>35442</v>
          </cell>
          <cell r="B1882">
            <v>1011.01</v>
          </cell>
        </row>
        <row r="1883">
          <cell r="A1883">
            <v>35443</v>
          </cell>
          <cell r="B1883">
            <v>1011.01</v>
          </cell>
        </row>
        <row r="1884">
          <cell r="A1884">
            <v>35444</v>
          </cell>
          <cell r="B1884">
            <v>1015.53</v>
          </cell>
        </row>
        <row r="1885">
          <cell r="A1885">
            <v>35445</v>
          </cell>
          <cell r="B1885">
            <v>1026.53</v>
          </cell>
        </row>
        <row r="1886">
          <cell r="A1886">
            <v>35446</v>
          </cell>
          <cell r="B1886">
            <v>1023.47</v>
          </cell>
        </row>
        <row r="1887">
          <cell r="A1887">
            <v>35447</v>
          </cell>
          <cell r="B1887">
            <v>1018.15</v>
          </cell>
        </row>
        <row r="1888">
          <cell r="A1888">
            <v>35448</v>
          </cell>
          <cell r="B1888">
            <v>1020.9</v>
          </cell>
        </row>
        <row r="1889">
          <cell r="A1889">
            <v>35449</v>
          </cell>
          <cell r="B1889">
            <v>1020.9</v>
          </cell>
        </row>
        <row r="1890">
          <cell r="A1890">
            <v>35450</v>
          </cell>
          <cell r="B1890">
            <v>1020.9</v>
          </cell>
        </row>
        <row r="1891">
          <cell r="A1891">
            <v>35451</v>
          </cell>
          <cell r="B1891">
            <v>1022.75</v>
          </cell>
        </row>
        <row r="1892">
          <cell r="A1892">
            <v>35452</v>
          </cell>
          <cell r="B1892">
            <v>1023.67</v>
          </cell>
        </row>
        <row r="1893">
          <cell r="A1893">
            <v>35453</v>
          </cell>
          <cell r="B1893">
            <v>1031.02</v>
          </cell>
        </row>
        <row r="1894">
          <cell r="A1894">
            <v>35454</v>
          </cell>
          <cell r="B1894">
            <v>1031.51</v>
          </cell>
        </row>
        <row r="1895">
          <cell r="A1895">
            <v>35455</v>
          </cell>
          <cell r="B1895">
            <v>1032.6199999999999</v>
          </cell>
        </row>
        <row r="1896">
          <cell r="A1896">
            <v>35456</v>
          </cell>
          <cell r="B1896">
            <v>1032.6199999999999</v>
          </cell>
        </row>
        <row r="1897">
          <cell r="A1897">
            <v>35457</v>
          </cell>
          <cell r="B1897">
            <v>1032.6199999999999</v>
          </cell>
        </row>
        <row r="1898">
          <cell r="A1898">
            <v>35458</v>
          </cell>
          <cell r="B1898">
            <v>1040.07</v>
          </cell>
        </row>
        <row r="1899">
          <cell r="A1899">
            <v>35459</v>
          </cell>
          <cell r="B1899">
            <v>1057</v>
          </cell>
        </row>
        <row r="1900">
          <cell r="A1900">
            <v>35460</v>
          </cell>
          <cell r="B1900">
            <v>1057.82</v>
          </cell>
        </row>
        <row r="1901">
          <cell r="A1901">
            <v>35461</v>
          </cell>
          <cell r="B1901">
            <v>1070.97</v>
          </cell>
        </row>
        <row r="1902">
          <cell r="A1902">
            <v>35462</v>
          </cell>
          <cell r="B1902">
            <v>1064</v>
          </cell>
        </row>
        <row r="1903">
          <cell r="A1903">
            <v>35463</v>
          </cell>
          <cell r="B1903">
            <v>1064</v>
          </cell>
        </row>
        <row r="1904">
          <cell r="A1904">
            <v>35464</v>
          </cell>
          <cell r="B1904">
            <v>1064</v>
          </cell>
        </row>
        <row r="1905">
          <cell r="A1905">
            <v>35465</v>
          </cell>
          <cell r="B1905">
            <v>1065.98</v>
          </cell>
        </row>
        <row r="1906">
          <cell r="A1906">
            <v>35466</v>
          </cell>
          <cell r="B1906">
            <v>1076.25</v>
          </cell>
        </row>
        <row r="1907">
          <cell r="A1907">
            <v>35467</v>
          </cell>
          <cell r="B1907">
            <v>1071.8800000000001</v>
          </cell>
        </row>
        <row r="1908">
          <cell r="A1908">
            <v>35468</v>
          </cell>
          <cell r="B1908">
            <v>1070.08</v>
          </cell>
        </row>
        <row r="1909">
          <cell r="A1909">
            <v>35469</v>
          </cell>
          <cell r="B1909">
            <v>1066.44</v>
          </cell>
        </row>
        <row r="1910">
          <cell r="A1910">
            <v>35470</v>
          </cell>
          <cell r="B1910">
            <v>1066.44</v>
          </cell>
        </row>
        <row r="1911">
          <cell r="A1911">
            <v>35471</v>
          </cell>
          <cell r="B1911">
            <v>1066.44</v>
          </cell>
        </row>
        <row r="1912">
          <cell r="A1912">
            <v>35472</v>
          </cell>
          <cell r="B1912">
            <v>1074.25</v>
          </cell>
        </row>
        <row r="1913">
          <cell r="A1913">
            <v>35473</v>
          </cell>
          <cell r="B1913">
            <v>1075.17</v>
          </cell>
        </row>
        <row r="1914">
          <cell r="A1914">
            <v>35474</v>
          </cell>
          <cell r="B1914">
            <v>1075.51</v>
          </cell>
        </row>
        <row r="1915">
          <cell r="A1915">
            <v>35475</v>
          </cell>
          <cell r="B1915">
            <v>1073.3599999999999</v>
          </cell>
        </row>
        <row r="1916">
          <cell r="A1916">
            <v>35476</v>
          </cell>
          <cell r="B1916">
            <v>1075</v>
          </cell>
        </row>
        <row r="1917">
          <cell r="A1917">
            <v>35477</v>
          </cell>
          <cell r="B1917">
            <v>1075</v>
          </cell>
        </row>
        <row r="1918">
          <cell r="A1918">
            <v>35478</v>
          </cell>
          <cell r="B1918">
            <v>1075</v>
          </cell>
        </row>
        <row r="1919">
          <cell r="A1919">
            <v>35479</v>
          </cell>
          <cell r="B1919">
            <v>1076.04</v>
          </cell>
        </row>
        <row r="1920">
          <cell r="A1920">
            <v>35480</v>
          </cell>
          <cell r="B1920">
            <v>1075.1099999999999</v>
          </cell>
        </row>
        <row r="1921">
          <cell r="A1921">
            <v>35481</v>
          </cell>
          <cell r="B1921">
            <v>1074.5</v>
          </cell>
        </row>
        <row r="1922">
          <cell r="A1922">
            <v>35482</v>
          </cell>
          <cell r="B1922">
            <v>1074.0999999999999</v>
          </cell>
        </row>
        <row r="1923">
          <cell r="A1923">
            <v>35483</v>
          </cell>
          <cell r="B1923">
            <v>1073.42</v>
          </cell>
        </row>
        <row r="1924">
          <cell r="A1924">
            <v>35484</v>
          </cell>
          <cell r="B1924">
            <v>1073.42</v>
          </cell>
        </row>
        <row r="1925">
          <cell r="A1925">
            <v>35485</v>
          </cell>
          <cell r="B1925">
            <v>1073.42</v>
          </cell>
        </row>
        <row r="1926">
          <cell r="A1926">
            <v>35486</v>
          </cell>
          <cell r="B1926">
            <v>1078.23</v>
          </cell>
        </row>
        <row r="1927">
          <cell r="A1927">
            <v>35487</v>
          </cell>
          <cell r="B1927">
            <v>1084.0899999999999</v>
          </cell>
        </row>
        <row r="1928">
          <cell r="A1928">
            <v>35488</v>
          </cell>
          <cell r="B1928">
            <v>1080.93</v>
          </cell>
        </row>
        <row r="1929">
          <cell r="A1929">
            <v>35489</v>
          </cell>
          <cell r="B1929">
            <v>1080.51</v>
          </cell>
        </row>
        <row r="1930">
          <cell r="A1930">
            <v>35490</v>
          </cell>
          <cell r="B1930">
            <v>1077.07</v>
          </cell>
        </row>
        <row r="1931">
          <cell r="A1931">
            <v>35491</v>
          </cell>
          <cell r="B1931">
            <v>1077.07</v>
          </cell>
        </row>
        <row r="1932">
          <cell r="A1932">
            <v>35492</v>
          </cell>
          <cell r="B1932">
            <v>1077.07</v>
          </cell>
        </row>
        <row r="1933">
          <cell r="A1933">
            <v>35493</v>
          </cell>
          <cell r="B1933">
            <v>1075.8599999999999</v>
          </cell>
        </row>
        <row r="1934">
          <cell r="A1934">
            <v>35494</v>
          </cell>
          <cell r="B1934">
            <v>1067.77</v>
          </cell>
        </row>
        <row r="1935">
          <cell r="A1935">
            <v>35495</v>
          </cell>
          <cell r="B1935">
            <v>1063.44</v>
          </cell>
        </row>
        <row r="1936">
          <cell r="A1936">
            <v>35496</v>
          </cell>
          <cell r="B1936">
            <v>1057.58</v>
          </cell>
        </row>
        <row r="1937">
          <cell r="A1937">
            <v>35497</v>
          </cell>
          <cell r="B1937">
            <v>1054.05</v>
          </cell>
        </row>
        <row r="1938">
          <cell r="A1938">
            <v>35498</v>
          </cell>
          <cell r="B1938">
            <v>1054.05</v>
          </cell>
        </row>
        <row r="1939">
          <cell r="A1939">
            <v>35499</v>
          </cell>
          <cell r="B1939">
            <v>1054.05</v>
          </cell>
        </row>
        <row r="1940">
          <cell r="A1940">
            <v>35500</v>
          </cell>
          <cell r="B1940">
            <v>1056.92</v>
          </cell>
        </row>
        <row r="1941">
          <cell r="A1941">
            <v>35501</v>
          </cell>
          <cell r="B1941">
            <v>1062.73</v>
          </cell>
        </row>
        <row r="1942">
          <cell r="A1942">
            <v>35502</v>
          </cell>
          <cell r="B1942">
            <v>1063.33</v>
          </cell>
        </row>
        <row r="1943">
          <cell r="A1943">
            <v>35503</v>
          </cell>
          <cell r="B1943">
            <v>1060.3499999999999</v>
          </cell>
        </row>
        <row r="1944">
          <cell r="A1944">
            <v>35504</v>
          </cell>
          <cell r="B1944">
            <v>1060.8599999999999</v>
          </cell>
        </row>
        <row r="1945">
          <cell r="A1945">
            <v>35505</v>
          </cell>
          <cell r="B1945">
            <v>1060.8599999999999</v>
          </cell>
        </row>
        <row r="1946">
          <cell r="A1946">
            <v>35506</v>
          </cell>
          <cell r="B1946">
            <v>1060.8599999999999</v>
          </cell>
        </row>
        <row r="1947">
          <cell r="A1947">
            <v>35507</v>
          </cell>
          <cell r="B1947">
            <v>1059.8699999999999</v>
          </cell>
        </row>
        <row r="1948">
          <cell r="A1948">
            <v>35508</v>
          </cell>
          <cell r="B1948">
            <v>1058.6099999999999</v>
          </cell>
        </row>
        <row r="1949">
          <cell r="A1949">
            <v>35509</v>
          </cell>
          <cell r="B1949">
            <v>1060.31</v>
          </cell>
        </row>
        <row r="1950">
          <cell r="A1950">
            <v>35510</v>
          </cell>
          <cell r="B1950">
            <v>1060.6600000000001</v>
          </cell>
        </row>
        <row r="1951">
          <cell r="A1951">
            <v>35511</v>
          </cell>
          <cell r="B1951">
            <v>1060.03</v>
          </cell>
        </row>
        <row r="1952">
          <cell r="A1952">
            <v>35512</v>
          </cell>
          <cell r="B1952">
            <v>1060.03</v>
          </cell>
        </row>
        <row r="1953">
          <cell r="A1953">
            <v>35513</v>
          </cell>
          <cell r="B1953">
            <v>1060.03</v>
          </cell>
        </row>
        <row r="1954">
          <cell r="A1954">
            <v>35514</v>
          </cell>
          <cell r="B1954">
            <v>1060.03</v>
          </cell>
        </row>
        <row r="1955">
          <cell r="A1955">
            <v>35515</v>
          </cell>
          <cell r="B1955">
            <v>1059.53</v>
          </cell>
        </row>
        <row r="1956">
          <cell r="A1956">
            <v>35516</v>
          </cell>
          <cell r="B1956">
            <v>1059.8800000000001</v>
          </cell>
        </row>
        <row r="1957">
          <cell r="A1957">
            <v>35517</v>
          </cell>
          <cell r="B1957">
            <v>1059.8800000000001</v>
          </cell>
        </row>
        <row r="1958">
          <cell r="A1958">
            <v>35518</v>
          </cell>
          <cell r="B1958">
            <v>1059.8800000000001</v>
          </cell>
        </row>
        <row r="1959">
          <cell r="A1959">
            <v>35519</v>
          </cell>
          <cell r="B1959">
            <v>1059.8800000000001</v>
          </cell>
        </row>
        <row r="1960">
          <cell r="A1960">
            <v>35520</v>
          </cell>
          <cell r="B1960">
            <v>1059.8800000000001</v>
          </cell>
        </row>
        <row r="1961">
          <cell r="A1961">
            <v>35521</v>
          </cell>
          <cell r="B1961">
            <v>1060.93</v>
          </cell>
        </row>
        <row r="1962">
          <cell r="A1962">
            <v>35522</v>
          </cell>
          <cell r="B1962">
            <v>1061.98</v>
          </cell>
        </row>
        <row r="1963">
          <cell r="A1963">
            <v>35523</v>
          </cell>
          <cell r="B1963">
            <v>1061.95</v>
          </cell>
        </row>
        <row r="1964">
          <cell r="A1964">
            <v>35524</v>
          </cell>
          <cell r="B1964">
            <v>1062.46</v>
          </cell>
        </row>
        <row r="1965">
          <cell r="A1965">
            <v>35525</v>
          </cell>
          <cell r="B1965">
            <v>1062.58</v>
          </cell>
        </row>
        <row r="1966">
          <cell r="A1966">
            <v>35526</v>
          </cell>
          <cell r="B1966">
            <v>1062.58</v>
          </cell>
        </row>
        <row r="1967">
          <cell r="A1967">
            <v>35527</v>
          </cell>
          <cell r="B1967">
            <v>1062.58</v>
          </cell>
        </row>
        <row r="1968">
          <cell r="A1968">
            <v>35528</v>
          </cell>
          <cell r="B1968">
            <v>1063.3</v>
          </cell>
        </row>
        <row r="1969">
          <cell r="A1969">
            <v>35529</v>
          </cell>
          <cell r="B1969">
            <v>1062.67</v>
          </cell>
        </row>
        <row r="1970">
          <cell r="A1970">
            <v>35530</v>
          </cell>
          <cell r="B1970">
            <v>1062.78</v>
          </cell>
        </row>
        <row r="1971">
          <cell r="A1971">
            <v>35531</v>
          </cell>
          <cell r="B1971">
            <v>1060.71</v>
          </cell>
        </row>
        <row r="1972">
          <cell r="A1972">
            <v>35532</v>
          </cell>
          <cell r="B1972">
            <v>1058.76</v>
          </cell>
        </row>
        <row r="1973">
          <cell r="A1973">
            <v>35533</v>
          </cell>
          <cell r="B1973">
            <v>1058.76</v>
          </cell>
        </row>
        <row r="1974">
          <cell r="A1974">
            <v>35534</v>
          </cell>
          <cell r="B1974">
            <v>1058.76</v>
          </cell>
        </row>
        <row r="1975">
          <cell r="A1975">
            <v>35535</v>
          </cell>
          <cell r="B1975">
            <v>1058.73</v>
          </cell>
        </row>
        <row r="1976">
          <cell r="A1976">
            <v>35536</v>
          </cell>
          <cell r="B1976">
            <v>1058.97</v>
          </cell>
        </row>
        <row r="1977">
          <cell r="A1977">
            <v>35537</v>
          </cell>
          <cell r="B1977">
            <v>1056.9100000000001</v>
          </cell>
        </row>
        <row r="1978">
          <cell r="A1978">
            <v>35538</v>
          </cell>
          <cell r="B1978">
            <v>1054.3499999999999</v>
          </cell>
        </row>
        <row r="1979">
          <cell r="A1979">
            <v>35539</v>
          </cell>
          <cell r="B1979">
            <v>1051.43</v>
          </cell>
        </row>
        <row r="1980">
          <cell r="A1980">
            <v>35540</v>
          </cell>
          <cell r="B1980">
            <v>1051.43</v>
          </cell>
        </row>
        <row r="1981">
          <cell r="A1981">
            <v>35541</v>
          </cell>
          <cell r="B1981">
            <v>1051.43</v>
          </cell>
        </row>
        <row r="1982">
          <cell r="A1982">
            <v>35542</v>
          </cell>
          <cell r="B1982">
            <v>1054.94</v>
          </cell>
        </row>
        <row r="1983">
          <cell r="A1983">
            <v>35543</v>
          </cell>
          <cell r="B1983">
            <v>1057.6400000000001</v>
          </cell>
        </row>
        <row r="1984">
          <cell r="A1984">
            <v>35544</v>
          </cell>
          <cell r="B1984">
            <v>1065.48</v>
          </cell>
        </row>
        <row r="1985">
          <cell r="A1985">
            <v>35545</v>
          </cell>
          <cell r="B1985">
            <v>1066.77</v>
          </cell>
        </row>
        <row r="1986">
          <cell r="A1986">
            <v>35546</v>
          </cell>
          <cell r="B1986">
            <v>1063.83</v>
          </cell>
        </row>
        <row r="1987">
          <cell r="A1987">
            <v>35547</v>
          </cell>
          <cell r="B1987">
            <v>1063.83</v>
          </cell>
        </row>
        <row r="1988">
          <cell r="A1988">
            <v>35548</v>
          </cell>
          <cell r="B1988">
            <v>1063.83</v>
          </cell>
        </row>
        <row r="1989">
          <cell r="A1989">
            <v>35549</v>
          </cell>
          <cell r="B1989">
            <v>1064</v>
          </cell>
        </row>
        <row r="1990">
          <cell r="A1990">
            <v>35550</v>
          </cell>
          <cell r="B1990">
            <v>1063.1099999999999</v>
          </cell>
        </row>
        <row r="1991">
          <cell r="A1991">
            <v>35551</v>
          </cell>
          <cell r="B1991">
            <v>1064.01</v>
          </cell>
        </row>
        <row r="1992">
          <cell r="A1992">
            <v>35552</v>
          </cell>
          <cell r="B1992">
            <v>1064.01</v>
          </cell>
        </row>
        <row r="1993">
          <cell r="A1993">
            <v>35553</v>
          </cell>
          <cell r="B1993">
            <v>1068.53</v>
          </cell>
        </row>
        <row r="1994">
          <cell r="A1994">
            <v>35554</v>
          </cell>
          <cell r="B1994">
            <v>1068.53</v>
          </cell>
        </row>
        <row r="1995">
          <cell r="A1995">
            <v>35555</v>
          </cell>
          <cell r="B1995">
            <v>1068.53</v>
          </cell>
        </row>
        <row r="1996">
          <cell r="A1996">
            <v>35556</v>
          </cell>
          <cell r="B1996">
            <v>1076.3900000000001</v>
          </cell>
        </row>
        <row r="1997">
          <cell r="A1997">
            <v>35557</v>
          </cell>
          <cell r="B1997">
            <v>1080.48</v>
          </cell>
        </row>
        <row r="1998">
          <cell r="A1998">
            <v>35558</v>
          </cell>
          <cell r="B1998">
            <v>1075.05</v>
          </cell>
        </row>
        <row r="1999">
          <cell r="A1999">
            <v>35559</v>
          </cell>
          <cell r="B1999">
            <v>1073.77</v>
          </cell>
        </row>
        <row r="2000">
          <cell r="A2000">
            <v>35560</v>
          </cell>
          <cell r="B2000">
            <v>1076.93</v>
          </cell>
        </row>
        <row r="2001">
          <cell r="A2001">
            <v>35561</v>
          </cell>
          <cell r="B2001">
            <v>1076.93</v>
          </cell>
        </row>
        <row r="2002">
          <cell r="A2002">
            <v>35562</v>
          </cell>
          <cell r="B2002">
            <v>1076.93</v>
          </cell>
        </row>
        <row r="2003">
          <cell r="A2003">
            <v>35563</v>
          </cell>
          <cell r="B2003">
            <v>1076.93</v>
          </cell>
        </row>
        <row r="2004">
          <cell r="A2004">
            <v>35564</v>
          </cell>
          <cell r="B2004">
            <v>1077.3599999999999</v>
          </cell>
        </row>
        <row r="2005">
          <cell r="A2005">
            <v>35565</v>
          </cell>
          <cell r="B2005">
            <v>1074.43</v>
          </cell>
        </row>
        <row r="2006">
          <cell r="A2006">
            <v>35566</v>
          </cell>
          <cell r="B2006">
            <v>1074.52</v>
          </cell>
        </row>
        <row r="2007">
          <cell r="A2007">
            <v>35567</v>
          </cell>
          <cell r="B2007">
            <v>1072.24</v>
          </cell>
        </row>
        <row r="2008">
          <cell r="A2008">
            <v>35568</v>
          </cell>
          <cell r="B2008">
            <v>1072.24</v>
          </cell>
        </row>
        <row r="2009">
          <cell r="A2009">
            <v>35569</v>
          </cell>
          <cell r="B2009">
            <v>1072.24</v>
          </cell>
        </row>
        <row r="2010">
          <cell r="A2010">
            <v>35570</v>
          </cell>
          <cell r="B2010">
            <v>1073.54</v>
          </cell>
        </row>
        <row r="2011">
          <cell r="A2011">
            <v>35571</v>
          </cell>
          <cell r="B2011">
            <v>1075.2</v>
          </cell>
        </row>
        <row r="2012">
          <cell r="A2012">
            <v>35572</v>
          </cell>
          <cell r="B2012">
            <v>1080.44</v>
          </cell>
        </row>
        <row r="2013">
          <cell r="A2013">
            <v>35573</v>
          </cell>
          <cell r="B2013">
            <v>1080.43</v>
          </cell>
        </row>
        <row r="2014">
          <cell r="A2014">
            <v>35574</v>
          </cell>
          <cell r="B2014">
            <v>1076.69</v>
          </cell>
        </row>
        <row r="2015">
          <cell r="A2015">
            <v>35575</v>
          </cell>
          <cell r="B2015">
            <v>1076.69</v>
          </cell>
        </row>
        <row r="2016">
          <cell r="A2016">
            <v>35576</v>
          </cell>
          <cell r="B2016">
            <v>1076.69</v>
          </cell>
        </row>
        <row r="2017">
          <cell r="A2017">
            <v>35577</v>
          </cell>
          <cell r="B2017">
            <v>1076.69</v>
          </cell>
        </row>
        <row r="2018">
          <cell r="A2018">
            <v>35578</v>
          </cell>
          <cell r="B2018">
            <v>1076.24</v>
          </cell>
        </row>
        <row r="2019">
          <cell r="A2019">
            <v>35579</v>
          </cell>
          <cell r="B2019">
            <v>1074.32</v>
          </cell>
        </row>
        <row r="2020">
          <cell r="A2020">
            <v>35580</v>
          </cell>
          <cell r="B2020">
            <v>1076.4000000000001</v>
          </cell>
        </row>
        <row r="2021">
          <cell r="A2021">
            <v>35581</v>
          </cell>
          <cell r="B2021">
            <v>1077.0899999999999</v>
          </cell>
        </row>
        <row r="2022">
          <cell r="A2022">
            <v>35582</v>
          </cell>
          <cell r="B2022">
            <v>1077.0899999999999</v>
          </cell>
        </row>
        <row r="2023">
          <cell r="A2023">
            <v>35583</v>
          </cell>
          <cell r="B2023">
            <v>1077.0899999999999</v>
          </cell>
        </row>
        <row r="2024">
          <cell r="A2024">
            <v>35584</v>
          </cell>
          <cell r="B2024">
            <v>1077.0899999999999</v>
          </cell>
        </row>
        <row r="2025">
          <cell r="A2025">
            <v>35585</v>
          </cell>
          <cell r="B2025">
            <v>1079.0999999999999</v>
          </cell>
        </row>
        <row r="2026">
          <cell r="A2026">
            <v>35586</v>
          </cell>
          <cell r="B2026">
            <v>1077.19</v>
          </cell>
        </row>
        <row r="2027">
          <cell r="A2027">
            <v>35587</v>
          </cell>
          <cell r="B2027">
            <v>1076.49</v>
          </cell>
        </row>
        <row r="2028">
          <cell r="A2028">
            <v>35588</v>
          </cell>
          <cell r="B2028">
            <v>1076.18</v>
          </cell>
        </row>
        <row r="2029">
          <cell r="A2029">
            <v>35589</v>
          </cell>
          <cell r="B2029">
            <v>1076.18</v>
          </cell>
        </row>
        <row r="2030">
          <cell r="A2030">
            <v>35590</v>
          </cell>
          <cell r="B2030">
            <v>1076.18</v>
          </cell>
        </row>
        <row r="2031">
          <cell r="A2031">
            <v>35591</v>
          </cell>
          <cell r="B2031">
            <v>1076.18</v>
          </cell>
        </row>
        <row r="2032">
          <cell r="A2032">
            <v>35592</v>
          </cell>
          <cell r="B2032">
            <v>1078.6400000000001</v>
          </cell>
        </row>
        <row r="2033">
          <cell r="A2033">
            <v>35593</v>
          </cell>
          <cell r="B2033">
            <v>1080.6099999999999</v>
          </cell>
        </row>
        <row r="2034">
          <cell r="A2034">
            <v>35594</v>
          </cell>
          <cell r="B2034">
            <v>1080.46</v>
          </cell>
        </row>
        <row r="2035">
          <cell r="A2035">
            <v>35595</v>
          </cell>
          <cell r="B2035">
            <v>1080.5899999999999</v>
          </cell>
        </row>
        <row r="2036">
          <cell r="A2036">
            <v>35596</v>
          </cell>
          <cell r="B2036">
            <v>1080.5899999999999</v>
          </cell>
        </row>
        <row r="2037">
          <cell r="A2037">
            <v>35597</v>
          </cell>
          <cell r="B2037">
            <v>1080.5899999999999</v>
          </cell>
        </row>
        <row r="2038">
          <cell r="A2038">
            <v>35598</v>
          </cell>
          <cell r="B2038">
            <v>1082.43</v>
          </cell>
        </row>
        <row r="2039">
          <cell r="A2039">
            <v>35599</v>
          </cell>
          <cell r="B2039">
            <v>1086</v>
          </cell>
        </row>
        <row r="2040">
          <cell r="A2040">
            <v>35600</v>
          </cell>
          <cell r="B2040">
            <v>1084.3800000000001</v>
          </cell>
        </row>
        <row r="2041">
          <cell r="A2041">
            <v>35601</v>
          </cell>
          <cell r="B2041">
            <v>1084.28</v>
          </cell>
        </row>
        <row r="2042">
          <cell r="A2042">
            <v>35602</v>
          </cell>
          <cell r="B2042">
            <v>1086.3599999999999</v>
          </cell>
        </row>
        <row r="2043">
          <cell r="A2043">
            <v>35603</v>
          </cell>
          <cell r="B2043">
            <v>1086.3599999999999</v>
          </cell>
        </row>
        <row r="2044">
          <cell r="A2044">
            <v>35604</v>
          </cell>
          <cell r="B2044">
            <v>1086.3599999999999</v>
          </cell>
        </row>
        <row r="2045">
          <cell r="A2045">
            <v>35605</v>
          </cell>
          <cell r="B2045">
            <v>1088.1600000000001</v>
          </cell>
        </row>
        <row r="2046">
          <cell r="A2046">
            <v>35606</v>
          </cell>
          <cell r="B2046">
            <v>1086.47</v>
          </cell>
        </row>
        <row r="2047">
          <cell r="A2047">
            <v>35607</v>
          </cell>
          <cell r="B2047">
            <v>1087.72</v>
          </cell>
        </row>
        <row r="2048">
          <cell r="A2048">
            <v>35608</v>
          </cell>
          <cell r="B2048">
            <v>1090.58</v>
          </cell>
        </row>
        <row r="2049">
          <cell r="A2049">
            <v>35609</v>
          </cell>
          <cell r="B2049">
            <v>1089.01</v>
          </cell>
        </row>
        <row r="2050">
          <cell r="A2050">
            <v>35610</v>
          </cell>
          <cell r="B2050">
            <v>1089.01</v>
          </cell>
        </row>
        <row r="2051">
          <cell r="A2051">
            <v>35611</v>
          </cell>
          <cell r="B2051">
            <v>1089.01</v>
          </cell>
        </row>
        <row r="2052">
          <cell r="A2052">
            <v>35612</v>
          </cell>
          <cell r="B2052">
            <v>1089.01</v>
          </cell>
        </row>
        <row r="2053">
          <cell r="A2053">
            <v>35613</v>
          </cell>
          <cell r="B2053">
            <v>1093.25</v>
          </cell>
        </row>
        <row r="2054">
          <cell r="A2054">
            <v>35614</v>
          </cell>
          <cell r="B2054">
            <v>1098.72</v>
          </cell>
        </row>
        <row r="2055">
          <cell r="A2055">
            <v>35615</v>
          </cell>
          <cell r="B2055">
            <v>1102.8399999999999</v>
          </cell>
        </row>
        <row r="2056">
          <cell r="A2056">
            <v>35616</v>
          </cell>
          <cell r="B2056">
            <v>1101.57</v>
          </cell>
        </row>
        <row r="2057">
          <cell r="A2057">
            <v>35617</v>
          </cell>
          <cell r="B2057">
            <v>1101.57</v>
          </cell>
        </row>
        <row r="2058">
          <cell r="A2058">
            <v>35618</v>
          </cell>
          <cell r="B2058">
            <v>1101.57</v>
          </cell>
        </row>
        <row r="2059">
          <cell r="A2059">
            <v>35619</v>
          </cell>
          <cell r="B2059">
            <v>1102.45</v>
          </cell>
        </row>
        <row r="2060">
          <cell r="A2060">
            <v>35620</v>
          </cell>
          <cell r="B2060">
            <v>1101.18</v>
          </cell>
        </row>
        <row r="2061">
          <cell r="A2061">
            <v>35621</v>
          </cell>
          <cell r="B2061">
            <v>1098.6400000000001</v>
          </cell>
        </row>
        <row r="2062">
          <cell r="A2062">
            <v>35622</v>
          </cell>
          <cell r="B2062">
            <v>1097.8800000000001</v>
          </cell>
        </row>
        <row r="2063">
          <cell r="A2063">
            <v>35623</v>
          </cell>
          <cell r="B2063">
            <v>1098.46</v>
          </cell>
        </row>
        <row r="2064">
          <cell r="A2064">
            <v>35624</v>
          </cell>
          <cell r="B2064">
            <v>1098.46</v>
          </cell>
        </row>
        <row r="2065">
          <cell r="A2065">
            <v>35625</v>
          </cell>
          <cell r="B2065">
            <v>1098.46</v>
          </cell>
        </row>
        <row r="2066">
          <cell r="A2066">
            <v>35626</v>
          </cell>
          <cell r="B2066">
            <v>1099.56</v>
          </cell>
        </row>
        <row r="2067">
          <cell r="A2067">
            <v>35627</v>
          </cell>
          <cell r="B2067">
            <v>1099.25</v>
          </cell>
        </row>
        <row r="2068">
          <cell r="A2068">
            <v>35628</v>
          </cell>
          <cell r="B2068">
            <v>1100.83</v>
          </cell>
        </row>
        <row r="2069">
          <cell r="A2069">
            <v>35629</v>
          </cell>
          <cell r="B2069">
            <v>1102.48</v>
          </cell>
        </row>
        <row r="2070">
          <cell r="A2070">
            <v>35630</v>
          </cell>
          <cell r="B2070">
            <v>1105.33</v>
          </cell>
        </row>
        <row r="2071">
          <cell r="A2071">
            <v>35631</v>
          </cell>
          <cell r="B2071">
            <v>1105.33</v>
          </cell>
        </row>
        <row r="2072">
          <cell r="A2072">
            <v>35632</v>
          </cell>
          <cell r="B2072">
            <v>1105.33</v>
          </cell>
        </row>
        <row r="2073">
          <cell r="A2073">
            <v>35633</v>
          </cell>
          <cell r="B2073">
            <v>1109.46</v>
          </cell>
        </row>
        <row r="2074">
          <cell r="A2074">
            <v>35634</v>
          </cell>
          <cell r="B2074">
            <v>1110.32</v>
          </cell>
        </row>
        <row r="2075">
          <cell r="A2075">
            <v>35635</v>
          </cell>
          <cell r="B2075">
            <v>1106.7</v>
          </cell>
        </row>
        <row r="2076">
          <cell r="A2076">
            <v>35636</v>
          </cell>
          <cell r="B2076">
            <v>1106.6400000000001</v>
          </cell>
        </row>
        <row r="2077">
          <cell r="A2077">
            <v>35637</v>
          </cell>
          <cell r="B2077">
            <v>1106.06</v>
          </cell>
        </row>
        <row r="2078">
          <cell r="A2078">
            <v>35638</v>
          </cell>
          <cell r="B2078">
            <v>1106.06</v>
          </cell>
        </row>
        <row r="2079">
          <cell r="A2079">
            <v>35639</v>
          </cell>
          <cell r="B2079">
            <v>1106.06</v>
          </cell>
        </row>
        <row r="2080">
          <cell r="A2080">
            <v>35640</v>
          </cell>
          <cell r="B2080">
            <v>1108.1600000000001</v>
          </cell>
        </row>
        <row r="2081">
          <cell r="A2081">
            <v>35641</v>
          </cell>
          <cell r="B2081">
            <v>1106.67</v>
          </cell>
        </row>
        <row r="2082">
          <cell r="A2082">
            <v>35642</v>
          </cell>
          <cell r="B2082">
            <v>1109.6500000000001</v>
          </cell>
        </row>
        <row r="2083">
          <cell r="A2083">
            <v>35643</v>
          </cell>
          <cell r="B2083">
            <v>1112.53</v>
          </cell>
        </row>
        <row r="2084">
          <cell r="A2084">
            <v>35644</v>
          </cell>
          <cell r="B2084">
            <v>1113.43</v>
          </cell>
        </row>
        <row r="2085">
          <cell r="A2085">
            <v>35645</v>
          </cell>
          <cell r="B2085">
            <v>1113.43</v>
          </cell>
        </row>
        <row r="2086">
          <cell r="A2086">
            <v>35646</v>
          </cell>
          <cell r="B2086">
            <v>1113.43</v>
          </cell>
        </row>
        <row r="2087">
          <cell r="A2087">
            <v>35647</v>
          </cell>
          <cell r="B2087">
            <v>1112.83</v>
          </cell>
        </row>
        <row r="2088">
          <cell r="A2088">
            <v>35648</v>
          </cell>
          <cell r="B2088">
            <v>1115.43</v>
          </cell>
        </row>
        <row r="2089">
          <cell r="A2089">
            <v>35649</v>
          </cell>
          <cell r="B2089">
            <v>1115.2</v>
          </cell>
        </row>
        <row r="2090">
          <cell r="A2090">
            <v>35650</v>
          </cell>
          <cell r="B2090">
            <v>1115.2</v>
          </cell>
        </row>
        <row r="2091">
          <cell r="A2091">
            <v>35651</v>
          </cell>
          <cell r="B2091">
            <v>1118.96</v>
          </cell>
        </row>
        <row r="2092">
          <cell r="A2092">
            <v>35652</v>
          </cell>
          <cell r="B2092">
            <v>1118.96</v>
          </cell>
        </row>
        <row r="2093">
          <cell r="A2093">
            <v>35653</v>
          </cell>
          <cell r="B2093">
            <v>1118.96</v>
          </cell>
        </row>
        <row r="2094">
          <cell r="A2094">
            <v>35654</v>
          </cell>
          <cell r="B2094">
            <v>1119.3800000000001</v>
          </cell>
        </row>
        <row r="2095">
          <cell r="A2095">
            <v>35655</v>
          </cell>
          <cell r="B2095">
            <v>1120.33</v>
          </cell>
        </row>
        <row r="2096">
          <cell r="A2096">
            <v>35656</v>
          </cell>
          <cell r="B2096">
            <v>1125.6199999999999</v>
          </cell>
        </row>
        <row r="2097">
          <cell r="A2097">
            <v>35657</v>
          </cell>
          <cell r="B2097">
            <v>1128.25</v>
          </cell>
        </row>
        <row r="2098">
          <cell r="A2098">
            <v>35658</v>
          </cell>
          <cell r="B2098">
            <v>1129.05</v>
          </cell>
        </row>
        <row r="2099">
          <cell r="A2099">
            <v>35659</v>
          </cell>
          <cell r="B2099">
            <v>1129.05</v>
          </cell>
        </row>
        <row r="2100">
          <cell r="A2100">
            <v>35660</v>
          </cell>
          <cell r="B2100">
            <v>1129.05</v>
          </cell>
        </row>
        <row r="2101">
          <cell r="A2101">
            <v>35661</v>
          </cell>
          <cell r="B2101">
            <v>1129.05</v>
          </cell>
        </row>
        <row r="2102">
          <cell r="A2102">
            <v>35662</v>
          </cell>
          <cell r="B2102">
            <v>1137.54</v>
          </cell>
        </row>
        <row r="2103">
          <cell r="A2103">
            <v>35663</v>
          </cell>
          <cell r="B2103">
            <v>1140.54</v>
          </cell>
        </row>
        <row r="2104">
          <cell r="A2104">
            <v>35664</v>
          </cell>
          <cell r="B2104">
            <v>1149.19</v>
          </cell>
        </row>
        <row r="2105">
          <cell r="A2105">
            <v>35665</v>
          </cell>
          <cell r="B2105">
            <v>1154.23</v>
          </cell>
        </row>
        <row r="2106">
          <cell r="A2106">
            <v>35666</v>
          </cell>
          <cell r="B2106">
            <v>1154.23</v>
          </cell>
        </row>
        <row r="2107">
          <cell r="A2107">
            <v>35667</v>
          </cell>
          <cell r="B2107">
            <v>1154.23</v>
          </cell>
        </row>
        <row r="2108">
          <cell r="A2108">
            <v>35668</v>
          </cell>
          <cell r="B2108">
            <v>1145.52</v>
          </cell>
        </row>
        <row r="2109">
          <cell r="A2109">
            <v>35669</v>
          </cell>
          <cell r="B2109">
            <v>1154.8900000000001</v>
          </cell>
        </row>
        <row r="2110">
          <cell r="A2110">
            <v>35670</v>
          </cell>
          <cell r="B2110">
            <v>1161.1500000000001</v>
          </cell>
        </row>
        <row r="2111">
          <cell r="A2111">
            <v>35671</v>
          </cell>
          <cell r="B2111">
            <v>1167.28</v>
          </cell>
        </row>
        <row r="2112">
          <cell r="A2112">
            <v>35672</v>
          </cell>
          <cell r="B2112">
            <v>1172.28</v>
          </cell>
        </row>
        <row r="2113">
          <cell r="A2113">
            <v>35673</v>
          </cell>
          <cell r="B2113">
            <v>1172.28</v>
          </cell>
        </row>
        <row r="2114">
          <cell r="A2114">
            <v>35674</v>
          </cell>
          <cell r="B2114">
            <v>1172.28</v>
          </cell>
        </row>
        <row r="2115">
          <cell r="A2115">
            <v>35675</v>
          </cell>
          <cell r="B2115">
            <v>1174.01</v>
          </cell>
        </row>
        <row r="2116">
          <cell r="A2116">
            <v>35676</v>
          </cell>
          <cell r="B2116">
            <v>1169.3800000000001</v>
          </cell>
        </row>
        <row r="2117">
          <cell r="A2117">
            <v>35677</v>
          </cell>
          <cell r="B2117">
            <v>1172.82</v>
          </cell>
        </row>
        <row r="2118">
          <cell r="A2118">
            <v>35678</v>
          </cell>
          <cell r="B2118">
            <v>1180.94</v>
          </cell>
        </row>
        <row r="2119">
          <cell r="A2119">
            <v>35679</v>
          </cell>
          <cell r="B2119">
            <v>1186.98</v>
          </cell>
        </row>
        <row r="2120">
          <cell r="A2120">
            <v>35680</v>
          </cell>
          <cell r="B2120">
            <v>1186.98</v>
          </cell>
        </row>
        <row r="2121">
          <cell r="A2121">
            <v>35681</v>
          </cell>
          <cell r="B2121">
            <v>1186.98</v>
          </cell>
        </row>
        <row r="2122">
          <cell r="A2122">
            <v>35682</v>
          </cell>
          <cell r="B2122">
            <v>1204.0899999999999</v>
          </cell>
        </row>
        <row r="2123">
          <cell r="A2123">
            <v>35683</v>
          </cell>
          <cell r="B2123">
            <v>1238.21</v>
          </cell>
        </row>
        <row r="2124">
          <cell r="A2124">
            <v>35684</v>
          </cell>
          <cell r="B2124">
            <v>1250.03</v>
          </cell>
        </row>
        <row r="2125">
          <cell r="A2125">
            <v>35685</v>
          </cell>
          <cell r="B2125">
            <v>1232.1199999999999</v>
          </cell>
        </row>
        <row r="2126">
          <cell r="A2126">
            <v>35686</v>
          </cell>
          <cell r="B2126">
            <v>1228.01</v>
          </cell>
        </row>
        <row r="2127">
          <cell r="A2127">
            <v>35687</v>
          </cell>
          <cell r="B2127">
            <v>1228.01</v>
          </cell>
        </row>
        <row r="2128">
          <cell r="A2128">
            <v>35688</v>
          </cell>
          <cell r="B2128">
            <v>1228.01</v>
          </cell>
        </row>
        <row r="2129">
          <cell r="A2129">
            <v>35689</v>
          </cell>
          <cell r="B2129">
            <v>1245.06</v>
          </cell>
        </row>
        <row r="2130">
          <cell r="A2130">
            <v>35690</v>
          </cell>
          <cell r="B2130">
            <v>1243.58</v>
          </cell>
        </row>
        <row r="2131">
          <cell r="A2131">
            <v>35691</v>
          </cell>
          <cell r="B2131">
            <v>1241.83</v>
          </cell>
        </row>
        <row r="2132">
          <cell r="A2132">
            <v>35692</v>
          </cell>
          <cell r="B2132">
            <v>1236.31</v>
          </cell>
        </row>
        <row r="2133">
          <cell r="A2133">
            <v>35693</v>
          </cell>
          <cell r="B2133">
            <v>1238.29</v>
          </cell>
        </row>
        <row r="2134">
          <cell r="A2134">
            <v>35694</v>
          </cell>
          <cell r="B2134">
            <v>1238.29</v>
          </cell>
        </row>
        <row r="2135">
          <cell r="A2135">
            <v>35695</v>
          </cell>
          <cell r="B2135">
            <v>1238.29</v>
          </cell>
        </row>
        <row r="2136">
          <cell r="A2136">
            <v>35696</v>
          </cell>
          <cell r="B2136">
            <v>1242.45</v>
          </cell>
        </row>
        <row r="2137">
          <cell r="A2137">
            <v>35697</v>
          </cell>
          <cell r="B2137">
            <v>1248.83</v>
          </cell>
        </row>
        <row r="2138">
          <cell r="A2138">
            <v>35698</v>
          </cell>
          <cell r="B2138">
            <v>1251.8800000000001</v>
          </cell>
        </row>
        <row r="2139">
          <cell r="A2139">
            <v>35699</v>
          </cell>
          <cell r="B2139">
            <v>1249.73</v>
          </cell>
        </row>
        <row r="2140">
          <cell r="A2140">
            <v>35700</v>
          </cell>
          <cell r="B2140">
            <v>1241.72</v>
          </cell>
        </row>
        <row r="2141">
          <cell r="A2141">
            <v>35701</v>
          </cell>
          <cell r="B2141">
            <v>1241.72</v>
          </cell>
        </row>
        <row r="2142">
          <cell r="A2142">
            <v>35702</v>
          </cell>
          <cell r="B2142">
            <v>1241.72</v>
          </cell>
        </row>
        <row r="2143">
          <cell r="A2143">
            <v>35703</v>
          </cell>
          <cell r="B2143">
            <v>1246.27</v>
          </cell>
        </row>
        <row r="2144">
          <cell r="A2144">
            <v>35704</v>
          </cell>
          <cell r="B2144">
            <v>1244.6300000000001</v>
          </cell>
        </row>
        <row r="2145">
          <cell r="A2145">
            <v>35705</v>
          </cell>
          <cell r="B2145">
            <v>1243.27</v>
          </cell>
        </row>
        <row r="2146">
          <cell r="A2146">
            <v>35706</v>
          </cell>
          <cell r="B2146">
            <v>1242.1600000000001</v>
          </cell>
        </row>
        <row r="2147">
          <cell r="A2147">
            <v>35707</v>
          </cell>
          <cell r="B2147">
            <v>1244.8399999999999</v>
          </cell>
        </row>
        <row r="2148">
          <cell r="A2148">
            <v>35708</v>
          </cell>
          <cell r="B2148">
            <v>1244.8399999999999</v>
          </cell>
        </row>
        <row r="2149">
          <cell r="A2149">
            <v>35709</v>
          </cell>
          <cell r="B2149">
            <v>1244.8399999999999</v>
          </cell>
        </row>
        <row r="2150">
          <cell r="A2150">
            <v>35710</v>
          </cell>
          <cell r="B2150">
            <v>1250.95</v>
          </cell>
        </row>
        <row r="2151">
          <cell r="A2151">
            <v>35711</v>
          </cell>
          <cell r="B2151">
            <v>1247.51</v>
          </cell>
        </row>
        <row r="2152">
          <cell r="A2152">
            <v>35712</v>
          </cell>
          <cell r="B2152">
            <v>1252.74</v>
          </cell>
        </row>
        <row r="2153">
          <cell r="A2153">
            <v>35713</v>
          </cell>
          <cell r="B2153">
            <v>1258.04</v>
          </cell>
        </row>
        <row r="2154">
          <cell r="A2154">
            <v>35714</v>
          </cell>
          <cell r="B2154">
            <v>1265.3800000000001</v>
          </cell>
        </row>
        <row r="2155">
          <cell r="A2155">
            <v>35715</v>
          </cell>
          <cell r="B2155">
            <v>1265.3800000000001</v>
          </cell>
        </row>
        <row r="2156">
          <cell r="A2156">
            <v>35716</v>
          </cell>
          <cell r="B2156">
            <v>1265.3800000000001</v>
          </cell>
        </row>
        <row r="2157">
          <cell r="A2157">
            <v>35717</v>
          </cell>
          <cell r="B2157">
            <v>1265.3800000000001</v>
          </cell>
        </row>
        <row r="2158">
          <cell r="A2158">
            <v>35718</v>
          </cell>
          <cell r="B2158">
            <v>1272.77</v>
          </cell>
        </row>
        <row r="2159">
          <cell r="A2159">
            <v>35719</v>
          </cell>
          <cell r="B2159">
            <v>1263.79</v>
          </cell>
        </row>
        <row r="2160">
          <cell r="A2160">
            <v>35720</v>
          </cell>
          <cell r="B2160">
            <v>1268.8699999999999</v>
          </cell>
        </row>
        <row r="2161">
          <cell r="A2161">
            <v>35721</v>
          </cell>
          <cell r="B2161">
            <v>1264.7</v>
          </cell>
        </row>
        <row r="2162">
          <cell r="A2162">
            <v>35722</v>
          </cell>
          <cell r="B2162">
            <v>1264.7</v>
          </cell>
        </row>
        <row r="2163">
          <cell r="A2163">
            <v>35723</v>
          </cell>
          <cell r="B2163">
            <v>1264.7</v>
          </cell>
        </row>
        <row r="2164">
          <cell r="A2164">
            <v>35724</v>
          </cell>
          <cell r="B2164">
            <v>1264.5999999999999</v>
          </cell>
        </row>
        <row r="2165">
          <cell r="A2165">
            <v>35725</v>
          </cell>
          <cell r="B2165">
            <v>1264.32</v>
          </cell>
        </row>
        <row r="2166">
          <cell r="A2166">
            <v>35726</v>
          </cell>
          <cell r="B2166">
            <v>1267.8699999999999</v>
          </cell>
        </row>
        <row r="2167">
          <cell r="A2167">
            <v>35727</v>
          </cell>
          <cell r="B2167">
            <v>1267.0999999999999</v>
          </cell>
        </row>
        <row r="2168">
          <cell r="A2168">
            <v>35728</v>
          </cell>
          <cell r="B2168">
            <v>1272.02</v>
          </cell>
        </row>
        <row r="2169">
          <cell r="A2169">
            <v>35729</v>
          </cell>
          <cell r="B2169">
            <v>1272.02</v>
          </cell>
        </row>
        <row r="2170">
          <cell r="A2170">
            <v>35730</v>
          </cell>
          <cell r="B2170">
            <v>1272.02</v>
          </cell>
        </row>
        <row r="2171">
          <cell r="A2171">
            <v>35731</v>
          </cell>
          <cell r="B2171">
            <v>1274.05</v>
          </cell>
        </row>
        <row r="2172">
          <cell r="A2172">
            <v>35732</v>
          </cell>
          <cell r="B2172">
            <v>1289.8399999999999</v>
          </cell>
        </row>
        <row r="2173">
          <cell r="A2173">
            <v>35733</v>
          </cell>
          <cell r="B2173">
            <v>1282.82</v>
          </cell>
        </row>
        <row r="2174">
          <cell r="A2174">
            <v>35734</v>
          </cell>
          <cell r="B2174">
            <v>1281.2</v>
          </cell>
        </row>
        <row r="2175">
          <cell r="A2175">
            <v>35735</v>
          </cell>
          <cell r="B2175">
            <v>1284.6500000000001</v>
          </cell>
        </row>
        <row r="2176">
          <cell r="A2176">
            <v>35736</v>
          </cell>
          <cell r="B2176">
            <v>1284.6500000000001</v>
          </cell>
        </row>
        <row r="2177">
          <cell r="A2177">
            <v>35737</v>
          </cell>
          <cell r="B2177">
            <v>1284.6500000000001</v>
          </cell>
        </row>
        <row r="2178">
          <cell r="A2178">
            <v>35738</v>
          </cell>
          <cell r="B2178">
            <v>1284.6500000000001</v>
          </cell>
        </row>
        <row r="2179">
          <cell r="A2179">
            <v>35739</v>
          </cell>
          <cell r="B2179">
            <v>1284.6300000000001</v>
          </cell>
        </row>
        <row r="2180">
          <cell r="A2180">
            <v>35740</v>
          </cell>
          <cell r="B2180">
            <v>1281.18</v>
          </cell>
        </row>
        <row r="2181">
          <cell r="A2181">
            <v>35741</v>
          </cell>
          <cell r="B2181">
            <v>1286.73</v>
          </cell>
        </row>
        <row r="2182">
          <cell r="A2182">
            <v>35742</v>
          </cell>
          <cell r="B2182">
            <v>1291.3499999999999</v>
          </cell>
        </row>
        <row r="2183">
          <cell r="A2183">
            <v>35743</v>
          </cell>
          <cell r="B2183">
            <v>1291.3499999999999</v>
          </cell>
        </row>
        <row r="2184">
          <cell r="A2184">
            <v>35744</v>
          </cell>
          <cell r="B2184">
            <v>1291.3499999999999</v>
          </cell>
        </row>
        <row r="2185">
          <cell r="A2185">
            <v>35745</v>
          </cell>
          <cell r="B2185">
            <v>1295.52</v>
          </cell>
        </row>
        <row r="2186">
          <cell r="A2186">
            <v>35746</v>
          </cell>
          <cell r="B2186">
            <v>1294.51</v>
          </cell>
        </row>
        <row r="2187">
          <cell r="A2187">
            <v>35747</v>
          </cell>
          <cell r="B2187">
            <v>1296.6600000000001</v>
          </cell>
        </row>
        <row r="2188">
          <cell r="A2188">
            <v>35748</v>
          </cell>
          <cell r="B2188">
            <v>1297.8699999999999</v>
          </cell>
        </row>
        <row r="2189">
          <cell r="A2189">
            <v>35749</v>
          </cell>
          <cell r="B2189">
            <v>1298.04</v>
          </cell>
        </row>
        <row r="2190">
          <cell r="A2190">
            <v>35750</v>
          </cell>
          <cell r="B2190">
            <v>1298.04</v>
          </cell>
        </row>
        <row r="2191">
          <cell r="A2191">
            <v>35751</v>
          </cell>
          <cell r="B2191">
            <v>1298.04</v>
          </cell>
        </row>
        <row r="2192">
          <cell r="A2192">
            <v>35752</v>
          </cell>
          <cell r="B2192">
            <v>1298.04</v>
          </cell>
        </row>
        <row r="2193">
          <cell r="A2193">
            <v>35753</v>
          </cell>
          <cell r="B2193">
            <v>1297.94</v>
          </cell>
        </row>
        <row r="2194">
          <cell r="A2194">
            <v>35754</v>
          </cell>
          <cell r="B2194">
            <v>1296.6199999999999</v>
          </cell>
        </row>
        <row r="2195">
          <cell r="A2195">
            <v>35755</v>
          </cell>
          <cell r="B2195">
            <v>1298.19</v>
          </cell>
        </row>
        <row r="2196">
          <cell r="A2196">
            <v>35756</v>
          </cell>
          <cell r="B2196">
            <v>1296.3</v>
          </cell>
        </row>
        <row r="2197">
          <cell r="A2197">
            <v>35757</v>
          </cell>
          <cell r="B2197">
            <v>1296.3</v>
          </cell>
        </row>
        <row r="2198">
          <cell r="A2198">
            <v>35758</v>
          </cell>
          <cell r="B2198">
            <v>1296.3</v>
          </cell>
        </row>
        <row r="2199">
          <cell r="A2199">
            <v>35759</v>
          </cell>
          <cell r="B2199">
            <v>1296.3699999999999</v>
          </cell>
        </row>
        <row r="2200">
          <cell r="A2200">
            <v>35760</v>
          </cell>
          <cell r="B2200">
            <v>1299.19</v>
          </cell>
        </row>
        <row r="2201">
          <cell r="A2201">
            <v>35761</v>
          </cell>
          <cell r="B2201">
            <v>1303.1500000000001</v>
          </cell>
        </row>
        <row r="2202">
          <cell r="A2202">
            <v>35762</v>
          </cell>
          <cell r="B2202">
            <v>1303.0999999999999</v>
          </cell>
        </row>
        <row r="2203">
          <cell r="A2203">
            <v>35763</v>
          </cell>
          <cell r="B2203">
            <v>1305.6600000000001</v>
          </cell>
        </row>
        <row r="2204">
          <cell r="A2204">
            <v>35764</v>
          </cell>
          <cell r="B2204">
            <v>1305.6600000000001</v>
          </cell>
        </row>
        <row r="2205">
          <cell r="A2205">
            <v>35765</v>
          </cell>
          <cell r="B2205">
            <v>1305.6600000000001</v>
          </cell>
        </row>
        <row r="2206">
          <cell r="A2206">
            <v>35766</v>
          </cell>
          <cell r="B2206">
            <v>1307.54</v>
          </cell>
        </row>
        <row r="2207">
          <cell r="A2207">
            <v>35767</v>
          </cell>
          <cell r="B2207">
            <v>1307.01</v>
          </cell>
        </row>
        <row r="2208">
          <cell r="A2208">
            <v>35768</v>
          </cell>
          <cell r="B2208">
            <v>1299.43</v>
          </cell>
        </row>
        <row r="2209">
          <cell r="A2209">
            <v>35769</v>
          </cell>
          <cell r="B2209">
            <v>1298.6400000000001</v>
          </cell>
        </row>
        <row r="2210">
          <cell r="A2210">
            <v>35770</v>
          </cell>
          <cell r="B2210">
            <v>1300.55</v>
          </cell>
        </row>
        <row r="2211">
          <cell r="A2211">
            <v>35771</v>
          </cell>
          <cell r="B2211">
            <v>1300.55</v>
          </cell>
        </row>
        <row r="2212">
          <cell r="A2212">
            <v>35772</v>
          </cell>
          <cell r="B2212">
            <v>1300.55</v>
          </cell>
        </row>
        <row r="2213">
          <cell r="A2213">
            <v>35773</v>
          </cell>
          <cell r="B2213">
            <v>1300.55</v>
          </cell>
        </row>
        <row r="2214">
          <cell r="A2214">
            <v>35774</v>
          </cell>
          <cell r="B2214">
            <v>1298.78</v>
          </cell>
        </row>
        <row r="2215">
          <cell r="A2215">
            <v>35775</v>
          </cell>
          <cell r="B2215">
            <v>1301.1500000000001</v>
          </cell>
        </row>
        <row r="2216">
          <cell r="A2216">
            <v>35776</v>
          </cell>
          <cell r="B2216">
            <v>1304.8499999999999</v>
          </cell>
        </row>
        <row r="2217">
          <cell r="A2217">
            <v>35777</v>
          </cell>
          <cell r="B2217">
            <v>1307.42</v>
          </cell>
        </row>
        <row r="2218">
          <cell r="A2218">
            <v>35778</v>
          </cell>
          <cell r="B2218">
            <v>1307.42</v>
          </cell>
        </row>
        <row r="2219">
          <cell r="A2219">
            <v>35779</v>
          </cell>
          <cell r="B2219">
            <v>1307.42</v>
          </cell>
        </row>
        <row r="2220">
          <cell r="A2220">
            <v>35780</v>
          </cell>
          <cell r="B2220">
            <v>1304.02</v>
          </cell>
        </row>
        <row r="2221">
          <cell r="A2221">
            <v>35781</v>
          </cell>
          <cell r="B2221">
            <v>1296.3</v>
          </cell>
        </row>
        <row r="2222">
          <cell r="A2222">
            <v>35782</v>
          </cell>
          <cell r="B2222">
            <v>1286.74</v>
          </cell>
        </row>
        <row r="2223">
          <cell r="A2223">
            <v>35783</v>
          </cell>
          <cell r="B2223">
            <v>1286.1199999999999</v>
          </cell>
        </row>
        <row r="2224">
          <cell r="A2224">
            <v>35784</v>
          </cell>
          <cell r="B2224">
            <v>1287.51</v>
          </cell>
        </row>
        <row r="2225">
          <cell r="A2225">
            <v>35785</v>
          </cell>
          <cell r="B2225">
            <v>1287.51</v>
          </cell>
        </row>
        <row r="2226">
          <cell r="A2226">
            <v>35786</v>
          </cell>
          <cell r="B2226">
            <v>1287.51</v>
          </cell>
        </row>
        <row r="2227">
          <cell r="A2227">
            <v>35787</v>
          </cell>
          <cell r="B2227">
            <v>1288.32</v>
          </cell>
        </row>
        <row r="2228">
          <cell r="A2228">
            <v>35788</v>
          </cell>
          <cell r="B2228">
            <v>1281.5999999999999</v>
          </cell>
        </row>
        <row r="2229">
          <cell r="A2229">
            <v>35789</v>
          </cell>
          <cell r="B2229">
            <v>1281.5999999999999</v>
          </cell>
        </row>
        <row r="2230">
          <cell r="A2230">
            <v>35790</v>
          </cell>
          <cell r="B2230">
            <v>1281.5999999999999</v>
          </cell>
        </row>
        <row r="2231">
          <cell r="A2231">
            <v>35791</v>
          </cell>
          <cell r="B2231">
            <v>1286.92</v>
          </cell>
        </row>
        <row r="2232">
          <cell r="A2232">
            <v>35792</v>
          </cell>
          <cell r="B2232">
            <v>1286.92</v>
          </cell>
        </row>
        <row r="2233">
          <cell r="A2233">
            <v>35793</v>
          </cell>
          <cell r="B2233">
            <v>1286.92</v>
          </cell>
        </row>
        <row r="2234">
          <cell r="A2234">
            <v>35794</v>
          </cell>
          <cell r="B2234">
            <v>1291.92</v>
          </cell>
        </row>
        <row r="2235">
          <cell r="A2235">
            <v>35795</v>
          </cell>
          <cell r="B2235">
            <v>1293.58</v>
          </cell>
        </row>
        <row r="2236">
          <cell r="A2236">
            <v>35796</v>
          </cell>
          <cell r="B2236">
            <v>1293.58</v>
          </cell>
        </row>
        <row r="2237">
          <cell r="A2237">
            <v>35797</v>
          </cell>
          <cell r="B2237">
            <v>1293.58</v>
          </cell>
        </row>
        <row r="2238">
          <cell r="A2238">
            <v>35798</v>
          </cell>
          <cell r="B2238">
            <v>1304.33</v>
          </cell>
        </row>
        <row r="2239">
          <cell r="A2239">
            <v>35799</v>
          </cell>
          <cell r="B2239">
            <v>1304.33</v>
          </cell>
        </row>
        <row r="2240">
          <cell r="A2240">
            <v>35800</v>
          </cell>
          <cell r="B2240">
            <v>1304.33</v>
          </cell>
        </row>
        <row r="2241">
          <cell r="A2241">
            <v>35801</v>
          </cell>
          <cell r="B2241">
            <v>1317.15</v>
          </cell>
        </row>
        <row r="2242">
          <cell r="A2242">
            <v>35802</v>
          </cell>
          <cell r="B2242">
            <v>1318.57</v>
          </cell>
        </row>
        <row r="2243">
          <cell r="A2243">
            <v>35803</v>
          </cell>
          <cell r="B2243">
            <v>1315.95</v>
          </cell>
        </row>
        <row r="2244">
          <cell r="A2244">
            <v>35804</v>
          </cell>
          <cell r="B2244">
            <v>1313.56</v>
          </cell>
        </row>
        <row r="2245">
          <cell r="A2245">
            <v>35805</v>
          </cell>
          <cell r="B2245">
            <v>1315.7</v>
          </cell>
        </row>
        <row r="2246">
          <cell r="A2246">
            <v>35806</v>
          </cell>
          <cell r="B2246">
            <v>1315.7</v>
          </cell>
        </row>
        <row r="2247">
          <cell r="A2247">
            <v>35807</v>
          </cell>
          <cell r="B2247">
            <v>1315.7</v>
          </cell>
        </row>
        <row r="2248">
          <cell r="A2248">
            <v>35808</v>
          </cell>
          <cell r="B2248">
            <v>1315.7</v>
          </cell>
        </row>
        <row r="2249">
          <cell r="A2249">
            <v>35809</v>
          </cell>
          <cell r="B2249">
            <v>1318.25</v>
          </cell>
        </row>
        <row r="2250">
          <cell r="A2250">
            <v>35810</v>
          </cell>
          <cell r="B2250">
            <v>1318.53</v>
          </cell>
        </row>
        <row r="2251">
          <cell r="A2251">
            <v>35811</v>
          </cell>
          <cell r="B2251">
            <v>1319.21</v>
          </cell>
        </row>
        <row r="2252">
          <cell r="A2252">
            <v>35812</v>
          </cell>
          <cell r="B2252">
            <v>1322.16</v>
          </cell>
        </row>
        <row r="2253">
          <cell r="A2253">
            <v>35813</v>
          </cell>
          <cell r="B2253">
            <v>1322.16</v>
          </cell>
        </row>
        <row r="2254">
          <cell r="A2254">
            <v>35814</v>
          </cell>
          <cell r="B2254">
            <v>1322.16</v>
          </cell>
        </row>
        <row r="2255">
          <cell r="A2255">
            <v>35815</v>
          </cell>
          <cell r="B2255">
            <v>1325.07</v>
          </cell>
        </row>
        <row r="2256">
          <cell r="A2256">
            <v>35816</v>
          </cell>
          <cell r="B2256">
            <v>1327</v>
          </cell>
        </row>
        <row r="2257">
          <cell r="A2257">
            <v>35817</v>
          </cell>
          <cell r="B2257">
            <v>1331.48</v>
          </cell>
        </row>
        <row r="2258">
          <cell r="A2258">
            <v>35818</v>
          </cell>
          <cell r="B2258">
            <v>1334.71</v>
          </cell>
        </row>
        <row r="2259">
          <cell r="A2259">
            <v>35819</v>
          </cell>
          <cell r="B2259">
            <v>1332.78</v>
          </cell>
        </row>
        <row r="2260">
          <cell r="A2260">
            <v>35820</v>
          </cell>
          <cell r="B2260">
            <v>1332.78</v>
          </cell>
        </row>
        <row r="2261">
          <cell r="A2261">
            <v>35821</v>
          </cell>
          <cell r="B2261">
            <v>1332.78</v>
          </cell>
        </row>
        <row r="2262">
          <cell r="A2262">
            <v>35822</v>
          </cell>
          <cell r="B2262">
            <v>1336.38</v>
          </cell>
        </row>
        <row r="2263">
          <cell r="A2263">
            <v>35823</v>
          </cell>
          <cell r="B2263">
            <v>1337.3</v>
          </cell>
        </row>
        <row r="2264">
          <cell r="A2264">
            <v>35824</v>
          </cell>
          <cell r="B2264">
            <v>1339.57</v>
          </cell>
        </row>
        <row r="2265">
          <cell r="A2265">
            <v>35825</v>
          </cell>
          <cell r="B2265">
            <v>1341.85</v>
          </cell>
        </row>
        <row r="2266">
          <cell r="A2266">
            <v>35826</v>
          </cell>
          <cell r="B2266">
            <v>1342</v>
          </cell>
        </row>
        <row r="2267">
          <cell r="A2267">
            <v>35827</v>
          </cell>
          <cell r="B2267">
            <v>1342</v>
          </cell>
        </row>
        <row r="2268">
          <cell r="A2268">
            <v>35828</v>
          </cell>
          <cell r="B2268">
            <v>1342</v>
          </cell>
        </row>
        <row r="2269">
          <cell r="A2269">
            <v>35829</v>
          </cell>
          <cell r="B2269">
            <v>1343.9</v>
          </cell>
        </row>
        <row r="2270">
          <cell r="A2270">
            <v>35830</v>
          </cell>
          <cell r="B2270">
            <v>1345.01</v>
          </cell>
        </row>
        <row r="2271">
          <cell r="A2271">
            <v>35831</v>
          </cell>
          <cell r="B2271">
            <v>1345.46</v>
          </cell>
        </row>
        <row r="2272">
          <cell r="A2272">
            <v>35832</v>
          </cell>
          <cell r="B2272">
            <v>1346.09</v>
          </cell>
        </row>
        <row r="2273">
          <cell r="A2273">
            <v>35833</v>
          </cell>
          <cell r="B2273">
            <v>1346.42</v>
          </cell>
        </row>
        <row r="2274">
          <cell r="A2274">
            <v>35834</v>
          </cell>
          <cell r="B2274">
            <v>1346.42</v>
          </cell>
        </row>
        <row r="2275">
          <cell r="A2275">
            <v>35835</v>
          </cell>
          <cell r="B2275">
            <v>1346.42</v>
          </cell>
        </row>
        <row r="2276">
          <cell r="A2276">
            <v>35836</v>
          </cell>
          <cell r="B2276">
            <v>1347.72</v>
          </cell>
        </row>
        <row r="2277">
          <cell r="A2277">
            <v>35837</v>
          </cell>
          <cell r="B2277">
            <v>1348.23</v>
          </cell>
        </row>
        <row r="2278">
          <cell r="A2278">
            <v>35838</v>
          </cell>
          <cell r="B2278">
            <v>1348.86</v>
          </cell>
        </row>
        <row r="2279">
          <cell r="A2279">
            <v>35839</v>
          </cell>
          <cell r="B2279">
            <v>1349.34</v>
          </cell>
        </row>
        <row r="2280">
          <cell r="A2280">
            <v>35840</v>
          </cell>
          <cell r="B2280">
            <v>1349.54</v>
          </cell>
        </row>
        <row r="2281">
          <cell r="A2281">
            <v>35841</v>
          </cell>
          <cell r="B2281">
            <v>1349.54</v>
          </cell>
        </row>
        <row r="2282">
          <cell r="A2282">
            <v>35842</v>
          </cell>
          <cell r="B2282">
            <v>1349.54</v>
          </cell>
        </row>
        <row r="2283">
          <cell r="A2283">
            <v>35843</v>
          </cell>
          <cell r="B2283">
            <v>1350.97</v>
          </cell>
        </row>
        <row r="2284">
          <cell r="A2284">
            <v>35844</v>
          </cell>
          <cell r="B2284">
            <v>1350.23</v>
          </cell>
        </row>
        <row r="2285">
          <cell r="A2285">
            <v>35845</v>
          </cell>
          <cell r="B2285">
            <v>1349.95</v>
          </cell>
        </row>
        <row r="2286">
          <cell r="A2286">
            <v>35846</v>
          </cell>
          <cell r="B2286">
            <v>1350.1</v>
          </cell>
        </row>
        <row r="2287">
          <cell r="A2287">
            <v>35847</v>
          </cell>
          <cell r="B2287">
            <v>1347.94</v>
          </cell>
        </row>
        <row r="2288">
          <cell r="A2288">
            <v>35848</v>
          </cell>
          <cell r="B2288">
            <v>1347.94</v>
          </cell>
        </row>
        <row r="2289">
          <cell r="A2289">
            <v>35849</v>
          </cell>
          <cell r="B2289">
            <v>1347.94</v>
          </cell>
        </row>
        <row r="2290">
          <cell r="A2290">
            <v>35850</v>
          </cell>
          <cell r="B2290">
            <v>1340.92</v>
          </cell>
        </row>
        <row r="2291">
          <cell r="A2291">
            <v>35851</v>
          </cell>
          <cell r="B2291">
            <v>1334.72</v>
          </cell>
        </row>
        <row r="2292">
          <cell r="A2292">
            <v>35852</v>
          </cell>
          <cell r="B2292">
            <v>1340.75</v>
          </cell>
        </row>
        <row r="2293">
          <cell r="A2293">
            <v>35853</v>
          </cell>
          <cell r="B2293">
            <v>1344.25</v>
          </cell>
        </row>
        <row r="2294">
          <cell r="A2294">
            <v>35854</v>
          </cell>
          <cell r="B2294">
            <v>1343.85</v>
          </cell>
        </row>
        <row r="2295">
          <cell r="A2295">
            <v>35855</v>
          </cell>
          <cell r="B2295">
            <v>1343.85</v>
          </cell>
        </row>
        <row r="2296">
          <cell r="A2296">
            <v>35856</v>
          </cell>
          <cell r="B2296">
            <v>1343.85</v>
          </cell>
        </row>
        <row r="2297">
          <cell r="A2297">
            <v>35857</v>
          </cell>
          <cell r="B2297">
            <v>1349.04</v>
          </cell>
        </row>
        <row r="2298">
          <cell r="A2298">
            <v>35858</v>
          </cell>
          <cell r="B2298">
            <v>1352.21</v>
          </cell>
        </row>
        <row r="2299">
          <cell r="A2299">
            <v>35859</v>
          </cell>
          <cell r="B2299">
            <v>1349.8</v>
          </cell>
        </row>
        <row r="2300">
          <cell r="A2300">
            <v>35860</v>
          </cell>
          <cell r="B2300">
            <v>1353.19</v>
          </cell>
        </row>
        <row r="2301">
          <cell r="A2301">
            <v>35861</v>
          </cell>
          <cell r="B2301">
            <v>1353.71</v>
          </cell>
        </row>
        <row r="2302">
          <cell r="A2302">
            <v>35862</v>
          </cell>
          <cell r="B2302">
            <v>1353.71</v>
          </cell>
        </row>
        <row r="2303">
          <cell r="A2303">
            <v>35863</v>
          </cell>
          <cell r="B2303">
            <v>1353.71</v>
          </cell>
        </row>
        <row r="2304">
          <cell r="A2304">
            <v>35864</v>
          </cell>
          <cell r="B2304">
            <v>1354.9</v>
          </cell>
        </row>
        <row r="2305">
          <cell r="A2305">
            <v>35865</v>
          </cell>
          <cell r="B2305">
            <v>1355.88</v>
          </cell>
        </row>
        <row r="2306">
          <cell r="A2306">
            <v>35866</v>
          </cell>
          <cell r="B2306">
            <v>1356.63</v>
          </cell>
        </row>
        <row r="2307">
          <cell r="A2307">
            <v>35867</v>
          </cell>
          <cell r="B2307">
            <v>1356.7</v>
          </cell>
        </row>
        <row r="2308">
          <cell r="A2308">
            <v>35868</v>
          </cell>
          <cell r="B2308">
            <v>1355.9</v>
          </cell>
        </row>
        <row r="2309">
          <cell r="A2309">
            <v>35869</v>
          </cell>
          <cell r="B2309">
            <v>1355.9</v>
          </cell>
        </row>
        <row r="2310">
          <cell r="A2310">
            <v>35870</v>
          </cell>
          <cell r="B2310">
            <v>1355.9</v>
          </cell>
        </row>
        <row r="2311">
          <cell r="A2311">
            <v>35871</v>
          </cell>
          <cell r="B2311">
            <v>1358.66</v>
          </cell>
        </row>
        <row r="2312">
          <cell r="A2312">
            <v>35872</v>
          </cell>
          <cell r="B2312">
            <v>1359.96</v>
          </cell>
        </row>
        <row r="2313">
          <cell r="A2313">
            <v>35873</v>
          </cell>
          <cell r="B2313">
            <v>1360.56</v>
          </cell>
        </row>
        <row r="2314">
          <cell r="A2314">
            <v>35874</v>
          </cell>
          <cell r="B2314">
            <v>1361.87</v>
          </cell>
        </row>
        <row r="2315">
          <cell r="A2315">
            <v>35875</v>
          </cell>
          <cell r="B2315">
            <v>1361.86</v>
          </cell>
        </row>
        <row r="2316">
          <cell r="A2316">
            <v>35876</v>
          </cell>
          <cell r="B2316">
            <v>1361.86</v>
          </cell>
        </row>
        <row r="2317">
          <cell r="A2317">
            <v>35877</v>
          </cell>
          <cell r="B2317">
            <v>1361.86</v>
          </cell>
        </row>
        <row r="2318">
          <cell r="A2318">
            <v>35878</v>
          </cell>
          <cell r="B2318">
            <v>1361.86</v>
          </cell>
        </row>
        <row r="2319">
          <cell r="A2319">
            <v>35879</v>
          </cell>
          <cell r="B2319">
            <v>1364.4</v>
          </cell>
        </row>
        <row r="2320">
          <cell r="A2320">
            <v>35880</v>
          </cell>
          <cell r="B2320">
            <v>1364.76</v>
          </cell>
        </row>
        <row r="2321">
          <cell r="A2321">
            <v>35881</v>
          </cell>
          <cell r="B2321">
            <v>1365.66</v>
          </cell>
        </row>
        <row r="2322">
          <cell r="A2322">
            <v>35882</v>
          </cell>
          <cell r="B2322">
            <v>1361.49</v>
          </cell>
        </row>
        <row r="2323">
          <cell r="A2323">
            <v>35883</v>
          </cell>
          <cell r="B2323">
            <v>1361.49</v>
          </cell>
        </row>
        <row r="2324">
          <cell r="A2324">
            <v>35884</v>
          </cell>
          <cell r="B2324">
            <v>1361.49</v>
          </cell>
        </row>
        <row r="2325">
          <cell r="A2325">
            <v>35885</v>
          </cell>
          <cell r="B2325">
            <v>1358.03</v>
          </cell>
        </row>
        <row r="2326">
          <cell r="A2326">
            <v>35886</v>
          </cell>
          <cell r="B2326">
            <v>1360.26</v>
          </cell>
        </row>
        <row r="2327">
          <cell r="A2327">
            <v>35887</v>
          </cell>
          <cell r="B2327">
            <v>1362.54</v>
          </cell>
        </row>
        <row r="2328">
          <cell r="A2328">
            <v>35888</v>
          </cell>
          <cell r="B2328">
            <v>1357.75</v>
          </cell>
        </row>
        <row r="2329">
          <cell r="A2329">
            <v>35889</v>
          </cell>
          <cell r="B2329">
            <v>1357.71</v>
          </cell>
        </row>
        <row r="2330">
          <cell r="A2330">
            <v>35890</v>
          </cell>
          <cell r="B2330">
            <v>1357.71</v>
          </cell>
        </row>
        <row r="2331">
          <cell r="A2331">
            <v>35891</v>
          </cell>
          <cell r="B2331">
            <v>1357.71</v>
          </cell>
        </row>
        <row r="2332">
          <cell r="A2332">
            <v>35892</v>
          </cell>
          <cell r="B2332">
            <v>1355.5</v>
          </cell>
        </row>
        <row r="2333">
          <cell r="A2333">
            <v>35893</v>
          </cell>
          <cell r="B2333">
            <v>1354.15</v>
          </cell>
        </row>
        <row r="2334">
          <cell r="A2334">
            <v>35894</v>
          </cell>
          <cell r="B2334">
            <v>1357.14</v>
          </cell>
        </row>
        <row r="2335">
          <cell r="A2335">
            <v>35895</v>
          </cell>
          <cell r="B2335">
            <v>1357.14</v>
          </cell>
        </row>
        <row r="2336">
          <cell r="A2336">
            <v>35896</v>
          </cell>
          <cell r="B2336">
            <v>1357.14</v>
          </cell>
        </row>
        <row r="2337">
          <cell r="A2337">
            <v>35897</v>
          </cell>
          <cell r="B2337">
            <v>1357.14</v>
          </cell>
        </row>
        <row r="2338">
          <cell r="A2338">
            <v>35898</v>
          </cell>
          <cell r="B2338">
            <v>1357.14</v>
          </cell>
        </row>
        <row r="2339">
          <cell r="A2339">
            <v>35899</v>
          </cell>
          <cell r="B2339">
            <v>1363.38</v>
          </cell>
        </row>
        <row r="2340">
          <cell r="A2340">
            <v>35900</v>
          </cell>
          <cell r="B2340">
            <v>1365.21</v>
          </cell>
        </row>
        <row r="2341">
          <cell r="A2341">
            <v>35901</v>
          </cell>
          <cell r="B2341">
            <v>1364.06</v>
          </cell>
        </row>
        <row r="2342">
          <cell r="A2342">
            <v>35902</v>
          </cell>
          <cell r="B2342">
            <v>1360.74</v>
          </cell>
        </row>
        <row r="2343">
          <cell r="A2343">
            <v>35903</v>
          </cell>
          <cell r="B2343">
            <v>1360.49</v>
          </cell>
        </row>
        <row r="2344">
          <cell r="A2344">
            <v>35904</v>
          </cell>
          <cell r="B2344">
            <v>1360.49</v>
          </cell>
        </row>
        <row r="2345">
          <cell r="A2345">
            <v>35905</v>
          </cell>
          <cell r="B2345">
            <v>1360.49</v>
          </cell>
        </row>
        <row r="2346">
          <cell r="A2346">
            <v>35906</v>
          </cell>
          <cell r="B2346">
            <v>1360.42</v>
          </cell>
        </row>
        <row r="2347">
          <cell r="A2347">
            <v>35907</v>
          </cell>
          <cell r="B2347">
            <v>1357.51</v>
          </cell>
        </row>
        <row r="2348">
          <cell r="A2348">
            <v>35908</v>
          </cell>
          <cell r="B2348">
            <v>1355.94</v>
          </cell>
        </row>
        <row r="2349">
          <cell r="A2349">
            <v>35909</v>
          </cell>
          <cell r="B2349">
            <v>1354.91</v>
          </cell>
        </row>
        <row r="2350">
          <cell r="A2350">
            <v>35910</v>
          </cell>
          <cell r="B2350">
            <v>1359.99</v>
          </cell>
        </row>
        <row r="2351">
          <cell r="A2351">
            <v>35911</v>
          </cell>
          <cell r="B2351">
            <v>1359.99</v>
          </cell>
        </row>
        <row r="2352">
          <cell r="A2352">
            <v>35912</v>
          </cell>
          <cell r="B2352">
            <v>1359.99</v>
          </cell>
        </row>
        <row r="2353">
          <cell r="A2353">
            <v>35913</v>
          </cell>
          <cell r="B2353">
            <v>1368.17</v>
          </cell>
        </row>
        <row r="2354">
          <cell r="A2354">
            <v>35914</v>
          </cell>
          <cell r="B2354">
            <v>1371.35</v>
          </cell>
        </row>
        <row r="2355">
          <cell r="A2355">
            <v>35915</v>
          </cell>
          <cell r="B2355">
            <v>1365.72</v>
          </cell>
        </row>
        <row r="2356">
          <cell r="A2356">
            <v>35916</v>
          </cell>
          <cell r="B2356">
            <v>1364.07</v>
          </cell>
        </row>
        <row r="2357">
          <cell r="A2357">
            <v>35917</v>
          </cell>
          <cell r="B2357">
            <v>1364.07</v>
          </cell>
        </row>
        <row r="2358">
          <cell r="A2358">
            <v>35918</v>
          </cell>
          <cell r="B2358">
            <v>1364.07</v>
          </cell>
        </row>
        <row r="2359">
          <cell r="A2359">
            <v>35919</v>
          </cell>
          <cell r="B2359">
            <v>1364.07</v>
          </cell>
        </row>
        <row r="2360">
          <cell r="A2360">
            <v>35920</v>
          </cell>
          <cell r="B2360">
            <v>1369.31</v>
          </cell>
        </row>
        <row r="2361">
          <cell r="A2361">
            <v>35921</v>
          </cell>
          <cell r="B2361">
            <v>1375.39</v>
          </cell>
        </row>
        <row r="2362">
          <cell r="A2362">
            <v>35922</v>
          </cell>
          <cell r="B2362">
            <v>1382.27</v>
          </cell>
        </row>
        <row r="2363">
          <cell r="A2363">
            <v>35923</v>
          </cell>
          <cell r="B2363">
            <v>1383.04</v>
          </cell>
        </row>
        <row r="2364">
          <cell r="A2364">
            <v>35924</v>
          </cell>
          <cell r="B2364">
            <v>1385.38</v>
          </cell>
        </row>
        <row r="2365">
          <cell r="A2365">
            <v>35925</v>
          </cell>
          <cell r="B2365">
            <v>1385.38</v>
          </cell>
        </row>
        <row r="2366">
          <cell r="A2366">
            <v>35926</v>
          </cell>
          <cell r="B2366">
            <v>1385.38</v>
          </cell>
        </row>
        <row r="2367">
          <cell r="A2367">
            <v>35927</v>
          </cell>
          <cell r="B2367">
            <v>1387.78</v>
          </cell>
        </row>
        <row r="2368">
          <cell r="A2368">
            <v>35928</v>
          </cell>
          <cell r="B2368">
            <v>1388.04</v>
          </cell>
        </row>
        <row r="2369">
          <cell r="A2369">
            <v>35929</v>
          </cell>
          <cell r="B2369">
            <v>1387.15</v>
          </cell>
        </row>
        <row r="2370">
          <cell r="A2370">
            <v>35930</v>
          </cell>
          <cell r="B2370">
            <v>1384.97</v>
          </cell>
        </row>
        <row r="2371">
          <cell r="A2371">
            <v>35931</v>
          </cell>
          <cell r="B2371">
            <v>1383.31</v>
          </cell>
        </row>
        <row r="2372">
          <cell r="A2372">
            <v>35932</v>
          </cell>
          <cell r="B2372">
            <v>1383.31</v>
          </cell>
        </row>
        <row r="2373">
          <cell r="A2373">
            <v>35933</v>
          </cell>
          <cell r="B2373">
            <v>1383.31</v>
          </cell>
        </row>
        <row r="2374">
          <cell r="A2374">
            <v>35934</v>
          </cell>
          <cell r="B2374">
            <v>1387.26</v>
          </cell>
        </row>
        <row r="2375">
          <cell r="A2375">
            <v>35935</v>
          </cell>
          <cell r="B2375">
            <v>1390.89</v>
          </cell>
        </row>
        <row r="2376">
          <cell r="A2376">
            <v>35936</v>
          </cell>
          <cell r="B2376">
            <v>1392.18</v>
          </cell>
        </row>
        <row r="2377">
          <cell r="A2377">
            <v>35937</v>
          </cell>
          <cell r="B2377">
            <v>1393.62</v>
          </cell>
        </row>
        <row r="2378">
          <cell r="A2378">
            <v>35938</v>
          </cell>
          <cell r="B2378">
            <v>1394.33</v>
          </cell>
        </row>
        <row r="2379">
          <cell r="A2379">
            <v>35939</v>
          </cell>
          <cell r="B2379">
            <v>1394.33</v>
          </cell>
        </row>
        <row r="2380">
          <cell r="A2380">
            <v>35940</v>
          </cell>
          <cell r="B2380">
            <v>1394.33</v>
          </cell>
        </row>
        <row r="2381">
          <cell r="A2381">
            <v>35941</v>
          </cell>
          <cell r="B2381">
            <v>1394.33</v>
          </cell>
        </row>
        <row r="2382">
          <cell r="A2382">
            <v>35942</v>
          </cell>
          <cell r="B2382">
            <v>1396.51</v>
          </cell>
        </row>
        <row r="2383">
          <cell r="A2383">
            <v>35943</v>
          </cell>
          <cell r="B2383">
            <v>1397.12</v>
          </cell>
        </row>
        <row r="2384">
          <cell r="A2384">
            <v>35944</v>
          </cell>
          <cell r="B2384">
            <v>1396.69</v>
          </cell>
        </row>
        <row r="2385">
          <cell r="A2385">
            <v>35945</v>
          </cell>
          <cell r="B2385">
            <v>1397.07</v>
          </cell>
        </row>
        <row r="2386">
          <cell r="A2386">
            <v>35946</v>
          </cell>
          <cell r="B2386">
            <v>1397.07</v>
          </cell>
        </row>
        <row r="2387">
          <cell r="A2387">
            <v>35947</v>
          </cell>
          <cell r="B2387">
            <v>1397.07</v>
          </cell>
        </row>
        <row r="2388">
          <cell r="A2388">
            <v>35948</v>
          </cell>
          <cell r="B2388">
            <v>1398.53</v>
          </cell>
        </row>
        <row r="2389">
          <cell r="A2389">
            <v>35949</v>
          </cell>
          <cell r="B2389">
            <v>1399.56</v>
          </cell>
        </row>
        <row r="2390">
          <cell r="A2390">
            <v>35950</v>
          </cell>
          <cell r="B2390">
            <v>1399.02</v>
          </cell>
        </row>
        <row r="2391">
          <cell r="A2391">
            <v>35951</v>
          </cell>
          <cell r="B2391">
            <v>1397.63</v>
          </cell>
        </row>
        <row r="2392">
          <cell r="A2392">
            <v>35952</v>
          </cell>
          <cell r="B2392">
            <v>1387.12</v>
          </cell>
        </row>
        <row r="2393">
          <cell r="A2393">
            <v>35953</v>
          </cell>
          <cell r="B2393">
            <v>1387.12</v>
          </cell>
        </row>
        <row r="2394">
          <cell r="A2394">
            <v>35954</v>
          </cell>
          <cell r="B2394">
            <v>1387.12</v>
          </cell>
        </row>
        <row r="2395">
          <cell r="A2395">
            <v>35955</v>
          </cell>
          <cell r="B2395">
            <v>1386.53</v>
          </cell>
        </row>
        <row r="2396">
          <cell r="A2396">
            <v>35956</v>
          </cell>
          <cell r="B2396">
            <v>1376.25</v>
          </cell>
        </row>
        <row r="2397">
          <cell r="A2397">
            <v>35957</v>
          </cell>
          <cell r="B2397">
            <v>1383.23</v>
          </cell>
        </row>
        <row r="2398">
          <cell r="A2398">
            <v>35958</v>
          </cell>
          <cell r="B2398">
            <v>1388.76</v>
          </cell>
        </row>
        <row r="2399">
          <cell r="A2399">
            <v>35959</v>
          </cell>
          <cell r="B2399">
            <v>1380.51</v>
          </cell>
        </row>
        <row r="2400">
          <cell r="A2400">
            <v>35960</v>
          </cell>
          <cell r="B2400">
            <v>1380.51</v>
          </cell>
        </row>
        <row r="2401">
          <cell r="A2401">
            <v>35961</v>
          </cell>
          <cell r="B2401">
            <v>1380.51</v>
          </cell>
        </row>
        <row r="2402">
          <cell r="A2402">
            <v>35962</v>
          </cell>
          <cell r="B2402">
            <v>1380.51</v>
          </cell>
        </row>
        <row r="2403">
          <cell r="A2403">
            <v>35963</v>
          </cell>
          <cell r="B2403">
            <v>1388.5</v>
          </cell>
        </row>
        <row r="2404">
          <cell r="A2404">
            <v>35964</v>
          </cell>
          <cell r="B2404">
            <v>1394.39</v>
          </cell>
        </row>
        <row r="2405">
          <cell r="A2405">
            <v>35965</v>
          </cell>
          <cell r="B2405">
            <v>1390.85</v>
          </cell>
        </row>
        <row r="2406">
          <cell r="A2406">
            <v>35966</v>
          </cell>
          <cell r="B2406">
            <v>1394.8</v>
          </cell>
        </row>
        <row r="2407">
          <cell r="A2407">
            <v>35967</v>
          </cell>
          <cell r="B2407">
            <v>1394.8</v>
          </cell>
        </row>
        <row r="2408">
          <cell r="A2408">
            <v>35968</v>
          </cell>
          <cell r="B2408">
            <v>1394.8</v>
          </cell>
        </row>
        <row r="2409">
          <cell r="A2409">
            <v>35969</v>
          </cell>
          <cell r="B2409">
            <v>1394.8</v>
          </cell>
        </row>
        <row r="2410">
          <cell r="A2410">
            <v>35970</v>
          </cell>
          <cell r="B2410">
            <v>1381.11</v>
          </cell>
        </row>
        <row r="2411">
          <cell r="A2411">
            <v>35971</v>
          </cell>
          <cell r="B2411">
            <v>1375.02</v>
          </cell>
        </row>
        <row r="2412">
          <cell r="A2412">
            <v>35972</v>
          </cell>
          <cell r="B2412">
            <v>1363.67</v>
          </cell>
        </row>
        <row r="2413">
          <cell r="A2413">
            <v>35973</v>
          </cell>
          <cell r="B2413">
            <v>1363.04</v>
          </cell>
        </row>
        <row r="2414">
          <cell r="A2414">
            <v>35974</v>
          </cell>
          <cell r="B2414">
            <v>1363.04</v>
          </cell>
        </row>
        <row r="2415">
          <cell r="A2415">
            <v>35975</v>
          </cell>
          <cell r="B2415">
            <v>1363.04</v>
          </cell>
        </row>
        <row r="2416">
          <cell r="A2416">
            <v>35976</v>
          </cell>
          <cell r="B2416">
            <v>1363.04</v>
          </cell>
        </row>
        <row r="2417">
          <cell r="A2417">
            <v>35977</v>
          </cell>
          <cell r="B2417">
            <v>1369.88</v>
          </cell>
        </row>
        <row r="2418">
          <cell r="A2418">
            <v>35978</v>
          </cell>
          <cell r="B2418">
            <v>1358.05</v>
          </cell>
        </row>
        <row r="2419">
          <cell r="A2419">
            <v>35979</v>
          </cell>
          <cell r="B2419">
            <v>1345.65</v>
          </cell>
        </row>
        <row r="2420">
          <cell r="A2420">
            <v>35980</v>
          </cell>
          <cell r="B2420">
            <v>1348.06</v>
          </cell>
        </row>
        <row r="2421">
          <cell r="A2421">
            <v>35981</v>
          </cell>
          <cell r="B2421">
            <v>1348.06</v>
          </cell>
        </row>
        <row r="2422">
          <cell r="A2422">
            <v>35982</v>
          </cell>
          <cell r="B2422">
            <v>1348.06</v>
          </cell>
        </row>
        <row r="2423">
          <cell r="A2423">
            <v>35983</v>
          </cell>
          <cell r="B2423">
            <v>1357.78</v>
          </cell>
        </row>
        <row r="2424">
          <cell r="A2424">
            <v>35984</v>
          </cell>
          <cell r="B2424">
            <v>1368.16</v>
          </cell>
        </row>
        <row r="2425">
          <cell r="A2425">
            <v>35985</v>
          </cell>
          <cell r="B2425">
            <v>1369.12</v>
          </cell>
        </row>
        <row r="2426">
          <cell r="A2426">
            <v>35986</v>
          </cell>
          <cell r="B2426">
            <v>1370.45</v>
          </cell>
        </row>
        <row r="2427">
          <cell r="A2427">
            <v>35987</v>
          </cell>
          <cell r="B2427">
            <v>1374.23</v>
          </cell>
        </row>
        <row r="2428">
          <cell r="A2428">
            <v>35988</v>
          </cell>
          <cell r="B2428">
            <v>1374.23</v>
          </cell>
        </row>
        <row r="2429">
          <cell r="A2429">
            <v>35989</v>
          </cell>
          <cell r="B2429">
            <v>1374.23</v>
          </cell>
        </row>
        <row r="2430">
          <cell r="A2430">
            <v>35990</v>
          </cell>
          <cell r="B2430">
            <v>1380.27</v>
          </cell>
        </row>
        <row r="2431">
          <cell r="A2431">
            <v>35991</v>
          </cell>
          <cell r="B2431">
            <v>1381.22</v>
          </cell>
        </row>
        <row r="2432">
          <cell r="A2432">
            <v>35992</v>
          </cell>
          <cell r="B2432">
            <v>1378.01</v>
          </cell>
        </row>
        <row r="2433">
          <cell r="A2433">
            <v>35993</v>
          </cell>
          <cell r="B2433">
            <v>1376.74</v>
          </cell>
        </row>
        <row r="2434">
          <cell r="A2434">
            <v>35994</v>
          </cell>
          <cell r="B2434">
            <v>1381.54</v>
          </cell>
        </row>
        <row r="2435">
          <cell r="A2435">
            <v>35995</v>
          </cell>
          <cell r="B2435">
            <v>1381.54</v>
          </cell>
        </row>
        <row r="2436">
          <cell r="A2436">
            <v>35996</v>
          </cell>
          <cell r="B2436">
            <v>1381.54</v>
          </cell>
        </row>
        <row r="2437">
          <cell r="A2437">
            <v>35997</v>
          </cell>
          <cell r="B2437">
            <v>1381.54</v>
          </cell>
        </row>
        <row r="2438">
          <cell r="A2438">
            <v>35998</v>
          </cell>
          <cell r="B2438">
            <v>1380.87</v>
          </cell>
        </row>
        <row r="2439">
          <cell r="A2439">
            <v>35999</v>
          </cell>
          <cell r="B2439">
            <v>1376.87</v>
          </cell>
        </row>
        <row r="2440">
          <cell r="A2440">
            <v>36000</v>
          </cell>
          <cell r="B2440">
            <v>1378.88</v>
          </cell>
        </row>
        <row r="2441">
          <cell r="A2441">
            <v>36001</v>
          </cell>
          <cell r="B2441">
            <v>1379.61</v>
          </cell>
        </row>
        <row r="2442">
          <cell r="A2442">
            <v>36002</v>
          </cell>
          <cell r="B2442">
            <v>1379.61</v>
          </cell>
        </row>
        <row r="2443">
          <cell r="A2443">
            <v>36003</v>
          </cell>
          <cell r="B2443">
            <v>1379.61</v>
          </cell>
        </row>
        <row r="2444">
          <cell r="A2444">
            <v>36004</v>
          </cell>
          <cell r="B2444">
            <v>1378.33</v>
          </cell>
        </row>
        <row r="2445">
          <cell r="A2445">
            <v>36005</v>
          </cell>
          <cell r="B2445">
            <v>1376.12</v>
          </cell>
        </row>
        <row r="2446">
          <cell r="A2446">
            <v>36006</v>
          </cell>
          <cell r="B2446">
            <v>1373.49</v>
          </cell>
        </row>
        <row r="2447">
          <cell r="A2447">
            <v>36007</v>
          </cell>
          <cell r="B2447">
            <v>1370.65</v>
          </cell>
        </row>
        <row r="2448">
          <cell r="A2448">
            <v>36008</v>
          </cell>
          <cell r="B2448">
            <v>1372.14</v>
          </cell>
        </row>
        <row r="2449">
          <cell r="A2449">
            <v>36009</v>
          </cell>
          <cell r="B2449">
            <v>1372.14</v>
          </cell>
        </row>
        <row r="2450">
          <cell r="A2450">
            <v>36010</v>
          </cell>
          <cell r="B2450">
            <v>1372.14</v>
          </cell>
        </row>
        <row r="2451">
          <cell r="A2451">
            <v>36011</v>
          </cell>
          <cell r="B2451">
            <v>1371.16</v>
          </cell>
        </row>
        <row r="2452">
          <cell r="A2452">
            <v>36012</v>
          </cell>
          <cell r="B2452">
            <v>1368.24</v>
          </cell>
        </row>
        <row r="2453">
          <cell r="A2453">
            <v>36013</v>
          </cell>
          <cell r="B2453">
            <v>1366.44</v>
          </cell>
        </row>
        <row r="2454">
          <cell r="A2454">
            <v>36014</v>
          </cell>
          <cell r="B2454">
            <v>1364.9</v>
          </cell>
        </row>
        <row r="2455">
          <cell r="A2455">
            <v>36015</v>
          </cell>
          <cell r="B2455">
            <v>1364.9</v>
          </cell>
        </row>
        <row r="2456">
          <cell r="A2456">
            <v>36016</v>
          </cell>
          <cell r="B2456">
            <v>1364.9</v>
          </cell>
        </row>
        <row r="2457">
          <cell r="A2457">
            <v>36017</v>
          </cell>
          <cell r="B2457">
            <v>1364.9</v>
          </cell>
        </row>
        <row r="2458">
          <cell r="A2458">
            <v>36018</v>
          </cell>
          <cell r="B2458">
            <v>1359.22</v>
          </cell>
        </row>
        <row r="2459">
          <cell r="A2459">
            <v>36019</v>
          </cell>
          <cell r="B2459">
            <v>1365.58</v>
          </cell>
        </row>
        <row r="2460">
          <cell r="A2460">
            <v>36020</v>
          </cell>
          <cell r="B2460">
            <v>1371.23</v>
          </cell>
        </row>
        <row r="2461">
          <cell r="A2461">
            <v>36021</v>
          </cell>
          <cell r="B2461">
            <v>1377.08</v>
          </cell>
        </row>
        <row r="2462">
          <cell r="A2462">
            <v>36022</v>
          </cell>
          <cell r="B2462">
            <v>1386.02</v>
          </cell>
        </row>
        <row r="2463">
          <cell r="A2463">
            <v>36023</v>
          </cell>
          <cell r="B2463">
            <v>1386.02</v>
          </cell>
        </row>
        <row r="2464">
          <cell r="A2464">
            <v>36024</v>
          </cell>
          <cell r="B2464">
            <v>1386.02</v>
          </cell>
        </row>
        <row r="2465">
          <cell r="A2465">
            <v>36025</v>
          </cell>
          <cell r="B2465">
            <v>1386.02</v>
          </cell>
        </row>
        <row r="2466">
          <cell r="A2466">
            <v>36026</v>
          </cell>
          <cell r="B2466">
            <v>1385.77</v>
          </cell>
        </row>
        <row r="2467">
          <cell r="A2467">
            <v>36027</v>
          </cell>
          <cell r="B2467">
            <v>1384.24</v>
          </cell>
        </row>
        <row r="2468">
          <cell r="A2468">
            <v>36028</v>
          </cell>
          <cell r="B2468">
            <v>1391.55</v>
          </cell>
        </row>
        <row r="2469">
          <cell r="A2469">
            <v>36029</v>
          </cell>
          <cell r="B2469">
            <v>1407.27</v>
          </cell>
        </row>
        <row r="2470">
          <cell r="A2470">
            <v>36030</v>
          </cell>
          <cell r="B2470">
            <v>1407.27</v>
          </cell>
        </row>
        <row r="2471">
          <cell r="A2471">
            <v>36031</v>
          </cell>
          <cell r="B2471">
            <v>1407.27</v>
          </cell>
        </row>
        <row r="2472">
          <cell r="A2472">
            <v>36032</v>
          </cell>
          <cell r="B2472">
            <v>1418.22</v>
          </cell>
        </row>
        <row r="2473">
          <cell r="A2473">
            <v>36033</v>
          </cell>
          <cell r="B2473">
            <v>1420.27</v>
          </cell>
        </row>
        <row r="2474">
          <cell r="A2474">
            <v>36034</v>
          </cell>
          <cell r="B2474">
            <v>1430.33</v>
          </cell>
        </row>
        <row r="2475">
          <cell r="A2475">
            <v>36035</v>
          </cell>
          <cell r="B2475">
            <v>1438.16</v>
          </cell>
        </row>
        <row r="2476">
          <cell r="A2476">
            <v>36036</v>
          </cell>
          <cell r="B2476">
            <v>1440.87</v>
          </cell>
        </row>
        <row r="2477">
          <cell r="A2477">
            <v>36037</v>
          </cell>
          <cell r="B2477">
            <v>1440.87</v>
          </cell>
        </row>
        <row r="2478">
          <cell r="A2478">
            <v>36038</v>
          </cell>
          <cell r="B2478">
            <v>1440.87</v>
          </cell>
        </row>
        <row r="2479">
          <cell r="A2479">
            <v>36039</v>
          </cell>
          <cell r="B2479">
            <v>1441.86</v>
          </cell>
        </row>
        <row r="2480">
          <cell r="A2480">
            <v>36040</v>
          </cell>
          <cell r="B2480">
            <v>1442.95</v>
          </cell>
        </row>
        <row r="2481">
          <cell r="A2481">
            <v>36041</v>
          </cell>
          <cell r="B2481">
            <v>1518.56</v>
          </cell>
        </row>
        <row r="2482">
          <cell r="A2482">
            <v>36042</v>
          </cell>
          <cell r="B2482">
            <v>1532.19</v>
          </cell>
        </row>
        <row r="2483">
          <cell r="A2483">
            <v>36043</v>
          </cell>
          <cell r="B2483">
            <v>1538.84</v>
          </cell>
        </row>
        <row r="2484">
          <cell r="A2484">
            <v>36044</v>
          </cell>
          <cell r="B2484">
            <v>1538.84</v>
          </cell>
        </row>
        <row r="2485">
          <cell r="A2485">
            <v>36045</v>
          </cell>
          <cell r="B2485">
            <v>1538.84</v>
          </cell>
        </row>
        <row r="2486">
          <cell r="A2486">
            <v>36046</v>
          </cell>
          <cell r="B2486">
            <v>1511.55</v>
          </cell>
        </row>
        <row r="2487">
          <cell r="A2487">
            <v>36047</v>
          </cell>
          <cell r="B2487">
            <v>1505.66</v>
          </cell>
        </row>
        <row r="2488">
          <cell r="A2488">
            <v>36048</v>
          </cell>
          <cell r="B2488">
            <v>1493.4</v>
          </cell>
        </row>
        <row r="2489">
          <cell r="A2489">
            <v>36049</v>
          </cell>
          <cell r="B2489">
            <v>1506.27</v>
          </cell>
        </row>
        <row r="2490">
          <cell r="A2490">
            <v>36050</v>
          </cell>
          <cell r="B2490">
            <v>1505.85</v>
          </cell>
        </row>
        <row r="2491">
          <cell r="A2491">
            <v>36051</v>
          </cell>
          <cell r="B2491">
            <v>1505.85</v>
          </cell>
        </row>
        <row r="2492">
          <cell r="A2492">
            <v>36052</v>
          </cell>
          <cell r="B2492">
            <v>1505.85</v>
          </cell>
        </row>
        <row r="2493">
          <cell r="A2493">
            <v>36053</v>
          </cell>
          <cell r="B2493">
            <v>1510.41</v>
          </cell>
        </row>
        <row r="2494">
          <cell r="A2494">
            <v>36054</v>
          </cell>
          <cell r="B2494">
            <v>1516.92</v>
          </cell>
        </row>
        <row r="2495">
          <cell r="A2495">
            <v>36055</v>
          </cell>
          <cell r="B2495">
            <v>1520.63</v>
          </cell>
        </row>
        <row r="2496">
          <cell r="A2496">
            <v>36056</v>
          </cell>
          <cell r="B2496">
            <v>1531.49</v>
          </cell>
        </row>
        <row r="2497">
          <cell r="A2497">
            <v>36057</v>
          </cell>
          <cell r="B2497">
            <v>1533.95</v>
          </cell>
        </row>
        <row r="2498">
          <cell r="A2498">
            <v>36058</v>
          </cell>
          <cell r="B2498">
            <v>1533.95</v>
          </cell>
        </row>
        <row r="2499">
          <cell r="A2499">
            <v>36059</v>
          </cell>
          <cell r="B2499">
            <v>1533.95</v>
          </cell>
        </row>
        <row r="2500">
          <cell r="A2500">
            <v>36060</v>
          </cell>
          <cell r="B2500">
            <v>1529.26</v>
          </cell>
        </row>
        <row r="2501">
          <cell r="A2501">
            <v>36061</v>
          </cell>
          <cell r="B2501">
            <v>1541.16</v>
          </cell>
        </row>
        <row r="2502">
          <cell r="A2502">
            <v>36062</v>
          </cell>
          <cell r="B2502">
            <v>1561.28</v>
          </cell>
        </row>
        <row r="2503">
          <cell r="A2503">
            <v>36063</v>
          </cell>
          <cell r="B2503">
            <v>1548.95</v>
          </cell>
        </row>
        <row r="2504">
          <cell r="A2504">
            <v>36064</v>
          </cell>
          <cell r="B2504">
            <v>1547.81</v>
          </cell>
        </row>
        <row r="2505">
          <cell r="A2505">
            <v>36065</v>
          </cell>
          <cell r="B2505">
            <v>1547.81</v>
          </cell>
        </row>
        <row r="2506">
          <cell r="A2506">
            <v>36066</v>
          </cell>
          <cell r="B2506">
            <v>1547.81</v>
          </cell>
        </row>
        <row r="2507">
          <cell r="A2507">
            <v>36067</v>
          </cell>
          <cell r="B2507">
            <v>1556.25</v>
          </cell>
        </row>
        <row r="2508">
          <cell r="A2508">
            <v>36068</v>
          </cell>
          <cell r="B2508">
            <v>1556.15</v>
          </cell>
        </row>
        <row r="2509">
          <cell r="A2509">
            <v>36069</v>
          </cell>
          <cell r="B2509">
            <v>1556.52</v>
          </cell>
        </row>
        <row r="2510">
          <cell r="A2510">
            <v>36070</v>
          </cell>
          <cell r="B2510">
            <v>1573.22</v>
          </cell>
        </row>
        <row r="2511">
          <cell r="A2511">
            <v>36071</v>
          </cell>
          <cell r="B2511">
            <v>1578.96</v>
          </cell>
        </row>
        <row r="2512">
          <cell r="A2512">
            <v>36072</v>
          </cell>
          <cell r="B2512">
            <v>1578.96</v>
          </cell>
        </row>
        <row r="2513">
          <cell r="A2513">
            <v>36073</v>
          </cell>
          <cell r="B2513">
            <v>1578.96</v>
          </cell>
        </row>
        <row r="2514">
          <cell r="A2514">
            <v>36074</v>
          </cell>
          <cell r="B2514">
            <v>1585.64</v>
          </cell>
        </row>
        <row r="2515">
          <cell r="A2515">
            <v>36075</v>
          </cell>
          <cell r="B2515">
            <v>1588.64</v>
          </cell>
        </row>
        <row r="2516">
          <cell r="A2516">
            <v>36076</v>
          </cell>
          <cell r="B2516">
            <v>1586.53</v>
          </cell>
        </row>
        <row r="2517">
          <cell r="A2517">
            <v>36077</v>
          </cell>
          <cell r="B2517">
            <v>1587.46</v>
          </cell>
        </row>
        <row r="2518">
          <cell r="A2518">
            <v>36078</v>
          </cell>
          <cell r="B2518">
            <v>1590.64</v>
          </cell>
        </row>
        <row r="2519">
          <cell r="A2519">
            <v>36079</v>
          </cell>
          <cell r="B2519">
            <v>1590.64</v>
          </cell>
        </row>
        <row r="2520">
          <cell r="A2520">
            <v>36080</v>
          </cell>
          <cell r="B2520">
            <v>1590.64</v>
          </cell>
        </row>
        <row r="2521">
          <cell r="A2521">
            <v>36081</v>
          </cell>
          <cell r="B2521">
            <v>1590.64</v>
          </cell>
        </row>
        <row r="2522">
          <cell r="A2522">
            <v>36082</v>
          </cell>
          <cell r="B2522">
            <v>1592.11</v>
          </cell>
        </row>
        <row r="2523">
          <cell r="A2523">
            <v>36083</v>
          </cell>
          <cell r="B2523">
            <v>1591.01</v>
          </cell>
        </row>
        <row r="2524">
          <cell r="A2524">
            <v>36084</v>
          </cell>
          <cell r="B2524">
            <v>1594.19</v>
          </cell>
        </row>
        <row r="2525">
          <cell r="A2525">
            <v>36085</v>
          </cell>
          <cell r="B2525">
            <v>1596.21</v>
          </cell>
        </row>
        <row r="2526">
          <cell r="A2526">
            <v>36086</v>
          </cell>
          <cell r="B2526">
            <v>1596.21</v>
          </cell>
        </row>
        <row r="2527">
          <cell r="A2527">
            <v>36087</v>
          </cell>
          <cell r="B2527">
            <v>1596.21</v>
          </cell>
        </row>
        <row r="2528">
          <cell r="A2528">
            <v>36088</v>
          </cell>
          <cell r="B2528">
            <v>1598.18</v>
          </cell>
        </row>
        <row r="2529">
          <cell r="A2529">
            <v>36089</v>
          </cell>
          <cell r="B2529">
            <v>1598.61</v>
          </cell>
        </row>
        <row r="2530">
          <cell r="A2530">
            <v>36090</v>
          </cell>
          <cell r="B2530">
            <v>1597.79</v>
          </cell>
        </row>
        <row r="2531">
          <cell r="A2531">
            <v>36091</v>
          </cell>
          <cell r="B2531">
            <v>1599.15</v>
          </cell>
        </row>
        <row r="2532">
          <cell r="A2532">
            <v>36092</v>
          </cell>
          <cell r="B2532">
            <v>1597.97</v>
          </cell>
        </row>
        <row r="2533">
          <cell r="A2533">
            <v>36093</v>
          </cell>
          <cell r="B2533">
            <v>1597.97</v>
          </cell>
        </row>
        <row r="2534">
          <cell r="A2534">
            <v>36094</v>
          </cell>
          <cell r="B2534">
            <v>1597.97</v>
          </cell>
        </row>
        <row r="2535">
          <cell r="A2535">
            <v>36095</v>
          </cell>
          <cell r="B2535">
            <v>1590.64</v>
          </cell>
        </row>
        <row r="2536">
          <cell r="A2536">
            <v>36096</v>
          </cell>
          <cell r="B2536">
            <v>1576.38</v>
          </cell>
        </row>
        <row r="2537">
          <cell r="A2537">
            <v>36097</v>
          </cell>
          <cell r="B2537">
            <v>1577.9</v>
          </cell>
        </row>
        <row r="2538">
          <cell r="A2538">
            <v>36098</v>
          </cell>
          <cell r="B2538">
            <v>1577.19</v>
          </cell>
        </row>
        <row r="2539">
          <cell r="A2539">
            <v>36099</v>
          </cell>
          <cell r="B2539">
            <v>1575.08</v>
          </cell>
        </row>
        <row r="2540">
          <cell r="A2540">
            <v>36100</v>
          </cell>
          <cell r="B2540">
            <v>1575.08</v>
          </cell>
        </row>
        <row r="2541">
          <cell r="A2541">
            <v>36101</v>
          </cell>
          <cell r="B2541">
            <v>1575.08</v>
          </cell>
        </row>
        <row r="2542">
          <cell r="A2542">
            <v>36102</v>
          </cell>
          <cell r="B2542">
            <v>1575.08</v>
          </cell>
        </row>
        <row r="2543">
          <cell r="A2543">
            <v>36103</v>
          </cell>
          <cell r="B2543">
            <v>1569.93</v>
          </cell>
        </row>
        <row r="2544">
          <cell r="A2544">
            <v>36104</v>
          </cell>
          <cell r="B2544">
            <v>1568.54</v>
          </cell>
        </row>
        <row r="2545">
          <cell r="A2545">
            <v>36105</v>
          </cell>
          <cell r="B2545">
            <v>1563.32</v>
          </cell>
        </row>
        <row r="2546">
          <cell r="A2546">
            <v>36106</v>
          </cell>
          <cell r="B2546">
            <v>1553.71</v>
          </cell>
        </row>
        <row r="2547">
          <cell r="A2547">
            <v>36107</v>
          </cell>
          <cell r="B2547">
            <v>1553.71</v>
          </cell>
        </row>
        <row r="2548">
          <cell r="A2548">
            <v>36108</v>
          </cell>
          <cell r="B2548">
            <v>1553.71</v>
          </cell>
        </row>
        <row r="2549">
          <cell r="A2549">
            <v>36109</v>
          </cell>
          <cell r="B2549">
            <v>1559.35</v>
          </cell>
        </row>
        <row r="2550">
          <cell r="A2550">
            <v>36110</v>
          </cell>
          <cell r="B2550">
            <v>1571.76</v>
          </cell>
        </row>
        <row r="2551">
          <cell r="A2551">
            <v>36111</v>
          </cell>
          <cell r="B2551">
            <v>1577.61</v>
          </cell>
        </row>
        <row r="2552">
          <cell r="A2552">
            <v>36112</v>
          </cell>
          <cell r="B2552">
            <v>1578.79</v>
          </cell>
        </row>
        <row r="2553">
          <cell r="A2553">
            <v>36113</v>
          </cell>
          <cell r="B2553">
            <v>1580.99</v>
          </cell>
        </row>
        <row r="2554">
          <cell r="A2554">
            <v>36114</v>
          </cell>
          <cell r="B2554">
            <v>1580.99</v>
          </cell>
        </row>
        <row r="2555">
          <cell r="A2555">
            <v>36115</v>
          </cell>
          <cell r="B2555">
            <v>1580.99</v>
          </cell>
        </row>
        <row r="2556">
          <cell r="A2556">
            <v>36116</v>
          </cell>
          <cell r="B2556">
            <v>1580.99</v>
          </cell>
        </row>
        <row r="2557">
          <cell r="A2557">
            <v>36117</v>
          </cell>
          <cell r="B2557">
            <v>1583.29</v>
          </cell>
        </row>
        <row r="2558">
          <cell r="A2558">
            <v>36118</v>
          </cell>
          <cell r="B2558">
            <v>1569.6</v>
          </cell>
        </row>
        <row r="2559">
          <cell r="A2559">
            <v>36119</v>
          </cell>
          <cell r="B2559">
            <v>1558.49</v>
          </cell>
        </row>
        <row r="2560">
          <cell r="A2560">
            <v>36120</v>
          </cell>
          <cell r="B2560">
            <v>1539.38</v>
          </cell>
        </row>
        <row r="2561">
          <cell r="A2561">
            <v>36121</v>
          </cell>
          <cell r="B2561">
            <v>1539.38</v>
          </cell>
        </row>
        <row r="2562">
          <cell r="A2562">
            <v>36122</v>
          </cell>
          <cell r="B2562">
            <v>1539.38</v>
          </cell>
        </row>
        <row r="2563">
          <cell r="A2563">
            <v>36123</v>
          </cell>
          <cell r="B2563">
            <v>1547.92</v>
          </cell>
        </row>
        <row r="2564">
          <cell r="A2564">
            <v>36124</v>
          </cell>
          <cell r="B2564">
            <v>1557.57</v>
          </cell>
        </row>
        <row r="2565">
          <cell r="A2565">
            <v>36125</v>
          </cell>
          <cell r="B2565">
            <v>1545.53</v>
          </cell>
        </row>
        <row r="2566">
          <cell r="A2566">
            <v>36126</v>
          </cell>
          <cell r="B2566">
            <v>1543.45</v>
          </cell>
        </row>
        <row r="2567">
          <cell r="A2567">
            <v>36127</v>
          </cell>
          <cell r="B2567">
            <v>1547.11</v>
          </cell>
        </row>
        <row r="2568">
          <cell r="A2568">
            <v>36128</v>
          </cell>
          <cell r="B2568">
            <v>1547.11</v>
          </cell>
        </row>
        <row r="2569">
          <cell r="A2569">
            <v>36129</v>
          </cell>
          <cell r="B2569">
            <v>1547.11</v>
          </cell>
        </row>
        <row r="2570">
          <cell r="A2570">
            <v>36130</v>
          </cell>
          <cell r="B2570">
            <v>1545.88</v>
          </cell>
        </row>
        <row r="2571">
          <cell r="A2571">
            <v>36131</v>
          </cell>
          <cell r="B2571">
            <v>1545.82</v>
          </cell>
        </row>
        <row r="2572">
          <cell r="A2572">
            <v>36132</v>
          </cell>
          <cell r="B2572">
            <v>1539.32</v>
          </cell>
        </row>
        <row r="2573">
          <cell r="A2573">
            <v>36133</v>
          </cell>
          <cell r="B2573">
            <v>1545.89</v>
          </cell>
        </row>
        <row r="2574">
          <cell r="A2574">
            <v>36134</v>
          </cell>
          <cell r="B2574">
            <v>1552.48</v>
          </cell>
        </row>
        <row r="2575">
          <cell r="A2575">
            <v>36135</v>
          </cell>
          <cell r="B2575">
            <v>1552.48</v>
          </cell>
        </row>
        <row r="2576">
          <cell r="A2576">
            <v>36136</v>
          </cell>
          <cell r="B2576">
            <v>1552.48</v>
          </cell>
        </row>
        <row r="2577">
          <cell r="A2577">
            <v>36137</v>
          </cell>
          <cell r="B2577">
            <v>1548.63</v>
          </cell>
        </row>
        <row r="2578">
          <cell r="A2578">
            <v>36138</v>
          </cell>
          <cell r="B2578">
            <v>1548.63</v>
          </cell>
        </row>
        <row r="2579">
          <cell r="A2579">
            <v>36139</v>
          </cell>
          <cell r="B2579">
            <v>1541.14</v>
          </cell>
        </row>
        <row r="2580">
          <cell r="A2580">
            <v>36140</v>
          </cell>
          <cell r="B2580">
            <v>1530.63</v>
          </cell>
        </row>
        <row r="2581">
          <cell r="A2581">
            <v>36141</v>
          </cell>
          <cell r="B2581">
            <v>1531.13</v>
          </cell>
        </row>
        <row r="2582">
          <cell r="A2582">
            <v>36142</v>
          </cell>
          <cell r="B2582">
            <v>1531.13</v>
          </cell>
        </row>
        <row r="2583">
          <cell r="A2583">
            <v>36143</v>
          </cell>
          <cell r="B2583">
            <v>1531.13</v>
          </cell>
        </row>
        <row r="2584">
          <cell r="A2584">
            <v>36144</v>
          </cell>
          <cell r="B2584">
            <v>1532.76</v>
          </cell>
        </row>
        <row r="2585">
          <cell r="A2585">
            <v>36145</v>
          </cell>
          <cell r="B2585">
            <v>1529.07</v>
          </cell>
        </row>
        <row r="2586">
          <cell r="A2586">
            <v>36146</v>
          </cell>
          <cell r="B2586">
            <v>1523.8</v>
          </cell>
        </row>
        <row r="2587">
          <cell r="A2587">
            <v>36147</v>
          </cell>
          <cell r="B2587">
            <v>1515.98</v>
          </cell>
        </row>
        <row r="2588">
          <cell r="A2588">
            <v>36148</v>
          </cell>
          <cell r="B2588">
            <v>1494.11</v>
          </cell>
        </row>
        <row r="2589">
          <cell r="A2589">
            <v>36149</v>
          </cell>
          <cell r="B2589">
            <v>1494.11</v>
          </cell>
        </row>
        <row r="2590">
          <cell r="A2590">
            <v>36150</v>
          </cell>
          <cell r="B2590">
            <v>1494.11</v>
          </cell>
        </row>
        <row r="2591">
          <cell r="A2591">
            <v>36151</v>
          </cell>
          <cell r="B2591">
            <v>1477.51</v>
          </cell>
        </row>
        <row r="2592">
          <cell r="A2592">
            <v>36152</v>
          </cell>
          <cell r="B2592">
            <v>1467.04</v>
          </cell>
        </row>
        <row r="2593">
          <cell r="A2593">
            <v>36153</v>
          </cell>
          <cell r="B2593">
            <v>1484.88</v>
          </cell>
        </row>
        <row r="2594">
          <cell r="A2594">
            <v>36154</v>
          </cell>
          <cell r="B2594">
            <v>1484.88</v>
          </cell>
        </row>
        <row r="2595">
          <cell r="A2595">
            <v>36155</v>
          </cell>
          <cell r="B2595">
            <v>1484.88</v>
          </cell>
        </row>
        <row r="2596">
          <cell r="A2596">
            <v>36156</v>
          </cell>
          <cell r="B2596">
            <v>1484.88</v>
          </cell>
        </row>
        <row r="2597">
          <cell r="A2597">
            <v>36157</v>
          </cell>
          <cell r="B2597">
            <v>1484.88</v>
          </cell>
        </row>
        <row r="2598">
          <cell r="A2598">
            <v>36158</v>
          </cell>
          <cell r="B2598">
            <v>1507.52</v>
          </cell>
        </row>
        <row r="2599">
          <cell r="A2599">
            <v>36159</v>
          </cell>
          <cell r="B2599">
            <v>1535.55</v>
          </cell>
        </row>
        <row r="2600">
          <cell r="A2600">
            <v>36160</v>
          </cell>
          <cell r="B2600">
            <v>1542.11</v>
          </cell>
        </row>
        <row r="2601">
          <cell r="A2601">
            <v>36161</v>
          </cell>
          <cell r="B2601">
            <v>1542.11</v>
          </cell>
        </row>
        <row r="2602">
          <cell r="A2602">
            <v>36162</v>
          </cell>
          <cell r="B2602">
            <v>1542.11</v>
          </cell>
        </row>
        <row r="2603">
          <cell r="A2603">
            <v>36163</v>
          </cell>
          <cell r="B2603">
            <v>1542.11</v>
          </cell>
        </row>
        <row r="2604">
          <cell r="A2604">
            <v>36164</v>
          </cell>
          <cell r="B2604">
            <v>1542.11</v>
          </cell>
        </row>
        <row r="2605">
          <cell r="A2605">
            <v>36165</v>
          </cell>
          <cell r="B2605">
            <v>1545.11</v>
          </cell>
        </row>
        <row r="2606">
          <cell r="A2606">
            <v>36166</v>
          </cell>
          <cell r="B2606">
            <v>1528.28</v>
          </cell>
        </row>
        <row r="2607">
          <cell r="A2607">
            <v>36167</v>
          </cell>
          <cell r="B2607">
            <v>1530.48</v>
          </cell>
        </row>
        <row r="2608">
          <cell r="A2608">
            <v>36168</v>
          </cell>
          <cell r="B2608">
            <v>1543.22</v>
          </cell>
        </row>
        <row r="2609">
          <cell r="A2609">
            <v>36169</v>
          </cell>
          <cell r="B2609">
            <v>1535.96</v>
          </cell>
        </row>
        <row r="2610">
          <cell r="A2610">
            <v>36170</v>
          </cell>
          <cell r="B2610">
            <v>1535.96</v>
          </cell>
        </row>
        <row r="2611">
          <cell r="A2611">
            <v>36171</v>
          </cell>
          <cell r="B2611">
            <v>1535.96</v>
          </cell>
        </row>
        <row r="2612">
          <cell r="A2612">
            <v>36172</v>
          </cell>
          <cell r="B2612">
            <v>1535.96</v>
          </cell>
        </row>
        <row r="2613">
          <cell r="A2613">
            <v>36173</v>
          </cell>
          <cell r="B2613">
            <v>1549.35</v>
          </cell>
        </row>
        <row r="2614">
          <cell r="A2614">
            <v>36174</v>
          </cell>
          <cell r="B2614">
            <v>1588.8</v>
          </cell>
        </row>
        <row r="2615">
          <cell r="A2615">
            <v>36175</v>
          </cell>
          <cell r="B2615">
            <v>1584.42</v>
          </cell>
        </row>
        <row r="2616">
          <cell r="A2616">
            <v>36176</v>
          </cell>
          <cell r="B2616">
            <v>1596.59</v>
          </cell>
        </row>
        <row r="2617">
          <cell r="A2617">
            <v>36177</v>
          </cell>
          <cell r="B2617">
            <v>1596.59</v>
          </cell>
        </row>
        <row r="2618">
          <cell r="A2618">
            <v>36178</v>
          </cell>
          <cell r="B2618">
            <v>1596.59</v>
          </cell>
        </row>
        <row r="2619">
          <cell r="A2619">
            <v>36179</v>
          </cell>
          <cell r="B2619">
            <v>1580.4</v>
          </cell>
        </row>
        <row r="2620">
          <cell r="A2620">
            <v>36180</v>
          </cell>
          <cell r="B2620">
            <v>1587.18</v>
          </cell>
        </row>
        <row r="2621">
          <cell r="A2621">
            <v>36181</v>
          </cell>
          <cell r="B2621">
            <v>1582.57</v>
          </cell>
        </row>
        <row r="2622">
          <cell r="A2622">
            <v>36182</v>
          </cell>
          <cell r="B2622">
            <v>1589.65</v>
          </cell>
        </row>
        <row r="2623">
          <cell r="A2623">
            <v>36183</v>
          </cell>
          <cell r="B2623">
            <v>1591.81</v>
          </cell>
        </row>
        <row r="2624">
          <cell r="A2624">
            <v>36184</v>
          </cell>
          <cell r="B2624">
            <v>1591.81</v>
          </cell>
        </row>
        <row r="2625">
          <cell r="A2625">
            <v>36185</v>
          </cell>
          <cell r="B2625">
            <v>1591.81</v>
          </cell>
        </row>
        <row r="2626">
          <cell r="A2626">
            <v>36186</v>
          </cell>
          <cell r="B2626">
            <v>1591.58</v>
          </cell>
        </row>
        <row r="2627">
          <cell r="A2627">
            <v>36187</v>
          </cell>
          <cell r="B2627">
            <v>1591.69</v>
          </cell>
        </row>
        <row r="2628">
          <cell r="A2628">
            <v>36188</v>
          </cell>
          <cell r="B2628">
            <v>1590.33</v>
          </cell>
        </row>
        <row r="2629">
          <cell r="A2629">
            <v>36189</v>
          </cell>
          <cell r="B2629">
            <v>1580.72</v>
          </cell>
        </row>
        <row r="2630">
          <cell r="A2630">
            <v>36190</v>
          </cell>
          <cell r="B2630">
            <v>1582.9</v>
          </cell>
        </row>
        <row r="2631">
          <cell r="A2631">
            <v>36191</v>
          </cell>
          <cell r="B2631">
            <v>1582.9</v>
          </cell>
        </row>
        <row r="2632">
          <cell r="A2632">
            <v>36192</v>
          </cell>
          <cell r="B2632">
            <v>1582.9</v>
          </cell>
        </row>
        <row r="2633">
          <cell r="A2633">
            <v>36193</v>
          </cell>
          <cell r="B2633">
            <v>1581.27</v>
          </cell>
        </row>
        <row r="2634">
          <cell r="A2634">
            <v>36194</v>
          </cell>
          <cell r="B2634">
            <v>1576.22</v>
          </cell>
        </row>
        <row r="2635">
          <cell r="A2635">
            <v>36195</v>
          </cell>
          <cell r="B2635">
            <v>1574.07</v>
          </cell>
        </row>
        <row r="2636">
          <cell r="A2636">
            <v>36196</v>
          </cell>
          <cell r="B2636">
            <v>1575.69</v>
          </cell>
        </row>
        <row r="2637">
          <cell r="A2637">
            <v>36197</v>
          </cell>
          <cell r="B2637">
            <v>1570.94</v>
          </cell>
        </row>
        <row r="2638">
          <cell r="A2638">
            <v>36198</v>
          </cell>
          <cell r="B2638">
            <v>1570.94</v>
          </cell>
        </row>
        <row r="2639">
          <cell r="A2639">
            <v>36199</v>
          </cell>
          <cell r="B2639">
            <v>1570.94</v>
          </cell>
        </row>
        <row r="2640">
          <cell r="A2640">
            <v>36200</v>
          </cell>
          <cell r="B2640">
            <v>1562.14</v>
          </cell>
        </row>
        <row r="2641">
          <cell r="A2641">
            <v>36201</v>
          </cell>
          <cell r="B2641">
            <v>1563.39</v>
          </cell>
        </row>
        <row r="2642">
          <cell r="A2642">
            <v>36202</v>
          </cell>
          <cell r="B2642">
            <v>1570.81</v>
          </cell>
        </row>
        <row r="2643">
          <cell r="A2643">
            <v>36203</v>
          </cell>
          <cell r="B2643">
            <v>1564.04</v>
          </cell>
        </row>
        <row r="2644">
          <cell r="A2644">
            <v>36204</v>
          </cell>
          <cell r="B2644">
            <v>1565.57</v>
          </cell>
        </row>
        <row r="2645">
          <cell r="A2645">
            <v>36205</v>
          </cell>
          <cell r="B2645">
            <v>1565.57</v>
          </cell>
        </row>
        <row r="2646">
          <cell r="A2646">
            <v>36206</v>
          </cell>
          <cell r="B2646">
            <v>1565.57</v>
          </cell>
        </row>
        <row r="2647">
          <cell r="A2647">
            <v>36207</v>
          </cell>
          <cell r="B2647">
            <v>1557.79</v>
          </cell>
        </row>
        <row r="2648">
          <cell r="A2648">
            <v>36208</v>
          </cell>
          <cell r="B2648">
            <v>1561.53</v>
          </cell>
        </row>
        <row r="2649">
          <cell r="A2649">
            <v>36209</v>
          </cell>
          <cell r="B2649">
            <v>1569.4</v>
          </cell>
        </row>
        <row r="2650">
          <cell r="A2650">
            <v>36210</v>
          </cell>
          <cell r="B2650">
            <v>1567.17</v>
          </cell>
        </row>
        <row r="2651">
          <cell r="A2651">
            <v>36211</v>
          </cell>
          <cell r="B2651">
            <v>1560.46</v>
          </cell>
        </row>
        <row r="2652">
          <cell r="A2652">
            <v>36212</v>
          </cell>
          <cell r="B2652">
            <v>1560.46</v>
          </cell>
        </row>
        <row r="2653">
          <cell r="A2653">
            <v>36213</v>
          </cell>
          <cell r="B2653">
            <v>1560.46</v>
          </cell>
        </row>
        <row r="2654">
          <cell r="A2654">
            <v>36214</v>
          </cell>
          <cell r="B2654">
            <v>1556.65</v>
          </cell>
        </row>
        <row r="2655">
          <cell r="A2655">
            <v>36215</v>
          </cell>
          <cell r="B2655">
            <v>1550.88</v>
          </cell>
        </row>
        <row r="2656">
          <cell r="A2656">
            <v>36216</v>
          </cell>
          <cell r="B2656">
            <v>1557.97</v>
          </cell>
        </row>
        <row r="2657">
          <cell r="A2657">
            <v>36217</v>
          </cell>
          <cell r="B2657">
            <v>1572.46</v>
          </cell>
        </row>
        <row r="2658">
          <cell r="A2658">
            <v>36218</v>
          </cell>
          <cell r="B2658">
            <v>1568.3</v>
          </cell>
        </row>
        <row r="2659">
          <cell r="A2659">
            <v>36219</v>
          </cell>
          <cell r="B2659">
            <v>1568.3</v>
          </cell>
        </row>
        <row r="2660">
          <cell r="A2660">
            <v>36220</v>
          </cell>
          <cell r="B2660">
            <v>1568.3</v>
          </cell>
        </row>
        <row r="2661">
          <cell r="A2661">
            <v>36221</v>
          </cell>
          <cell r="B2661">
            <v>1560.4</v>
          </cell>
        </row>
        <row r="2662">
          <cell r="A2662">
            <v>36222</v>
          </cell>
          <cell r="B2662">
            <v>1557.94</v>
          </cell>
        </row>
        <row r="2663">
          <cell r="A2663">
            <v>36223</v>
          </cell>
          <cell r="B2663">
            <v>1558.66</v>
          </cell>
        </row>
        <row r="2664">
          <cell r="A2664">
            <v>36224</v>
          </cell>
          <cell r="B2664">
            <v>1555.84</v>
          </cell>
        </row>
        <row r="2665">
          <cell r="A2665">
            <v>36225</v>
          </cell>
          <cell r="B2665">
            <v>1552.37</v>
          </cell>
        </row>
        <row r="2666">
          <cell r="A2666">
            <v>36226</v>
          </cell>
          <cell r="B2666">
            <v>1552.37</v>
          </cell>
        </row>
        <row r="2667">
          <cell r="A2667">
            <v>36227</v>
          </cell>
          <cell r="B2667">
            <v>1552.37</v>
          </cell>
        </row>
        <row r="2668">
          <cell r="A2668">
            <v>36228</v>
          </cell>
          <cell r="B2668">
            <v>1552.44</v>
          </cell>
        </row>
        <row r="2669">
          <cell r="A2669">
            <v>36229</v>
          </cell>
          <cell r="B2669">
            <v>1550.33</v>
          </cell>
        </row>
        <row r="2670">
          <cell r="A2670">
            <v>36230</v>
          </cell>
          <cell r="B2670">
            <v>1545.09</v>
          </cell>
        </row>
        <row r="2671">
          <cell r="A2671">
            <v>36231</v>
          </cell>
          <cell r="B2671">
            <v>1552.28</v>
          </cell>
        </row>
        <row r="2672">
          <cell r="A2672">
            <v>36232</v>
          </cell>
          <cell r="B2672">
            <v>1562.91</v>
          </cell>
        </row>
        <row r="2673">
          <cell r="A2673">
            <v>36233</v>
          </cell>
          <cell r="B2673">
            <v>1562.91</v>
          </cell>
        </row>
        <row r="2674">
          <cell r="A2674">
            <v>36234</v>
          </cell>
          <cell r="B2674">
            <v>1562.91</v>
          </cell>
        </row>
        <row r="2675">
          <cell r="A2675">
            <v>36235</v>
          </cell>
          <cell r="B2675">
            <v>1563.97</v>
          </cell>
        </row>
        <row r="2676">
          <cell r="A2676">
            <v>36236</v>
          </cell>
          <cell r="B2676">
            <v>1561.74</v>
          </cell>
        </row>
        <row r="2677">
          <cell r="A2677">
            <v>36237</v>
          </cell>
          <cell r="B2677">
            <v>1554.85</v>
          </cell>
        </row>
        <row r="2678">
          <cell r="A2678">
            <v>36238</v>
          </cell>
          <cell r="B2678">
            <v>1550.03</v>
          </cell>
        </row>
        <row r="2679">
          <cell r="A2679">
            <v>36239</v>
          </cell>
          <cell r="B2679">
            <v>1546.77</v>
          </cell>
        </row>
        <row r="2680">
          <cell r="A2680">
            <v>36240</v>
          </cell>
          <cell r="B2680">
            <v>1546.77</v>
          </cell>
        </row>
        <row r="2681">
          <cell r="A2681">
            <v>36241</v>
          </cell>
          <cell r="B2681">
            <v>1546.77</v>
          </cell>
        </row>
        <row r="2682">
          <cell r="A2682">
            <v>36242</v>
          </cell>
          <cell r="B2682">
            <v>1546.77</v>
          </cell>
        </row>
        <row r="2683">
          <cell r="A2683">
            <v>36243</v>
          </cell>
          <cell r="B2683">
            <v>1544.6</v>
          </cell>
        </row>
        <row r="2684">
          <cell r="A2684">
            <v>36244</v>
          </cell>
          <cell r="B2684">
            <v>1541.74</v>
          </cell>
        </row>
        <row r="2685">
          <cell r="A2685">
            <v>36245</v>
          </cell>
          <cell r="B2685">
            <v>1534.28</v>
          </cell>
        </row>
        <row r="2686">
          <cell r="A2686">
            <v>36246</v>
          </cell>
          <cell r="B2686">
            <v>1525.59</v>
          </cell>
        </row>
        <row r="2687">
          <cell r="A2687">
            <v>36247</v>
          </cell>
          <cell r="B2687">
            <v>1525.59</v>
          </cell>
        </row>
        <row r="2688">
          <cell r="A2688">
            <v>36248</v>
          </cell>
          <cell r="B2688">
            <v>1525.59</v>
          </cell>
        </row>
        <row r="2689">
          <cell r="A2689">
            <v>36249</v>
          </cell>
          <cell r="B2689">
            <v>1529.59</v>
          </cell>
        </row>
        <row r="2690">
          <cell r="A2690">
            <v>36250</v>
          </cell>
          <cell r="B2690">
            <v>1533.51</v>
          </cell>
        </row>
        <row r="2691">
          <cell r="A2691">
            <v>36251</v>
          </cell>
          <cell r="B2691">
            <v>1533.32</v>
          </cell>
        </row>
        <row r="2692">
          <cell r="A2692">
            <v>36252</v>
          </cell>
          <cell r="B2692">
            <v>1533.32</v>
          </cell>
        </row>
        <row r="2693">
          <cell r="A2693">
            <v>36253</v>
          </cell>
          <cell r="B2693">
            <v>1533.32</v>
          </cell>
        </row>
        <row r="2694">
          <cell r="A2694">
            <v>36254</v>
          </cell>
          <cell r="B2694">
            <v>1533.32</v>
          </cell>
        </row>
        <row r="2695">
          <cell r="A2695">
            <v>36255</v>
          </cell>
          <cell r="B2695">
            <v>1533.32</v>
          </cell>
        </row>
        <row r="2696">
          <cell r="A2696">
            <v>36256</v>
          </cell>
          <cell r="B2696">
            <v>1532.48</v>
          </cell>
        </row>
        <row r="2697">
          <cell r="A2697">
            <v>36257</v>
          </cell>
          <cell r="B2697">
            <v>1534.13</v>
          </cell>
        </row>
        <row r="2698">
          <cell r="A2698">
            <v>36258</v>
          </cell>
          <cell r="B2698">
            <v>1548.14</v>
          </cell>
        </row>
        <row r="2699">
          <cell r="A2699">
            <v>36259</v>
          </cell>
          <cell r="B2699">
            <v>1574.77</v>
          </cell>
        </row>
        <row r="2700">
          <cell r="A2700">
            <v>36260</v>
          </cell>
          <cell r="B2700">
            <v>1588.17</v>
          </cell>
        </row>
        <row r="2701">
          <cell r="A2701">
            <v>36261</v>
          </cell>
          <cell r="B2701">
            <v>1588.17</v>
          </cell>
        </row>
        <row r="2702">
          <cell r="A2702">
            <v>36262</v>
          </cell>
          <cell r="B2702">
            <v>1588.17</v>
          </cell>
        </row>
        <row r="2703">
          <cell r="A2703">
            <v>36263</v>
          </cell>
          <cell r="B2703">
            <v>1588.19</v>
          </cell>
        </row>
        <row r="2704">
          <cell r="A2704">
            <v>36264</v>
          </cell>
          <cell r="B2704">
            <v>1603.95</v>
          </cell>
        </row>
        <row r="2705">
          <cell r="A2705">
            <v>36265</v>
          </cell>
          <cell r="B2705">
            <v>1593.17</v>
          </cell>
        </row>
        <row r="2706">
          <cell r="A2706">
            <v>36266</v>
          </cell>
          <cell r="B2706">
            <v>1586.04</v>
          </cell>
        </row>
        <row r="2707">
          <cell r="A2707">
            <v>36267</v>
          </cell>
          <cell r="B2707">
            <v>1578.93</v>
          </cell>
        </row>
        <row r="2708">
          <cell r="A2708">
            <v>36268</v>
          </cell>
          <cell r="B2708">
            <v>1578.93</v>
          </cell>
        </row>
        <row r="2709">
          <cell r="A2709">
            <v>36269</v>
          </cell>
          <cell r="B2709">
            <v>1578.93</v>
          </cell>
        </row>
        <row r="2710">
          <cell r="A2710">
            <v>36270</v>
          </cell>
          <cell r="B2710">
            <v>1570.53</v>
          </cell>
        </row>
        <row r="2711">
          <cell r="A2711">
            <v>36271</v>
          </cell>
          <cell r="B2711">
            <v>1563.94</v>
          </cell>
        </row>
        <row r="2712">
          <cell r="A2712">
            <v>36272</v>
          </cell>
          <cell r="B2712">
            <v>1570.34</v>
          </cell>
        </row>
        <row r="2713">
          <cell r="A2713">
            <v>36273</v>
          </cell>
          <cell r="B2713">
            <v>1573.86</v>
          </cell>
        </row>
        <row r="2714">
          <cell r="A2714">
            <v>36274</v>
          </cell>
          <cell r="B2714">
            <v>1578.98</v>
          </cell>
        </row>
        <row r="2715">
          <cell r="A2715">
            <v>36275</v>
          </cell>
          <cell r="B2715">
            <v>1578.98</v>
          </cell>
        </row>
        <row r="2716">
          <cell r="A2716">
            <v>36276</v>
          </cell>
          <cell r="B2716">
            <v>1578.98</v>
          </cell>
        </row>
        <row r="2717">
          <cell r="A2717">
            <v>36277</v>
          </cell>
          <cell r="B2717">
            <v>1580.78</v>
          </cell>
        </row>
        <row r="2718">
          <cell r="A2718">
            <v>36278</v>
          </cell>
          <cell r="B2718">
            <v>1590.53</v>
          </cell>
        </row>
        <row r="2719">
          <cell r="A2719">
            <v>36279</v>
          </cell>
          <cell r="B2719">
            <v>1598.69</v>
          </cell>
        </row>
        <row r="2720">
          <cell r="A2720">
            <v>36280</v>
          </cell>
          <cell r="B2720">
            <v>1604.44</v>
          </cell>
        </row>
        <row r="2721">
          <cell r="A2721">
            <v>36281</v>
          </cell>
          <cell r="B2721">
            <v>1611.48</v>
          </cell>
        </row>
        <row r="2722">
          <cell r="A2722">
            <v>36282</v>
          </cell>
          <cell r="B2722">
            <v>1611.48</v>
          </cell>
        </row>
        <row r="2723">
          <cell r="A2723">
            <v>36283</v>
          </cell>
          <cell r="B2723">
            <v>1611.48</v>
          </cell>
        </row>
        <row r="2724">
          <cell r="A2724">
            <v>36284</v>
          </cell>
          <cell r="B2724">
            <v>1613.61</v>
          </cell>
        </row>
        <row r="2725">
          <cell r="A2725">
            <v>36285</v>
          </cell>
          <cell r="B2725">
            <v>1603.97</v>
          </cell>
        </row>
        <row r="2726">
          <cell r="A2726">
            <v>36286</v>
          </cell>
          <cell r="B2726">
            <v>1610.66</v>
          </cell>
        </row>
        <row r="2727">
          <cell r="A2727">
            <v>36287</v>
          </cell>
          <cell r="B2727">
            <v>1618</v>
          </cell>
        </row>
        <row r="2728">
          <cell r="A2728">
            <v>36288</v>
          </cell>
          <cell r="B2728">
            <v>1631.71</v>
          </cell>
        </row>
        <row r="2729">
          <cell r="A2729">
            <v>36289</v>
          </cell>
          <cell r="B2729">
            <v>1631.71</v>
          </cell>
        </row>
        <row r="2730">
          <cell r="A2730">
            <v>36290</v>
          </cell>
          <cell r="B2730">
            <v>1631.71</v>
          </cell>
        </row>
        <row r="2731">
          <cell r="A2731">
            <v>36291</v>
          </cell>
          <cell r="B2731">
            <v>1627.3</v>
          </cell>
        </row>
        <row r="2732">
          <cell r="A2732">
            <v>36292</v>
          </cell>
          <cell r="B2732">
            <v>1631.02</v>
          </cell>
        </row>
        <row r="2733">
          <cell r="A2733">
            <v>36293</v>
          </cell>
          <cell r="B2733">
            <v>1631.95</v>
          </cell>
        </row>
        <row r="2734">
          <cell r="A2734">
            <v>36294</v>
          </cell>
          <cell r="B2734">
            <v>1630.08</v>
          </cell>
        </row>
        <row r="2735">
          <cell r="A2735">
            <v>36295</v>
          </cell>
          <cell r="B2735">
            <v>1640.15</v>
          </cell>
        </row>
        <row r="2736">
          <cell r="A2736">
            <v>36296</v>
          </cell>
          <cell r="B2736">
            <v>1640.15</v>
          </cell>
        </row>
        <row r="2737">
          <cell r="A2737">
            <v>36297</v>
          </cell>
          <cell r="B2737">
            <v>1640.15</v>
          </cell>
        </row>
        <row r="2738">
          <cell r="A2738">
            <v>36298</v>
          </cell>
          <cell r="B2738">
            <v>1640.15</v>
          </cell>
        </row>
        <row r="2739">
          <cell r="A2739">
            <v>36299</v>
          </cell>
          <cell r="B2739">
            <v>1644.11</v>
          </cell>
        </row>
        <row r="2740">
          <cell r="A2740">
            <v>36300</v>
          </cell>
          <cell r="B2740">
            <v>1643.05</v>
          </cell>
        </row>
        <row r="2741">
          <cell r="A2741">
            <v>36301</v>
          </cell>
          <cell r="B2741">
            <v>1644.6</v>
          </cell>
        </row>
        <row r="2742">
          <cell r="A2742">
            <v>36302</v>
          </cell>
          <cell r="B2742">
            <v>1665.36</v>
          </cell>
        </row>
        <row r="2743">
          <cell r="A2743">
            <v>36303</v>
          </cell>
          <cell r="B2743">
            <v>1665.36</v>
          </cell>
        </row>
        <row r="2744">
          <cell r="A2744">
            <v>36304</v>
          </cell>
          <cell r="B2744">
            <v>1665.36</v>
          </cell>
        </row>
        <row r="2745">
          <cell r="A2745">
            <v>36305</v>
          </cell>
          <cell r="B2745">
            <v>1671.2</v>
          </cell>
        </row>
        <row r="2746">
          <cell r="A2746">
            <v>36306</v>
          </cell>
          <cell r="B2746">
            <v>1669.27</v>
          </cell>
        </row>
        <row r="2747">
          <cell r="A2747">
            <v>36307</v>
          </cell>
          <cell r="B2747">
            <v>1682.12</v>
          </cell>
        </row>
        <row r="2748">
          <cell r="A2748">
            <v>36308</v>
          </cell>
          <cell r="B2748">
            <v>1685.33</v>
          </cell>
        </row>
        <row r="2749">
          <cell r="A2749">
            <v>36309</v>
          </cell>
          <cell r="B2749">
            <v>1671.67</v>
          </cell>
        </row>
        <row r="2750">
          <cell r="A2750">
            <v>36310</v>
          </cell>
          <cell r="B2750">
            <v>1671.67</v>
          </cell>
        </row>
        <row r="2751">
          <cell r="A2751">
            <v>36311</v>
          </cell>
          <cell r="B2751">
            <v>1671.67</v>
          </cell>
        </row>
        <row r="2752">
          <cell r="A2752">
            <v>36312</v>
          </cell>
          <cell r="B2752">
            <v>1663.55</v>
          </cell>
        </row>
        <row r="2753">
          <cell r="A2753">
            <v>36313</v>
          </cell>
          <cell r="B2753">
            <v>1657.7</v>
          </cell>
        </row>
        <row r="2754">
          <cell r="A2754">
            <v>36314</v>
          </cell>
          <cell r="B2754">
            <v>1667.88</v>
          </cell>
        </row>
        <row r="2755">
          <cell r="A2755">
            <v>36315</v>
          </cell>
          <cell r="B2755">
            <v>1654.75</v>
          </cell>
        </row>
        <row r="2756">
          <cell r="A2756">
            <v>36316</v>
          </cell>
          <cell r="B2756">
            <v>1653.96</v>
          </cell>
        </row>
        <row r="2757">
          <cell r="A2757">
            <v>36317</v>
          </cell>
          <cell r="B2757">
            <v>1653.96</v>
          </cell>
        </row>
        <row r="2758">
          <cell r="A2758">
            <v>36318</v>
          </cell>
          <cell r="B2758">
            <v>1653.96</v>
          </cell>
        </row>
        <row r="2759">
          <cell r="A2759">
            <v>36319</v>
          </cell>
          <cell r="B2759">
            <v>1653.96</v>
          </cell>
        </row>
        <row r="2760">
          <cell r="A2760">
            <v>36320</v>
          </cell>
          <cell r="B2760">
            <v>1672.01</v>
          </cell>
        </row>
        <row r="2761">
          <cell r="A2761">
            <v>36321</v>
          </cell>
          <cell r="B2761">
            <v>1679.12</v>
          </cell>
        </row>
        <row r="2762">
          <cell r="A2762">
            <v>36322</v>
          </cell>
          <cell r="B2762">
            <v>1686.08</v>
          </cell>
        </row>
        <row r="2763">
          <cell r="A2763">
            <v>36323</v>
          </cell>
          <cell r="B2763">
            <v>1682.09</v>
          </cell>
        </row>
        <row r="2764">
          <cell r="A2764">
            <v>36324</v>
          </cell>
          <cell r="B2764">
            <v>1682.09</v>
          </cell>
        </row>
        <row r="2765">
          <cell r="A2765">
            <v>36325</v>
          </cell>
          <cell r="B2765">
            <v>1682.09</v>
          </cell>
        </row>
        <row r="2766">
          <cell r="A2766">
            <v>36326</v>
          </cell>
          <cell r="B2766">
            <v>1682.09</v>
          </cell>
        </row>
        <row r="2767">
          <cell r="A2767">
            <v>36327</v>
          </cell>
          <cell r="B2767">
            <v>1694.56</v>
          </cell>
        </row>
        <row r="2768">
          <cell r="A2768">
            <v>36328</v>
          </cell>
          <cell r="B2768">
            <v>1698.55</v>
          </cell>
        </row>
        <row r="2769">
          <cell r="A2769">
            <v>36329</v>
          </cell>
          <cell r="B2769">
            <v>1693.75</v>
          </cell>
        </row>
        <row r="2770">
          <cell r="A2770">
            <v>36330</v>
          </cell>
          <cell r="B2770">
            <v>1692.36</v>
          </cell>
        </row>
        <row r="2771">
          <cell r="A2771">
            <v>36331</v>
          </cell>
          <cell r="B2771">
            <v>1692.36</v>
          </cell>
        </row>
        <row r="2772">
          <cell r="A2772">
            <v>36332</v>
          </cell>
          <cell r="B2772">
            <v>1692.36</v>
          </cell>
        </row>
        <row r="2773">
          <cell r="A2773">
            <v>36333</v>
          </cell>
          <cell r="B2773">
            <v>1694.26</v>
          </cell>
        </row>
        <row r="2774">
          <cell r="A2774">
            <v>36334</v>
          </cell>
          <cell r="B2774">
            <v>1710.03</v>
          </cell>
        </row>
        <row r="2775">
          <cell r="A2775">
            <v>36335</v>
          </cell>
          <cell r="B2775">
            <v>1723.26</v>
          </cell>
        </row>
        <row r="2776">
          <cell r="A2776">
            <v>36336</v>
          </cell>
          <cell r="B2776">
            <v>1734.83</v>
          </cell>
        </row>
        <row r="2777">
          <cell r="A2777">
            <v>36337</v>
          </cell>
          <cell r="B2777">
            <v>1737.91</v>
          </cell>
        </row>
        <row r="2778">
          <cell r="A2778">
            <v>36338</v>
          </cell>
          <cell r="B2778">
            <v>1737.91</v>
          </cell>
        </row>
        <row r="2779">
          <cell r="A2779">
            <v>36339</v>
          </cell>
          <cell r="B2779">
            <v>1737.91</v>
          </cell>
        </row>
        <row r="2780">
          <cell r="A2780">
            <v>36340</v>
          </cell>
          <cell r="B2780">
            <v>1751</v>
          </cell>
        </row>
        <row r="2781">
          <cell r="A2781">
            <v>36341</v>
          </cell>
          <cell r="B2781">
            <v>1732.1</v>
          </cell>
        </row>
        <row r="2782">
          <cell r="A2782">
            <v>36342</v>
          </cell>
          <cell r="B2782">
            <v>1736.03</v>
          </cell>
        </row>
        <row r="2783">
          <cell r="A2783">
            <v>36343</v>
          </cell>
          <cell r="B2783">
            <v>1751.26</v>
          </cell>
        </row>
        <row r="2784">
          <cell r="A2784">
            <v>36344</v>
          </cell>
          <cell r="B2784">
            <v>1755.31</v>
          </cell>
        </row>
        <row r="2785">
          <cell r="A2785">
            <v>36345</v>
          </cell>
          <cell r="B2785">
            <v>1755.31</v>
          </cell>
        </row>
        <row r="2786">
          <cell r="A2786">
            <v>36346</v>
          </cell>
          <cell r="B2786">
            <v>1755.31</v>
          </cell>
        </row>
        <row r="2787">
          <cell r="A2787">
            <v>36347</v>
          </cell>
          <cell r="B2787">
            <v>1755.31</v>
          </cell>
        </row>
        <row r="2788">
          <cell r="A2788">
            <v>36348</v>
          </cell>
          <cell r="B2788">
            <v>1772.69</v>
          </cell>
        </row>
        <row r="2789">
          <cell r="A2789">
            <v>36349</v>
          </cell>
          <cell r="B2789">
            <v>1795.36</v>
          </cell>
        </row>
        <row r="2790">
          <cell r="A2790">
            <v>36350</v>
          </cell>
          <cell r="B2790">
            <v>1831.1</v>
          </cell>
        </row>
        <row r="2791">
          <cell r="A2791">
            <v>36351</v>
          </cell>
          <cell r="B2791">
            <v>1840.38</v>
          </cell>
        </row>
        <row r="2792">
          <cell r="A2792">
            <v>36352</v>
          </cell>
          <cell r="B2792">
            <v>1840.38</v>
          </cell>
        </row>
        <row r="2793">
          <cell r="A2793">
            <v>36353</v>
          </cell>
          <cell r="B2793">
            <v>1840.38</v>
          </cell>
        </row>
        <row r="2794">
          <cell r="A2794">
            <v>36354</v>
          </cell>
          <cell r="B2794">
            <v>1887.17</v>
          </cell>
        </row>
        <row r="2795">
          <cell r="A2795">
            <v>36355</v>
          </cell>
          <cell r="B2795">
            <v>1926.55</v>
          </cell>
        </row>
        <row r="2796">
          <cell r="A2796">
            <v>36356</v>
          </cell>
          <cell r="B2796">
            <v>1881.42</v>
          </cell>
        </row>
        <row r="2797">
          <cell r="A2797">
            <v>36357</v>
          </cell>
          <cell r="B2797">
            <v>1823.29</v>
          </cell>
        </row>
        <row r="2798">
          <cell r="A2798">
            <v>36358</v>
          </cell>
          <cell r="B2798">
            <v>1821.95</v>
          </cell>
        </row>
        <row r="2799">
          <cell r="A2799">
            <v>36359</v>
          </cell>
          <cell r="B2799">
            <v>1821.95</v>
          </cell>
        </row>
        <row r="2800">
          <cell r="A2800">
            <v>36360</v>
          </cell>
          <cell r="B2800">
            <v>1821.95</v>
          </cell>
        </row>
        <row r="2801">
          <cell r="A2801">
            <v>36361</v>
          </cell>
          <cell r="B2801">
            <v>1819.04</v>
          </cell>
        </row>
        <row r="2802">
          <cell r="A2802">
            <v>36362</v>
          </cell>
          <cell r="B2802">
            <v>1819.04</v>
          </cell>
        </row>
        <row r="2803">
          <cell r="A2803">
            <v>36363</v>
          </cell>
          <cell r="B2803">
            <v>1809.56</v>
          </cell>
        </row>
        <row r="2804">
          <cell r="A2804">
            <v>36364</v>
          </cell>
          <cell r="B2804">
            <v>1807.9</v>
          </cell>
        </row>
        <row r="2805">
          <cell r="A2805">
            <v>36365</v>
          </cell>
          <cell r="B2805">
            <v>1831.19</v>
          </cell>
        </row>
        <row r="2806">
          <cell r="A2806">
            <v>36366</v>
          </cell>
          <cell r="B2806">
            <v>1831.19</v>
          </cell>
        </row>
        <row r="2807">
          <cell r="A2807">
            <v>36367</v>
          </cell>
          <cell r="B2807">
            <v>1831.19</v>
          </cell>
        </row>
        <row r="2808">
          <cell r="A2808">
            <v>36368</v>
          </cell>
          <cell r="B2808">
            <v>1829.63</v>
          </cell>
        </row>
        <row r="2809">
          <cell r="A2809">
            <v>36369</v>
          </cell>
          <cell r="B2809">
            <v>1829.06</v>
          </cell>
        </row>
        <row r="2810">
          <cell r="A2810">
            <v>36370</v>
          </cell>
          <cell r="B2810">
            <v>1817.09</v>
          </cell>
        </row>
        <row r="2811">
          <cell r="A2811">
            <v>36371</v>
          </cell>
          <cell r="B2811">
            <v>1806.52</v>
          </cell>
        </row>
        <row r="2812">
          <cell r="A2812">
            <v>36372</v>
          </cell>
          <cell r="B2812">
            <v>1809.5</v>
          </cell>
        </row>
        <row r="2813">
          <cell r="A2813">
            <v>36373</v>
          </cell>
          <cell r="B2813">
            <v>1809.5</v>
          </cell>
        </row>
        <row r="2814">
          <cell r="A2814">
            <v>36374</v>
          </cell>
          <cell r="B2814">
            <v>1809.5</v>
          </cell>
        </row>
        <row r="2815">
          <cell r="A2815">
            <v>36375</v>
          </cell>
          <cell r="B2815">
            <v>1813.6</v>
          </cell>
        </row>
        <row r="2816">
          <cell r="A2816">
            <v>36376</v>
          </cell>
          <cell r="B2816">
            <v>1800.79</v>
          </cell>
        </row>
        <row r="2817">
          <cell r="A2817">
            <v>36377</v>
          </cell>
          <cell r="B2817">
            <v>1822.84</v>
          </cell>
        </row>
        <row r="2818">
          <cell r="A2818">
            <v>36378</v>
          </cell>
          <cell r="B2818">
            <v>1834.97</v>
          </cell>
        </row>
        <row r="2819">
          <cell r="A2819">
            <v>36379</v>
          </cell>
          <cell r="B2819">
            <v>1849.12</v>
          </cell>
        </row>
        <row r="2820">
          <cell r="A2820">
            <v>36380</v>
          </cell>
          <cell r="B2820">
            <v>1849.12</v>
          </cell>
        </row>
        <row r="2821">
          <cell r="A2821">
            <v>36381</v>
          </cell>
          <cell r="B2821">
            <v>1849.12</v>
          </cell>
        </row>
        <row r="2822">
          <cell r="A2822">
            <v>36382</v>
          </cell>
          <cell r="B2822">
            <v>1852.8</v>
          </cell>
        </row>
        <row r="2823">
          <cell r="A2823">
            <v>36383</v>
          </cell>
          <cell r="B2823">
            <v>1855.03</v>
          </cell>
        </row>
        <row r="2824">
          <cell r="A2824">
            <v>36384</v>
          </cell>
          <cell r="B2824">
            <v>1865.3</v>
          </cell>
        </row>
        <row r="2825">
          <cell r="A2825">
            <v>36385</v>
          </cell>
          <cell r="B2825">
            <v>1893.25</v>
          </cell>
        </row>
        <row r="2826">
          <cell r="A2826">
            <v>36386</v>
          </cell>
          <cell r="B2826">
            <v>1879.15</v>
          </cell>
        </row>
        <row r="2827">
          <cell r="A2827">
            <v>36387</v>
          </cell>
          <cell r="B2827">
            <v>1879.15</v>
          </cell>
        </row>
        <row r="2828">
          <cell r="A2828">
            <v>36388</v>
          </cell>
          <cell r="B2828">
            <v>1879.15</v>
          </cell>
        </row>
        <row r="2829">
          <cell r="A2829">
            <v>36389</v>
          </cell>
          <cell r="B2829">
            <v>1879.15</v>
          </cell>
        </row>
        <row r="2830">
          <cell r="A2830">
            <v>36390</v>
          </cell>
          <cell r="B2830">
            <v>1880.39</v>
          </cell>
        </row>
        <row r="2831">
          <cell r="A2831">
            <v>36391</v>
          </cell>
          <cell r="B2831">
            <v>1898.03</v>
          </cell>
        </row>
        <row r="2832">
          <cell r="A2832">
            <v>36392</v>
          </cell>
          <cell r="B2832">
            <v>1892.5</v>
          </cell>
        </row>
        <row r="2833">
          <cell r="A2833">
            <v>36393</v>
          </cell>
          <cell r="B2833">
            <v>1907.94</v>
          </cell>
        </row>
        <row r="2834">
          <cell r="A2834">
            <v>36394</v>
          </cell>
          <cell r="B2834">
            <v>1907.94</v>
          </cell>
        </row>
        <row r="2835">
          <cell r="A2835">
            <v>36395</v>
          </cell>
          <cell r="B2835">
            <v>1907.94</v>
          </cell>
        </row>
        <row r="2836">
          <cell r="A2836">
            <v>36396</v>
          </cell>
          <cell r="B2836">
            <v>1912.27</v>
          </cell>
        </row>
        <row r="2837">
          <cell r="A2837">
            <v>36397</v>
          </cell>
          <cell r="B2837">
            <v>1921.87</v>
          </cell>
        </row>
        <row r="2838">
          <cell r="A2838">
            <v>36398</v>
          </cell>
          <cell r="B2838">
            <v>1921.16</v>
          </cell>
        </row>
        <row r="2839">
          <cell r="A2839">
            <v>36399</v>
          </cell>
          <cell r="B2839">
            <v>1914.22</v>
          </cell>
        </row>
        <row r="2840">
          <cell r="A2840">
            <v>36400</v>
          </cell>
          <cell r="B2840">
            <v>1936.12</v>
          </cell>
        </row>
        <row r="2841">
          <cell r="A2841">
            <v>36401</v>
          </cell>
          <cell r="B2841">
            <v>1936.12</v>
          </cell>
        </row>
        <row r="2842">
          <cell r="A2842">
            <v>36402</v>
          </cell>
          <cell r="B2842">
            <v>1936.12</v>
          </cell>
        </row>
        <row r="2843">
          <cell r="A2843">
            <v>36403</v>
          </cell>
          <cell r="B2843">
            <v>1954.72</v>
          </cell>
        </row>
        <row r="2844">
          <cell r="A2844">
            <v>36404</v>
          </cell>
          <cell r="B2844">
            <v>1941.25</v>
          </cell>
        </row>
        <row r="2845">
          <cell r="A2845">
            <v>36405</v>
          </cell>
          <cell r="B2845">
            <v>1934.46</v>
          </cell>
        </row>
        <row r="2846">
          <cell r="A2846">
            <v>36406</v>
          </cell>
          <cell r="B2846">
            <v>1943.23</v>
          </cell>
        </row>
        <row r="2847">
          <cell r="A2847">
            <v>36407</v>
          </cell>
          <cell r="B2847">
            <v>1943.24</v>
          </cell>
        </row>
        <row r="2848">
          <cell r="A2848">
            <v>36408</v>
          </cell>
          <cell r="B2848">
            <v>1943.24</v>
          </cell>
        </row>
        <row r="2849">
          <cell r="A2849">
            <v>36409</v>
          </cell>
          <cell r="B2849">
            <v>1943.24</v>
          </cell>
        </row>
        <row r="2850">
          <cell r="A2850">
            <v>36410</v>
          </cell>
          <cell r="B2850">
            <v>1947.31</v>
          </cell>
        </row>
        <row r="2851">
          <cell r="A2851">
            <v>36411</v>
          </cell>
          <cell r="B2851">
            <v>1969.82</v>
          </cell>
        </row>
        <row r="2852">
          <cell r="A2852">
            <v>36412</v>
          </cell>
          <cell r="B2852">
            <v>1972.35</v>
          </cell>
        </row>
        <row r="2853">
          <cell r="A2853">
            <v>36413</v>
          </cell>
          <cell r="B2853">
            <v>1976.07</v>
          </cell>
        </row>
        <row r="2854">
          <cell r="A2854">
            <v>36414</v>
          </cell>
          <cell r="B2854">
            <v>1981.41</v>
          </cell>
        </row>
        <row r="2855">
          <cell r="A2855">
            <v>36415</v>
          </cell>
          <cell r="B2855">
            <v>1981.41</v>
          </cell>
        </row>
        <row r="2856">
          <cell r="A2856">
            <v>36416</v>
          </cell>
          <cell r="B2856">
            <v>1981.41</v>
          </cell>
        </row>
        <row r="2857">
          <cell r="A2857">
            <v>36417</v>
          </cell>
          <cell r="B2857">
            <v>1977.85</v>
          </cell>
        </row>
        <row r="2858">
          <cell r="A2858">
            <v>36418</v>
          </cell>
          <cell r="B2858">
            <v>1970.54</v>
          </cell>
        </row>
        <row r="2859">
          <cell r="A2859">
            <v>36419</v>
          </cell>
          <cell r="B2859">
            <v>1967.58</v>
          </cell>
        </row>
        <row r="2860">
          <cell r="A2860">
            <v>36420</v>
          </cell>
          <cell r="B2860">
            <v>1977.52</v>
          </cell>
        </row>
        <row r="2861">
          <cell r="A2861">
            <v>36421</v>
          </cell>
          <cell r="B2861">
            <v>1987.08</v>
          </cell>
        </row>
        <row r="2862">
          <cell r="A2862">
            <v>36422</v>
          </cell>
          <cell r="B2862">
            <v>1987.08</v>
          </cell>
        </row>
        <row r="2863">
          <cell r="A2863">
            <v>36423</v>
          </cell>
          <cell r="B2863">
            <v>1987.08</v>
          </cell>
        </row>
        <row r="2864">
          <cell r="A2864">
            <v>36424</v>
          </cell>
          <cell r="B2864">
            <v>1981.64</v>
          </cell>
        </row>
        <row r="2865">
          <cell r="A2865">
            <v>36425</v>
          </cell>
          <cell r="B2865">
            <v>1975.46</v>
          </cell>
        </row>
        <row r="2866">
          <cell r="A2866">
            <v>36426</v>
          </cell>
          <cell r="B2866">
            <v>1992.36</v>
          </cell>
        </row>
        <row r="2867">
          <cell r="A2867">
            <v>36427</v>
          </cell>
          <cell r="B2867">
            <v>1994.86</v>
          </cell>
        </row>
        <row r="2868">
          <cell r="A2868">
            <v>36428</v>
          </cell>
          <cell r="B2868">
            <v>1995.64</v>
          </cell>
        </row>
        <row r="2869">
          <cell r="A2869">
            <v>36429</v>
          </cell>
          <cell r="B2869">
            <v>1995.64</v>
          </cell>
        </row>
        <row r="2870">
          <cell r="A2870">
            <v>36430</v>
          </cell>
          <cell r="B2870">
            <v>1995.64</v>
          </cell>
        </row>
        <row r="2871">
          <cell r="A2871">
            <v>36431</v>
          </cell>
          <cell r="B2871">
            <v>2013.24</v>
          </cell>
        </row>
        <row r="2872">
          <cell r="A2872">
            <v>36432</v>
          </cell>
          <cell r="B2872">
            <v>2003.82</v>
          </cell>
        </row>
        <row r="2873">
          <cell r="A2873">
            <v>36433</v>
          </cell>
          <cell r="B2873">
            <v>2017.27</v>
          </cell>
        </row>
        <row r="2874">
          <cell r="A2874">
            <v>36434</v>
          </cell>
          <cell r="B2874">
            <v>2015.15</v>
          </cell>
        </row>
        <row r="2875">
          <cell r="A2875">
            <v>36435</v>
          </cell>
          <cell r="B2875">
            <v>2004.22</v>
          </cell>
        </row>
        <row r="2876">
          <cell r="A2876">
            <v>36436</v>
          </cell>
          <cell r="B2876">
            <v>2004.22</v>
          </cell>
        </row>
        <row r="2877">
          <cell r="A2877">
            <v>36437</v>
          </cell>
          <cell r="B2877">
            <v>2004.22</v>
          </cell>
        </row>
        <row r="2878">
          <cell r="A2878">
            <v>36438</v>
          </cell>
          <cell r="B2878">
            <v>1992.65</v>
          </cell>
        </row>
        <row r="2879">
          <cell r="A2879">
            <v>36439</v>
          </cell>
          <cell r="B2879">
            <v>2000.48</v>
          </cell>
        </row>
        <row r="2880">
          <cell r="A2880">
            <v>36440</v>
          </cell>
          <cell r="B2880">
            <v>1995.71</v>
          </cell>
        </row>
        <row r="2881">
          <cell r="A2881">
            <v>36441</v>
          </cell>
          <cell r="B2881">
            <v>1993.18</v>
          </cell>
        </row>
        <row r="2882">
          <cell r="A2882">
            <v>36442</v>
          </cell>
          <cell r="B2882">
            <v>1992.74</v>
          </cell>
        </row>
        <row r="2883">
          <cell r="A2883">
            <v>36443</v>
          </cell>
          <cell r="B2883">
            <v>1992.74</v>
          </cell>
        </row>
        <row r="2884">
          <cell r="A2884">
            <v>36444</v>
          </cell>
          <cell r="B2884">
            <v>1992.74</v>
          </cell>
        </row>
        <row r="2885">
          <cell r="A2885">
            <v>36445</v>
          </cell>
          <cell r="B2885">
            <v>1992.03</v>
          </cell>
        </row>
        <row r="2886">
          <cell r="A2886">
            <v>36446</v>
          </cell>
          <cell r="B2886">
            <v>1988.7</v>
          </cell>
        </row>
        <row r="2887">
          <cell r="A2887">
            <v>36447</v>
          </cell>
          <cell r="B2887">
            <v>1981.14</v>
          </cell>
        </row>
        <row r="2888">
          <cell r="A2888">
            <v>36448</v>
          </cell>
          <cell r="B2888">
            <v>1975.8</v>
          </cell>
        </row>
        <row r="2889">
          <cell r="A2889">
            <v>36449</v>
          </cell>
          <cell r="B2889">
            <v>1977.04</v>
          </cell>
        </row>
        <row r="2890">
          <cell r="A2890">
            <v>36450</v>
          </cell>
          <cell r="B2890">
            <v>1977.04</v>
          </cell>
        </row>
        <row r="2891">
          <cell r="A2891">
            <v>36451</v>
          </cell>
          <cell r="B2891">
            <v>1977.04</v>
          </cell>
        </row>
        <row r="2892">
          <cell r="A2892">
            <v>36452</v>
          </cell>
          <cell r="B2892">
            <v>1977.04</v>
          </cell>
        </row>
        <row r="2893">
          <cell r="A2893">
            <v>36453</v>
          </cell>
          <cell r="B2893">
            <v>1965.92</v>
          </cell>
        </row>
        <row r="2894">
          <cell r="A2894">
            <v>36454</v>
          </cell>
          <cell r="B2894">
            <v>1957.53</v>
          </cell>
        </row>
        <row r="2895">
          <cell r="A2895">
            <v>36455</v>
          </cell>
          <cell r="B2895">
            <v>1946</v>
          </cell>
        </row>
        <row r="2896">
          <cell r="A2896">
            <v>36456</v>
          </cell>
          <cell r="B2896">
            <v>1946.24</v>
          </cell>
        </row>
        <row r="2897">
          <cell r="A2897">
            <v>36457</v>
          </cell>
          <cell r="B2897">
            <v>1946.24</v>
          </cell>
        </row>
        <row r="2898">
          <cell r="A2898">
            <v>36458</v>
          </cell>
          <cell r="B2898">
            <v>1946.24</v>
          </cell>
        </row>
        <row r="2899">
          <cell r="A2899">
            <v>36459</v>
          </cell>
          <cell r="B2899">
            <v>1949.33</v>
          </cell>
        </row>
        <row r="2900">
          <cell r="A2900">
            <v>36460</v>
          </cell>
          <cell r="B2900">
            <v>1966.07</v>
          </cell>
        </row>
        <row r="2901">
          <cell r="A2901">
            <v>36461</v>
          </cell>
          <cell r="B2901">
            <v>1968.9</v>
          </cell>
        </row>
        <row r="2902">
          <cell r="A2902">
            <v>36462</v>
          </cell>
          <cell r="B2902">
            <v>1965.44</v>
          </cell>
        </row>
        <row r="2903">
          <cell r="A2903">
            <v>36463</v>
          </cell>
          <cell r="B2903">
            <v>1971.59</v>
          </cell>
        </row>
        <row r="2904">
          <cell r="A2904">
            <v>36464</v>
          </cell>
          <cell r="B2904">
            <v>1971.59</v>
          </cell>
        </row>
        <row r="2905">
          <cell r="A2905">
            <v>36465</v>
          </cell>
          <cell r="B2905">
            <v>1971.59</v>
          </cell>
        </row>
        <row r="2906">
          <cell r="A2906">
            <v>36466</v>
          </cell>
          <cell r="B2906">
            <v>1971.59</v>
          </cell>
        </row>
        <row r="2907">
          <cell r="A2907">
            <v>36467</v>
          </cell>
          <cell r="B2907">
            <v>1966.5</v>
          </cell>
        </row>
        <row r="2908">
          <cell r="A2908">
            <v>36468</v>
          </cell>
          <cell r="B2908">
            <v>1960.7</v>
          </cell>
        </row>
        <row r="2909">
          <cell r="A2909">
            <v>36469</v>
          </cell>
          <cell r="B2909">
            <v>1962.16</v>
          </cell>
        </row>
        <row r="2910">
          <cell r="A2910">
            <v>36470</v>
          </cell>
          <cell r="B2910">
            <v>1959.46</v>
          </cell>
        </row>
        <row r="2911">
          <cell r="A2911">
            <v>36471</v>
          </cell>
          <cell r="B2911">
            <v>1959.46</v>
          </cell>
        </row>
        <row r="2912">
          <cell r="A2912">
            <v>36472</v>
          </cell>
          <cell r="B2912">
            <v>1959.46</v>
          </cell>
        </row>
        <row r="2913">
          <cell r="A2913">
            <v>36473</v>
          </cell>
          <cell r="B2913">
            <v>1954.56</v>
          </cell>
        </row>
        <row r="2914">
          <cell r="A2914">
            <v>36474</v>
          </cell>
          <cell r="B2914">
            <v>1948.05</v>
          </cell>
        </row>
        <row r="2915">
          <cell r="A2915">
            <v>36475</v>
          </cell>
          <cell r="B2915">
            <v>1951.11</v>
          </cell>
        </row>
        <row r="2916">
          <cell r="A2916">
            <v>36476</v>
          </cell>
          <cell r="B2916">
            <v>1958.41</v>
          </cell>
        </row>
        <row r="2917">
          <cell r="A2917">
            <v>36477</v>
          </cell>
          <cell r="B2917">
            <v>1961.8</v>
          </cell>
        </row>
        <row r="2918">
          <cell r="A2918">
            <v>36478</v>
          </cell>
          <cell r="B2918">
            <v>1961.8</v>
          </cell>
        </row>
        <row r="2919">
          <cell r="A2919">
            <v>36479</v>
          </cell>
          <cell r="B2919">
            <v>1961.8</v>
          </cell>
        </row>
        <row r="2920">
          <cell r="A2920">
            <v>36480</v>
          </cell>
          <cell r="B2920">
            <v>1961.8</v>
          </cell>
        </row>
        <row r="2921">
          <cell r="A2921">
            <v>36481</v>
          </cell>
          <cell r="B2921">
            <v>1961.7</v>
          </cell>
        </row>
        <row r="2922">
          <cell r="A2922">
            <v>36482</v>
          </cell>
          <cell r="B2922">
            <v>1946.27</v>
          </cell>
        </row>
        <row r="2923">
          <cell r="A2923">
            <v>36483</v>
          </cell>
          <cell r="B2923">
            <v>1927.47</v>
          </cell>
        </row>
        <row r="2924">
          <cell r="A2924">
            <v>36484</v>
          </cell>
          <cell r="B2924">
            <v>1925.11</v>
          </cell>
        </row>
        <row r="2925">
          <cell r="A2925">
            <v>36485</v>
          </cell>
          <cell r="B2925">
            <v>1925.11</v>
          </cell>
        </row>
        <row r="2926">
          <cell r="A2926">
            <v>36486</v>
          </cell>
          <cell r="B2926">
            <v>1925.11</v>
          </cell>
        </row>
        <row r="2927">
          <cell r="A2927">
            <v>36487</v>
          </cell>
          <cell r="B2927">
            <v>1935.48</v>
          </cell>
        </row>
        <row r="2928">
          <cell r="A2928">
            <v>36488</v>
          </cell>
          <cell r="B2928">
            <v>1925</v>
          </cell>
        </row>
        <row r="2929">
          <cell r="A2929">
            <v>36489</v>
          </cell>
          <cell r="B2929">
            <v>1912.86</v>
          </cell>
        </row>
        <row r="2930">
          <cell r="A2930">
            <v>36490</v>
          </cell>
          <cell r="B2930">
            <v>1918.85</v>
          </cell>
        </row>
        <row r="2931">
          <cell r="A2931">
            <v>36491</v>
          </cell>
          <cell r="B2931">
            <v>1921.93</v>
          </cell>
        </row>
        <row r="2932">
          <cell r="A2932">
            <v>36492</v>
          </cell>
          <cell r="B2932">
            <v>1921.93</v>
          </cell>
        </row>
        <row r="2933">
          <cell r="A2933">
            <v>36493</v>
          </cell>
          <cell r="B2933">
            <v>1921.93</v>
          </cell>
        </row>
        <row r="2934">
          <cell r="A2934">
            <v>36494</v>
          </cell>
          <cell r="B2934">
            <v>1923.77</v>
          </cell>
        </row>
        <row r="2935">
          <cell r="A2935">
            <v>36495</v>
          </cell>
          <cell r="B2935">
            <v>1922.47</v>
          </cell>
        </row>
        <row r="2936">
          <cell r="A2936">
            <v>36496</v>
          </cell>
          <cell r="B2936">
            <v>1918.63</v>
          </cell>
        </row>
        <row r="2937">
          <cell r="A2937">
            <v>36497</v>
          </cell>
          <cell r="B2937">
            <v>1911.35</v>
          </cell>
        </row>
        <row r="2938">
          <cell r="A2938">
            <v>36498</v>
          </cell>
          <cell r="B2938">
            <v>1903.8</v>
          </cell>
        </row>
        <row r="2939">
          <cell r="A2939">
            <v>36499</v>
          </cell>
          <cell r="B2939">
            <v>1903.8</v>
          </cell>
        </row>
        <row r="2940">
          <cell r="A2940">
            <v>36500</v>
          </cell>
          <cell r="B2940">
            <v>1903.8</v>
          </cell>
        </row>
        <row r="2941">
          <cell r="A2941">
            <v>36501</v>
          </cell>
          <cell r="B2941">
            <v>1886.46</v>
          </cell>
        </row>
        <row r="2942">
          <cell r="A2942">
            <v>36502</v>
          </cell>
          <cell r="B2942">
            <v>1888.99</v>
          </cell>
        </row>
        <row r="2943">
          <cell r="A2943">
            <v>36503</v>
          </cell>
          <cell r="B2943">
            <v>1888.99</v>
          </cell>
        </row>
        <row r="2944">
          <cell r="A2944">
            <v>36504</v>
          </cell>
          <cell r="B2944">
            <v>1906.91</v>
          </cell>
        </row>
        <row r="2945">
          <cell r="A2945">
            <v>36505</v>
          </cell>
          <cell r="B2945">
            <v>1900.22</v>
          </cell>
        </row>
        <row r="2946">
          <cell r="A2946">
            <v>36506</v>
          </cell>
          <cell r="B2946">
            <v>1900.22</v>
          </cell>
        </row>
        <row r="2947">
          <cell r="A2947">
            <v>36507</v>
          </cell>
          <cell r="B2947">
            <v>1900.22</v>
          </cell>
        </row>
        <row r="2948">
          <cell r="A2948">
            <v>36508</v>
          </cell>
          <cell r="B2948">
            <v>1905.5</v>
          </cell>
        </row>
        <row r="2949">
          <cell r="A2949">
            <v>36509</v>
          </cell>
          <cell r="B2949">
            <v>1891.67</v>
          </cell>
        </row>
        <row r="2950">
          <cell r="A2950">
            <v>36510</v>
          </cell>
          <cell r="B2950">
            <v>1874.14</v>
          </cell>
        </row>
        <row r="2951">
          <cell r="A2951">
            <v>36511</v>
          </cell>
          <cell r="B2951">
            <v>1879.55</v>
          </cell>
        </row>
        <row r="2952">
          <cell r="A2952">
            <v>36512</v>
          </cell>
          <cell r="B2952">
            <v>1867.02</v>
          </cell>
        </row>
        <row r="2953">
          <cell r="A2953">
            <v>36513</v>
          </cell>
          <cell r="B2953">
            <v>1867.02</v>
          </cell>
        </row>
        <row r="2954">
          <cell r="A2954">
            <v>36514</v>
          </cell>
          <cell r="B2954">
            <v>1867.02</v>
          </cell>
        </row>
        <row r="2955">
          <cell r="A2955">
            <v>36515</v>
          </cell>
          <cell r="B2955">
            <v>1868.47</v>
          </cell>
        </row>
        <row r="2956">
          <cell r="A2956">
            <v>36516</v>
          </cell>
          <cell r="B2956">
            <v>1884.64</v>
          </cell>
        </row>
        <row r="2957">
          <cell r="A2957">
            <v>36517</v>
          </cell>
          <cell r="B2957">
            <v>1886.27</v>
          </cell>
        </row>
        <row r="2958">
          <cell r="A2958">
            <v>36518</v>
          </cell>
          <cell r="B2958">
            <v>1874.77</v>
          </cell>
        </row>
        <row r="2959">
          <cell r="A2959">
            <v>36519</v>
          </cell>
          <cell r="B2959">
            <v>1874.58</v>
          </cell>
        </row>
        <row r="2960">
          <cell r="A2960">
            <v>36520</v>
          </cell>
          <cell r="B2960">
            <v>1874.58</v>
          </cell>
        </row>
        <row r="2961">
          <cell r="A2961">
            <v>36521</v>
          </cell>
          <cell r="B2961">
            <v>1874.58</v>
          </cell>
        </row>
        <row r="2962">
          <cell r="A2962">
            <v>36522</v>
          </cell>
          <cell r="B2962">
            <v>1870.65</v>
          </cell>
        </row>
        <row r="2963">
          <cell r="A2963">
            <v>36523</v>
          </cell>
          <cell r="B2963">
            <v>1867.82</v>
          </cell>
        </row>
        <row r="2964">
          <cell r="A2964">
            <v>36524</v>
          </cell>
          <cell r="B2964">
            <v>1873.77</v>
          </cell>
        </row>
        <row r="2965">
          <cell r="A2965">
            <v>36525</v>
          </cell>
          <cell r="B2965">
            <v>1873.77</v>
          </cell>
        </row>
        <row r="2966">
          <cell r="A2966">
            <v>36526</v>
          </cell>
          <cell r="B2966">
            <v>1873.77</v>
          </cell>
        </row>
        <row r="2967">
          <cell r="A2967">
            <v>36527</v>
          </cell>
          <cell r="B2967">
            <v>1873.77</v>
          </cell>
        </row>
        <row r="2968">
          <cell r="A2968">
            <v>36528</v>
          </cell>
          <cell r="B2968">
            <v>1873.77</v>
          </cell>
        </row>
        <row r="2969">
          <cell r="A2969">
            <v>36529</v>
          </cell>
          <cell r="B2969">
            <v>1874.35</v>
          </cell>
        </row>
        <row r="2970">
          <cell r="A2970">
            <v>36530</v>
          </cell>
          <cell r="B2970">
            <v>1895.97</v>
          </cell>
        </row>
        <row r="2971">
          <cell r="A2971">
            <v>36531</v>
          </cell>
          <cell r="B2971">
            <v>1912.69</v>
          </cell>
        </row>
        <row r="2972">
          <cell r="A2972">
            <v>36532</v>
          </cell>
          <cell r="B2972">
            <v>1911.33</v>
          </cell>
        </row>
        <row r="2973">
          <cell r="A2973">
            <v>36533</v>
          </cell>
          <cell r="B2973">
            <v>1900.14</v>
          </cell>
        </row>
        <row r="2974">
          <cell r="A2974">
            <v>36534</v>
          </cell>
          <cell r="B2974">
            <v>1900.14</v>
          </cell>
        </row>
        <row r="2975">
          <cell r="A2975">
            <v>36535</v>
          </cell>
          <cell r="B2975">
            <v>1900.14</v>
          </cell>
        </row>
        <row r="2976">
          <cell r="A2976">
            <v>36536</v>
          </cell>
          <cell r="B2976">
            <v>1900.14</v>
          </cell>
        </row>
        <row r="2977">
          <cell r="A2977">
            <v>36537</v>
          </cell>
          <cell r="B2977">
            <v>1902.25</v>
          </cell>
        </row>
        <row r="2978">
          <cell r="A2978">
            <v>36538</v>
          </cell>
          <cell r="B2978">
            <v>1904.54</v>
          </cell>
        </row>
        <row r="2979">
          <cell r="A2979">
            <v>36539</v>
          </cell>
          <cell r="B2979">
            <v>1917.38</v>
          </cell>
        </row>
        <row r="2980">
          <cell r="A2980">
            <v>36540</v>
          </cell>
          <cell r="B2980">
            <v>1920.83</v>
          </cell>
        </row>
        <row r="2981">
          <cell r="A2981">
            <v>36541</v>
          </cell>
          <cell r="B2981">
            <v>1920.83</v>
          </cell>
        </row>
        <row r="2982">
          <cell r="A2982">
            <v>36542</v>
          </cell>
          <cell r="B2982">
            <v>1920.83</v>
          </cell>
        </row>
        <row r="2983">
          <cell r="A2983">
            <v>36543</v>
          </cell>
          <cell r="B2983">
            <v>1919.21</v>
          </cell>
        </row>
        <row r="2984">
          <cell r="A2984">
            <v>36544</v>
          </cell>
          <cell r="B2984">
            <v>1928.51</v>
          </cell>
        </row>
        <row r="2985">
          <cell r="A2985">
            <v>36545</v>
          </cell>
          <cell r="B2985">
            <v>1945.17</v>
          </cell>
        </row>
        <row r="2986">
          <cell r="A2986">
            <v>36546</v>
          </cell>
          <cell r="B2986">
            <v>1938.84</v>
          </cell>
        </row>
        <row r="2987">
          <cell r="A2987">
            <v>36547</v>
          </cell>
          <cell r="B2987">
            <v>1931.97</v>
          </cell>
        </row>
        <row r="2988">
          <cell r="A2988">
            <v>36548</v>
          </cell>
          <cell r="B2988">
            <v>1931.97</v>
          </cell>
        </row>
        <row r="2989">
          <cell r="A2989">
            <v>36549</v>
          </cell>
          <cell r="B2989">
            <v>1931.97</v>
          </cell>
        </row>
        <row r="2990">
          <cell r="A2990">
            <v>36550</v>
          </cell>
          <cell r="B2990">
            <v>1943.88</v>
          </cell>
        </row>
        <row r="2991">
          <cell r="A2991">
            <v>36551</v>
          </cell>
          <cell r="B2991">
            <v>1939.63</v>
          </cell>
        </row>
        <row r="2992">
          <cell r="A2992">
            <v>36552</v>
          </cell>
          <cell r="B2992">
            <v>1958.17</v>
          </cell>
        </row>
        <row r="2993">
          <cell r="A2993">
            <v>36553</v>
          </cell>
          <cell r="B2993">
            <v>1976.14</v>
          </cell>
        </row>
        <row r="2994">
          <cell r="A2994">
            <v>36554</v>
          </cell>
          <cell r="B2994">
            <v>1976.72</v>
          </cell>
        </row>
        <row r="2995">
          <cell r="A2995">
            <v>36555</v>
          </cell>
          <cell r="B2995">
            <v>1976.72</v>
          </cell>
        </row>
        <row r="2996">
          <cell r="A2996">
            <v>36556</v>
          </cell>
          <cell r="B2996">
            <v>1976.72</v>
          </cell>
        </row>
        <row r="2997">
          <cell r="A2997">
            <v>36557</v>
          </cell>
          <cell r="B2997">
            <v>1973.36</v>
          </cell>
        </row>
        <row r="2998">
          <cell r="A2998">
            <v>36558</v>
          </cell>
          <cell r="B2998">
            <v>1970.61</v>
          </cell>
        </row>
        <row r="2999">
          <cell r="A2999">
            <v>36559</v>
          </cell>
          <cell r="B2999">
            <v>1965.61</v>
          </cell>
        </row>
        <row r="3000">
          <cell r="A3000">
            <v>36560</v>
          </cell>
          <cell r="B3000">
            <v>1947.55</v>
          </cell>
        </row>
        <row r="3001">
          <cell r="A3001">
            <v>36561</v>
          </cell>
          <cell r="B3001">
            <v>1948.6</v>
          </cell>
        </row>
        <row r="3002">
          <cell r="A3002">
            <v>36562</v>
          </cell>
          <cell r="B3002">
            <v>1948.6</v>
          </cell>
        </row>
        <row r="3003">
          <cell r="A3003">
            <v>36563</v>
          </cell>
          <cell r="B3003">
            <v>1948.6</v>
          </cell>
        </row>
        <row r="3004">
          <cell r="A3004">
            <v>36564</v>
          </cell>
          <cell r="B3004">
            <v>1950.59</v>
          </cell>
        </row>
        <row r="3005">
          <cell r="A3005">
            <v>36565</v>
          </cell>
          <cell r="B3005">
            <v>1949.54</v>
          </cell>
        </row>
        <row r="3006">
          <cell r="A3006">
            <v>36566</v>
          </cell>
          <cell r="B3006">
            <v>1946.51</v>
          </cell>
        </row>
        <row r="3007">
          <cell r="A3007">
            <v>36567</v>
          </cell>
          <cell r="B3007">
            <v>1952.29</v>
          </cell>
        </row>
        <row r="3008">
          <cell r="A3008">
            <v>36568</v>
          </cell>
          <cell r="B3008">
            <v>1948.16</v>
          </cell>
        </row>
        <row r="3009">
          <cell r="A3009">
            <v>36569</v>
          </cell>
          <cell r="B3009">
            <v>1948.16</v>
          </cell>
        </row>
        <row r="3010">
          <cell r="A3010">
            <v>36570</v>
          </cell>
          <cell r="B3010">
            <v>1948.16</v>
          </cell>
        </row>
        <row r="3011">
          <cell r="A3011">
            <v>36571</v>
          </cell>
          <cell r="B3011">
            <v>1950.77</v>
          </cell>
        </row>
        <row r="3012">
          <cell r="A3012">
            <v>36572</v>
          </cell>
          <cell r="B3012">
            <v>1949.61</v>
          </cell>
        </row>
        <row r="3013">
          <cell r="A3013">
            <v>36573</v>
          </cell>
          <cell r="B3013">
            <v>1946.79</v>
          </cell>
        </row>
        <row r="3014">
          <cell r="A3014">
            <v>36574</v>
          </cell>
          <cell r="B3014">
            <v>1945.31</v>
          </cell>
        </row>
        <row r="3015">
          <cell r="A3015">
            <v>36575</v>
          </cell>
          <cell r="B3015">
            <v>1947.41</v>
          </cell>
        </row>
        <row r="3016">
          <cell r="A3016">
            <v>36576</v>
          </cell>
          <cell r="B3016">
            <v>1947.41</v>
          </cell>
        </row>
        <row r="3017">
          <cell r="A3017">
            <v>36577</v>
          </cell>
          <cell r="B3017">
            <v>1947.41</v>
          </cell>
        </row>
        <row r="3018">
          <cell r="A3018">
            <v>36578</v>
          </cell>
          <cell r="B3018">
            <v>1943.83</v>
          </cell>
        </row>
        <row r="3019">
          <cell r="A3019">
            <v>36579</v>
          </cell>
          <cell r="B3019">
            <v>1941.54</v>
          </cell>
        </row>
        <row r="3020">
          <cell r="A3020">
            <v>36580</v>
          </cell>
          <cell r="B3020">
            <v>1944.18</v>
          </cell>
        </row>
        <row r="3021">
          <cell r="A3021">
            <v>36581</v>
          </cell>
          <cell r="B3021">
            <v>1947.72</v>
          </cell>
        </row>
        <row r="3022">
          <cell r="A3022">
            <v>36582</v>
          </cell>
          <cell r="B3022">
            <v>1947.28</v>
          </cell>
        </row>
        <row r="3023">
          <cell r="A3023">
            <v>36583</v>
          </cell>
          <cell r="B3023">
            <v>1947.28</v>
          </cell>
        </row>
        <row r="3024">
          <cell r="A3024">
            <v>36584</v>
          </cell>
          <cell r="B3024">
            <v>1947.28</v>
          </cell>
        </row>
        <row r="3025">
          <cell r="A3025">
            <v>36585</v>
          </cell>
          <cell r="B3025">
            <v>1946.17</v>
          </cell>
        </row>
        <row r="3026">
          <cell r="A3026">
            <v>36586</v>
          </cell>
          <cell r="B3026">
            <v>1948.05</v>
          </cell>
        </row>
        <row r="3027">
          <cell r="A3027">
            <v>36587</v>
          </cell>
          <cell r="B3027">
            <v>1950.88</v>
          </cell>
        </row>
        <row r="3028">
          <cell r="A3028">
            <v>36588</v>
          </cell>
          <cell r="B3028">
            <v>1956.8</v>
          </cell>
        </row>
        <row r="3029">
          <cell r="A3029">
            <v>36589</v>
          </cell>
          <cell r="B3029">
            <v>1961.16</v>
          </cell>
        </row>
        <row r="3030">
          <cell r="A3030">
            <v>36590</v>
          </cell>
          <cell r="B3030">
            <v>1961.16</v>
          </cell>
        </row>
        <row r="3031">
          <cell r="A3031">
            <v>36591</v>
          </cell>
          <cell r="B3031">
            <v>1961.16</v>
          </cell>
        </row>
        <row r="3032">
          <cell r="A3032">
            <v>36592</v>
          </cell>
          <cell r="B3032">
            <v>1965.63</v>
          </cell>
        </row>
        <row r="3033">
          <cell r="A3033">
            <v>36593</v>
          </cell>
          <cell r="B3033">
            <v>1964.26</v>
          </cell>
        </row>
        <row r="3034">
          <cell r="A3034">
            <v>36594</v>
          </cell>
          <cell r="B3034">
            <v>1960.47</v>
          </cell>
        </row>
        <row r="3035">
          <cell r="A3035">
            <v>36595</v>
          </cell>
          <cell r="B3035">
            <v>1959.77</v>
          </cell>
        </row>
        <row r="3036">
          <cell r="A3036">
            <v>36596</v>
          </cell>
          <cell r="B3036">
            <v>1958.48</v>
          </cell>
        </row>
        <row r="3037">
          <cell r="A3037">
            <v>36597</v>
          </cell>
          <cell r="B3037">
            <v>1958.48</v>
          </cell>
        </row>
        <row r="3038">
          <cell r="A3038">
            <v>36598</v>
          </cell>
          <cell r="B3038">
            <v>1958.48</v>
          </cell>
        </row>
        <row r="3039">
          <cell r="A3039">
            <v>36599</v>
          </cell>
          <cell r="B3039">
            <v>1957.5</v>
          </cell>
        </row>
        <row r="3040">
          <cell r="A3040">
            <v>36600</v>
          </cell>
          <cell r="B3040">
            <v>1955.75</v>
          </cell>
        </row>
        <row r="3041">
          <cell r="A3041">
            <v>36601</v>
          </cell>
          <cell r="B3041">
            <v>1954.26</v>
          </cell>
        </row>
        <row r="3042">
          <cell r="A3042">
            <v>36602</v>
          </cell>
          <cell r="B3042">
            <v>1950.01</v>
          </cell>
        </row>
        <row r="3043">
          <cell r="A3043">
            <v>36603</v>
          </cell>
          <cell r="B3043">
            <v>1952.98</v>
          </cell>
        </row>
        <row r="3044">
          <cell r="A3044">
            <v>36604</v>
          </cell>
          <cell r="B3044">
            <v>1952.98</v>
          </cell>
        </row>
        <row r="3045">
          <cell r="A3045">
            <v>36605</v>
          </cell>
          <cell r="B3045">
            <v>1952.98</v>
          </cell>
        </row>
        <row r="3046">
          <cell r="A3046">
            <v>36606</v>
          </cell>
          <cell r="B3046">
            <v>1952.98</v>
          </cell>
        </row>
        <row r="3047">
          <cell r="A3047">
            <v>36607</v>
          </cell>
          <cell r="B3047">
            <v>1956.98</v>
          </cell>
        </row>
        <row r="3048">
          <cell r="A3048">
            <v>36608</v>
          </cell>
          <cell r="B3048">
            <v>1959.84</v>
          </cell>
        </row>
        <row r="3049">
          <cell r="A3049">
            <v>36609</v>
          </cell>
          <cell r="B3049">
            <v>1954.57</v>
          </cell>
        </row>
        <row r="3050">
          <cell r="A3050">
            <v>36610</v>
          </cell>
          <cell r="B3050">
            <v>1954.83</v>
          </cell>
        </row>
        <row r="3051">
          <cell r="A3051">
            <v>36611</v>
          </cell>
          <cell r="B3051">
            <v>1954.83</v>
          </cell>
        </row>
        <row r="3052">
          <cell r="A3052">
            <v>36612</v>
          </cell>
          <cell r="B3052">
            <v>1954.83</v>
          </cell>
        </row>
        <row r="3053">
          <cell r="A3053">
            <v>36613</v>
          </cell>
          <cell r="B3053">
            <v>1958.93</v>
          </cell>
        </row>
        <row r="3054">
          <cell r="A3054">
            <v>36614</v>
          </cell>
          <cell r="B3054">
            <v>1955.14</v>
          </cell>
        </row>
        <row r="3055">
          <cell r="A3055">
            <v>36615</v>
          </cell>
          <cell r="B3055">
            <v>1949.75</v>
          </cell>
        </row>
        <row r="3056">
          <cell r="A3056">
            <v>36616</v>
          </cell>
          <cell r="B3056">
            <v>1951.56</v>
          </cell>
        </row>
        <row r="3057">
          <cell r="A3057">
            <v>36617</v>
          </cell>
          <cell r="B3057">
            <v>1958.12</v>
          </cell>
        </row>
        <row r="3058">
          <cell r="A3058">
            <v>36618</v>
          </cell>
          <cell r="B3058">
            <v>1958.12</v>
          </cell>
        </row>
        <row r="3059">
          <cell r="A3059">
            <v>36619</v>
          </cell>
          <cell r="B3059">
            <v>1958.12</v>
          </cell>
        </row>
        <row r="3060">
          <cell r="A3060">
            <v>36620</v>
          </cell>
          <cell r="B3060">
            <v>1963.22</v>
          </cell>
        </row>
        <row r="3061">
          <cell r="A3061">
            <v>36621</v>
          </cell>
          <cell r="B3061">
            <v>1964.1</v>
          </cell>
        </row>
        <row r="3062">
          <cell r="A3062">
            <v>36622</v>
          </cell>
          <cell r="B3062">
            <v>1968.92</v>
          </cell>
        </row>
        <row r="3063">
          <cell r="A3063">
            <v>36623</v>
          </cell>
          <cell r="B3063">
            <v>1986.96</v>
          </cell>
        </row>
        <row r="3064">
          <cell r="A3064">
            <v>36624</v>
          </cell>
          <cell r="B3064">
            <v>1996.24</v>
          </cell>
        </row>
        <row r="3065">
          <cell r="A3065">
            <v>36625</v>
          </cell>
          <cell r="B3065">
            <v>1996.24</v>
          </cell>
        </row>
        <row r="3066">
          <cell r="A3066">
            <v>36626</v>
          </cell>
          <cell r="B3066">
            <v>1996.24</v>
          </cell>
        </row>
        <row r="3067">
          <cell r="A3067">
            <v>36627</v>
          </cell>
          <cell r="B3067">
            <v>1998.25</v>
          </cell>
        </row>
        <row r="3068">
          <cell r="A3068">
            <v>36628</v>
          </cell>
          <cell r="B3068">
            <v>1986.75</v>
          </cell>
        </row>
        <row r="3069">
          <cell r="A3069">
            <v>36629</v>
          </cell>
          <cell r="B3069">
            <v>1987.38</v>
          </cell>
        </row>
        <row r="3070">
          <cell r="A3070">
            <v>36630</v>
          </cell>
          <cell r="B3070">
            <v>1987.36</v>
          </cell>
        </row>
        <row r="3071">
          <cell r="A3071">
            <v>36631</v>
          </cell>
          <cell r="B3071">
            <v>1987.39</v>
          </cell>
        </row>
        <row r="3072">
          <cell r="A3072">
            <v>36632</v>
          </cell>
          <cell r="B3072">
            <v>1987.39</v>
          </cell>
        </row>
        <row r="3073">
          <cell r="A3073">
            <v>36633</v>
          </cell>
          <cell r="B3073">
            <v>1987.39</v>
          </cell>
        </row>
        <row r="3074">
          <cell r="A3074">
            <v>36634</v>
          </cell>
          <cell r="B3074">
            <v>1996.29</v>
          </cell>
        </row>
        <row r="3075">
          <cell r="A3075">
            <v>36635</v>
          </cell>
          <cell r="B3075">
            <v>2003.02</v>
          </cell>
        </row>
        <row r="3076">
          <cell r="A3076">
            <v>36636</v>
          </cell>
          <cell r="B3076">
            <v>1996.07</v>
          </cell>
        </row>
        <row r="3077">
          <cell r="A3077">
            <v>36637</v>
          </cell>
          <cell r="B3077">
            <v>1996.07</v>
          </cell>
        </row>
        <row r="3078">
          <cell r="A3078">
            <v>36638</v>
          </cell>
          <cell r="B3078">
            <v>1996.07</v>
          </cell>
        </row>
        <row r="3079">
          <cell r="A3079">
            <v>36639</v>
          </cell>
          <cell r="B3079">
            <v>1996.07</v>
          </cell>
        </row>
        <row r="3080">
          <cell r="A3080">
            <v>36640</v>
          </cell>
          <cell r="B3080">
            <v>1996.07</v>
          </cell>
        </row>
        <row r="3081">
          <cell r="A3081">
            <v>36641</v>
          </cell>
          <cell r="B3081">
            <v>1991.17</v>
          </cell>
        </row>
        <row r="3082">
          <cell r="A3082">
            <v>36642</v>
          </cell>
          <cell r="B3082">
            <v>1988.65</v>
          </cell>
        </row>
        <row r="3083">
          <cell r="A3083">
            <v>36643</v>
          </cell>
          <cell r="B3083">
            <v>1998.95</v>
          </cell>
        </row>
        <row r="3084">
          <cell r="A3084">
            <v>36644</v>
          </cell>
          <cell r="B3084">
            <v>2002.95</v>
          </cell>
        </row>
        <row r="3085">
          <cell r="A3085">
            <v>36645</v>
          </cell>
          <cell r="B3085">
            <v>2004.47</v>
          </cell>
        </row>
        <row r="3086">
          <cell r="A3086">
            <v>36646</v>
          </cell>
          <cell r="B3086">
            <v>2004.47</v>
          </cell>
        </row>
        <row r="3087">
          <cell r="A3087">
            <v>36647</v>
          </cell>
          <cell r="B3087">
            <v>2004.47</v>
          </cell>
        </row>
        <row r="3088">
          <cell r="A3088">
            <v>36648</v>
          </cell>
          <cell r="B3088">
            <v>2004.47</v>
          </cell>
        </row>
        <row r="3089">
          <cell r="A3089">
            <v>36649</v>
          </cell>
          <cell r="B3089">
            <v>2001.62</v>
          </cell>
        </row>
        <row r="3090">
          <cell r="A3090">
            <v>36650</v>
          </cell>
          <cell r="B3090">
            <v>2015.92</v>
          </cell>
        </row>
        <row r="3091">
          <cell r="A3091">
            <v>36651</v>
          </cell>
          <cell r="B3091">
            <v>2027.26</v>
          </cell>
        </row>
        <row r="3092">
          <cell r="A3092">
            <v>36652</v>
          </cell>
          <cell r="B3092">
            <v>2033.17</v>
          </cell>
        </row>
        <row r="3093">
          <cell r="A3093">
            <v>36653</v>
          </cell>
          <cell r="B3093">
            <v>2033.17</v>
          </cell>
        </row>
        <row r="3094">
          <cell r="A3094">
            <v>36654</v>
          </cell>
          <cell r="B3094">
            <v>2033.17</v>
          </cell>
        </row>
        <row r="3095">
          <cell r="A3095">
            <v>36655</v>
          </cell>
          <cell r="B3095">
            <v>2044.59</v>
          </cell>
        </row>
        <row r="3096">
          <cell r="A3096">
            <v>36656</v>
          </cell>
          <cell r="B3096">
            <v>2031.86</v>
          </cell>
        </row>
        <row r="3097">
          <cell r="A3097">
            <v>36657</v>
          </cell>
          <cell r="B3097">
            <v>2021.68</v>
          </cell>
        </row>
        <row r="3098">
          <cell r="A3098">
            <v>36658</v>
          </cell>
          <cell r="B3098">
            <v>2031.96</v>
          </cell>
        </row>
        <row r="3099">
          <cell r="A3099">
            <v>36659</v>
          </cell>
          <cell r="B3099">
            <v>2039.29</v>
          </cell>
        </row>
        <row r="3100">
          <cell r="A3100">
            <v>36660</v>
          </cell>
          <cell r="B3100">
            <v>2039.29</v>
          </cell>
        </row>
        <row r="3101">
          <cell r="A3101">
            <v>36661</v>
          </cell>
          <cell r="B3101">
            <v>2039.29</v>
          </cell>
        </row>
        <row r="3102">
          <cell r="A3102">
            <v>36662</v>
          </cell>
          <cell r="B3102">
            <v>2035.54</v>
          </cell>
        </row>
        <row r="3103">
          <cell r="A3103">
            <v>36663</v>
          </cell>
          <cell r="B3103">
            <v>2037.1</v>
          </cell>
        </row>
        <row r="3104">
          <cell r="A3104">
            <v>36664</v>
          </cell>
          <cell r="B3104">
            <v>2047.79</v>
          </cell>
        </row>
        <row r="3105">
          <cell r="A3105">
            <v>36665</v>
          </cell>
          <cell r="B3105">
            <v>2055.35</v>
          </cell>
        </row>
        <row r="3106">
          <cell r="A3106">
            <v>36666</v>
          </cell>
          <cell r="B3106">
            <v>2076.85</v>
          </cell>
        </row>
        <row r="3107">
          <cell r="A3107">
            <v>36667</v>
          </cell>
          <cell r="B3107">
            <v>2076.85</v>
          </cell>
        </row>
        <row r="3108">
          <cell r="A3108">
            <v>36668</v>
          </cell>
          <cell r="B3108">
            <v>2076.85</v>
          </cell>
        </row>
        <row r="3109">
          <cell r="A3109">
            <v>36669</v>
          </cell>
          <cell r="B3109">
            <v>2094.73</v>
          </cell>
        </row>
        <row r="3110">
          <cell r="A3110">
            <v>36670</v>
          </cell>
          <cell r="B3110">
            <v>2111.94</v>
          </cell>
        </row>
        <row r="3111">
          <cell r="A3111">
            <v>36671</v>
          </cell>
          <cell r="B3111">
            <v>2142.14</v>
          </cell>
        </row>
        <row r="3112">
          <cell r="A3112">
            <v>36672</v>
          </cell>
          <cell r="B3112">
            <v>2113.2800000000002</v>
          </cell>
        </row>
        <row r="3113">
          <cell r="A3113">
            <v>36673</v>
          </cell>
          <cell r="B3113">
            <v>2096.52</v>
          </cell>
        </row>
        <row r="3114">
          <cell r="A3114">
            <v>36674</v>
          </cell>
          <cell r="B3114">
            <v>2096.52</v>
          </cell>
        </row>
        <row r="3115">
          <cell r="A3115">
            <v>36675</v>
          </cell>
          <cell r="B3115">
            <v>2096.52</v>
          </cell>
        </row>
        <row r="3116">
          <cell r="A3116">
            <v>36676</v>
          </cell>
          <cell r="B3116">
            <v>2077.2800000000002</v>
          </cell>
        </row>
        <row r="3117">
          <cell r="A3117">
            <v>36677</v>
          </cell>
          <cell r="B3117">
            <v>2084.92</v>
          </cell>
        </row>
        <row r="3118">
          <cell r="A3118">
            <v>36678</v>
          </cell>
          <cell r="B3118">
            <v>2096.96</v>
          </cell>
        </row>
        <row r="3119">
          <cell r="A3119">
            <v>36679</v>
          </cell>
          <cell r="B3119">
            <v>2095.1</v>
          </cell>
        </row>
        <row r="3120">
          <cell r="A3120">
            <v>36680</v>
          </cell>
          <cell r="B3120">
            <v>2118.5700000000002</v>
          </cell>
        </row>
        <row r="3121">
          <cell r="A3121">
            <v>36681</v>
          </cell>
          <cell r="B3121">
            <v>2118.5700000000002</v>
          </cell>
        </row>
        <row r="3122">
          <cell r="A3122">
            <v>36682</v>
          </cell>
          <cell r="B3122">
            <v>2118.5700000000002</v>
          </cell>
        </row>
        <row r="3123">
          <cell r="A3123">
            <v>36683</v>
          </cell>
          <cell r="B3123">
            <v>2118.5700000000002</v>
          </cell>
        </row>
        <row r="3124">
          <cell r="A3124">
            <v>36684</v>
          </cell>
          <cell r="B3124">
            <v>2121.73</v>
          </cell>
        </row>
        <row r="3125">
          <cell r="A3125">
            <v>36685</v>
          </cell>
          <cell r="B3125">
            <v>2127.0300000000002</v>
          </cell>
        </row>
        <row r="3126">
          <cell r="A3126">
            <v>36686</v>
          </cell>
          <cell r="B3126">
            <v>2125.3000000000002</v>
          </cell>
        </row>
        <row r="3127">
          <cell r="A3127">
            <v>36687</v>
          </cell>
          <cell r="B3127">
            <v>2115.86</v>
          </cell>
        </row>
        <row r="3128">
          <cell r="A3128">
            <v>36688</v>
          </cell>
          <cell r="B3128">
            <v>2115.86</v>
          </cell>
        </row>
        <row r="3129">
          <cell r="A3129">
            <v>36689</v>
          </cell>
          <cell r="B3129">
            <v>2115.86</v>
          </cell>
        </row>
        <row r="3130">
          <cell r="A3130">
            <v>36690</v>
          </cell>
          <cell r="B3130">
            <v>2106.9699999999998</v>
          </cell>
        </row>
        <row r="3131">
          <cell r="A3131">
            <v>36691</v>
          </cell>
          <cell r="B3131">
            <v>2122.2399999999998</v>
          </cell>
        </row>
        <row r="3132">
          <cell r="A3132">
            <v>36692</v>
          </cell>
          <cell r="B3132">
            <v>2111.09</v>
          </cell>
        </row>
        <row r="3133">
          <cell r="A3133">
            <v>36693</v>
          </cell>
          <cell r="B3133">
            <v>2110.5700000000002</v>
          </cell>
        </row>
        <row r="3134">
          <cell r="A3134">
            <v>36694</v>
          </cell>
          <cell r="B3134">
            <v>2114.8000000000002</v>
          </cell>
        </row>
        <row r="3135">
          <cell r="A3135">
            <v>36695</v>
          </cell>
          <cell r="B3135">
            <v>2114.8000000000002</v>
          </cell>
        </row>
        <row r="3136">
          <cell r="A3136">
            <v>36696</v>
          </cell>
          <cell r="B3136">
            <v>2114.8000000000002</v>
          </cell>
        </row>
        <row r="3137">
          <cell r="A3137">
            <v>36697</v>
          </cell>
          <cell r="B3137">
            <v>2115.15</v>
          </cell>
        </row>
        <row r="3138">
          <cell r="A3138">
            <v>36698</v>
          </cell>
          <cell r="B3138">
            <v>2123.58</v>
          </cell>
        </row>
        <row r="3139">
          <cell r="A3139">
            <v>36699</v>
          </cell>
          <cell r="B3139">
            <v>2134.34</v>
          </cell>
        </row>
        <row r="3140">
          <cell r="A3140">
            <v>36700</v>
          </cell>
          <cell r="B3140">
            <v>2129.13</v>
          </cell>
        </row>
        <row r="3141">
          <cell r="A3141">
            <v>36701</v>
          </cell>
          <cell r="B3141">
            <v>2123.9899999999998</v>
          </cell>
        </row>
        <row r="3142">
          <cell r="A3142">
            <v>36702</v>
          </cell>
          <cell r="B3142">
            <v>2123.9899999999998</v>
          </cell>
        </row>
        <row r="3143">
          <cell r="A3143">
            <v>36703</v>
          </cell>
          <cell r="B3143">
            <v>2123.9899999999998</v>
          </cell>
        </row>
        <row r="3144">
          <cell r="A3144">
            <v>36704</v>
          </cell>
          <cell r="B3144">
            <v>2123.9899999999998</v>
          </cell>
        </row>
        <row r="3145">
          <cell r="A3145">
            <v>36705</v>
          </cell>
          <cell r="B3145">
            <v>2135.65</v>
          </cell>
        </row>
        <row r="3146">
          <cell r="A3146">
            <v>36706</v>
          </cell>
          <cell r="B3146">
            <v>2136.2199999999998</v>
          </cell>
        </row>
        <row r="3147">
          <cell r="A3147">
            <v>36707</v>
          </cell>
          <cell r="B3147">
            <v>2139.11</v>
          </cell>
        </row>
        <row r="3148">
          <cell r="A3148">
            <v>36708</v>
          </cell>
          <cell r="B3148">
            <v>2150.7600000000002</v>
          </cell>
        </row>
        <row r="3149">
          <cell r="A3149">
            <v>36709</v>
          </cell>
          <cell r="B3149">
            <v>2150.7600000000002</v>
          </cell>
        </row>
        <row r="3150">
          <cell r="A3150">
            <v>36710</v>
          </cell>
          <cell r="B3150">
            <v>2150.7600000000002</v>
          </cell>
        </row>
        <row r="3151">
          <cell r="A3151">
            <v>36711</v>
          </cell>
          <cell r="B3151">
            <v>2150.7600000000002</v>
          </cell>
        </row>
        <row r="3152">
          <cell r="A3152">
            <v>36712</v>
          </cell>
          <cell r="B3152">
            <v>2151.0500000000002</v>
          </cell>
        </row>
        <row r="3153">
          <cell r="A3153">
            <v>36713</v>
          </cell>
          <cell r="B3153">
            <v>2163.44</v>
          </cell>
        </row>
        <row r="3154">
          <cell r="A3154">
            <v>36714</v>
          </cell>
          <cell r="B3154">
            <v>2168.65</v>
          </cell>
        </row>
        <row r="3155">
          <cell r="A3155">
            <v>36715</v>
          </cell>
          <cell r="B3155">
            <v>2165.5100000000002</v>
          </cell>
        </row>
        <row r="3156">
          <cell r="A3156">
            <v>36716</v>
          </cell>
          <cell r="B3156">
            <v>2165.5100000000002</v>
          </cell>
        </row>
        <row r="3157">
          <cell r="A3157">
            <v>36717</v>
          </cell>
          <cell r="B3157">
            <v>2165.5100000000002</v>
          </cell>
        </row>
        <row r="3158">
          <cell r="A3158">
            <v>36718</v>
          </cell>
          <cell r="B3158">
            <v>2171.63</v>
          </cell>
        </row>
        <row r="3159">
          <cell r="A3159">
            <v>36719</v>
          </cell>
          <cell r="B3159">
            <v>2182.56</v>
          </cell>
        </row>
        <row r="3160">
          <cell r="A3160">
            <v>36720</v>
          </cell>
          <cell r="B3160">
            <v>2172.16</v>
          </cell>
        </row>
        <row r="3161">
          <cell r="A3161">
            <v>36721</v>
          </cell>
          <cell r="B3161">
            <v>2166.2199999999998</v>
          </cell>
        </row>
        <row r="3162">
          <cell r="A3162">
            <v>36722</v>
          </cell>
          <cell r="B3162">
            <v>2156.3200000000002</v>
          </cell>
        </row>
        <row r="3163">
          <cell r="A3163">
            <v>36723</v>
          </cell>
          <cell r="B3163">
            <v>2156.3200000000002</v>
          </cell>
        </row>
        <row r="3164">
          <cell r="A3164">
            <v>36724</v>
          </cell>
          <cell r="B3164">
            <v>2156.3200000000002</v>
          </cell>
        </row>
        <row r="3165">
          <cell r="A3165">
            <v>36725</v>
          </cell>
          <cell r="B3165">
            <v>2144.0100000000002</v>
          </cell>
        </row>
        <row r="3166">
          <cell r="A3166">
            <v>36726</v>
          </cell>
          <cell r="B3166">
            <v>2151.56</v>
          </cell>
        </row>
        <row r="3167">
          <cell r="A3167">
            <v>36727</v>
          </cell>
          <cell r="B3167">
            <v>2155.81</v>
          </cell>
        </row>
        <row r="3168">
          <cell r="A3168">
            <v>36728</v>
          </cell>
          <cell r="B3168">
            <v>2155.81</v>
          </cell>
        </row>
        <row r="3169">
          <cell r="A3169">
            <v>36729</v>
          </cell>
          <cell r="B3169">
            <v>2152.3000000000002</v>
          </cell>
        </row>
        <row r="3170">
          <cell r="A3170">
            <v>36730</v>
          </cell>
          <cell r="B3170">
            <v>2152.3000000000002</v>
          </cell>
        </row>
        <row r="3171">
          <cell r="A3171">
            <v>36731</v>
          </cell>
          <cell r="B3171">
            <v>2152.3000000000002</v>
          </cell>
        </row>
        <row r="3172">
          <cell r="A3172">
            <v>36732</v>
          </cell>
          <cell r="B3172">
            <v>2147.65</v>
          </cell>
        </row>
        <row r="3173">
          <cell r="A3173">
            <v>36733</v>
          </cell>
          <cell r="B3173">
            <v>2153.91</v>
          </cell>
        </row>
        <row r="3174">
          <cell r="A3174">
            <v>36734</v>
          </cell>
          <cell r="B3174">
            <v>2165.37</v>
          </cell>
        </row>
        <row r="3175">
          <cell r="A3175">
            <v>36735</v>
          </cell>
          <cell r="B3175">
            <v>2173.7800000000002</v>
          </cell>
        </row>
        <row r="3176">
          <cell r="A3176">
            <v>36736</v>
          </cell>
          <cell r="B3176">
            <v>2172.79</v>
          </cell>
        </row>
        <row r="3177">
          <cell r="A3177">
            <v>36737</v>
          </cell>
          <cell r="B3177">
            <v>2172.79</v>
          </cell>
        </row>
        <row r="3178">
          <cell r="A3178">
            <v>36738</v>
          </cell>
          <cell r="B3178">
            <v>2172.79</v>
          </cell>
        </row>
        <row r="3179">
          <cell r="A3179">
            <v>36739</v>
          </cell>
          <cell r="B3179">
            <v>2174.5500000000002</v>
          </cell>
        </row>
        <row r="3180">
          <cell r="A3180">
            <v>36740</v>
          </cell>
          <cell r="B3180">
            <v>2175.02</v>
          </cell>
        </row>
        <row r="3181">
          <cell r="A3181">
            <v>36741</v>
          </cell>
          <cell r="B3181">
            <v>2173.62</v>
          </cell>
        </row>
        <row r="3182">
          <cell r="A3182">
            <v>36742</v>
          </cell>
          <cell r="B3182">
            <v>2177.67</v>
          </cell>
        </row>
        <row r="3183">
          <cell r="A3183">
            <v>36743</v>
          </cell>
          <cell r="B3183">
            <v>2180.64</v>
          </cell>
        </row>
        <row r="3184">
          <cell r="A3184">
            <v>36744</v>
          </cell>
          <cell r="B3184">
            <v>2180.64</v>
          </cell>
        </row>
        <row r="3185">
          <cell r="A3185">
            <v>36745</v>
          </cell>
          <cell r="B3185">
            <v>2180.64</v>
          </cell>
        </row>
        <row r="3186">
          <cell r="A3186">
            <v>36746</v>
          </cell>
          <cell r="B3186">
            <v>2180.64</v>
          </cell>
        </row>
        <row r="3187">
          <cell r="A3187">
            <v>36747</v>
          </cell>
          <cell r="B3187">
            <v>2176.52</v>
          </cell>
        </row>
        <row r="3188">
          <cell r="A3188">
            <v>36748</v>
          </cell>
          <cell r="B3188">
            <v>2176.17</v>
          </cell>
        </row>
        <row r="3189">
          <cell r="A3189">
            <v>36749</v>
          </cell>
          <cell r="B3189">
            <v>2179.6</v>
          </cell>
        </row>
        <row r="3190">
          <cell r="A3190">
            <v>36750</v>
          </cell>
          <cell r="B3190">
            <v>2180.89</v>
          </cell>
        </row>
        <row r="3191">
          <cell r="A3191">
            <v>36751</v>
          </cell>
          <cell r="B3191">
            <v>2180.89</v>
          </cell>
        </row>
        <row r="3192">
          <cell r="A3192">
            <v>36752</v>
          </cell>
          <cell r="B3192">
            <v>2180.89</v>
          </cell>
        </row>
        <row r="3193">
          <cell r="A3193">
            <v>36753</v>
          </cell>
          <cell r="B3193">
            <v>2180.9899999999998</v>
          </cell>
        </row>
        <row r="3194">
          <cell r="A3194">
            <v>36754</v>
          </cell>
          <cell r="B3194">
            <v>2185.4499999999998</v>
          </cell>
        </row>
        <row r="3195">
          <cell r="A3195">
            <v>36755</v>
          </cell>
          <cell r="B3195">
            <v>2185.46</v>
          </cell>
        </row>
        <row r="3196">
          <cell r="A3196">
            <v>36756</v>
          </cell>
          <cell r="B3196">
            <v>2185.75</v>
          </cell>
        </row>
        <row r="3197">
          <cell r="A3197">
            <v>36757</v>
          </cell>
          <cell r="B3197">
            <v>2183.0100000000002</v>
          </cell>
        </row>
        <row r="3198">
          <cell r="A3198">
            <v>36758</v>
          </cell>
          <cell r="B3198">
            <v>2183.0100000000002</v>
          </cell>
        </row>
        <row r="3199">
          <cell r="A3199">
            <v>36759</v>
          </cell>
          <cell r="B3199">
            <v>2183.0100000000002</v>
          </cell>
        </row>
        <row r="3200">
          <cell r="A3200">
            <v>36760</v>
          </cell>
          <cell r="B3200">
            <v>2183.0100000000002</v>
          </cell>
        </row>
        <row r="3201">
          <cell r="A3201">
            <v>36761</v>
          </cell>
          <cell r="B3201">
            <v>2187.83</v>
          </cell>
        </row>
        <row r="3202">
          <cell r="A3202">
            <v>36762</v>
          </cell>
          <cell r="B3202">
            <v>2196.7199999999998</v>
          </cell>
        </row>
        <row r="3203">
          <cell r="A3203">
            <v>36763</v>
          </cell>
          <cell r="B3203">
            <v>2205.6</v>
          </cell>
        </row>
        <row r="3204">
          <cell r="A3204">
            <v>36764</v>
          </cell>
          <cell r="B3204">
            <v>2208.8200000000002</v>
          </cell>
        </row>
        <row r="3205">
          <cell r="A3205">
            <v>36765</v>
          </cell>
          <cell r="B3205">
            <v>2208.8200000000002</v>
          </cell>
        </row>
        <row r="3206">
          <cell r="A3206">
            <v>36766</v>
          </cell>
          <cell r="B3206">
            <v>2208.8200000000002</v>
          </cell>
        </row>
        <row r="3207">
          <cell r="A3207">
            <v>36767</v>
          </cell>
          <cell r="B3207">
            <v>2208.17</v>
          </cell>
        </row>
        <row r="3208">
          <cell r="A3208">
            <v>36768</v>
          </cell>
          <cell r="B3208">
            <v>2204.2199999999998</v>
          </cell>
        </row>
        <row r="3209">
          <cell r="A3209">
            <v>36769</v>
          </cell>
          <cell r="B3209">
            <v>2208.21</v>
          </cell>
        </row>
        <row r="3210">
          <cell r="A3210">
            <v>36770</v>
          </cell>
          <cell r="B3210">
            <v>2212.9699999999998</v>
          </cell>
        </row>
        <row r="3211">
          <cell r="A3211">
            <v>36771</v>
          </cell>
          <cell r="B3211">
            <v>2214</v>
          </cell>
        </row>
        <row r="3212">
          <cell r="A3212">
            <v>36772</v>
          </cell>
          <cell r="B3212">
            <v>2214</v>
          </cell>
        </row>
        <row r="3213">
          <cell r="A3213">
            <v>36773</v>
          </cell>
          <cell r="B3213">
            <v>2214</v>
          </cell>
        </row>
        <row r="3214">
          <cell r="A3214">
            <v>36774</v>
          </cell>
          <cell r="B3214">
            <v>2210.3200000000002</v>
          </cell>
        </row>
        <row r="3215">
          <cell r="A3215">
            <v>36775</v>
          </cell>
          <cell r="B3215">
            <v>2211.13</v>
          </cell>
        </row>
        <row r="3216">
          <cell r="A3216">
            <v>36776</v>
          </cell>
          <cell r="B3216">
            <v>2211.11</v>
          </cell>
        </row>
        <row r="3217">
          <cell r="A3217">
            <v>36777</v>
          </cell>
          <cell r="B3217">
            <v>2209.1799999999998</v>
          </cell>
        </row>
        <row r="3218">
          <cell r="A3218">
            <v>36778</v>
          </cell>
          <cell r="B3218">
            <v>2204.85</v>
          </cell>
        </row>
        <row r="3219">
          <cell r="A3219">
            <v>36779</v>
          </cell>
          <cell r="B3219">
            <v>2204.85</v>
          </cell>
        </row>
        <row r="3220">
          <cell r="A3220">
            <v>36780</v>
          </cell>
          <cell r="B3220">
            <v>2204.85</v>
          </cell>
        </row>
        <row r="3221">
          <cell r="A3221">
            <v>36781</v>
          </cell>
          <cell r="B3221">
            <v>2206.39</v>
          </cell>
        </row>
        <row r="3222">
          <cell r="A3222">
            <v>36782</v>
          </cell>
          <cell r="B3222">
            <v>2206.9299999999998</v>
          </cell>
        </row>
        <row r="3223">
          <cell r="A3223">
            <v>36783</v>
          </cell>
          <cell r="B3223">
            <v>2208.64</v>
          </cell>
        </row>
        <row r="3224">
          <cell r="A3224">
            <v>36784</v>
          </cell>
          <cell r="B3224">
            <v>2212.73</v>
          </cell>
        </row>
        <row r="3225">
          <cell r="A3225">
            <v>36785</v>
          </cell>
          <cell r="B3225">
            <v>2210.34</v>
          </cell>
        </row>
        <row r="3226">
          <cell r="A3226">
            <v>36786</v>
          </cell>
          <cell r="B3226">
            <v>2210.34</v>
          </cell>
        </row>
        <row r="3227">
          <cell r="A3227">
            <v>36787</v>
          </cell>
          <cell r="B3227">
            <v>2210.34</v>
          </cell>
        </row>
        <row r="3228">
          <cell r="A3228">
            <v>36788</v>
          </cell>
          <cell r="B3228">
            <v>2211.36</v>
          </cell>
        </row>
        <row r="3229">
          <cell r="A3229">
            <v>36789</v>
          </cell>
          <cell r="B3229">
            <v>2210.81</v>
          </cell>
        </row>
        <row r="3230">
          <cell r="A3230">
            <v>36790</v>
          </cell>
          <cell r="B3230">
            <v>2212.9299999999998</v>
          </cell>
        </row>
        <row r="3231">
          <cell r="A3231">
            <v>36791</v>
          </cell>
          <cell r="B3231">
            <v>2223.46</v>
          </cell>
        </row>
        <row r="3232">
          <cell r="A3232">
            <v>36792</v>
          </cell>
          <cell r="B3232">
            <v>2232.2399999999998</v>
          </cell>
        </row>
        <row r="3233">
          <cell r="A3233">
            <v>36793</v>
          </cell>
          <cell r="B3233">
            <v>2232.2399999999998</v>
          </cell>
        </row>
        <row r="3234">
          <cell r="A3234">
            <v>36794</v>
          </cell>
          <cell r="B3234">
            <v>2232.2399999999998</v>
          </cell>
        </row>
        <row r="3235">
          <cell r="A3235">
            <v>36795</v>
          </cell>
          <cell r="B3235">
            <v>2228.0500000000002</v>
          </cell>
        </row>
        <row r="3236">
          <cell r="A3236">
            <v>36796</v>
          </cell>
          <cell r="B3236">
            <v>2222.67</v>
          </cell>
        </row>
        <row r="3237">
          <cell r="A3237">
            <v>36797</v>
          </cell>
          <cell r="B3237">
            <v>2216.9299999999998</v>
          </cell>
        </row>
        <row r="3238">
          <cell r="A3238">
            <v>36798</v>
          </cell>
          <cell r="B3238">
            <v>2211.94</v>
          </cell>
        </row>
        <row r="3239">
          <cell r="A3239">
            <v>36799</v>
          </cell>
          <cell r="B3239">
            <v>2212.2600000000002</v>
          </cell>
        </row>
        <row r="3240">
          <cell r="A3240">
            <v>36800</v>
          </cell>
          <cell r="B3240">
            <v>2212.2600000000002</v>
          </cell>
        </row>
        <row r="3241">
          <cell r="A3241">
            <v>36801</v>
          </cell>
          <cell r="B3241">
            <v>2212.2600000000002</v>
          </cell>
        </row>
        <row r="3242">
          <cell r="A3242">
            <v>36802</v>
          </cell>
          <cell r="B3242">
            <v>2210.4</v>
          </cell>
        </row>
        <row r="3243">
          <cell r="A3243">
            <v>36803</v>
          </cell>
          <cell r="B3243">
            <v>2201.5100000000002</v>
          </cell>
        </row>
        <row r="3244">
          <cell r="A3244">
            <v>36804</v>
          </cell>
          <cell r="B3244">
            <v>2194.98</v>
          </cell>
        </row>
        <row r="3245">
          <cell r="A3245">
            <v>36805</v>
          </cell>
          <cell r="B3245">
            <v>2185.06</v>
          </cell>
        </row>
        <row r="3246">
          <cell r="A3246">
            <v>36806</v>
          </cell>
          <cell r="B3246">
            <v>2187.38</v>
          </cell>
        </row>
        <row r="3247">
          <cell r="A3247">
            <v>36807</v>
          </cell>
          <cell r="B3247">
            <v>2187.38</v>
          </cell>
        </row>
        <row r="3248">
          <cell r="A3248">
            <v>36808</v>
          </cell>
          <cell r="B3248">
            <v>2187.38</v>
          </cell>
        </row>
        <row r="3249">
          <cell r="A3249">
            <v>36809</v>
          </cell>
          <cell r="B3249">
            <v>2184.2600000000002</v>
          </cell>
        </row>
        <row r="3250">
          <cell r="A3250">
            <v>36810</v>
          </cell>
          <cell r="B3250">
            <v>2182.17</v>
          </cell>
        </row>
        <row r="3251">
          <cell r="A3251">
            <v>36811</v>
          </cell>
          <cell r="B3251">
            <v>2175.9699999999998</v>
          </cell>
        </row>
        <row r="3252">
          <cell r="A3252">
            <v>36812</v>
          </cell>
          <cell r="B3252">
            <v>2175.96</v>
          </cell>
        </row>
        <row r="3253">
          <cell r="A3253">
            <v>36813</v>
          </cell>
          <cell r="B3253">
            <v>2180.69</v>
          </cell>
        </row>
        <row r="3254">
          <cell r="A3254">
            <v>36814</v>
          </cell>
          <cell r="B3254">
            <v>2180.69</v>
          </cell>
        </row>
        <row r="3255">
          <cell r="A3255">
            <v>36815</v>
          </cell>
          <cell r="B3255">
            <v>2180.69</v>
          </cell>
        </row>
        <row r="3256">
          <cell r="A3256">
            <v>36816</v>
          </cell>
          <cell r="B3256">
            <v>2180.69</v>
          </cell>
        </row>
        <row r="3257">
          <cell r="A3257">
            <v>36817</v>
          </cell>
          <cell r="B3257">
            <v>2178.13</v>
          </cell>
        </row>
        <row r="3258">
          <cell r="A3258">
            <v>36818</v>
          </cell>
          <cell r="B3258">
            <v>2162.86</v>
          </cell>
        </row>
        <row r="3259">
          <cell r="A3259">
            <v>36819</v>
          </cell>
          <cell r="B3259">
            <v>2152.31</v>
          </cell>
        </row>
        <row r="3260">
          <cell r="A3260">
            <v>36820</v>
          </cell>
          <cell r="B3260">
            <v>2159.79</v>
          </cell>
        </row>
        <row r="3261">
          <cell r="A3261">
            <v>36821</v>
          </cell>
          <cell r="B3261">
            <v>2159.79</v>
          </cell>
        </row>
        <row r="3262">
          <cell r="A3262">
            <v>36822</v>
          </cell>
          <cell r="B3262">
            <v>2159.79</v>
          </cell>
        </row>
        <row r="3263">
          <cell r="A3263">
            <v>36823</v>
          </cell>
          <cell r="B3263">
            <v>2157.84</v>
          </cell>
        </row>
        <row r="3264">
          <cell r="A3264">
            <v>36824</v>
          </cell>
          <cell r="B3264">
            <v>2153.1799999999998</v>
          </cell>
        </row>
        <row r="3265">
          <cell r="A3265">
            <v>36825</v>
          </cell>
          <cell r="B3265">
            <v>2170.3200000000002</v>
          </cell>
        </row>
        <row r="3266">
          <cell r="A3266">
            <v>36826</v>
          </cell>
          <cell r="B3266">
            <v>2167.2600000000002</v>
          </cell>
        </row>
        <row r="3267">
          <cell r="A3267">
            <v>36827</v>
          </cell>
          <cell r="B3267">
            <v>2158.14</v>
          </cell>
        </row>
        <row r="3268">
          <cell r="A3268">
            <v>36828</v>
          </cell>
          <cell r="B3268">
            <v>2158.14</v>
          </cell>
        </row>
        <row r="3269">
          <cell r="A3269">
            <v>36829</v>
          </cell>
          <cell r="B3269">
            <v>2158.14</v>
          </cell>
        </row>
        <row r="3270">
          <cell r="A3270">
            <v>36830</v>
          </cell>
          <cell r="B3270">
            <v>2158.36</v>
          </cell>
        </row>
        <row r="3271">
          <cell r="A3271">
            <v>36831</v>
          </cell>
          <cell r="B3271">
            <v>2147.89</v>
          </cell>
        </row>
        <row r="3272">
          <cell r="A3272">
            <v>36832</v>
          </cell>
          <cell r="B3272">
            <v>2138.9499999999998</v>
          </cell>
        </row>
        <row r="3273">
          <cell r="A3273">
            <v>36833</v>
          </cell>
          <cell r="B3273">
            <v>2136.73</v>
          </cell>
        </row>
        <row r="3274">
          <cell r="A3274">
            <v>36834</v>
          </cell>
          <cell r="B3274">
            <v>2139.21</v>
          </cell>
        </row>
        <row r="3275">
          <cell r="A3275">
            <v>36835</v>
          </cell>
          <cell r="B3275">
            <v>2139.21</v>
          </cell>
        </row>
        <row r="3276">
          <cell r="A3276">
            <v>36836</v>
          </cell>
          <cell r="B3276">
            <v>2139.21</v>
          </cell>
        </row>
        <row r="3277">
          <cell r="A3277">
            <v>36837</v>
          </cell>
          <cell r="B3277">
            <v>2139.21</v>
          </cell>
        </row>
        <row r="3278">
          <cell r="A3278">
            <v>36838</v>
          </cell>
          <cell r="B3278">
            <v>2134.08</v>
          </cell>
        </row>
        <row r="3279">
          <cell r="A3279">
            <v>36839</v>
          </cell>
          <cell r="B3279">
            <v>2124.84</v>
          </cell>
        </row>
        <row r="3280">
          <cell r="A3280">
            <v>36840</v>
          </cell>
          <cell r="B3280">
            <v>2127.5100000000002</v>
          </cell>
        </row>
        <row r="3281">
          <cell r="A3281">
            <v>36841</v>
          </cell>
          <cell r="B3281">
            <v>2126.41</v>
          </cell>
        </row>
        <row r="3282">
          <cell r="A3282">
            <v>36842</v>
          </cell>
          <cell r="B3282">
            <v>2126.41</v>
          </cell>
        </row>
        <row r="3283">
          <cell r="A3283">
            <v>36843</v>
          </cell>
          <cell r="B3283">
            <v>2126.41</v>
          </cell>
        </row>
        <row r="3284">
          <cell r="A3284">
            <v>36844</v>
          </cell>
          <cell r="B3284">
            <v>2126.41</v>
          </cell>
        </row>
        <row r="3285">
          <cell r="A3285">
            <v>36845</v>
          </cell>
          <cell r="B3285">
            <v>2125.17</v>
          </cell>
        </row>
        <row r="3286">
          <cell r="A3286">
            <v>36846</v>
          </cell>
          <cell r="B3286">
            <v>2125.31</v>
          </cell>
        </row>
        <row r="3287">
          <cell r="A3287">
            <v>36847</v>
          </cell>
          <cell r="B3287">
            <v>2121.64</v>
          </cell>
        </row>
        <row r="3288">
          <cell r="A3288">
            <v>36848</v>
          </cell>
          <cell r="B3288">
            <v>2122.63</v>
          </cell>
        </row>
        <row r="3289">
          <cell r="A3289">
            <v>36849</v>
          </cell>
          <cell r="B3289">
            <v>2122.63</v>
          </cell>
        </row>
        <row r="3290">
          <cell r="A3290">
            <v>36850</v>
          </cell>
          <cell r="B3290">
            <v>2122.63</v>
          </cell>
        </row>
        <row r="3291">
          <cell r="A3291">
            <v>36851</v>
          </cell>
          <cell r="B3291">
            <v>2122.61</v>
          </cell>
        </row>
        <row r="3292">
          <cell r="A3292">
            <v>36852</v>
          </cell>
          <cell r="B3292">
            <v>2124.16</v>
          </cell>
        </row>
        <row r="3293">
          <cell r="A3293">
            <v>36853</v>
          </cell>
          <cell r="B3293">
            <v>2131.7600000000002</v>
          </cell>
        </row>
        <row r="3294">
          <cell r="A3294">
            <v>36854</v>
          </cell>
          <cell r="B3294">
            <v>2141.14</v>
          </cell>
        </row>
        <row r="3295">
          <cell r="A3295">
            <v>36855</v>
          </cell>
          <cell r="B3295">
            <v>2141.91</v>
          </cell>
        </row>
        <row r="3296">
          <cell r="A3296">
            <v>36856</v>
          </cell>
          <cell r="B3296">
            <v>2141.91</v>
          </cell>
        </row>
        <row r="3297">
          <cell r="A3297">
            <v>36857</v>
          </cell>
          <cell r="B3297">
            <v>2141.91</v>
          </cell>
        </row>
        <row r="3298">
          <cell r="A3298">
            <v>36858</v>
          </cell>
          <cell r="B3298">
            <v>2158.0500000000002</v>
          </cell>
        </row>
        <row r="3299">
          <cell r="A3299">
            <v>36859</v>
          </cell>
          <cell r="B3299">
            <v>2169.8200000000002</v>
          </cell>
        </row>
        <row r="3300">
          <cell r="A3300">
            <v>36860</v>
          </cell>
          <cell r="B3300">
            <v>2172.84</v>
          </cell>
        </row>
        <row r="3301">
          <cell r="A3301">
            <v>36861</v>
          </cell>
          <cell r="B3301">
            <v>2168.6</v>
          </cell>
        </row>
        <row r="3302">
          <cell r="A3302">
            <v>36862</v>
          </cell>
          <cell r="B3302">
            <v>2174.85</v>
          </cell>
        </row>
        <row r="3303">
          <cell r="A3303">
            <v>36863</v>
          </cell>
          <cell r="B3303">
            <v>2174.85</v>
          </cell>
        </row>
        <row r="3304">
          <cell r="A3304">
            <v>36864</v>
          </cell>
          <cell r="B3304">
            <v>2174.85</v>
          </cell>
        </row>
        <row r="3305">
          <cell r="A3305">
            <v>36865</v>
          </cell>
          <cell r="B3305">
            <v>2180.3000000000002</v>
          </cell>
        </row>
        <row r="3306">
          <cell r="A3306">
            <v>36866</v>
          </cell>
          <cell r="B3306">
            <v>2184.1799999999998</v>
          </cell>
        </row>
        <row r="3307">
          <cell r="A3307">
            <v>36867</v>
          </cell>
          <cell r="B3307">
            <v>2174.29</v>
          </cell>
        </row>
        <row r="3308">
          <cell r="A3308">
            <v>36868</v>
          </cell>
          <cell r="B3308">
            <v>2176.33</v>
          </cell>
        </row>
        <row r="3309">
          <cell r="A3309">
            <v>36869</v>
          </cell>
          <cell r="B3309">
            <v>2176.33</v>
          </cell>
        </row>
        <row r="3310">
          <cell r="A3310">
            <v>36870</v>
          </cell>
          <cell r="B3310">
            <v>2176.33</v>
          </cell>
        </row>
        <row r="3311">
          <cell r="A3311">
            <v>36871</v>
          </cell>
          <cell r="B3311">
            <v>2176.33</v>
          </cell>
        </row>
        <row r="3312">
          <cell r="A3312">
            <v>36872</v>
          </cell>
          <cell r="B3312">
            <v>2175.5700000000002</v>
          </cell>
        </row>
        <row r="3313">
          <cell r="A3313">
            <v>36873</v>
          </cell>
          <cell r="B3313">
            <v>2183.08</v>
          </cell>
        </row>
        <row r="3314">
          <cell r="A3314">
            <v>36874</v>
          </cell>
          <cell r="B3314">
            <v>2186.87</v>
          </cell>
        </row>
        <row r="3315">
          <cell r="A3315">
            <v>36875</v>
          </cell>
          <cell r="B3315">
            <v>2184.7600000000002</v>
          </cell>
        </row>
        <row r="3316">
          <cell r="A3316">
            <v>36876</v>
          </cell>
          <cell r="B3316">
            <v>2175.91</v>
          </cell>
        </row>
        <row r="3317">
          <cell r="A3317">
            <v>36877</v>
          </cell>
          <cell r="B3317">
            <v>2175.91</v>
          </cell>
        </row>
        <row r="3318">
          <cell r="A3318">
            <v>36878</v>
          </cell>
          <cell r="B3318">
            <v>2175.91</v>
          </cell>
        </row>
        <row r="3319">
          <cell r="A3319">
            <v>36879</v>
          </cell>
          <cell r="B3319">
            <v>2179.13</v>
          </cell>
        </row>
        <row r="3320">
          <cell r="A3320">
            <v>36880</v>
          </cell>
          <cell r="B3320">
            <v>2187.17</v>
          </cell>
        </row>
        <row r="3321">
          <cell r="A3321">
            <v>36881</v>
          </cell>
          <cell r="B3321">
            <v>2185.0500000000002</v>
          </cell>
        </row>
        <row r="3322">
          <cell r="A3322">
            <v>36882</v>
          </cell>
          <cell r="B3322">
            <v>2187.02</v>
          </cell>
        </row>
        <row r="3323">
          <cell r="A3323">
            <v>36883</v>
          </cell>
          <cell r="B3323">
            <v>2193.5700000000002</v>
          </cell>
        </row>
        <row r="3324">
          <cell r="A3324">
            <v>36884</v>
          </cell>
          <cell r="B3324">
            <v>2193.5700000000002</v>
          </cell>
        </row>
        <row r="3325">
          <cell r="A3325">
            <v>36885</v>
          </cell>
          <cell r="B3325">
            <v>2193.5700000000002</v>
          </cell>
        </row>
        <row r="3326">
          <cell r="A3326">
            <v>36886</v>
          </cell>
          <cell r="B3326">
            <v>2193.5700000000002</v>
          </cell>
        </row>
        <row r="3327">
          <cell r="A3327">
            <v>36887</v>
          </cell>
          <cell r="B3327">
            <v>2196.7600000000002</v>
          </cell>
        </row>
        <row r="3328">
          <cell r="A3328">
            <v>36888</v>
          </cell>
          <cell r="B3328">
            <v>2215.35</v>
          </cell>
        </row>
        <row r="3329">
          <cell r="A3329">
            <v>36889</v>
          </cell>
          <cell r="B3329">
            <v>2229.1799999999998</v>
          </cell>
        </row>
        <row r="3330">
          <cell r="A3330">
            <v>36890</v>
          </cell>
          <cell r="B3330">
            <v>2229.1799999999998</v>
          </cell>
        </row>
        <row r="3331">
          <cell r="A3331">
            <v>36891</v>
          </cell>
          <cell r="B3331">
            <v>2229.1799999999998</v>
          </cell>
        </row>
        <row r="3332">
          <cell r="A3332">
            <v>36892</v>
          </cell>
          <cell r="B3332">
            <v>2229.1799999999998</v>
          </cell>
        </row>
        <row r="3333">
          <cell r="A3333">
            <v>36893</v>
          </cell>
          <cell r="B3333">
            <v>2229.1799999999998</v>
          </cell>
        </row>
        <row r="3334">
          <cell r="A3334">
            <v>36894</v>
          </cell>
          <cell r="B3334">
            <v>2219.6</v>
          </cell>
        </row>
        <row r="3335">
          <cell r="A3335">
            <v>36895</v>
          </cell>
          <cell r="B3335">
            <v>2224.38</v>
          </cell>
        </row>
        <row r="3336">
          <cell r="A3336">
            <v>36896</v>
          </cell>
          <cell r="B3336">
            <v>2239.89</v>
          </cell>
        </row>
        <row r="3337">
          <cell r="A3337">
            <v>36897</v>
          </cell>
          <cell r="B3337">
            <v>2243.16</v>
          </cell>
        </row>
        <row r="3338">
          <cell r="A3338">
            <v>36898</v>
          </cell>
          <cell r="B3338">
            <v>2243.16</v>
          </cell>
        </row>
        <row r="3339">
          <cell r="A3339">
            <v>36899</v>
          </cell>
          <cell r="B3339">
            <v>2243.16</v>
          </cell>
        </row>
        <row r="3340">
          <cell r="A3340">
            <v>36900</v>
          </cell>
          <cell r="B3340">
            <v>2243.16</v>
          </cell>
        </row>
        <row r="3341">
          <cell r="A3341">
            <v>36901</v>
          </cell>
          <cell r="B3341">
            <v>2235.4299999999998</v>
          </cell>
        </row>
        <row r="3342">
          <cell r="A3342">
            <v>36902</v>
          </cell>
          <cell r="B3342">
            <v>2230.14</v>
          </cell>
        </row>
        <row r="3343">
          <cell r="A3343">
            <v>36903</v>
          </cell>
          <cell r="B3343">
            <v>2246.58</v>
          </cell>
        </row>
        <row r="3344">
          <cell r="A3344">
            <v>36904</v>
          </cell>
          <cell r="B3344">
            <v>2251.75</v>
          </cell>
        </row>
        <row r="3345">
          <cell r="A3345">
            <v>36905</v>
          </cell>
          <cell r="B3345">
            <v>2251.75</v>
          </cell>
        </row>
        <row r="3346">
          <cell r="A3346">
            <v>36906</v>
          </cell>
          <cell r="B3346">
            <v>2251.75</v>
          </cell>
        </row>
        <row r="3347">
          <cell r="A3347">
            <v>36907</v>
          </cell>
          <cell r="B3347">
            <v>2248.61</v>
          </cell>
        </row>
        <row r="3348">
          <cell r="A3348">
            <v>36908</v>
          </cell>
          <cell r="B3348">
            <v>2245.89</v>
          </cell>
        </row>
        <row r="3349">
          <cell r="A3349">
            <v>36909</v>
          </cell>
          <cell r="B3349">
            <v>2236.46</v>
          </cell>
        </row>
        <row r="3350">
          <cell r="A3350">
            <v>36910</v>
          </cell>
          <cell r="B3350">
            <v>2246.7399999999998</v>
          </cell>
        </row>
        <row r="3351">
          <cell r="A3351">
            <v>36911</v>
          </cell>
          <cell r="B3351">
            <v>2244.59</v>
          </cell>
        </row>
        <row r="3352">
          <cell r="A3352">
            <v>36912</v>
          </cell>
          <cell r="B3352">
            <v>2244.59</v>
          </cell>
        </row>
        <row r="3353">
          <cell r="A3353">
            <v>36913</v>
          </cell>
          <cell r="B3353">
            <v>2244.59</v>
          </cell>
        </row>
        <row r="3354">
          <cell r="A3354">
            <v>36914</v>
          </cell>
          <cell r="B3354">
            <v>2240.02</v>
          </cell>
        </row>
        <row r="3355">
          <cell r="A3355">
            <v>36915</v>
          </cell>
          <cell r="B3355">
            <v>2255.8200000000002</v>
          </cell>
        </row>
        <row r="3356">
          <cell r="A3356">
            <v>36916</v>
          </cell>
          <cell r="B3356">
            <v>2254.35</v>
          </cell>
        </row>
        <row r="3357">
          <cell r="A3357">
            <v>36917</v>
          </cell>
          <cell r="B3357">
            <v>2250.0300000000002</v>
          </cell>
        </row>
        <row r="3358">
          <cell r="A3358">
            <v>36918</v>
          </cell>
          <cell r="B3358">
            <v>2245.46</v>
          </cell>
        </row>
        <row r="3359">
          <cell r="A3359">
            <v>36919</v>
          </cell>
          <cell r="B3359">
            <v>2245.46</v>
          </cell>
        </row>
        <row r="3360">
          <cell r="A3360">
            <v>36920</v>
          </cell>
          <cell r="B3360">
            <v>2245.46</v>
          </cell>
        </row>
        <row r="3361">
          <cell r="A3361">
            <v>36921</v>
          </cell>
          <cell r="B3361">
            <v>2240.56</v>
          </cell>
        </row>
        <row r="3362">
          <cell r="A3362">
            <v>36922</v>
          </cell>
          <cell r="B3362">
            <v>2240.8000000000002</v>
          </cell>
        </row>
        <row r="3363">
          <cell r="A3363">
            <v>36923</v>
          </cell>
          <cell r="B3363">
            <v>2242.08</v>
          </cell>
        </row>
        <row r="3364">
          <cell r="A3364">
            <v>36924</v>
          </cell>
          <cell r="B3364">
            <v>2240.04</v>
          </cell>
        </row>
        <row r="3365">
          <cell r="A3365">
            <v>36925</v>
          </cell>
          <cell r="B3365">
            <v>2242.1999999999998</v>
          </cell>
        </row>
        <row r="3366">
          <cell r="A3366">
            <v>36926</v>
          </cell>
          <cell r="B3366">
            <v>2242.1999999999998</v>
          </cell>
        </row>
        <row r="3367">
          <cell r="A3367">
            <v>36927</v>
          </cell>
          <cell r="B3367">
            <v>2242.1999999999998</v>
          </cell>
        </row>
        <row r="3368">
          <cell r="A3368">
            <v>36928</v>
          </cell>
          <cell r="B3368">
            <v>2238.35</v>
          </cell>
        </row>
        <row r="3369">
          <cell r="A3369">
            <v>36929</v>
          </cell>
          <cell r="B3369">
            <v>2235.0300000000002</v>
          </cell>
        </row>
        <row r="3370">
          <cell r="A3370">
            <v>36930</v>
          </cell>
          <cell r="B3370">
            <v>2238.09</v>
          </cell>
        </row>
        <row r="3371">
          <cell r="A3371">
            <v>36931</v>
          </cell>
          <cell r="B3371">
            <v>2242.6799999999998</v>
          </cell>
        </row>
        <row r="3372">
          <cell r="A3372">
            <v>36932</v>
          </cell>
          <cell r="B3372">
            <v>2237.58</v>
          </cell>
        </row>
        <row r="3373">
          <cell r="A3373">
            <v>36933</v>
          </cell>
          <cell r="B3373">
            <v>2237.58</v>
          </cell>
        </row>
        <row r="3374">
          <cell r="A3374">
            <v>36934</v>
          </cell>
          <cell r="B3374">
            <v>2237.58</v>
          </cell>
        </row>
        <row r="3375">
          <cell r="A3375">
            <v>36935</v>
          </cell>
          <cell r="B3375">
            <v>2229.59</v>
          </cell>
        </row>
        <row r="3376">
          <cell r="A3376">
            <v>36936</v>
          </cell>
          <cell r="B3376">
            <v>2237.37</v>
          </cell>
        </row>
        <row r="3377">
          <cell r="A3377">
            <v>36937</v>
          </cell>
          <cell r="B3377">
            <v>2239.0300000000002</v>
          </cell>
        </row>
        <row r="3378">
          <cell r="A3378">
            <v>36938</v>
          </cell>
          <cell r="B3378">
            <v>2238.61</v>
          </cell>
        </row>
        <row r="3379">
          <cell r="A3379">
            <v>36939</v>
          </cell>
          <cell r="B3379">
            <v>2238.5100000000002</v>
          </cell>
        </row>
        <row r="3380">
          <cell r="A3380">
            <v>36940</v>
          </cell>
          <cell r="B3380">
            <v>2238.5100000000002</v>
          </cell>
        </row>
        <row r="3381">
          <cell r="A3381">
            <v>36941</v>
          </cell>
          <cell r="B3381">
            <v>2238.5100000000002</v>
          </cell>
        </row>
        <row r="3382">
          <cell r="A3382">
            <v>36942</v>
          </cell>
          <cell r="B3382">
            <v>2245.16</v>
          </cell>
        </row>
        <row r="3383">
          <cell r="A3383">
            <v>36943</v>
          </cell>
          <cell r="B3383">
            <v>2247.09</v>
          </cell>
        </row>
        <row r="3384">
          <cell r="A3384">
            <v>36944</v>
          </cell>
          <cell r="B3384">
            <v>2252.65</v>
          </cell>
        </row>
        <row r="3385">
          <cell r="A3385">
            <v>36945</v>
          </cell>
          <cell r="B3385">
            <v>2252.86</v>
          </cell>
        </row>
        <row r="3386">
          <cell r="A3386">
            <v>36946</v>
          </cell>
          <cell r="B3386">
            <v>2257.6999999999998</v>
          </cell>
        </row>
        <row r="3387">
          <cell r="A3387">
            <v>36947</v>
          </cell>
          <cell r="B3387">
            <v>2257.6999999999998</v>
          </cell>
        </row>
        <row r="3388">
          <cell r="A3388">
            <v>36948</v>
          </cell>
          <cell r="B3388">
            <v>2257.6999999999998</v>
          </cell>
        </row>
        <row r="3389">
          <cell r="A3389">
            <v>36949</v>
          </cell>
          <cell r="B3389">
            <v>2256.42</v>
          </cell>
        </row>
        <row r="3390">
          <cell r="A3390">
            <v>36950</v>
          </cell>
          <cell r="B3390">
            <v>2257.4499999999998</v>
          </cell>
        </row>
        <row r="3391">
          <cell r="A3391">
            <v>36951</v>
          </cell>
          <cell r="B3391">
            <v>2259.64</v>
          </cell>
        </row>
        <row r="3392">
          <cell r="A3392">
            <v>36952</v>
          </cell>
          <cell r="B3392">
            <v>2265.44</v>
          </cell>
        </row>
        <row r="3393">
          <cell r="A3393">
            <v>36953</v>
          </cell>
          <cell r="B3393">
            <v>2264.09</v>
          </cell>
        </row>
        <row r="3394">
          <cell r="A3394">
            <v>36954</v>
          </cell>
          <cell r="B3394">
            <v>2264.09</v>
          </cell>
        </row>
        <row r="3395">
          <cell r="A3395">
            <v>36955</v>
          </cell>
          <cell r="B3395">
            <v>2264.09</v>
          </cell>
        </row>
        <row r="3396">
          <cell r="A3396">
            <v>36956</v>
          </cell>
          <cell r="B3396">
            <v>2259.0700000000002</v>
          </cell>
        </row>
        <row r="3397">
          <cell r="A3397">
            <v>36957</v>
          </cell>
          <cell r="B3397">
            <v>2260.33</v>
          </cell>
        </row>
        <row r="3398">
          <cell r="A3398">
            <v>36958</v>
          </cell>
          <cell r="B3398">
            <v>2262.06</v>
          </cell>
        </row>
        <row r="3399">
          <cell r="A3399">
            <v>36959</v>
          </cell>
          <cell r="B3399">
            <v>2262.5500000000002</v>
          </cell>
        </row>
        <row r="3400">
          <cell r="A3400">
            <v>36960</v>
          </cell>
          <cell r="B3400">
            <v>2264.0100000000002</v>
          </cell>
        </row>
        <row r="3401">
          <cell r="A3401">
            <v>36961</v>
          </cell>
          <cell r="B3401">
            <v>2264.0100000000002</v>
          </cell>
        </row>
        <row r="3402">
          <cell r="A3402">
            <v>36962</v>
          </cell>
          <cell r="B3402">
            <v>2264.0100000000002</v>
          </cell>
        </row>
        <row r="3403">
          <cell r="A3403">
            <v>36963</v>
          </cell>
          <cell r="B3403">
            <v>2275.98</v>
          </cell>
        </row>
        <row r="3404">
          <cell r="A3404">
            <v>36964</v>
          </cell>
          <cell r="B3404">
            <v>2275.92</v>
          </cell>
        </row>
        <row r="3405">
          <cell r="A3405">
            <v>36965</v>
          </cell>
          <cell r="B3405">
            <v>2282.0100000000002</v>
          </cell>
        </row>
        <row r="3406">
          <cell r="A3406">
            <v>36966</v>
          </cell>
          <cell r="B3406">
            <v>2281.02</v>
          </cell>
        </row>
        <row r="3407">
          <cell r="A3407">
            <v>36967</v>
          </cell>
          <cell r="B3407">
            <v>2282.96</v>
          </cell>
        </row>
        <row r="3408">
          <cell r="A3408">
            <v>36968</v>
          </cell>
          <cell r="B3408">
            <v>2282.96</v>
          </cell>
        </row>
        <row r="3409">
          <cell r="A3409">
            <v>36969</v>
          </cell>
          <cell r="B3409">
            <v>2282.96</v>
          </cell>
        </row>
        <row r="3410">
          <cell r="A3410">
            <v>36970</v>
          </cell>
          <cell r="B3410">
            <v>2282.96</v>
          </cell>
        </row>
        <row r="3411">
          <cell r="A3411">
            <v>36971</v>
          </cell>
          <cell r="B3411">
            <v>2282.17</v>
          </cell>
        </row>
        <row r="3412">
          <cell r="A3412">
            <v>36972</v>
          </cell>
          <cell r="B3412">
            <v>2284.04</v>
          </cell>
        </row>
        <row r="3413">
          <cell r="A3413">
            <v>36973</v>
          </cell>
          <cell r="B3413">
            <v>2290.02</v>
          </cell>
        </row>
        <row r="3414">
          <cell r="A3414">
            <v>36974</v>
          </cell>
          <cell r="B3414">
            <v>2295.7399999999998</v>
          </cell>
        </row>
        <row r="3415">
          <cell r="A3415">
            <v>36975</v>
          </cell>
          <cell r="B3415">
            <v>2295.7399999999998</v>
          </cell>
        </row>
        <row r="3416">
          <cell r="A3416">
            <v>36976</v>
          </cell>
          <cell r="B3416">
            <v>2295.7399999999998</v>
          </cell>
        </row>
        <row r="3417">
          <cell r="A3417">
            <v>36977</v>
          </cell>
          <cell r="B3417">
            <v>2293.9899999999998</v>
          </cell>
        </row>
        <row r="3418">
          <cell r="A3418">
            <v>36978</v>
          </cell>
          <cell r="B3418">
            <v>2299.6799999999998</v>
          </cell>
        </row>
        <row r="3419">
          <cell r="A3419">
            <v>36979</v>
          </cell>
          <cell r="B3419">
            <v>2303.86</v>
          </cell>
        </row>
        <row r="3420">
          <cell r="A3420">
            <v>36980</v>
          </cell>
          <cell r="B3420">
            <v>2309.83</v>
          </cell>
        </row>
        <row r="3421">
          <cell r="A3421">
            <v>36981</v>
          </cell>
          <cell r="B3421">
            <v>2310.5700000000002</v>
          </cell>
        </row>
        <row r="3422">
          <cell r="A3422">
            <v>36982</v>
          </cell>
          <cell r="B3422">
            <v>2310.5700000000002</v>
          </cell>
        </row>
        <row r="3423">
          <cell r="A3423">
            <v>36983</v>
          </cell>
          <cell r="B3423">
            <v>2310.5700000000002</v>
          </cell>
        </row>
        <row r="3424">
          <cell r="A3424">
            <v>36984</v>
          </cell>
          <cell r="B3424">
            <v>2304.19</v>
          </cell>
        </row>
        <row r="3425">
          <cell r="A3425">
            <v>36985</v>
          </cell>
          <cell r="B3425">
            <v>2308.64</v>
          </cell>
        </row>
        <row r="3426">
          <cell r="A3426">
            <v>36986</v>
          </cell>
          <cell r="B3426">
            <v>2315.81</v>
          </cell>
        </row>
        <row r="3427">
          <cell r="A3427">
            <v>36987</v>
          </cell>
          <cell r="B3427">
            <v>2317.46</v>
          </cell>
        </row>
        <row r="3428">
          <cell r="A3428">
            <v>36988</v>
          </cell>
          <cell r="B3428">
            <v>2318.58</v>
          </cell>
        </row>
        <row r="3429">
          <cell r="A3429">
            <v>36989</v>
          </cell>
          <cell r="B3429">
            <v>2318.58</v>
          </cell>
        </row>
        <row r="3430">
          <cell r="A3430">
            <v>36990</v>
          </cell>
          <cell r="B3430">
            <v>2318.58</v>
          </cell>
        </row>
        <row r="3431">
          <cell r="A3431">
            <v>36991</v>
          </cell>
          <cell r="B3431">
            <v>2315.21</v>
          </cell>
        </row>
        <row r="3432">
          <cell r="A3432">
            <v>36992</v>
          </cell>
          <cell r="B3432">
            <v>2309.84</v>
          </cell>
        </row>
        <row r="3433">
          <cell r="A3433">
            <v>36993</v>
          </cell>
          <cell r="B3433">
            <v>2314.0700000000002</v>
          </cell>
        </row>
        <row r="3434">
          <cell r="A3434">
            <v>36994</v>
          </cell>
          <cell r="B3434">
            <v>2314.0700000000002</v>
          </cell>
        </row>
        <row r="3435">
          <cell r="A3435">
            <v>36995</v>
          </cell>
          <cell r="B3435">
            <v>2314.0700000000002</v>
          </cell>
        </row>
        <row r="3436">
          <cell r="A3436">
            <v>36996</v>
          </cell>
          <cell r="B3436">
            <v>2314.0700000000002</v>
          </cell>
        </row>
        <row r="3437">
          <cell r="A3437">
            <v>36997</v>
          </cell>
          <cell r="B3437">
            <v>2314.0700000000002</v>
          </cell>
        </row>
        <row r="3438">
          <cell r="A3438">
            <v>36998</v>
          </cell>
          <cell r="B3438">
            <v>2320.1799999999998</v>
          </cell>
        </row>
        <row r="3439">
          <cell r="A3439">
            <v>36999</v>
          </cell>
          <cell r="B3439">
            <v>2319.5700000000002</v>
          </cell>
        </row>
        <row r="3440">
          <cell r="A3440">
            <v>37000</v>
          </cell>
          <cell r="B3440">
            <v>2316.91</v>
          </cell>
        </row>
        <row r="3441">
          <cell r="A3441">
            <v>37001</v>
          </cell>
          <cell r="B3441">
            <v>2327.08</v>
          </cell>
        </row>
        <row r="3442">
          <cell r="A3442">
            <v>37002</v>
          </cell>
          <cell r="B3442">
            <v>2329.73</v>
          </cell>
        </row>
        <row r="3443">
          <cell r="A3443">
            <v>37003</v>
          </cell>
          <cell r="B3443">
            <v>2329.73</v>
          </cell>
        </row>
        <row r="3444">
          <cell r="A3444">
            <v>37004</v>
          </cell>
          <cell r="B3444">
            <v>2329.73</v>
          </cell>
        </row>
        <row r="3445">
          <cell r="A3445">
            <v>37005</v>
          </cell>
          <cell r="B3445">
            <v>2334.38</v>
          </cell>
        </row>
        <row r="3446">
          <cell r="A3446">
            <v>37006</v>
          </cell>
          <cell r="B3446">
            <v>2339.16</v>
          </cell>
        </row>
        <row r="3447">
          <cell r="A3447">
            <v>37007</v>
          </cell>
          <cell r="B3447">
            <v>2345.21</v>
          </cell>
        </row>
        <row r="3448">
          <cell r="A3448">
            <v>37008</v>
          </cell>
          <cell r="B3448">
            <v>2345.5700000000002</v>
          </cell>
        </row>
        <row r="3449">
          <cell r="A3449">
            <v>37009</v>
          </cell>
          <cell r="B3449">
            <v>2346.73</v>
          </cell>
        </row>
        <row r="3450">
          <cell r="A3450">
            <v>37010</v>
          </cell>
          <cell r="B3450">
            <v>2346.73</v>
          </cell>
        </row>
        <row r="3451">
          <cell r="A3451">
            <v>37011</v>
          </cell>
          <cell r="B3451">
            <v>2346.73</v>
          </cell>
        </row>
        <row r="3452">
          <cell r="A3452">
            <v>37012</v>
          </cell>
          <cell r="B3452">
            <v>2341.09</v>
          </cell>
        </row>
        <row r="3453">
          <cell r="A3453">
            <v>37013</v>
          </cell>
          <cell r="B3453">
            <v>2341.09</v>
          </cell>
        </row>
        <row r="3454">
          <cell r="A3454">
            <v>37014</v>
          </cell>
          <cell r="B3454">
            <v>2345.96</v>
          </cell>
        </row>
        <row r="3455">
          <cell r="A3455">
            <v>37015</v>
          </cell>
          <cell r="B3455">
            <v>2349.9499999999998</v>
          </cell>
        </row>
        <row r="3456">
          <cell r="A3456">
            <v>37016</v>
          </cell>
          <cell r="B3456">
            <v>2354.4699999999998</v>
          </cell>
        </row>
        <row r="3457">
          <cell r="A3457">
            <v>37017</v>
          </cell>
          <cell r="B3457">
            <v>2354.4699999999998</v>
          </cell>
        </row>
        <row r="3458">
          <cell r="A3458">
            <v>37018</v>
          </cell>
          <cell r="B3458">
            <v>2354.4699999999998</v>
          </cell>
        </row>
        <row r="3459">
          <cell r="A3459">
            <v>37019</v>
          </cell>
          <cell r="B3459">
            <v>2359.54</v>
          </cell>
        </row>
        <row r="3460">
          <cell r="A3460">
            <v>37020</v>
          </cell>
          <cell r="B3460">
            <v>2359.2199999999998</v>
          </cell>
        </row>
        <row r="3461">
          <cell r="A3461">
            <v>37021</v>
          </cell>
          <cell r="B3461">
            <v>2359.98</v>
          </cell>
        </row>
        <row r="3462">
          <cell r="A3462">
            <v>37022</v>
          </cell>
          <cell r="B3462">
            <v>2359.79</v>
          </cell>
        </row>
        <row r="3463">
          <cell r="A3463">
            <v>37023</v>
          </cell>
          <cell r="B3463">
            <v>2367.3000000000002</v>
          </cell>
        </row>
        <row r="3464">
          <cell r="A3464">
            <v>37024</v>
          </cell>
          <cell r="B3464">
            <v>2367.3000000000002</v>
          </cell>
        </row>
        <row r="3465">
          <cell r="A3465">
            <v>37025</v>
          </cell>
          <cell r="B3465">
            <v>2367.3000000000002</v>
          </cell>
        </row>
        <row r="3466">
          <cell r="A3466">
            <v>37026</v>
          </cell>
          <cell r="B3466">
            <v>2371.58</v>
          </cell>
        </row>
        <row r="3467">
          <cell r="A3467">
            <v>37027</v>
          </cell>
          <cell r="B3467">
            <v>2376.9299999999998</v>
          </cell>
        </row>
        <row r="3468">
          <cell r="A3468">
            <v>37028</v>
          </cell>
          <cell r="B3468">
            <v>2378.21</v>
          </cell>
        </row>
        <row r="3469">
          <cell r="A3469">
            <v>37029</v>
          </cell>
          <cell r="B3469">
            <v>2378.41</v>
          </cell>
        </row>
        <row r="3470">
          <cell r="A3470">
            <v>37030</v>
          </cell>
          <cell r="B3470">
            <v>2348.88</v>
          </cell>
        </row>
        <row r="3471">
          <cell r="A3471">
            <v>37031</v>
          </cell>
          <cell r="B3471">
            <v>2348.88</v>
          </cell>
        </row>
        <row r="3472">
          <cell r="A3472">
            <v>37032</v>
          </cell>
          <cell r="B3472">
            <v>2348.88</v>
          </cell>
        </row>
        <row r="3473">
          <cell r="A3473">
            <v>37033</v>
          </cell>
          <cell r="B3473">
            <v>2314.75</v>
          </cell>
        </row>
        <row r="3474">
          <cell r="A3474">
            <v>37034</v>
          </cell>
          <cell r="B3474">
            <v>2316.7199999999998</v>
          </cell>
        </row>
        <row r="3475">
          <cell r="A3475">
            <v>37035</v>
          </cell>
          <cell r="B3475">
            <v>2295.23</v>
          </cell>
        </row>
        <row r="3476">
          <cell r="A3476">
            <v>37036</v>
          </cell>
          <cell r="B3476">
            <v>2310.64</v>
          </cell>
        </row>
        <row r="3477">
          <cell r="A3477">
            <v>37037</v>
          </cell>
          <cell r="B3477">
            <v>2339.98</v>
          </cell>
        </row>
        <row r="3478">
          <cell r="A3478">
            <v>37038</v>
          </cell>
          <cell r="B3478">
            <v>2339.98</v>
          </cell>
        </row>
        <row r="3479">
          <cell r="A3479">
            <v>37039</v>
          </cell>
          <cell r="B3479">
            <v>2339.98</v>
          </cell>
        </row>
        <row r="3480">
          <cell r="A3480">
            <v>37040</v>
          </cell>
          <cell r="B3480">
            <v>2339.98</v>
          </cell>
        </row>
        <row r="3481">
          <cell r="A3481">
            <v>37041</v>
          </cell>
          <cell r="B3481">
            <v>2331.91</v>
          </cell>
        </row>
        <row r="3482">
          <cell r="A3482">
            <v>37042</v>
          </cell>
          <cell r="B3482">
            <v>2324.98</v>
          </cell>
        </row>
        <row r="3483">
          <cell r="A3483">
            <v>37043</v>
          </cell>
          <cell r="B3483">
            <v>2327.25</v>
          </cell>
        </row>
        <row r="3484">
          <cell r="A3484">
            <v>37044</v>
          </cell>
          <cell r="B3484">
            <v>2319.16</v>
          </cell>
        </row>
        <row r="3485">
          <cell r="A3485">
            <v>37045</v>
          </cell>
          <cell r="B3485">
            <v>2319.16</v>
          </cell>
        </row>
        <row r="3486">
          <cell r="A3486">
            <v>37046</v>
          </cell>
          <cell r="B3486">
            <v>2319.16</v>
          </cell>
        </row>
        <row r="3487">
          <cell r="A3487">
            <v>37047</v>
          </cell>
          <cell r="B3487">
            <v>2296.88</v>
          </cell>
        </row>
        <row r="3488">
          <cell r="A3488">
            <v>37048</v>
          </cell>
          <cell r="B3488">
            <v>2303.37</v>
          </cell>
        </row>
        <row r="3489">
          <cell r="A3489">
            <v>37049</v>
          </cell>
          <cell r="B3489">
            <v>2303.38</v>
          </cell>
        </row>
        <row r="3490">
          <cell r="A3490">
            <v>37050</v>
          </cell>
          <cell r="B3490">
            <v>2303.41</v>
          </cell>
        </row>
        <row r="3491">
          <cell r="A3491">
            <v>37051</v>
          </cell>
          <cell r="B3491">
            <v>2296.31</v>
          </cell>
        </row>
        <row r="3492">
          <cell r="A3492">
            <v>37052</v>
          </cell>
          <cell r="B3492">
            <v>2296.31</v>
          </cell>
        </row>
        <row r="3493">
          <cell r="A3493">
            <v>37053</v>
          </cell>
          <cell r="B3493">
            <v>2296.31</v>
          </cell>
        </row>
        <row r="3494">
          <cell r="A3494">
            <v>37054</v>
          </cell>
          <cell r="B3494">
            <v>2309.06</v>
          </cell>
        </row>
        <row r="3495">
          <cell r="A3495">
            <v>37055</v>
          </cell>
          <cell r="B3495">
            <v>2313.7399999999998</v>
          </cell>
        </row>
        <row r="3496">
          <cell r="A3496">
            <v>37056</v>
          </cell>
          <cell r="B3496">
            <v>2302.16</v>
          </cell>
        </row>
        <row r="3497">
          <cell r="A3497">
            <v>37057</v>
          </cell>
          <cell r="B3497">
            <v>2300.1799999999998</v>
          </cell>
        </row>
        <row r="3498">
          <cell r="A3498">
            <v>37058</v>
          </cell>
          <cell r="B3498">
            <v>2303.13</v>
          </cell>
        </row>
        <row r="3499">
          <cell r="A3499">
            <v>37059</v>
          </cell>
          <cell r="B3499">
            <v>2303.13</v>
          </cell>
        </row>
        <row r="3500">
          <cell r="A3500">
            <v>37060</v>
          </cell>
          <cell r="B3500">
            <v>2303.13</v>
          </cell>
        </row>
        <row r="3501">
          <cell r="A3501">
            <v>37061</v>
          </cell>
          <cell r="B3501">
            <v>2303.13</v>
          </cell>
        </row>
        <row r="3502">
          <cell r="A3502">
            <v>37062</v>
          </cell>
          <cell r="B3502">
            <v>2307.7800000000002</v>
          </cell>
        </row>
        <row r="3503">
          <cell r="A3503">
            <v>37063</v>
          </cell>
          <cell r="B3503">
            <v>2305.35</v>
          </cell>
        </row>
        <row r="3504">
          <cell r="A3504">
            <v>37064</v>
          </cell>
          <cell r="B3504">
            <v>2300.46</v>
          </cell>
        </row>
        <row r="3505">
          <cell r="A3505">
            <v>37065</v>
          </cell>
          <cell r="B3505">
            <v>2298.88</v>
          </cell>
        </row>
        <row r="3506">
          <cell r="A3506">
            <v>37066</v>
          </cell>
          <cell r="B3506">
            <v>2298.88</v>
          </cell>
        </row>
        <row r="3507">
          <cell r="A3507">
            <v>37067</v>
          </cell>
          <cell r="B3507">
            <v>2298.88</v>
          </cell>
        </row>
        <row r="3508">
          <cell r="A3508">
            <v>37068</v>
          </cell>
          <cell r="B3508">
            <v>2298.88</v>
          </cell>
        </row>
        <row r="3509">
          <cell r="A3509">
            <v>37069</v>
          </cell>
          <cell r="B3509">
            <v>2304.6799999999998</v>
          </cell>
        </row>
        <row r="3510">
          <cell r="A3510">
            <v>37070</v>
          </cell>
          <cell r="B3510">
            <v>2307.0300000000002</v>
          </cell>
        </row>
        <row r="3511">
          <cell r="A3511">
            <v>37071</v>
          </cell>
          <cell r="B3511">
            <v>2305.33</v>
          </cell>
        </row>
        <row r="3512">
          <cell r="A3512">
            <v>37072</v>
          </cell>
          <cell r="B3512">
            <v>2298.85</v>
          </cell>
        </row>
        <row r="3513">
          <cell r="A3513">
            <v>37073</v>
          </cell>
          <cell r="B3513">
            <v>2298.85</v>
          </cell>
        </row>
        <row r="3514">
          <cell r="A3514">
            <v>37074</v>
          </cell>
          <cell r="B3514">
            <v>2298.85</v>
          </cell>
        </row>
        <row r="3515">
          <cell r="A3515">
            <v>37075</v>
          </cell>
          <cell r="B3515">
            <v>2298.85</v>
          </cell>
        </row>
        <row r="3516">
          <cell r="A3516">
            <v>37076</v>
          </cell>
          <cell r="B3516">
            <v>2300.02</v>
          </cell>
        </row>
        <row r="3517">
          <cell r="A3517">
            <v>37077</v>
          </cell>
          <cell r="B3517">
            <v>2303.2600000000002</v>
          </cell>
        </row>
        <row r="3518">
          <cell r="A3518">
            <v>37078</v>
          </cell>
          <cell r="B3518">
            <v>2303.36</v>
          </cell>
        </row>
        <row r="3519">
          <cell r="A3519">
            <v>37079</v>
          </cell>
          <cell r="B3519">
            <v>2304.75</v>
          </cell>
        </row>
        <row r="3520">
          <cell r="A3520">
            <v>37080</v>
          </cell>
          <cell r="B3520">
            <v>2304.75</v>
          </cell>
        </row>
        <row r="3521">
          <cell r="A3521">
            <v>37081</v>
          </cell>
          <cell r="B3521">
            <v>2304.75</v>
          </cell>
        </row>
        <row r="3522">
          <cell r="A3522">
            <v>37082</v>
          </cell>
          <cell r="B3522">
            <v>2305.37</v>
          </cell>
        </row>
        <row r="3523">
          <cell r="A3523">
            <v>37083</v>
          </cell>
          <cell r="B3523">
            <v>2306.16</v>
          </cell>
        </row>
        <row r="3524">
          <cell r="A3524">
            <v>37084</v>
          </cell>
          <cell r="B3524">
            <v>2312.21</v>
          </cell>
        </row>
        <row r="3525">
          <cell r="A3525">
            <v>37085</v>
          </cell>
          <cell r="B3525">
            <v>2323.9899999999998</v>
          </cell>
        </row>
        <row r="3526">
          <cell r="A3526">
            <v>37086</v>
          </cell>
          <cell r="B3526">
            <v>2317.92</v>
          </cell>
        </row>
        <row r="3527">
          <cell r="A3527">
            <v>37087</v>
          </cell>
          <cell r="B3527">
            <v>2317.92</v>
          </cell>
        </row>
        <row r="3528">
          <cell r="A3528">
            <v>37088</v>
          </cell>
          <cell r="B3528">
            <v>2317.92</v>
          </cell>
        </row>
        <row r="3529">
          <cell r="A3529">
            <v>37089</v>
          </cell>
          <cell r="B3529">
            <v>2302.56</v>
          </cell>
        </row>
        <row r="3530">
          <cell r="A3530">
            <v>37090</v>
          </cell>
          <cell r="B3530">
            <v>2298.7600000000002</v>
          </cell>
        </row>
        <row r="3531">
          <cell r="A3531">
            <v>37091</v>
          </cell>
          <cell r="B3531">
            <v>2298.63</v>
          </cell>
        </row>
        <row r="3532">
          <cell r="A3532">
            <v>37092</v>
          </cell>
          <cell r="B3532">
            <v>2301.67</v>
          </cell>
        </row>
        <row r="3533">
          <cell r="A3533">
            <v>37093</v>
          </cell>
          <cell r="B3533">
            <v>2301.67</v>
          </cell>
        </row>
        <row r="3534">
          <cell r="A3534">
            <v>37094</v>
          </cell>
          <cell r="B3534">
            <v>2301.67</v>
          </cell>
        </row>
        <row r="3535">
          <cell r="A3535">
            <v>37095</v>
          </cell>
          <cell r="B3535">
            <v>2301.67</v>
          </cell>
        </row>
        <row r="3536">
          <cell r="A3536">
            <v>37096</v>
          </cell>
          <cell r="B3536">
            <v>2302.2600000000002</v>
          </cell>
        </row>
        <row r="3537">
          <cell r="A3537">
            <v>37097</v>
          </cell>
          <cell r="B3537">
            <v>2301.56</v>
          </cell>
        </row>
        <row r="3538">
          <cell r="A3538">
            <v>37098</v>
          </cell>
          <cell r="B3538">
            <v>2302.6999999999998</v>
          </cell>
        </row>
        <row r="3539">
          <cell r="A3539">
            <v>37099</v>
          </cell>
          <cell r="B3539">
            <v>2301.5300000000002</v>
          </cell>
        </row>
        <row r="3540">
          <cell r="A3540">
            <v>37100</v>
          </cell>
          <cell r="B3540">
            <v>2301.6999999999998</v>
          </cell>
        </row>
        <row r="3541">
          <cell r="A3541">
            <v>37101</v>
          </cell>
          <cell r="B3541">
            <v>2301.6999999999998</v>
          </cell>
        </row>
        <row r="3542">
          <cell r="A3542">
            <v>37102</v>
          </cell>
          <cell r="B3542">
            <v>2301.6999999999998</v>
          </cell>
        </row>
        <row r="3543">
          <cell r="A3543">
            <v>37103</v>
          </cell>
          <cell r="B3543">
            <v>2298.27</v>
          </cell>
        </row>
        <row r="3544">
          <cell r="A3544">
            <v>37104</v>
          </cell>
          <cell r="B3544">
            <v>2293.25</v>
          </cell>
        </row>
        <row r="3545">
          <cell r="A3545">
            <v>37105</v>
          </cell>
          <cell r="B3545">
            <v>2295.19</v>
          </cell>
        </row>
        <row r="3546">
          <cell r="A3546">
            <v>37106</v>
          </cell>
          <cell r="B3546">
            <v>2298.91</v>
          </cell>
        </row>
        <row r="3547">
          <cell r="A3547">
            <v>37107</v>
          </cell>
          <cell r="B3547">
            <v>2295.7199999999998</v>
          </cell>
        </row>
        <row r="3548">
          <cell r="A3548">
            <v>37108</v>
          </cell>
          <cell r="B3548">
            <v>2295.7199999999998</v>
          </cell>
        </row>
        <row r="3549">
          <cell r="A3549">
            <v>37109</v>
          </cell>
          <cell r="B3549">
            <v>2295.7199999999998</v>
          </cell>
        </row>
        <row r="3550">
          <cell r="A3550">
            <v>37110</v>
          </cell>
          <cell r="B3550">
            <v>2291.46</v>
          </cell>
        </row>
        <row r="3551">
          <cell r="A3551">
            <v>37111</v>
          </cell>
          <cell r="B3551">
            <v>2291.46</v>
          </cell>
        </row>
        <row r="3552">
          <cell r="A3552">
            <v>37112</v>
          </cell>
          <cell r="B3552">
            <v>2295.0500000000002</v>
          </cell>
        </row>
        <row r="3553">
          <cell r="A3553">
            <v>37113</v>
          </cell>
          <cell r="B3553">
            <v>2291.5</v>
          </cell>
        </row>
        <row r="3554">
          <cell r="A3554">
            <v>37114</v>
          </cell>
          <cell r="B3554">
            <v>2288.0300000000002</v>
          </cell>
        </row>
        <row r="3555">
          <cell r="A3555">
            <v>37115</v>
          </cell>
          <cell r="B3555">
            <v>2288.0300000000002</v>
          </cell>
        </row>
        <row r="3556">
          <cell r="A3556">
            <v>37116</v>
          </cell>
          <cell r="B3556">
            <v>2288.0300000000002</v>
          </cell>
        </row>
        <row r="3557">
          <cell r="A3557">
            <v>37117</v>
          </cell>
          <cell r="B3557">
            <v>2284.9</v>
          </cell>
        </row>
        <row r="3558">
          <cell r="A3558">
            <v>37118</v>
          </cell>
          <cell r="B3558">
            <v>2284.98</v>
          </cell>
        </row>
        <row r="3559">
          <cell r="A3559">
            <v>37119</v>
          </cell>
          <cell r="B3559">
            <v>2291.41</v>
          </cell>
        </row>
        <row r="3560">
          <cell r="A3560">
            <v>37120</v>
          </cell>
          <cell r="B3560">
            <v>2288.1799999999998</v>
          </cell>
        </row>
        <row r="3561">
          <cell r="A3561">
            <v>37121</v>
          </cell>
          <cell r="B3561">
            <v>2285.06</v>
          </cell>
        </row>
        <row r="3562">
          <cell r="A3562">
            <v>37122</v>
          </cell>
          <cell r="B3562">
            <v>2285.06</v>
          </cell>
        </row>
        <row r="3563">
          <cell r="A3563">
            <v>37123</v>
          </cell>
          <cell r="B3563">
            <v>2285.06</v>
          </cell>
        </row>
        <row r="3564">
          <cell r="A3564">
            <v>37124</v>
          </cell>
          <cell r="B3564">
            <v>2285.06</v>
          </cell>
        </row>
        <row r="3565">
          <cell r="A3565">
            <v>37125</v>
          </cell>
          <cell r="B3565">
            <v>2283.86</v>
          </cell>
        </row>
        <row r="3566">
          <cell r="A3566">
            <v>37126</v>
          </cell>
          <cell r="B3566">
            <v>2279.25</v>
          </cell>
        </row>
        <row r="3567">
          <cell r="A3567">
            <v>37127</v>
          </cell>
          <cell r="B3567">
            <v>2275.0700000000002</v>
          </cell>
        </row>
        <row r="3568">
          <cell r="A3568">
            <v>37128</v>
          </cell>
          <cell r="B3568">
            <v>2273.5</v>
          </cell>
        </row>
        <row r="3569">
          <cell r="A3569">
            <v>37129</v>
          </cell>
          <cell r="B3569">
            <v>2273.5</v>
          </cell>
        </row>
        <row r="3570">
          <cell r="A3570">
            <v>37130</v>
          </cell>
          <cell r="B3570">
            <v>2273.5</v>
          </cell>
        </row>
        <row r="3571">
          <cell r="A3571">
            <v>37131</v>
          </cell>
          <cell r="B3571">
            <v>2282.56</v>
          </cell>
        </row>
        <row r="3572">
          <cell r="A3572">
            <v>37132</v>
          </cell>
          <cell r="B3572">
            <v>2290.5700000000002</v>
          </cell>
        </row>
        <row r="3573">
          <cell r="A3573">
            <v>37133</v>
          </cell>
          <cell r="B3573">
            <v>2297.2399999999998</v>
          </cell>
        </row>
        <row r="3574">
          <cell r="A3574">
            <v>37134</v>
          </cell>
          <cell r="B3574">
            <v>2301.23</v>
          </cell>
        </row>
        <row r="3575">
          <cell r="A3575">
            <v>37135</v>
          </cell>
          <cell r="B3575">
            <v>2296.85</v>
          </cell>
        </row>
        <row r="3576">
          <cell r="A3576">
            <v>37136</v>
          </cell>
          <cell r="B3576">
            <v>2296.85</v>
          </cell>
        </row>
        <row r="3577">
          <cell r="A3577">
            <v>37137</v>
          </cell>
          <cell r="B3577">
            <v>2296.85</v>
          </cell>
        </row>
        <row r="3578">
          <cell r="A3578">
            <v>37138</v>
          </cell>
          <cell r="B3578">
            <v>2305.15</v>
          </cell>
        </row>
        <row r="3579">
          <cell r="A3579">
            <v>37139</v>
          </cell>
          <cell r="B3579">
            <v>2305.2800000000002</v>
          </cell>
        </row>
        <row r="3580">
          <cell r="A3580">
            <v>37140</v>
          </cell>
          <cell r="B3580">
            <v>2312.87</v>
          </cell>
        </row>
        <row r="3581">
          <cell r="A3581">
            <v>37141</v>
          </cell>
          <cell r="B3581">
            <v>2317.02</v>
          </cell>
        </row>
        <row r="3582">
          <cell r="A3582">
            <v>37142</v>
          </cell>
          <cell r="B3582">
            <v>2320.09</v>
          </cell>
        </row>
        <row r="3583">
          <cell r="A3583">
            <v>37143</v>
          </cell>
          <cell r="B3583">
            <v>2320.09</v>
          </cell>
        </row>
        <row r="3584">
          <cell r="A3584">
            <v>37144</v>
          </cell>
          <cell r="B3584">
            <v>2320.09</v>
          </cell>
        </row>
        <row r="3585">
          <cell r="A3585">
            <v>37145</v>
          </cell>
          <cell r="B3585">
            <v>2324.7800000000002</v>
          </cell>
        </row>
        <row r="3586">
          <cell r="A3586">
            <v>37146</v>
          </cell>
          <cell r="B3586">
            <v>2341.2800000000002</v>
          </cell>
        </row>
        <row r="3587">
          <cell r="A3587">
            <v>37147</v>
          </cell>
          <cell r="B3587">
            <v>2341.14</v>
          </cell>
        </row>
        <row r="3588">
          <cell r="A3588">
            <v>37148</v>
          </cell>
          <cell r="B3588">
            <v>2337.25</v>
          </cell>
        </row>
        <row r="3589">
          <cell r="A3589">
            <v>37149</v>
          </cell>
          <cell r="B3589">
            <v>2342.44</v>
          </cell>
        </row>
        <row r="3590">
          <cell r="A3590">
            <v>37150</v>
          </cell>
          <cell r="B3590">
            <v>2342.44</v>
          </cell>
        </row>
        <row r="3591">
          <cell r="A3591">
            <v>37151</v>
          </cell>
          <cell r="B3591">
            <v>2342.44</v>
          </cell>
        </row>
        <row r="3592">
          <cell r="A3592">
            <v>37152</v>
          </cell>
          <cell r="B3592">
            <v>2342.1799999999998</v>
          </cell>
        </row>
        <row r="3593">
          <cell r="A3593">
            <v>37153</v>
          </cell>
          <cell r="B3593">
            <v>2338.39</v>
          </cell>
        </row>
        <row r="3594">
          <cell r="A3594">
            <v>37154</v>
          </cell>
          <cell r="B3594">
            <v>2342.04</v>
          </cell>
        </row>
        <row r="3595">
          <cell r="A3595">
            <v>37155</v>
          </cell>
          <cell r="B3595">
            <v>2341.6799999999998</v>
          </cell>
        </row>
        <row r="3596">
          <cell r="A3596">
            <v>37156</v>
          </cell>
          <cell r="B3596">
            <v>2342.1799999999998</v>
          </cell>
        </row>
        <row r="3597">
          <cell r="A3597">
            <v>37157</v>
          </cell>
          <cell r="B3597">
            <v>2342.1799999999998</v>
          </cell>
        </row>
        <row r="3598">
          <cell r="A3598">
            <v>37158</v>
          </cell>
          <cell r="B3598">
            <v>2342.1799999999998</v>
          </cell>
        </row>
        <row r="3599">
          <cell r="A3599">
            <v>37159</v>
          </cell>
          <cell r="B3599">
            <v>2329.6999999999998</v>
          </cell>
        </row>
        <row r="3600">
          <cell r="A3600">
            <v>37160</v>
          </cell>
          <cell r="B3600">
            <v>2327.09</v>
          </cell>
        </row>
        <row r="3601">
          <cell r="A3601">
            <v>37161</v>
          </cell>
          <cell r="B3601">
            <v>2328.4899999999998</v>
          </cell>
        </row>
        <row r="3602">
          <cell r="A3602">
            <v>37162</v>
          </cell>
          <cell r="B3602">
            <v>2328.75</v>
          </cell>
        </row>
        <row r="3603">
          <cell r="A3603">
            <v>37163</v>
          </cell>
          <cell r="B3603">
            <v>2332.19</v>
          </cell>
        </row>
        <row r="3604">
          <cell r="A3604">
            <v>37164</v>
          </cell>
          <cell r="B3604">
            <v>2332.19</v>
          </cell>
        </row>
        <row r="3605">
          <cell r="A3605">
            <v>37165</v>
          </cell>
          <cell r="B3605">
            <v>2332.19</v>
          </cell>
        </row>
        <row r="3606">
          <cell r="A3606">
            <v>37166</v>
          </cell>
          <cell r="B3606">
            <v>2338.4499999999998</v>
          </cell>
        </row>
        <row r="3607">
          <cell r="A3607">
            <v>37167</v>
          </cell>
          <cell r="B3607">
            <v>2334.2399999999998</v>
          </cell>
        </row>
        <row r="3608">
          <cell r="A3608">
            <v>37168</v>
          </cell>
          <cell r="B3608">
            <v>2336.1799999999998</v>
          </cell>
        </row>
        <row r="3609">
          <cell r="A3609">
            <v>37169</v>
          </cell>
          <cell r="B3609">
            <v>2336.2800000000002</v>
          </cell>
        </row>
        <row r="3610">
          <cell r="A3610">
            <v>37170</v>
          </cell>
          <cell r="B3610">
            <v>2331.0300000000002</v>
          </cell>
        </row>
        <row r="3611">
          <cell r="A3611">
            <v>37171</v>
          </cell>
          <cell r="B3611">
            <v>2331.0300000000002</v>
          </cell>
        </row>
        <row r="3612">
          <cell r="A3612">
            <v>37172</v>
          </cell>
          <cell r="B3612">
            <v>2331.0300000000002</v>
          </cell>
        </row>
        <row r="3613">
          <cell r="A3613">
            <v>37173</v>
          </cell>
          <cell r="B3613">
            <v>2331.02</v>
          </cell>
        </row>
        <row r="3614">
          <cell r="A3614">
            <v>37174</v>
          </cell>
          <cell r="B3614">
            <v>2328.91</v>
          </cell>
        </row>
        <row r="3615">
          <cell r="A3615">
            <v>37175</v>
          </cell>
          <cell r="B3615">
            <v>2320.41</v>
          </cell>
        </row>
        <row r="3616">
          <cell r="A3616">
            <v>37176</v>
          </cell>
          <cell r="B3616">
            <v>2312.33</v>
          </cell>
        </row>
        <row r="3617">
          <cell r="A3617">
            <v>37177</v>
          </cell>
          <cell r="B3617">
            <v>2314.7399999999998</v>
          </cell>
        </row>
        <row r="3618">
          <cell r="A3618">
            <v>37178</v>
          </cell>
          <cell r="B3618">
            <v>2314.7399999999998</v>
          </cell>
        </row>
        <row r="3619">
          <cell r="A3619">
            <v>37179</v>
          </cell>
          <cell r="B3619">
            <v>2314.7399999999998</v>
          </cell>
        </row>
        <row r="3620">
          <cell r="A3620">
            <v>37180</v>
          </cell>
          <cell r="B3620">
            <v>2314.7399999999998</v>
          </cell>
        </row>
        <row r="3621">
          <cell r="A3621">
            <v>37181</v>
          </cell>
          <cell r="B3621">
            <v>2303.3000000000002</v>
          </cell>
        </row>
        <row r="3622">
          <cell r="A3622">
            <v>37182</v>
          </cell>
          <cell r="B3622">
            <v>2300.0100000000002</v>
          </cell>
        </row>
        <row r="3623">
          <cell r="A3623">
            <v>37183</v>
          </cell>
          <cell r="B3623">
            <v>2313.2399999999998</v>
          </cell>
        </row>
        <row r="3624">
          <cell r="A3624">
            <v>37184</v>
          </cell>
          <cell r="B3624">
            <v>2315.2600000000002</v>
          </cell>
        </row>
        <row r="3625">
          <cell r="A3625">
            <v>37185</v>
          </cell>
          <cell r="B3625">
            <v>2315.2600000000002</v>
          </cell>
        </row>
        <row r="3626">
          <cell r="A3626">
            <v>37186</v>
          </cell>
          <cell r="B3626">
            <v>2315.2600000000002</v>
          </cell>
        </row>
        <row r="3627">
          <cell r="A3627">
            <v>37187</v>
          </cell>
          <cell r="B3627">
            <v>2318.4699999999998</v>
          </cell>
        </row>
        <row r="3628">
          <cell r="A3628">
            <v>37188</v>
          </cell>
          <cell r="B3628">
            <v>2316.14</v>
          </cell>
        </row>
        <row r="3629">
          <cell r="A3629">
            <v>37189</v>
          </cell>
          <cell r="B3629">
            <v>2319.5300000000002</v>
          </cell>
        </row>
        <row r="3630">
          <cell r="A3630">
            <v>37190</v>
          </cell>
          <cell r="B3630">
            <v>2316.6799999999998</v>
          </cell>
        </row>
        <row r="3631">
          <cell r="A3631">
            <v>37191</v>
          </cell>
          <cell r="B3631">
            <v>2314.5</v>
          </cell>
        </row>
        <row r="3632">
          <cell r="A3632">
            <v>37192</v>
          </cell>
          <cell r="B3632">
            <v>2314.5</v>
          </cell>
        </row>
        <row r="3633">
          <cell r="A3633">
            <v>37193</v>
          </cell>
          <cell r="B3633">
            <v>2314.5</v>
          </cell>
        </row>
        <row r="3634">
          <cell r="A3634">
            <v>37194</v>
          </cell>
          <cell r="B3634">
            <v>2311.42</v>
          </cell>
        </row>
        <row r="3635">
          <cell r="A3635">
            <v>37195</v>
          </cell>
          <cell r="B3635">
            <v>2310.02</v>
          </cell>
        </row>
        <row r="3636">
          <cell r="A3636">
            <v>37196</v>
          </cell>
          <cell r="B3636">
            <v>2309.12</v>
          </cell>
        </row>
        <row r="3637">
          <cell r="A3637">
            <v>37197</v>
          </cell>
          <cell r="B3637">
            <v>2309.89</v>
          </cell>
        </row>
        <row r="3638">
          <cell r="A3638">
            <v>37198</v>
          </cell>
          <cell r="B3638">
            <v>2309.42</v>
          </cell>
        </row>
        <row r="3639">
          <cell r="A3639">
            <v>37199</v>
          </cell>
          <cell r="B3639">
            <v>2309.42</v>
          </cell>
        </row>
        <row r="3640">
          <cell r="A3640">
            <v>37200</v>
          </cell>
          <cell r="B3640">
            <v>2309.42</v>
          </cell>
        </row>
        <row r="3641">
          <cell r="A3641">
            <v>37201</v>
          </cell>
          <cell r="B3641">
            <v>2309.42</v>
          </cell>
        </row>
        <row r="3642">
          <cell r="A3642">
            <v>37202</v>
          </cell>
          <cell r="B3642">
            <v>2309.2199999999998</v>
          </cell>
        </row>
        <row r="3643">
          <cell r="A3643">
            <v>37203</v>
          </cell>
          <cell r="B3643">
            <v>2306.5700000000002</v>
          </cell>
        </row>
        <row r="3644">
          <cell r="A3644">
            <v>37204</v>
          </cell>
          <cell r="B3644">
            <v>2307.2399999999998</v>
          </cell>
        </row>
        <row r="3645">
          <cell r="A3645">
            <v>37205</v>
          </cell>
          <cell r="B3645">
            <v>2303.6799999999998</v>
          </cell>
        </row>
        <row r="3646">
          <cell r="A3646">
            <v>37206</v>
          </cell>
          <cell r="B3646">
            <v>2303.6799999999998</v>
          </cell>
        </row>
        <row r="3647">
          <cell r="A3647">
            <v>37207</v>
          </cell>
          <cell r="B3647">
            <v>2303.6799999999998</v>
          </cell>
        </row>
        <row r="3648">
          <cell r="A3648">
            <v>37208</v>
          </cell>
          <cell r="B3648">
            <v>2303.6799999999998</v>
          </cell>
        </row>
        <row r="3649">
          <cell r="A3649">
            <v>37209</v>
          </cell>
          <cell r="B3649">
            <v>2300.69</v>
          </cell>
        </row>
        <row r="3650">
          <cell r="A3650">
            <v>37210</v>
          </cell>
          <cell r="B3650">
            <v>2302.81</v>
          </cell>
        </row>
        <row r="3651">
          <cell r="A3651">
            <v>37211</v>
          </cell>
          <cell r="B3651">
            <v>2311.5700000000002</v>
          </cell>
        </row>
        <row r="3652">
          <cell r="A3652">
            <v>37212</v>
          </cell>
          <cell r="B3652">
            <v>2314.33</v>
          </cell>
        </row>
        <row r="3653">
          <cell r="A3653">
            <v>37213</v>
          </cell>
          <cell r="B3653">
            <v>2314.33</v>
          </cell>
        </row>
        <row r="3654">
          <cell r="A3654">
            <v>37214</v>
          </cell>
          <cell r="B3654">
            <v>2314.33</v>
          </cell>
        </row>
        <row r="3655">
          <cell r="A3655">
            <v>37215</v>
          </cell>
          <cell r="B3655">
            <v>2310.9</v>
          </cell>
        </row>
        <row r="3656">
          <cell r="A3656">
            <v>37216</v>
          </cell>
          <cell r="B3656">
            <v>2314.86</v>
          </cell>
        </row>
        <row r="3657">
          <cell r="A3657">
            <v>37217</v>
          </cell>
          <cell r="B3657">
            <v>2319.34</v>
          </cell>
        </row>
        <row r="3658">
          <cell r="A3658">
            <v>37218</v>
          </cell>
          <cell r="B3658">
            <v>2317.5700000000002</v>
          </cell>
        </row>
        <row r="3659">
          <cell r="A3659">
            <v>37219</v>
          </cell>
          <cell r="B3659">
            <v>2316.4</v>
          </cell>
        </row>
        <row r="3660">
          <cell r="A3660">
            <v>37220</v>
          </cell>
          <cell r="B3660">
            <v>2316.4</v>
          </cell>
        </row>
        <row r="3661">
          <cell r="A3661">
            <v>37221</v>
          </cell>
          <cell r="B3661">
            <v>2316.4</v>
          </cell>
        </row>
        <row r="3662">
          <cell r="A3662">
            <v>37222</v>
          </cell>
          <cell r="B3662">
            <v>2313.2600000000002</v>
          </cell>
        </row>
        <row r="3663">
          <cell r="A3663">
            <v>37223</v>
          </cell>
          <cell r="B3663">
            <v>2312.9</v>
          </cell>
        </row>
        <row r="3664">
          <cell r="A3664">
            <v>37224</v>
          </cell>
          <cell r="B3664">
            <v>2310.9699999999998</v>
          </cell>
        </row>
        <row r="3665">
          <cell r="A3665">
            <v>37225</v>
          </cell>
          <cell r="B3665">
            <v>2308.59</v>
          </cell>
        </row>
        <row r="3666">
          <cell r="A3666">
            <v>37226</v>
          </cell>
          <cell r="B3666">
            <v>2303.35</v>
          </cell>
        </row>
        <row r="3667">
          <cell r="A3667">
            <v>37227</v>
          </cell>
          <cell r="B3667">
            <v>2303.35</v>
          </cell>
        </row>
        <row r="3668">
          <cell r="A3668">
            <v>37228</v>
          </cell>
          <cell r="B3668">
            <v>2303.35</v>
          </cell>
        </row>
        <row r="3669">
          <cell r="A3669">
            <v>37229</v>
          </cell>
          <cell r="B3669">
            <v>2304.13</v>
          </cell>
        </row>
        <row r="3670">
          <cell r="A3670">
            <v>37230</v>
          </cell>
          <cell r="B3670">
            <v>2314.7600000000002</v>
          </cell>
        </row>
        <row r="3671">
          <cell r="A3671">
            <v>37231</v>
          </cell>
          <cell r="B3671">
            <v>2315.36</v>
          </cell>
        </row>
        <row r="3672">
          <cell r="A3672">
            <v>37232</v>
          </cell>
          <cell r="B3672">
            <v>2314.89</v>
          </cell>
        </row>
        <row r="3673">
          <cell r="A3673">
            <v>37233</v>
          </cell>
          <cell r="B3673">
            <v>2310.9</v>
          </cell>
        </row>
        <row r="3674">
          <cell r="A3674">
            <v>37234</v>
          </cell>
          <cell r="B3674">
            <v>2310.9</v>
          </cell>
        </row>
        <row r="3675">
          <cell r="A3675">
            <v>37235</v>
          </cell>
          <cell r="B3675">
            <v>2310.9</v>
          </cell>
        </row>
        <row r="3676">
          <cell r="A3676">
            <v>37236</v>
          </cell>
          <cell r="B3676">
            <v>2308.41</v>
          </cell>
        </row>
        <row r="3677">
          <cell r="A3677">
            <v>37237</v>
          </cell>
          <cell r="B3677">
            <v>2306.56</v>
          </cell>
        </row>
        <row r="3678">
          <cell r="A3678">
            <v>37238</v>
          </cell>
          <cell r="B3678">
            <v>2307.12</v>
          </cell>
        </row>
        <row r="3679">
          <cell r="A3679">
            <v>37239</v>
          </cell>
          <cell r="B3679">
            <v>2312</v>
          </cell>
        </row>
        <row r="3680">
          <cell r="A3680">
            <v>37240</v>
          </cell>
          <cell r="B3680">
            <v>2318.67</v>
          </cell>
        </row>
        <row r="3681">
          <cell r="A3681">
            <v>37241</v>
          </cell>
          <cell r="B3681">
            <v>2318.67</v>
          </cell>
        </row>
        <row r="3682">
          <cell r="A3682">
            <v>37242</v>
          </cell>
          <cell r="B3682">
            <v>2318.67</v>
          </cell>
        </row>
        <row r="3683">
          <cell r="A3683">
            <v>37243</v>
          </cell>
          <cell r="B3683">
            <v>2310.58</v>
          </cell>
        </row>
        <row r="3684">
          <cell r="A3684">
            <v>37244</v>
          </cell>
          <cell r="B3684">
            <v>2306.8200000000002</v>
          </cell>
        </row>
        <row r="3685">
          <cell r="A3685">
            <v>37245</v>
          </cell>
          <cell r="B3685">
            <v>2307.1</v>
          </cell>
        </row>
        <row r="3686">
          <cell r="A3686">
            <v>37246</v>
          </cell>
          <cell r="B3686">
            <v>2306.88</v>
          </cell>
        </row>
        <row r="3687">
          <cell r="A3687">
            <v>37247</v>
          </cell>
          <cell r="B3687">
            <v>2303.15</v>
          </cell>
        </row>
        <row r="3688">
          <cell r="A3688">
            <v>37248</v>
          </cell>
          <cell r="B3688">
            <v>2303.15</v>
          </cell>
        </row>
        <row r="3689">
          <cell r="A3689">
            <v>37249</v>
          </cell>
          <cell r="B3689">
            <v>2303.15</v>
          </cell>
        </row>
        <row r="3690">
          <cell r="A3690">
            <v>37250</v>
          </cell>
          <cell r="B3690">
            <v>2297.59</v>
          </cell>
        </row>
        <row r="3691">
          <cell r="A3691">
            <v>37251</v>
          </cell>
          <cell r="B3691">
            <v>2297.59</v>
          </cell>
        </row>
        <row r="3692">
          <cell r="A3692">
            <v>37252</v>
          </cell>
          <cell r="B3692">
            <v>2297.17</v>
          </cell>
        </row>
        <row r="3693">
          <cell r="A3693">
            <v>37253</v>
          </cell>
          <cell r="B3693">
            <v>2301.33</v>
          </cell>
        </row>
        <row r="3694">
          <cell r="A3694">
            <v>37254</v>
          </cell>
          <cell r="B3694">
            <v>2291.1799999999998</v>
          </cell>
        </row>
        <row r="3695">
          <cell r="A3695">
            <v>37255</v>
          </cell>
          <cell r="B3695">
            <v>2291.1799999999998</v>
          </cell>
        </row>
        <row r="3696">
          <cell r="A3696">
            <v>37256</v>
          </cell>
          <cell r="B3696">
            <v>2291.1799999999998</v>
          </cell>
        </row>
        <row r="3697">
          <cell r="A3697">
            <v>37257</v>
          </cell>
          <cell r="B3697">
            <v>2291.1799999999998</v>
          </cell>
        </row>
        <row r="3698">
          <cell r="A3698">
            <v>37258</v>
          </cell>
          <cell r="B3698">
            <v>2291.1799999999998</v>
          </cell>
        </row>
        <row r="3699">
          <cell r="A3699">
            <v>37259</v>
          </cell>
          <cell r="B3699">
            <v>2289.42</v>
          </cell>
        </row>
        <row r="3700">
          <cell r="A3700">
            <v>37260</v>
          </cell>
          <cell r="B3700">
            <v>2289.91</v>
          </cell>
        </row>
        <row r="3701">
          <cell r="A3701">
            <v>37261</v>
          </cell>
          <cell r="B3701">
            <v>2295.59</v>
          </cell>
        </row>
        <row r="3702">
          <cell r="A3702">
            <v>37262</v>
          </cell>
          <cell r="B3702">
            <v>2295.59</v>
          </cell>
        </row>
        <row r="3703">
          <cell r="A3703">
            <v>37263</v>
          </cell>
          <cell r="B3703">
            <v>2295.59</v>
          </cell>
        </row>
        <row r="3704">
          <cell r="A3704">
            <v>37264</v>
          </cell>
          <cell r="B3704">
            <v>2295.59</v>
          </cell>
        </row>
        <row r="3705">
          <cell r="A3705">
            <v>37265</v>
          </cell>
          <cell r="B3705">
            <v>2306.31</v>
          </cell>
        </row>
        <row r="3706">
          <cell r="A3706">
            <v>37266</v>
          </cell>
          <cell r="B3706">
            <v>2306.35</v>
          </cell>
        </row>
        <row r="3707">
          <cell r="A3707">
            <v>37267</v>
          </cell>
          <cell r="B3707">
            <v>2311.5700000000002</v>
          </cell>
        </row>
        <row r="3708">
          <cell r="A3708">
            <v>37268</v>
          </cell>
          <cell r="B3708">
            <v>2304.54</v>
          </cell>
        </row>
        <row r="3709">
          <cell r="A3709">
            <v>37269</v>
          </cell>
          <cell r="B3709">
            <v>2304.54</v>
          </cell>
        </row>
        <row r="3710">
          <cell r="A3710">
            <v>37270</v>
          </cell>
          <cell r="B3710">
            <v>2304.54</v>
          </cell>
        </row>
        <row r="3711">
          <cell r="A3711">
            <v>37271</v>
          </cell>
          <cell r="B3711">
            <v>2297.31</v>
          </cell>
        </row>
        <row r="3712">
          <cell r="A3712">
            <v>37272</v>
          </cell>
          <cell r="B3712">
            <v>2280.73</v>
          </cell>
        </row>
        <row r="3713">
          <cell r="A3713">
            <v>37273</v>
          </cell>
          <cell r="B3713">
            <v>2265.66</v>
          </cell>
        </row>
        <row r="3714">
          <cell r="A3714">
            <v>37274</v>
          </cell>
          <cell r="B3714">
            <v>2265.0100000000002</v>
          </cell>
        </row>
        <row r="3715">
          <cell r="A3715">
            <v>37275</v>
          </cell>
          <cell r="B3715">
            <v>2269.7600000000002</v>
          </cell>
        </row>
        <row r="3716">
          <cell r="A3716">
            <v>37276</v>
          </cell>
          <cell r="B3716">
            <v>2269.7600000000002</v>
          </cell>
        </row>
        <row r="3717">
          <cell r="A3717">
            <v>37277</v>
          </cell>
          <cell r="B3717">
            <v>2269.7600000000002</v>
          </cell>
        </row>
        <row r="3718">
          <cell r="A3718">
            <v>37278</v>
          </cell>
          <cell r="B3718">
            <v>2259.2399999999998</v>
          </cell>
        </row>
        <row r="3719">
          <cell r="A3719">
            <v>37279</v>
          </cell>
          <cell r="B3719">
            <v>2247.29</v>
          </cell>
        </row>
        <row r="3720">
          <cell r="A3720">
            <v>37280</v>
          </cell>
          <cell r="B3720">
            <v>2239.92</v>
          </cell>
        </row>
        <row r="3721">
          <cell r="A3721">
            <v>37281</v>
          </cell>
          <cell r="B3721">
            <v>2231.98</v>
          </cell>
        </row>
        <row r="3722">
          <cell r="A3722">
            <v>37282</v>
          </cell>
          <cell r="B3722">
            <v>2242.67</v>
          </cell>
        </row>
        <row r="3723">
          <cell r="A3723">
            <v>37283</v>
          </cell>
          <cell r="B3723">
            <v>2242.67</v>
          </cell>
        </row>
        <row r="3724">
          <cell r="A3724">
            <v>37284</v>
          </cell>
          <cell r="B3724">
            <v>2242.67</v>
          </cell>
        </row>
        <row r="3725">
          <cell r="A3725">
            <v>37285</v>
          </cell>
          <cell r="B3725">
            <v>2252.37</v>
          </cell>
        </row>
        <row r="3726">
          <cell r="A3726">
            <v>37286</v>
          </cell>
          <cell r="B3726">
            <v>2262.4499999999998</v>
          </cell>
        </row>
        <row r="3727">
          <cell r="A3727">
            <v>37287</v>
          </cell>
          <cell r="B3727">
            <v>2264.8200000000002</v>
          </cell>
        </row>
        <row r="3728">
          <cell r="A3728">
            <v>37288</v>
          </cell>
          <cell r="B3728">
            <v>2265.9899999999998</v>
          </cell>
        </row>
        <row r="3729">
          <cell r="A3729">
            <v>37289</v>
          </cell>
          <cell r="B3729">
            <v>2267.33</v>
          </cell>
        </row>
        <row r="3730">
          <cell r="A3730">
            <v>37290</v>
          </cell>
          <cell r="B3730">
            <v>2267.33</v>
          </cell>
        </row>
        <row r="3731">
          <cell r="A3731">
            <v>37291</v>
          </cell>
          <cell r="B3731">
            <v>2267.33</v>
          </cell>
        </row>
        <row r="3732">
          <cell r="A3732">
            <v>37292</v>
          </cell>
          <cell r="B3732">
            <v>2266.61</v>
          </cell>
        </row>
        <row r="3733">
          <cell r="A3733">
            <v>37293</v>
          </cell>
          <cell r="B3733">
            <v>2259.81</v>
          </cell>
        </row>
        <row r="3734">
          <cell r="A3734">
            <v>37294</v>
          </cell>
          <cell r="B3734">
            <v>2254.98</v>
          </cell>
        </row>
        <row r="3735">
          <cell r="A3735">
            <v>37295</v>
          </cell>
          <cell r="B3735">
            <v>2260.17</v>
          </cell>
        </row>
        <row r="3736">
          <cell r="A3736">
            <v>37296</v>
          </cell>
          <cell r="B3736">
            <v>2272.7600000000002</v>
          </cell>
        </row>
        <row r="3737">
          <cell r="A3737">
            <v>37297</v>
          </cell>
          <cell r="B3737">
            <v>2272.7600000000002</v>
          </cell>
        </row>
        <row r="3738">
          <cell r="A3738">
            <v>37298</v>
          </cell>
          <cell r="B3738">
            <v>2272.7600000000002</v>
          </cell>
        </row>
        <row r="3739">
          <cell r="A3739">
            <v>37299</v>
          </cell>
          <cell r="B3739">
            <v>2283.14</v>
          </cell>
        </row>
        <row r="3740">
          <cell r="A3740">
            <v>37300</v>
          </cell>
          <cell r="B3740">
            <v>2290.19</v>
          </cell>
        </row>
        <row r="3741">
          <cell r="A3741">
            <v>37301</v>
          </cell>
          <cell r="B3741">
            <v>2309.27</v>
          </cell>
        </row>
        <row r="3742">
          <cell r="A3742">
            <v>37302</v>
          </cell>
          <cell r="B3742">
            <v>2312.0300000000002</v>
          </cell>
        </row>
        <row r="3743">
          <cell r="A3743">
            <v>37303</v>
          </cell>
          <cell r="B3743">
            <v>2288.54</v>
          </cell>
        </row>
        <row r="3744">
          <cell r="A3744">
            <v>37304</v>
          </cell>
          <cell r="B3744">
            <v>2288.54</v>
          </cell>
        </row>
        <row r="3745">
          <cell r="A3745">
            <v>37305</v>
          </cell>
          <cell r="B3745">
            <v>2288.54</v>
          </cell>
        </row>
        <row r="3746">
          <cell r="A3746">
            <v>37306</v>
          </cell>
          <cell r="B3746">
            <v>2288.98</v>
          </cell>
        </row>
        <row r="3747">
          <cell r="A3747">
            <v>37307</v>
          </cell>
          <cell r="B3747">
            <v>2280.98</v>
          </cell>
        </row>
        <row r="3748">
          <cell r="A3748">
            <v>37308</v>
          </cell>
          <cell r="B3748">
            <v>2282.94</v>
          </cell>
        </row>
        <row r="3749">
          <cell r="A3749">
            <v>37309</v>
          </cell>
          <cell r="B3749">
            <v>2309.4499999999998</v>
          </cell>
        </row>
        <row r="3750">
          <cell r="A3750">
            <v>37310</v>
          </cell>
          <cell r="B3750">
            <v>2307.75</v>
          </cell>
        </row>
        <row r="3751">
          <cell r="A3751">
            <v>37311</v>
          </cell>
          <cell r="B3751">
            <v>2307.75</v>
          </cell>
        </row>
        <row r="3752">
          <cell r="A3752">
            <v>37312</v>
          </cell>
          <cell r="B3752">
            <v>2307.75</v>
          </cell>
        </row>
        <row r="3753">
          <cell r="A3753">
            <v>37313</v>
          </cell>
          <cell r="B3753">
            <v>2310.21</v>
          </cell>
        </row>
        <row r="3754">
          <cell r="A3754">
            <v>37314</v>
          </cell>
          <cell r="B3754">
            <v>2313.13</v>
          </cell>
        </row>
        <row r="3755">
          <cell r="A3755">
            <v>37315</v>
          </cell>
          <cell r="B3755">
            <v>2309.8200000000002</v>
          </cell>
        </row>
        <row r="3756">
          <cell r="A3756">
            <v>37316</v>
          </cell>
          <cell r="B3756">
            <v>2306.4499999999998</v>
          </cell>
        </row>
        <row r="3757">
          <cell r="A3757">
            <v>37317</v>
          </cell>
          <cell r="B3757">
            <v>2306.33</v>
          </cell>
        </row>
        <row r="3758">
          <cell r="A3758">
            <v>37318</v>
          </cell>
          <cell r="B3758">
            <v>2306.33</v>
          </cell>
        </row>
        <row r="3759">
          <cell r="A3759">
            <v>37319</v>
          </cell>
          <cell r="B3759">
            <v>2306.33</v>
          </cell>
        </row>
        <row r="3760">
          <cell r="A3760">
            <v>37320</v>
          </cell>
          <cell r="B3760">
            <v>2299.15</v>
          </cell>
        </row>
        <row r="3761">
          <cell r="A3761">
            <v>37321</v>
          </cell>
          <cell r="B3761">
            <v>2293.6</v>
          </cell>
        </row>
        <row r="3762">
          <cell r="A3762">
            <v>37322</v>
          </cell>
          <cell r="B3762">
            <v>2290</v>
          </cell>
        </row>
        <row r="3763">
          <cell r="A3763">
            <v>37323</v>
          </cell>
          <cell r="B3763">
            <v>2289.83</v>
          </cell>
        </row>
        <row r="3764">
          <cell r="A3764">
            <v>37324</v>
          </cell>
          <cell r="B3764">
            <v>2283.83</v>
          </cell>
        </row>
        <row r="3765">
          <cell r="A3765">
            <v>37325</v>
          </cell>
          <cell r="B3765">
            <v>2283.83</v>
          </cell>
        </row>
        <row r="3766">
          <cell r="A3766">
            <v>37326</v>
          </cell>
          <cell r="B3766">
            <v>2283.83</v>
          </cell>
        </row>
        <row r="3767">
          <cell r="A3767">
            <v>37327</v>
          </cell>
          <cell r="B3767">
            <v>2269.88</v>
          </cell>
        </row>
        <row r="3768">
          <cell r="A3768">
            <v>37328</v>
          </cell>
          <cell r="B3768">
            <v>2269.17</v>
          </cell>
        </row>
        <row r="3769">
          <cell r="A3769">
            <v>37329</v>
          </cell>
          <cell r="B3769">
            <v>2270.66</v>
          </cell>
        </row>
        <row r="3770">
          <cell r="A3770">
            <v>37330</v>
          </cell>
          <cell r="B3770">
            <v>2272.27</v>
          </cell>
        </row>
        <row r="3771">
          <cell r="A3771">
            <v>37331</v>
          </cell>
          <cell r="B3771">
            <v>2278.56</v>
          </cell>
        </row>
        <row r="3772">
          <cell r="A3772">
            <v>37332</v>
          </cell>
          <cell r="B3772">
            <v>2278.56</v>
          </cell>
        </row>
        <row r="3773">
          <cell r="A3773">
            <v>37333</v>
          </cell>
          <cell r="B3773">
            <v>2278.56</v>
          </cell>
        </row>
        <row r="3774">
          <cell r="A3774">
            <v>37334</v>
          </cell>
          <cell r="B3774">
            <v>2282.25</v>
          </cell>
        </row>
        <row r="3775">
          <cell r="A3775">
            <v>37335</v>
          </cell>
          <cell r="B3775">
            <v>2274.5300000000002</v>
          </cell>
        </row>
        <row r="3776">
          <cell r="A3776">
            <v>37336</v>
          </cell>
          <cell r="B3776">
            <v>2279.6</v>
          </cell>
        </row>
        <row r="3777">
          <cell r="A3777">
            <v>37337</v>
          </cell>
          <cell r="B3777">
            <v>2280</v>
          </cell>
        </row>
        <row r="3778">
          <cell r="A3778">
            <v>37338</v>
          </cell>
          <cell r="B3778">
            <v>2274.4699999999998</v>
          </cell>
        </row>
        <row r="3779">
          <cell r="A3779">
            <v>37339</v>
          </cell>
          <cell r="B3779">
            <v>2274.4699999999998</v>
          </cell>
        </row>
        <row r="3780">
          <cell r="A3780">
            <v>37340</v>
          </cell>
          <cell r="B3780">
            <v>2274.4699999999998</v>
          </cell>
        </row>
        <row r="3781">
          <cell r="A3781">
            <v>37341</v>
          </cell>
          <cell r="B3781">
            <v>2274.4699999999998</v>
          </cell>
        </row>
        <row r="3782">
          <cell r="A3782">
            <v>37342</v>
          </cell>
          <cell r="B3782">
            <v>2261.37</v>
          </cell>
        </row>
        <row r="3783">
          <cell r="A3783">
            <v>37343</v>
          </cell>
          <cell r="B3783">
            <v>2261.23</v>
          </cell>
        </row>
        <row r="3784">
          <cell r="A3784">
            <v>37344</v>
          </cell>
          <cell r="B3784">
            <v>2261.23</v>
          </cell>
        </row>
        <row r="3785">
          <cell r="A3785">
            <v>37345</v>
          </cell>
          <cell r="B3785">
            <v>2261.23</v>
          </cell>
        </row>
        <row r="3786">
          <cell r="A3786">
            <v>37346</v>
          </cell>
          <cell r="B3786">
            <v>2261.23</v>
          </cell>
        </row>
        <row r="3787">
          <cell r="A3787">
            <v>37347</v>
          </cell>
          <cell r="B3787">
            <v>2261.23</v>
          </cell>
        </row>
        <row r="3788">
          <cell r="A3788">
            <v>37348</v>
          </cell>
          <cell r="B3788">
            <v>2264.5700000000002</v>
          </cell>
        </row>
        <row r="3789">
          <cell r="A3789">
            <v>37349</v>
          </cell>
          <cell r="B3789">
            <v>2257.16</v>
          </cell>
        </row>
        <row r="3790">
          <cell r="A3790">
            <v>37350</v>
          </cell>
          <cell r="B3790">
            <v>2267.9899999999998</v>
          </cell>
        </row>
        <row r="3791">
          <cell r="A3791">
            <v>37351</v>
          </cell>
          <cell r="B3791">
            <v>2269.35</v>
          </cell>
        </row>
        <row r="3792">
          <cell r="A3792">
            <v>37352</v>
          </cell>
          <cell r="B3792">
            <v>2263.0300000000002</v>
          </cell>
        </row>
        <row r="3793">
          <cell r="A3793">
            <v>37353</v>
          </cell>
          <cell r="B3793">
            <v>2263.0300000000002</v>
          </cell>
        </row>
        <row r="3794">
          <cell r="A3794">
            <v>37354</v>
          </cell>
          <cell r="B3794">
            <v>2263.0300000000002</v>
          </cell>
        </row>
        <row r="3795">
          <cell r="A3795">
            <v>37355</v>
          </cell>
          <cell r="B3795">
            <v>2255.02</v>
          </cell>
        </row>
        <row r="3796">
          <cell r="A3796">
            <v>37356</v>
          </cell>
          <cell r="B3796">
            <v>2254.4499999999998</v>
          </cell>
        </row>
        <row r="3797">
          <cell r="A3797">
            <v>37357</v>
          </cell>
          <cell r="B3797">
            <v>2257.7800000000002</v>
          </cell>
        </row>
        <row r="3798">
          <cell r="A3798">
            <v>37358</v>
          </cell>
          <cell r="B3798">
            <v>2261.66</v>
          </cell>
        </row>
        <row r="3799">
          <cell r="A3799">
            <v>37359</v>
          </cell>
          <cell r="B3799">
            <v>2264.98</v>
          </cell>
        </row>
        <row r="3800">
          <cell r="A3800">
            <v>37360</v>
          </cell>
          <cell r="B3800">
            <v>2264.98</v>
          </cell>
        </row>
        <row r="3801">
          <cell r="A3801">
            <v>37361</v>
          </cell>
          <cell r="B3801">
            <v>2264.98</v>
          </cell>
        </row>
        <row r="3802">
          <cell r="A3802">
            <v>37362</v>
          </cell>
          <cell r="B3802">
            <v>2266.92</v>
          </cell>
        </row>
        <row r="3803">
          <cell r="A3803">
            <v>37363</v>
          </cell>
          <cell r="B3803">
            <v>2262.56</v>
          </cell>
        </row>
        <row r="3804">
          <cell r="A3804">
            <v>37364</v>
          </cell>
          <cell r="B3804">
            <v>2261.12</v>
          </cell>
        </row>
        <row r="3805">
          <cell r="A3805">
            <v>37365</v>
          </cell>
          <cell r="B3805">
            <v>2256.66</v>
          </cell>
        </row>
        <row r="3806">
          <cell r="A3806">
            <v>37366</v>
          </cell>
          <cell r="B3806">
            <v>2260.9</v>
          </cell>
        </row>
        <row r="3807">
          <cell r="A3807">
            <v>37367</v>
          </cell>
          <cell r="B3807">
            <v>2260.9</v>
          </cell>
        </row>
        <row r="3808">
          <cell r="A3808">
            <v>37368</v>
          </cell>
          <cell r="B3808">
            <v>2260.9</v>
          </cell>
        </row>
        <row r="3809">
          <cell r="A3809">
            <v>37369</v>
          </cell>
          <cell r="B3809">
            <v>2259.88</v>
          </cell>
        </row>
        <row r="3810">
          <cell r="A3810">
            <v>37370</v>
          </cell>
          <cell r="B3810">
            <v>2263.6799999999998</v>
          </cell>
        </row>
        <row r="3811">
          <cell r="A3811">
            <v>37371</v>
          </cell>
          <cell r="B3811">
            <v>2265.6999999999998</v>
          </cell>
        </row>
        <row r="3812">
          <cell r="A3812">
            <v>37372</v>
          </cell>
          <cell r="B3812">
            <v>2267.4</v>
          </cell>
        </row>
        <row r="3813">
          <cell r="A3813">
            <v>37373</v>
          </cell>
          <cell r="B3813">
            <v>2270.92</v>
          </cell>
        </row>
        <row r="3814">
          <cell r="A3814">
            <v>37374</v>
          </cell>
          <cell r="B3814">
            <v>2270.92</v>
          </cell>
        </row>
        <row r="3815">
          <cell r="A3815">
            <v>37375</v>
          </cell>
          <cell r="B3815">
            <v>2270.92</v>
          </cell>
        </row>
        <row r="3816">
          <cell r="A3816">
            <v>37376</v>
          </cell>
          <cell r="B3816">
            <v>2275.35</v>
          </cell>
        </row>
        <row r="3817">
          <cell r="A3817">
            <v>37377</v>
          </cell>
          <cell r="B3817">
            <v>2275.4299999999998</v>
          </cell>
        </row>
        <row r="3818">
          <cell r="A3818">
            <v>37378</v>
          </cell>
          <cell r="B3818">
            <v>2275.4299999999998</v>
          </cell>
        </row>
        <row r="3819">
          <cell r="A3819">
            <v>37379</v>
          </cell>
          <cell r="B3819">
            <v>2279.56</v>
          </cell>
        </row>
        <row r="3820">
          <cell r="A3820">
            <v>37380</v>
          </cell>
          <cell r="B3820">
            <v>2286.39</v>
          </cell>
        </row>
        <row r="3821">
          <cell r="A3821">
            <v>37381</v>
          </cell>
          <cell r="B3821">
            <v>2286.39</v>
          </cell>
        </row>
        <row r="3822">
          <cell r="A3822">
            <v>37382</v>
          </cell>
          <cell r="B3822">
            <v>2286.39</v>
          </cell>
        </row>
        <row r="3823">
          <cell r="A3823">
            <v>37383</v>
          </cell>
          <cell r="B3823">
            <v>2285.64</v>
          </cell>
        </row>
        <row r="3824">
          <cell r="A3824">
            <v>37384</v>
          </cell>
          <cell r="B3824">
            <v>2286.6</v>
          </cell>
        </row>
        <row r="3825">
          <cell r="A3825">
            <v>37385</v>
          </cell>
          <cell r="B3825">
            <v>2284.9299999999998</v>
          </cell>
        </row>
        <row r="3826">
          <cell r="A3826">
            <v>37386</v>
          </cell>
          <cell r="B3826">
            <v>2289.17</v>
          </cell>
        </row>
        <row r="3827">
          <cell r="A3827">
            <v>37387</v>
          </cell>
          <cell r="B3827">
            <v>2292</v>
          </cell>
        </row>
        <row r="3828">
          <cell r="A3828">
            <v>37388</v>
          </cell>
          <cell r="B3828">
            <v>2292</v>
          </cell>
        </row>
        <row r="3829">
          <cell r="A3829">
            <v>37389</v>
          </cell>
          <cell r="B3829">
            <v>2292</v>
          </cell>
        </row>
        <row r="3830">
          <cell r="A3830">
            <v>37390</v>
          </cell>
          <cell r="B3830">
            <v>2292</v>
          </cell>
        </row>
        <row r="3831">
          <cell r="A3831">
            <v>37391</v>
          </cell>
          <cell r="B3831">
            <v>2293</v>
          </cell>
        </row>
        <row r="3832">
          <cell r="A3832">
            <v>37392</v>
          </cell>
          <cell r="B3832">
            <v>2300.02</v>
          </cell>
        </row>
        <row r="3833">
          <cell r="A3833">
            <v>37393</v>
          </cell>
          <cell r="B3833">
            <v>2314.21</v>
          </cell>
        </row>
        <row r="3834">
          <cell r="A3834">
            <v>37394</v>
          </cell>
          <cell r="B3834">
            <v>2332.6799999999998</v>
          </cell>
        </row>
        <row r="3835">
          <cell r="A3835">
            <v>37395</v>
          </cell>
          <cell r="B3835">
            <v>2332.6799999999998</v>
          </cell>
        </row>
        <row r="3836">
          <cell r="A3836">
            <v>37396</v>
          </cell>
          <cell r="B3836">
            <v>2332.6799999999998</v>
          </cell>
        </row>
        <row r="3837">
          <cell r="A3837">
            <v>37397</v>
          </cell>
          <cell r="B3837">
            <v>2350.1999999999998</v>
          </cell>
        </row>
        <row r="3838">
          <cell r="A3838">
            <v>37398</v>
          </cell>
          <cell r="B3838">
            <v>2363.2800000000002</v>
          </cell>
        </row>
        <row r="3839">
          <cell r="A3839">
            <v>37399</v>
          </cell>
          <cell r="B3839">
            <v>2349.8000000000002</v>
          </cell>
        </row>
        <row r="3840">
          <cell r="A3840">
            <v>37400</v>
          </cell>
          <cell r="B3840">
            <v>2338.5500000000002</v>
          </cell>
        </row>
        <row r="3841">
          <cell r="A3841">
            <v>37401</v>
          </cell>
          <cell r="B3841">
            <v>2331.0700000000002</v>
          </cell>
        </row>
        <row r="3842">
          <cell r="A3842">
            <v>37402</v>
          </cell>
          <cell r="B3842">
            <v>2331.0700000000002</v>
          </cell>
        </row>
        <row r="3843">
          <cell r="A3843">
            <v>37403</v>
          </cell>
          <cell r="B3843">
            <v>2331.0700000000002</v>
          </cell>
        </row>
        <row r="3844">
          <cell r="A3844">
            <v>37404</v>
          </cell>
          <cell r="B3844">
            <v>2309.85</v>
          </cell>
        </row>
        <row r="3845">
          <cell r="A3845">
            <v>37405</v>
          </cell>
          <cell r="B3845">
            <v>2314.3000000000002</v>
          </cell>
        </row>
        <row r="3846">
          <cell r="A3846">
            <v>37406</v>
          </cell>
          <cell r="B3846">
            <v>2317.12</v>
          </cell>
        </row>
        <row r="3847">
          <cell r="A3847">
            <v>37407</v>
          </cell>
          <cell r="B3847">
            <v>2321.16</v>
          </cell>
        </row>
        <row r="3848">
          <cell r="A3848">
            <v>37408</v>
          </cell>
          <cell r="B3848">
            <v>2321.6799999999998</v>
          </cell>
        </row>
        <row r="3849">
          <cell r="A3849">
            <v>37409</v>
          </cell>
          <cell r="B3849">
            <v>2321.6799999999998</v>
          </cell>
        </row>
        <row r="3850">
          <cell r="A3850">
            <v>37410</v>
          </cell>
          <cell r="B3850">
            <v>2321.6799999999998</v>
          </cell>
        </row>
        <row r="3851">
          <cell r="A3851">
            <v>37411</v>
          </cell>
          <cell r="B3851">
            <v>2321.6799999999998</v>
          </cell>
        </row>
        <row r="3852">
          <cell r="A3852">
            <v>37412</v>
          </cell>
          <cell r="B3852">
            <v>2324.54</v>
          </cell>
        </row>
        <row r="3853">
          <cell r="A3853">
            <v>37413</v>
          </cell>
          <cell r="B3853">
            <v>2331.69</v>
          </cell>
        </row>
        <row r="3854">
          <cell r="A3854">
            <v>37414</v>
          </cell>
          <cell r="B3854">
            <v>2335.3000000000002</v>
          </cell>
        </row>
        <row r="3855">
          <cell r="A3855">
            <v>37415</v>
          </cell>
          <cell r="B3855">
            <v>2336.11</v>
          </cell>
        </row>
        <row r="3856">
          <cell r="A3856">
            <v>37416</v>
          </cell>
          <cell r="B3856">
            <v>2336.11</v>
          </cell>
        </row>
        <row r="3857">
          <cell r="A3857">
            <v>37417</v>
          </cell>
          <cell r="B3857">
            <v>2336.11</v>
          </cell>
        </row>
        <row r="3858">
          <cell r="A3858">
            <v>37418</v>
          </cell>
          <cell r="B3858">
            <v>2336.11</v>
          </cell>
        </row>
        <row r="3859">
          <cell r="A3859">
            <v>37419</v>
          </cell>
          <cell r="B3859">
            <v>2340.36</v>
          </cell>
        </row>
        <row r="3860">
          <cell r="A3860">
            <v>37420</v>
          </cell>
          <cell r="B3860">
            <v>2347.6799999999998</v>
          </cell>
        </row>
        <row r="3861">
          <cell r="A3861">
            <v>37421</v>
          </cell>
          <cell r="B3861">
            <v>2357.14</v>
          </cell>
        </row>
        <row r="3862">
          <cell r="A3862">
            <v>37422</v>
          </cell>
          <cell r="B3862">
            <v>2369.12</v>
          </cell>
        </row>
        <row r="3863">
          <cell r="A3863">
            <v>37423</v>
          </cell>
          <cell r="B3863">
            <v>2369.12</v>
          </cell>
        </row>
        <row r="3864">
          <cell r="A3864">
            <v>37424</v>
          </cell>
          <cell r="B3864">
            <v>2369.12</v>
          </cell>
        </row>
        <row r="3865">
          <cell r="A3865">
            <v>37425</v>
          </cell>
          <cell r="B3865">
            <v>2379.92</v>
          </cell>
        </row>
        <row r="3866">
          <cell r="A3866">
            <v>37426</v>
          </cell>
          <cell r="B3866">
            <v>2383.31</v>
          </cell>
        </row>
        <row r="3867">
          <cell r="A3867">
            <v>37427</v>
          </cell>
          <cell r="B3867">
            <v>2393.87</v>
          </cell>
        </row>
        <row r="3868">
          <cell r="A3868">
            <v>37428</v>
          </cell>
          <cell r="B3868">
            <v>2391.65</v>
          </cell>
        </row>
        <row r="3869">
          <cell r="A3869">
            <v>37429</v>
          </cell>
          <cell r="B3869">
            <v>2384.2199999999998</v>
          </cell>
        </row>
        <row r="3870">
          <cell r="A3870">
            <v>37430</v>
          </cell>
          <cell r="B3870">
            <v>2384.2199999999998</v>
          </cell>
        </row>
        <row r="3871">
          <cell r="A3871">
            <v>37431</v>
          </cell>
          <cell r="B3871">
            <v>2384.2199999999998</v>
          </cell>
        </row>
        <row r="3872">
          <cell r="A3872">
            <v>37432</v>
          </cell>
          <cell r="B3872">
            <v>2383.41</v>
          </cell>
        </row>
        <row r="3873">
          <cell r="A3873">
            <v>37433</v>
          </cell>
          <cell r="B3873">
            <v>2386.1799999999998</v>
          </cell>
        </row>
        <row r="3874">
          <cell r="A3874">
            <v>37434</v>
          </cell>
          <cell r="B3874">
            <v>2392.13</v>
          </cell>
        </row>
        <row r="3875">
          <cell r="A3875">
            <v>37435</v>
          </cell>
          <cell r="B3875">
            <v>2398.14</v>
          </cell>
        </row>
        <row r="3876">
          <cell r="A3876">
            <v>37436</v>
          </cell>
          <cell r="B3876">
            <v>2398.8200000000002</v>
          </cell>
        </row>
        <row r="3877">
          <cell r="A3877">
            <v>37437</v>
          </cell>
          <cell r="B3877">
            <v>2398.8200000000002</v>
          </cell>
        </row>
        <row r="3878">
          <cell r="A3878">
            <v>37438</v>
          </cell>
          <cell r="B3878">
            <v>2398.8200000000002</v>
          </cell>
        </row>
        <row r="3879">
          <cell r="A3879">
            <v>37439</v>
          </cell>
          <cell r="B3879">
            <v>2398.8200000000002</v>
          </cell>
        </row>
        <row r="3880">
          <cell r="A3880">
            <v>37440</v>
          </cell>
          <cell r="B3880">
            <v>2410.54</v>
          </cell>
        </row>
        <row r="3881">
          <cell r="A3881">
            <v>37441</v>
          </cell>
          <cell r="B3881">
            <v>2425.42</v>
          </cell>
        </row>
        <row r="3882">
          <cell r="A3882">
            <v>37442</v>
          </cell>
          <cell r="B3882">
            <v>2426.4</v>
          </cell>
        </row>
        <row r="3883">
          <cell r="A3883">
            <v>37443</v>
          </cell>
          <cell r="B3883">
            <v>2434.3200000000002</v>
          </cell>
        </row>
        <row r="3884">
          <cell r="A3884">
            <v>37444</v>
          </cell>
          <cell r="B3884">
            <v>2434.3200000000002</v>
          </cell>
        </row>
        <row r="3885">
          <cell r="A3885">
            <v>37445</v>
          </cell>
          <cell r="B3885">
            <v>2434.3200000000002</v>
          </cell>
        </row>
        <row r="3886">
          <cell r="A3886">
            <v>37446</v>
          </cell>
          <cell r="B3886">
            <v>2457.39</v>
          </cell>
        </row>
        <row r="3887">
          <cell r="A3887">
            <v>37447</v>
          </cell>
          <cell r="B3887">
            <v>2462.1799999999998</v>
          </cell>
        </row>
        <row r="3888">
          <cell r="A3888">
            <v>37448</v>
          </cell>
          <cell r="B3888">
            <v>2482.21</v>
          </cell>
        </row>
        <row r="3889">
          <cell r="A3889">
            <v>37449</v>
          </cell>
          <cell r="B3889">
            <v>2506.84</v>
          </cell>
        </row>
        <row r="3890">
          <cell r="A3890">
            <v>37450</v>
          </cell>
          <cell r="B3890">
            <v>2513.9899999999998</v>
          </cell>
        </row>
        <row r="3891">
          <cell r="A3891">
            <v>37451</v>
          </cell>
          <cell r="B3891">
            <v>2513.9899999999998</v>
          </cell>
        </row>
        <row r="3892">
          <cell r="A3892">
            <v>37452</v>
          </cell>
          <cell r="B3892">
            <v>2513.9899999999998</v>
          </cell>
        </row>
        <row r="3893">
          <cell r="A3893">
            <v>37453</v>
          </cell>
          <cell r="B3893">
            <v>2507.21</v>
          </cell>
        </row>
        <row r="3894">
          <cell r="A3894">
            <v>37454</v>
          </cell>
          <cell r="B3894">
            <v>2499.92</v>
          </cell>
        </row>
        <row r="3895">
          <cell r="A3895">
            <v>37455</v>
          </cell>
          <cell r="B3895">
            <v>2524.7600000000002</v>
          </cell>
        </row>
        <row r="3896">
          <cell r="A3896">
            <v>37456</v>
          </cell>
          <cell r="B3896">
            <v>2538.4699999999998</v>
          </cell>
        </row>
        <row r="3897">
          <cell r="A3897">
            <v>37457</v>
          </cell>
          <cell r="B3897">
            <v>2529.5700000000002</v>
          </cell>
        </row>
        <row r="3898">
          <cell r="A3898">
            <v>37458</v>
          </cell>
          <cell r="B3898">
            <v>2529.5700000000002</v>
          </cell>
        </row>
        <row r="3899">
          <cell r="A3899">
            <v>37459</v>
          </cell>
          <cell r="B3899">
            <v>2529.5700000000002</v>
          </cell>
        </row>
        <row r="3900">
          <cell r="A3900">
            <v>37460</v>
          </cell>
          <cell r="B3900">
            <v>2517.42</v>
          </cell>
        </row>
        <row r="3901">
          <cell r="A3901">
            <v>37461</v>
          </cell>
          <cell r="B3901">
            <v>2539</v>
          </cell>
        </row>
        <row r="3902">
          <cell r="A3902">
            <v>37462</v>
          </cell>
          <cell r="B3902">
            <v>2572.42</v>
          </cell>
        </row>
        <row r="3903">
          <cell r="A3903">
            <v>37463</v>
          </cell>
          <cell r="B3903">
            <v>2580.15</v>
          </cell>
        </row>
        <row r="3904">
          <cell r="A3904">
            <v>37464</v>
          </cell>
          <cell r="B3904">
            <v>2596.2600000000002</v>
          </cell>
        </row>
        <row r="3905">
          <cell r="A3905">
            <v>37465</v>
          </cell>
          <cell r="B3905">
            <v>2596.2600000000002</v>
          </cell>
        </row>
        <row r="3906">
          <cell r="A3906">
            <v>37466</v>
          </cell>
          <cell r="B3906">
            <v>2596.2600000000002</v>
          </cell>
        </row>
        <row r="3907">
          <cell r="A3907">
            <v>37467</v>
          </cell>
          <cell r="B3907">
            <v>2599.5700000000002</v>
          </cell>
        </row>
        <row r="3908">
          <cell r="A3908">
            <v>37468</v>
          </cell>
          <cell r="B3908">
            <v>2625.06</v>
          </cell>
        </row>
        <row r="3909">
          <cell r="A3909">
            <v>37469</v>
          </cell>
          <cell r="B3909">
            <v>2636.3</v>
          </cell>
        </row>
        <row r="3910">
          <cell r="A3910">
            <v>37470</v>
          </cell>
          <cell r="B3910">
            <v>2640.35</v>
          </cell>
        </row>
        <row r="3911">
          <cell r="A3911">
            <v>37471</v>
          </cell>
          <cell r="B3911">
            <v>2643.03</v>
          </cell>
        </row>
        <row r="3912">
          <cell r="A3912">
            <v>37472</v>
          </cell>
          <cell r="B3912">
            <v>2643.03</v>
          </cell>
        </row>
        <row r="3913">
          <cell r="A3913">
            <v>37473</v>
          </cell>
          <cell r="B3913">
            <v>2643.03</v>
          </cell>
        </row>
        <row r="3914">
          <cell r="A3914">
            <v>37474</v>
          </cell>
          <cell r="B3914">
            <v>2663.81</v>
          </cell>
        </row>
        <row r="3915">
          <cell r="A3915">
            <v>37475</v>
          </cell>
          <cell r="B3915">
            <v>2670.61</v>
          </cell>
        </row>
        <row r="3916">
          <cell r="A3916">
            <v>37476</v>
          </cell>
          <cell r="B3916">
            <v>2670.61</v>
          </cell>
        </row>
        <row r="3917">
          <cell r="A3917">
            <v>37477</v>
          </cell>
          <cell r="B3917">
            <v>2649.32</v>
          </cell>
        </row>
        <row r="3918">
          <cell r="A3918">
            <v>37478</v>
          </cell>
          <cell r="B3918">
            <v>2568.8000000000002</v>
          </cell>
        </row>
        <row r="3919">
          <cell r="A3919">
            <v>37479</v>
          </cell>
          <cell r="B3919">
            <v>2568.8000000000002</v>
          </cell>
        </row>
        <row r="3920">
          <cell r="A3920">
            <v>37480</v>
          </cell>
          <cell r="B3920">
            <v>2568.8000000000002</v>
          </cell>
        </row>
        <row r="3921">
          <cell r="A3921">
            <v>37481</v>
          </cell>
          <cell r="B3921">
            <v>2595.8000000000002</v>
          </cell>
        </row>
        <row r="3922">
          <cell r="A3922">
            <v>37482</v>
          </cell>
          <cell r="B3922">
            <v>2657.98</v>
          </cell>
        </row>
        <row r="3923">
          <cell r="A3923">
            <v>37483</v>
          </cell>
          <cell r="B3923">
            <v>2635.87</v>
          </cell>
        </row>
        <row r="3924">
          <cell r="A3924">
            <v>37484</v>
          </cell>
          <cell r="B3924">
            <v>2648.77</v>
          </cell>
        </row>
        <row r="3925">
          <cell r="A3925">
            <v>37485</v>
          </cell>
          <cell r="B3925">
            <v>2663.61</v>
          </cell>
        </row>
        <row r="3926">
          <cell r="A3926">
            <v>37486</v>
          </cell>
          <cell r="B3926">
            <v>2663.61</v>
          </cell>
        </row>
        <row r="3927">
          <cell r="A3927">
            <v>37487</v>
          </cell>
          <cell r="B3927">
            <v>2663.61</v>
          </cell>
        </row>
        <row r="3928">
          <cell r="A3928">
            <v>37488</v>
          </cell>
          <cell r="B3928">
            <v>2663.61</v>
          </cell>
        </row>
        <row r="3929">
          <cell r="A3929">
            <v>37489</v>
          </cell>
          <cell r="B3929">
            <v>2620.91</v>
          </cell>
        </row>
        <row r="3930">
          <cell r="A3930">
            <v>37490</v>
          </cell>
          <cell r="B3930">
            <v>2626.17</v>
          </cell>
        </row>
        <row r="3931">
          <cell r="A3931">
            <v>37491</v>
          </cell>
          <cell r="B3931">
            <v>2652.96</v>
          </cell>
        </row>
        <row r="3932">
          <cell r="A3932">
            <v>37492</v>
          </cell>
          <cell r="B3932">
            <v>2643.37</v>
          </cell>
        </row>
        <row r="3933">
          <cell r="A3933">
            <v>37493</v>
          </cell>
          <cell r="B3933">
            <v>2643.37</v>
          </cell>
        </row>
        <row r="3934">
          <cell r="A3934">
            <v>37494</v>
          </cell>
          <cell r="B3934">
            <v>2643.37</v>
          </cell>
        </row>
        <row r="3935">
          <cell r="A3935">
            <v>37495</v>
          </cell>
          <cell r="B3935">
            <v>2653.29</v>
          </cell>
        </row>
        <row r="3936">
          <cell r="A3936">
            <v>37496</v>
          </cell>
          <cell r="B3936">
            <v>2672.25</v>
          </cell>
        </row>
        <row r="3937">
          <cell r="A3937">
            <v>37497</v>
          </cell>
          <cell r="B3937">
            <v>2688.64</v>
          </cell>
        </row>
        <row r="3938">
          <cell r="A3938">
            <v>37498</v>
          </cell>
          <cell r="B3938">
            <v>2712.46</v>
          </cell>
        </row>
        <row r="3939">
          <cell r="A3939">
            <v>37499</v>
          </cell>
          <cell r="B3939">
            <v>2703.55</v>
          </cell>
        </row>
        <row r="3940">
          <cell r="A3940">
            <v>37500</v>
          </cell>
          <cell r="B3940">
            <v>2703.55</v>
          </cell>
        </row>
        <row r="3941">
          <cell r="A3941">
            <v>37501</v>
          </cell>
          <cell r="B3941">
            <v>2703.55</v>
          </cell>
        </row>
        <row r="3942">
          <cell r="A3942">
            <v>37502</v>
          </cell>
          <cell r="B3942">
            <v>2679.51</v>
          </cell>
        </row>
        <row r="3943">
          <cell r="A3943">
            <v>37503</v>
          </cell>
          <cell r="B3943">
            <v>2677.39</v>
          </cell>
        </row>
        <row r="3944">
          <cell r="A3944">
            <v>37504</v>
          </cell>
          <cell r="B3944">
            <v>2694.51</v>
          </cell>
        </row>
        <row r="3945">
          <cell r="A3945">
            <v>37505</v>
          </cell>
          <cell r="B3945">
            <v>2714.77</v>
          </cell>
        </row>
        <row r="3946">
          <cell r="A3946">
            <v>37506</v>
          </cell>
          <cell r="B3946">
            <v>2712.14</v>
          </cell>
        </row>
        <row r="3947">
          <cell r="A3947">
            <v>37507</v>
          </cell>
          <cell r="B3947">
            <v>2712.14</v>
          </cell>
        </row>
        <row r="3948">
          <cell r="A3948">
            <v>37508</v>
          </cell>
          <cell r="B3948">
            <v>2712.14</v>
          </cell>
        </row>
        <row r="3949">
          <cell r="A3949">
            <v>37509</v>
          </cell>
          <cell r="B3949">
            <v>2703.63</v>
          </cell>
        </row>
        <row r="3950">
          <cell r="A3950">
            <v>37510</v>
          </cell>
          <cell r="B3950">
            <v>2707.58</v>
          </cell>
        </row>
        <row r="3951">
          <cell r="A3951">
            <v>37511</v>
          </cell>
          <cell r="B3951">
            <v>2718.85</v>
          </cell>
        </row>
        <row r="3952">
          <cell r="A3952">
            <v>37512</v>
          </cell>
          <cell r="B3952">
            <v>2730.91</v>
          </cell>
        </row>
        <row r="3953">
          <cell r="A3953">
            <v>37513</v>
          </cell>
          <cell r="B3953">
            <v>2741.29</v>
          </cell>
        </row>
        <row r="3954">
          <cell r="A3954">
            <v>37514</v>
          </cell>
          <cell r="B3954">
            <v>2741.29</v>
          </cell>
        </row>
        <row r="3955">
          <cell r="A3955">
            <v>37515</v>
          </cell>
          <cell r="B3955">
            <v>2741.29</v>
          </cell>
        </row>
        <row r="3956">
          <cell r="A3956">
            <v>37516</v>
          </cell>
          <cell r="B3956">
            <v>2758.95</v>
          </cell>
        </row>
        <row r="3957">
          <cell r="A3957">
            <v>37517</v>
          </cell>
          <cell r="B3957">
            <v>2783.44</v>
          </cell>
        </row>
        <row r="3958">
          <cell r="A3958">
            <v>37518</v>
          </cell>
          <cell r="B3958">
            <v>2785.81</v>
          </cell>
        </row>
        <row r="3959">
          <cell r="A3959">
            <v>37519</v>
          </cell>
          <cell r="B3959">
            <v>2789.01</v>
          </cell>
        </row>
        <row r="3960">
          <cell r="A3960">
            <v>37520</v>
          </cell>
          <cell r="B3960">
            <v>2815.05</v>
          </cell>
        </row>
        <row r="3961">
          <cell r="A3961">
            <v>37521</v>
          </cell>
          <cell r="B3961">
            <v>2815.05</v>
          </cell>
        </row>
        <row r="3962">
          <cell r="A3962">
            <v>37522</v>
          </cell>
          <cell r="B3962">
            <v>2815.05</v>
          </cell>
        </row>
        <row r="3963">
          <cell r="A3963">
            <v>37523</v>
          </cell>
          <cell r="B3963">
            <v>2793.36</v>
          </cell>
        </row>
        <row r="3964">
          <cell r="A3964">
            <v>37524</v>
          </cell>
          <cell r="B3964">
            <v>2810.46</v>
          </cell>
        </row>
        <row r="3965">
          <cell r="A3965">
            <v>37525</v>
          </cell>
          <cell r="B3965">
            <v>2802.32</v>
          </cell>
        </row>
        <row r="3966">
          <cell r="A3966">
            <v>37526</v>
          </cell>
          <cell r="B3966">
            <v>2825.32</v>
          </cell>
        </row>
        <row r="3967">
          <cell r="A3967">
            <v>37527</v>
          </cell>
          <cell r="B3967">
            <v>2828.08</v>
          </cell>
        </row>
        <row r="3968">
          <cell r="A3968">
            <v>37528</v>
          </cell>
          <cell r="B3968">
            <v>2828.08</v>
          </cell>
        </row>
        <row r="3969">
          <cell r="A3969">
            <v>37529</v>
          </cell>
          <cell r="B3969">
            <v>2828.08</v>
          </cell>
        </row>
        <row r="3970">
          <cell r="A3970">
            <v>37530</v>
          </cell>
          <cell r="B3970">
            <v>2850.65</v>
          </cell>
        </row>
        <row r="3971">
          <cell r="A3971">
            <v>37531</v>
          </cell>
          <cell r="B3971">
            <v>2885.48</v>
          </cell>
        </row>
        <row r="3972">
          <cell r="A3972">
            <v>37532</v>
          </cell>
          <cell r="B3972">
            <v>2888.23</v>
          </cell>
        </row>
        <row r="3973">
          <cell r="A3973">
            <v>37533</v>
          </cell>
          <cell r="B3973">
            <v>2881.78</v>
          </cell>
        </row>
        <row r="3974">
          <cell r="A3974">
            <v>37534</v>
          </cell>
          <cell r="B3974">
            <v>2876.4</v>
          </cell>
        </row>
        <row r="3975">
          <cell r="A3975">
            <v>37535</v>
          </cell>
          <cell r="B3975">
            <v>2876.4</v>
          </cell>
        </row>
        <row r="3976">
          <cell r="A3976">
            <v>37536</v>
          </cell>
          <cell r="B3976">
            <v>2876.4</v>
          </cell>
        </row>
        <row r="3977">
          <cell r="A3977">
            <v>37537</v>
          </cell>
          <cell r="B3977">
            <v>2869.73</v>
          </cell>
        </row>
        <row r="3978">
          <cell r="A3978">
            <v>37538</v>
          </cell>
          <cell r="B3978">
            <v>2850.98</v>
          </cell>
        </row>
        <row r="3979">
          <cell r="A3979">
            <v>37539</v>
          </cell>
          <cell r="B3979">
            <v>2854.04</v>
          </cell>
        </row>
        <row r="3980">
          <cell r="A3980">
            <v>37540</v>
          </cell>
          <cell r="B3980">
            <v>2870.63</v>
          </cell>
        </row>
        <row r="3981">
          <cell r="A3981">
            <v>37541</v>
          </cell>
          <cell r="B3981">
            <v>2861.16</v>
          </cell>
        </row>
        <row r="3982">
          <cell r="A3982">
            <v>37542</v>
          </cell>
          <cell r="B3982">
            <v>2861.16</v>
          </cell>
        </row>
        <row r="3983">
          <cell r="A3983">
            <v>37543</v>
          </cell>
          <cell r="B3983">
            <v>2861.16</v>
          </cell>
        </row>
        <row r="3984">
          <cell r="A3984">
            <v>37544</v>
          </cell>
          <cell r="B3984">
            <v>2861.16</v>
          </cell>
        </row>
        <row r="3985">
          <cell r="A3985">
            <v>37545</v>
          </cell>
          <cell r="B3985">
            <v>2852.99</v>
          </cell>
        </row>
        <row r="3986">
          <cell r="A3986">
            <v>37546</v>
          </cell>
          <cell r="B3986">
            <v>2857.13</v>
          </cell>
        </row>
        <row r="3987">
          <cell r="A3987">
            <v>37547</v>
          </cell>
          <cell r="B3987">
            <v>2853.9</v>
          </cell>
        </row>
        <row r="3988">
          <cell r="A3988">
            <v>37548</v>
          </cell>
          <cell r="B3988">
            <v>2836.34</v>
          </cell>
        </row>
        <row r="3989">
          <cell r="A3989">
            <v>37549</v>
          </cell>
          <cell r="B3989">
            <v>2836.34</v>
          </cell>
        </row>
        <row r="3990">
          <cell r="A3990">
            <v>37550</v>
          </cell>
          <cell r="B3990">
            <v>2836.34</v>
          </cell>
        </row>
        <row r="3991">
          <cell r="A3991">
            <v>37551</v>
          </cell>
          <cell r="B3991">
            <v>2791.46</v>
          </cell>
        </row>
        <row r="3992">
          <cell r="A3992">
            <v>37552</v>
          </cell>
          <cell r="B3992">
            <v>2758.76</v>
          </cell>
        </row>
        <row r="3993">
          <cell r="A3993">
            <v>37553</v>
          </cell>
          <cell r="B3993">
            <v>2744.32</v>
          </cell>
        </row>
        <row r="3994">
          <cell r="A3994">
            <v>37554</v>
          </cell>
          <cell r="B3994">
            <v>2747.07</v>
          </cell>
        </row>
        <row r="3995">
          <cell r="A3995">
            <v>37555</v>
          </cell>
          <cell r="B3995">
            <v>2755.69</v>
          </cell>
        </row>
        <row r="3996">
          <cell r="A3996">
            <v>37556</v>
          </cell>
          <cell r="B3996">
            <v>2755.69</v>
          </cell>
        </row>
        <row r="3997">
          <cell r="A3997">
            <v>37557</v>
          </cell>
          <cell r="B3997">
            <v>2755.69</v>
          </cell>
        </row>
        <row r="3998">
          <cell r="A3998">
            <v>37558</v>
          </cell>
          <cell r="B3998">
            <v>2770.73</v>
          </cell>
        </row>
        <row r="3999">
          <cell r="A3999">
            <v>37559</v>
          </cell>
          <cell r="B3999">
            <v>2781.72</v>
          </cell>
        </row>
        <row r="4000">
          <cell r="A4000">
            <v>37560</v>
          </cell>
          <cell r="B4000">
            <v>2773.73</v>
          </cell>
        </row>
        <row r="4001">
          <cell r="A4001">
            <v>37561</v>
          </cell>
          <cell r="B4001">
            <v>2778.6</v>
          </cell>
        </row>
        <row r="4002">
          <cell r="A4002">
            <v>37562</v>
          </cell>
          <cell r="B4002">
            <v>2778.47</v>
          </cell>
        </row>
        <row r="4003">
          <cell r="A4003">
            <v>37563</v>
          </cell>
          <cell r="B4003">
            <v>2778.47</v>
          </cell>
        </row>
        <row r="4004">
          <cell r="A4004">
            <v>37564</v>
          </cell>
          <cell r="B4004">
            <v>2778.47</v>
          </cell>
        </row>
        <row r="4005">
          <cell r="A4005">
            <v>37565</v>
          </cell>
          <cell r="B4005">
            <v>2778.47</v>
          </cell>
        </row>
        <row r="4006">
          <cell r="A4006">
            <v>37566</v>
          </cell>
          <cell r="B4006">
            <v>2774.58</v>
          </cell>
        </row>
        <row r="4007">
          <cell r="A4007">
            <v>37567</v>
          </cell>
          <cell r="B4007">
            <v>2761.99</v>
          </cell>
        </row>
        <row r="4008">
          <cell r="A4008">
            <v>37568</v>
          </cell>
          <cell r="B4008">
            <v>2743</v>
          </cell>
        </row>
        <row r="4009">
          <cell r="A4009">
            <v>37569</v>
          </cell>
          <cell r="B4009">
            <v>2743.92</v>
          </cell>
        </row>
        <row r="4010">
          <cell r="A4010">
            <v>37570</v>
          </cell>
          <cell r="B4010">
            <v>2743.92</v>
          </cell>
        </row>
        <row r="4011">
          <cell r="A4011">
            <v>37571</v>
          </cell>
          <cell r="B4011">
            <v>2743.92</v>
          </cell>
        </row>
        <row r="4012">
          <cell r="A4012">
            <v>37572</v>
          </cell>
          <cell r="B4012">
            <v>2743.92</v>
          </cell>
        </row>
        <row r="4013">
          <cell r="A4013">
            <v>37573</v>
          </cell>
          <cell r="B4013">
            <v>2727.05</v>
          </cell>
        </row>
        <row r="4014">
          <cell r="A4014">
            <v>37574</v>
          </cell>
          <cell r="B4014">
            <v>2717.89</v>
          </cell>
        </row>
        <row r="4015">
          <cell r="A4015">
            <v>37575</v>
          </cell>
          <cell r="B4015">
            <v>2724.04</v>
          </cell>
        </row>
        <row r="4016">
          <cell r="A4016">
            <v>37576</v>
          </cell>
          <cell r="B4016">
            <v>2703.75</v>
          </cell>
        </row>
        <row r="4017">
          <cell r="A4017">
            <v>37577</v>
          </cell>
          <cell r="B4017">
            <v>2703.75</v>
          </cell>
        </row>
        <row r="4018">
          <cell r="A4018">
            <v>37578</v>
          </cell>
          <cell r="B4018">
            <v>2703.75</v>
          </cell>
        </row>
        <row r="4019">
          <cell r="A4019">
            <v>37579</v>
          </cell>
          <cell r="B4019">
            <v>2679.96</v>
          </cell>
        </row>
        <row r="4020">
          <cell r="A4020">
            <v>37580</v>
          </cell>
          <cell r="B4020">
            <v>2683.04</v>
          </cell>
        </row>
        <row r="4021">
          <cell r="A4021">
            <v>37581</v>
          </cell>
          <cell r="B4021">
            <v>2671.7</v>
          </cell>
        </row>
        <row r="4022">
          <cell r="A4022">
            <v>37582</v>
          </cell>
          <cell r="B4022">
            <v>2666.41</v>
          </cell>
        </row>
        <row r="4023">
          <cell r="A4023">
            <v>37583</v>
          </cell>
          <cell r="B4023">
            <v>2687.25</v>
          </cell>
        </row>
        <row r="4024">
          <cell r="A4024">
            <v>37584</v>
          </cell>
          <cell r="B4024">
            <v>2687.25</v>
          </cell>
        </row>
        <row r="4025">
          <cell r="A4025">
            <v>37585</v>
          </cell>
          <cell r="B4025">
            <v>2687.25</v>
          </cell>
        </row>
        <row r="4026">
          <cell r="A4026">
            <v>37586</v>
          </cell>
          <cell r="B4026">
            <v>2716.95</v>
          </cell>
        </row>
        <row r="4027">
          <cell r="A4027">
            <v>37587</v>
          </cell>
          <cell r="B4027">
            <v>2735.04</v>
          </cell>
        </row>
        <row r="4028">
          <cell r="A4028">
            <v>37588</v>
          </cell>
          <cell r="B4028">
            <v>2754.67</v>
          </cell>
        </row>
        <row r="4029">
          <cell r="A4029">
            <v>37589</v>
          </cell>
          <cell r="B4029">
            <v>2758.28</v>
          </cell>
        </row>
        <row r="4030">
          <cell r="A4030">
            <v>37590</v>
          </cell>
          <cell r="B4030">
            <v>2784.21</v>
          </cell>
        </row>
        <row r="4031">
          <cell r="A4031">
            <v>37591</v>
          </cell>
          <cell r="B4031">
            <v>2784.21</v>
          </cell>
        </row>
        <row r="4032">
          <cell r="A4032">
            <v>37592</v>
          </cell>
          <cell r="B4032">
            <v>2784.21</v>
          </cell>
        </row>
        <row r="4033">
          <cell r="A4033">
            <v>37593</v>
          </cell>
          <cell r="B4033">
            <v>2812.94</v>
          </cell>
        </row>
        <row r="4034">
          <cell r="A4034">
            <v>37594</v>
          </cell>
          <cell r="B4034">
            <v>2826.1</v>
          </cell>
        </row>
        <row r="4035">
          <cell r="A4035">
            <v>37595</v>
          </cell>
          <cell r="B4035">
            <v>2806.63</v>
          </cell>
        </row>
        <row r="4036">
          <cell r="A4036">
            <v>37596</v>
          </cell>
          <cell r="B4036">
            <v>2788.72</v>
          </cell>
        </row>
        <row r="4037">
          <cell r="A4037">
            <v>37597</v>
          </cell>
          <cell r="B4037">
            <v>2782.4</v>
          </cell>
        </row>
        <row r="4038">
          <cell r="A4038">
            <v>37598</v>
          </cell>
          <cell r="B4038">
            <v>2782.4</v>
          </cell>
        </row>
        <row r="4039">
          <cell r="A4039">
            <v>37599</v>
          </cell>
          <cell r="B4039">
            <v>2782.4</v>
          </cell>
        </row>
        <row r="4040">
          <cell r="A4040">
            <v>37600</v>
          </cell>
          <cell r="B4040">
            <v>2815</v>
          </cell>
        </row>
        <row r="4041">
          <cell r="A4041">
            <v>37601</v>
          </cell>
          <cell r="B4041">
            <v>2816.42</v>
          </cell>
        </row>
        <row r="4042">
          <cell r="A4042">
            <v>37602</v>
          </cell>
          <cell r="B4042">
            <v>2801.01</v>
          </cell>
        </row>
        <row r="4043">
          <cell r="A4043">
            <v>37603</v>
          </cell>
          <cell r="B4043">
            <v>2793.16</v>
          </cell>
        </row>
        <row r="4044">
          <cell r="A4044">
            <v>37604</v>
          </cell>
          <cell r="B4044">
            <v>2808.16</v>
          </cell>
        </row>
        <row r="4045">
          <cell r="A4045">
            <v>37605</v>
          </cell>
          <cell r="B4045">
            <v>2808.16</v>
          </cell>
        </row>
        <row r="4046">
          <cell r="A4046">
            <v>37606</v>
          </cell>
          <cell r="B4046">
            <v>2808.16</v>
          </cell>
        </row>
        <row r="4047">
          <cell r="A4047">
            <v>37607</v>
          </cell>
          <cell r="B4047">
            <v>2807.61</v>
          </cell>
        </row>
        <row r="4048">
          <cell r="A4048">
            <v>37608</v>
          </cell>
          <cell r="B4048">
            <v>2805.55</v>
          </cell>
        </row>
        <row r="4049">
          <cell r="A4049">
            <v>37609</v>
          </cell>
          <cell r="B4049">
            <v>2818.81</v>
          </cell>
        </row>
        <row r="4050">
          <cell r="A4050">
            <v>37610</v>
          </cell>
          <cell r="B4050">
            <v>2818.54</v>
          </cell>
        </row>
        <row r="4051">
          <cell r="A4051">
            <v>37611</v>
          </cell>
          <cell r="B4051">
            <v>2814.71</v>
          </cell>
        </row>
        <row r="4052">
          <cell r="A4052">
            <v>37612</v>
          </cell>
          <cell r="B4052">
            <v>2814.71</v>
          </cell>
        </row>
        <row r="4053">
          <cell r="A4053">
            <v>37613</v>
          </cell>
          <cell r="B4053">
            <v>2814.71</v>
          </cell>
        </row>
        <row r="4054">
          <cell r="A4054">
            <v>37614</v>
          </cell>
          <cell r="B4054">
            <v>2826.04</v>
          </cell>
        </row>
        <row r="4055">
          <cell r="A4055">
            <v>37615</v>
          </cell>
          <cell r="B4055">
            <v>2823.95</v>
          </cell>
        </row>
        <row r="4056">
          <cell r="A4056">
            <v>37616</v>
          </cell>
          <cell r="B4056">
            <v>2823.95</v>
          </cell>
        </row>
        <row r="4057">
          <cell r="A4057">
            <v>37617</v>
          </cell>
          <cell r="B4057">
            <v>2843.57</v>
          </cell>
        </row>
        <row r="4058">
          <cell r="A4058">
            <v>37618</v>
          </cell>
          <cell r="B4058">
            <v>2854.29</v>
          </cell>
        </row>
        <row r="4059">
          <cell r="A4059">
            <v>37619</v>
          </cell>
          <cell r="B4059">
            <v>2854.29</v>
          </cell>
        </row>
        <row r="4060">
          <cell r="A4060">
            <v>37620</v>
          </cell>
          <cell r="B4060">
            <v>2854.29</v>
          </cell>
        </row>
        <row r="4061">
          <cell r="A4061">
            <v>37621</v>
          </cell>
          <cell r="B4061">
            <v>2864.79</v>
          </cell>
        </row>
        <row r="4062">
          <cell r="A4062">
            <v>37622</v>
          </cell>
          <cell r="B4062">
            <v>2864.79</v>
          </cell>
        </row>
        <row r="4063">
          <cell r="A4063">
            <v>37623</v>
          </cell>
          <cell r="B4063">
            <v>2864.79</v>
          </cell>
        </row>
        <row r="4064">
          <cell r="A4064">
            <v>37624</v>
          </cell>
          <cell r="B4064">
            <v>2844.82</v>
          </cell>
        </row>
        <row r="4065">
          <cell r="A4065">
            <v>37625</v>
          </cell>
          <cell r="B4065">
            <v>2841.56</v>
          </cell>
        </row>
        <row r="4066">
          <cell r="A4066">
            <v>37626</v>
          </cell>
          <cell r="B4066">
            <v>2841.56</v>
          </cell>
        </row>
        <row r="4067">
          <cell r="A4067">
            <v>37627</v>
          </cell>
          <cell r="B4067">
            <v>2841.56</v>
          </cell>
        </row>
        <row r="4068">
          <cell r="A4068">
            <v>37628</v>
          </cell>
          <cell r="B4068">
            <v>2841.56</v>
          </cell>
        </row>
        <row r="4069">
          <cell r="A4069">
            <v>37629</v>
          </cell>
          <cell r="B4069">
            <v>2881.83</v>
          </cell>
        </row>
        <row r="4070">
          <cell r="A4070">
            <v>37630</v>
          </cell>
          <cell r="B4070">
            <v>2902.92</v>
          </cell>
        </row>
        <row r="4071">
          <cell r="A4071">
            <v>37631</v>
          </cell>
          <cell r="B4071">
            <v>2915.01</v>
          </cell>
        </row>
        <row r="4072">
          <cell r="A4072">
            <v>37632</v>
          </cell>
          <cell r="B4072">
            <v>2905.77</v>
          </cell>
        </row>
        <row r="4073">
          <cell r="A4073">
            <v>37633</v>
          </cell>
          <cell r="B4073">
            <v>2905.77</v>
          </cell>
        </row>
        <row r="4074">
          <cell r="A4074">
            <v>37634</v>
          </cell>
          <cell r="B4074">
            <v>2905.77</v>
          </cell>
        </row>
        <row r="4075">
          <cell r="A4075">
            <v>37635</v>
          </cell>
          <cell r="B4075">
            <v>2906.49</v>
          </cell>
        </row>
        <row r="4076">
          <cell r="A4076">
            <v>37636</v>
          </cell>
          <cell r="B4076">
            <v>2903.05</v>
          </cell>
        </row>
        <row r="4077">
          <cell r="A4077">
            <v>37637</v>
          </cell>
          <cell r="B4077">
            <v>2905.41</v>
          </cell>
        </row>
        <row r="4078">
          <cell r="A4078">
            <v>37638</v>
          </cell>
          <cell r="B4078">
            <v>2928.19</v>
          </cell>
        </row>
        <row r="4079">
          <cell r="A4079">
            <v>37639</v>
          </cell>
          <cell r="B4079">
            <v>2923.58</v>
          </cell>
        </row>
        <row r="4080">
          <cell r="A4080">
            <v>37640</v>
          </cell>
          <cell r="B4080">
            <v>2923.58</v>
          </cell>
        </row>
        <row r="4081">
          <cell r="A4081">
            <v>37641</v>
          </cell>
          <cell r="B4081">
            <v>2923.58</v>
          </cell>
        </row>
        <row r="4082">
          <cell r="A4082">
            <v>37642</v>
          </cell>
          <cell r="B4082">
            <v>2926.06</v>
          </cell>
        </row>
        <row r="4083">
          <cell r="A4083">
            <v>37643</v>
          </cell>
          <cell r="B4083">
            <v>2933.81</v>
          </cell>
        </row>
        <row r="4084">
          <cell r="A4084">
            <v>37644</v>
          </cell>
          <cell r="B4084">
            <v>2947.05</v>
          </cell>
        </row>
        <row r="4085">
          <cell r="A4085">
            <v>37645</v>
          </cell>
          <cell r="B4085">
            <v>2926.88</v>
          </cell>
        </row>
        <row r="4086">
          <cell r="A4086">
            <v>37646</v>
          </cell>
          <cell r="B4086">
            <v>2924.73</v>
          </cell>
        </row>
        <row r="4087">
          <cell r="A4087">
            <v>37647</v>
          </cell>
          <cell r="B4087">
            <v>2924.73</v>
          </cell>
        </row>
        <row r="4088">
          <cell r="A4088">
            <v>37648</v>
          </cell>
          <cell r="B4088">
            <v>2924.73</v>
          </cell>
        </row>
        <row r="4089">
          <cell r="A4089">
            <v>37649</v>
          </cell>
          <cell r="B4089">
            <v>2948.3</v>
          </cell>
        </row>
        <row r="4090">
          <cell r="A4090">
            <v>37650</v>
          </cell>
          <cell r="B4090">
            <v>2965.6</v>
          </cell>
        </row>
        <row r="4091">
          <cell r="A4091">
            <v>37651</v>
          </cell>
          <cell r="B4091">
            <v>2950.71</v>
          </cell>
        </row>
        <row r="4092">
          <cell r="A4092">
            <v>37652</v>
          </cell>
          <cell r="B4092">
            <v>2926.46</v>
          </cell>
        </row>
        <row r="4093">
          <cell r="A4093">
            <v>37653</v>
          </cell>
          <cell r="B4093">
            <v>2940.26</v>
          </cell>
        </row>
        <row r="4094">
          <cell r="A4094">
            <v>37654</v>
          </cell>
          <cell r="B4094">
            <v>2940.26</v>
          </cell>
        </row>
        <row r="4095">
          <cell r="A4095">
            <v>37655</v>
          </cell>
          <cell r="B4095">
            <v>2940.26</v>
          </cell>
        </row>
        <row r="4096">
          <cell r="A4096">
            <v>37656</v>
          </cell>
          <cell r="B4096">
            <v>2957.4</v>
          </cell>
        </row>
        <row r="4097">
          <cell r="A4097">
            <v>37657</v>
          </cell>
          <cell r="B4097">
            <v>2966.78</v>
          </cell>
        </row>
        <row r="4098">
          <cell r="A4098">
            <v>37658</v>
          </cell>
          <cell r="B4098">
            <v>2961.29</v>
          </cell>
        </row>
        <row r="4099">
          <cell r="A4099">
            <v>37659</v>
          </cell>
          <cell r="B4099">
            <v>2963.28</v>
          </cell>
        </row>
        <row r="4100">
          <cell r="A4100">
            <v>37660</v>
          </cell>
          <cell r="B4100">
            <v>2954.03</v>
          </cell>
        </row>
        <row r="4101">
          <cell r="A4101">
            <v>37661</v>
          </cell>
          <cell r="B4101">
            <v>2954.03</v>
          </cell>
        </row>
        <row r="4102">
          <cell r="A4102">
            <v>37662</v>
          </cell>
          <cell r="B4102">
            <v>2954.03</v>
          </cell>
        </row>
        <row r="4103">
          <cell r="A4103">
            <v>37663</v>
          </cell>
          <cell r="B4103">
            <v>2968.88</v>
          </cell>
        </row>
        <row r="4104">
          <cell r="A4104">
            <v>37664</v>
          </cell>
          <cell r="B4104">
            <v>2963.21</v>
          </cell>
        </row>
        <row r="4105">
          <cell r="A4105">
            <v>37665</v>
          </cell>
          <cell r="B4105">
            <v>2960.77</v>
          </cell>
        </row>
        <row r="4106">
          <cell r="A4106">
            <v>37666</v>
          </cell>
          <cell r="B4106">
            <v>2959.75</v>
          </cell>
        </row>
        <row r="4107">
          <cell r="A4107">
            <v>37667</v>
          </cell>
          <cell r="B4107">
            <v>2954.76</v>
          </cell>
        </row>
        <row r="4108">
          <cell r="A4108">
            <v>37668</v>
          </cell>
          <cell r="B4108">
            <v>2954.76</v>
          </cell>
        </row>
        <row r="4109">
          <cell r="A4109">
            <v>37669</v>
          </cell>
          <cell r="B4109">
            <v>2954.76</v>
          </cell>
        </row>
        <row r="4110">
          <cell r="A4110">
            <v>37670</v>
          </cell>
          <cell r="B4110">
            <v>2934.58</v>
          </cell>
        </row>
        <row r="4111">
          <cell r="A4111">
            <v>37671</v>
          </cell>
          <cell r="B4111">
            <v>2929.64</v>
          </cell>
        </row>
        <row r="4112">
          <cell r="A4112">
            <v>37672</v>
          </cell>
          <cell r="B4112">
            <v>2937.44</v>
          </cell>
        </row>
        <row r="4113">
          <cell r="A4113">
            <v>37673</v>
          </cell>
          <cell r="B4113">
            <v>2938.23</v>
          </cell>
        </row>
        <row r="4114">
          <cell r="A4114">
            <v>37674</v>
          </cell>
          <cell r="B4114">
            <v>2939.92</v>
          </cell>
        </row>
        <row r="4115">
          <cell r="A4115">
            <v>37675</v>
          </cell>
          <cell r="B4115">
            <v>2939.92</v>
          </cell>
        </row>
        <row r="4116">
          <cell r="A4116">
            <v>37676</v>
          </cell>
          <cell r="B4116">
            <v>2939.92</v>
          </cell>
        </row>
        <row r="4117">
          <cell r="A4117">
            <v>37677</v>
          </cell>
          <cell r="B4117">
            <v>2949.05</v>
          </cell>
        </row>
        <row r="4118">
          <cell r="A4118">
            <v>37678</v>
          </cell>
          <cell r="B4118">
            <v>2951.81</v>
          </cell>
        </row>
        <row r="4119">
          <cell r="A4119">
            <v>37679</v>
          </cell>
          <cell r="B4119">
            <v>2949.85</v>
          </cell>
        </row>
        <row r="4120">
          <cell r="A4120">
            <v>37680</v>
          </cell>
          <cell r="B4120">
            <v>2956.31</v>
          </cell>
        </row>
        <row r="4121">
          <cell r="A4121">
            <v>37681</v>
          </cell>
          <cell r="B4121">
            <v>2957.87</v>
          </cell>
        </row>
        <row r="4122">
          <cell r="A4122">
            <v>37682</v>
          </cell>
          <cell r="B4122">
            <v>2957.87</v>
          </cell>
        </row>
        <row r="4123">
          <cell r="A4123">
            <v>37683</v>
          </cell>
          <cell r="B4123">
            <v>2957.87</v>
          </cell>
        </row>
        <row r="4124">
          <cell r="A4124">
            <v>37684</v>
          </cell>
          <cell r="B4124">
            <v>2959.97</v>
          </cell>
        </row>
        <row r="4125">
          <cell r="A4125">
            <v>37685</v>
          </cell>
          <cell r="B4125">
            <v>2962.06</v>
          </cell>
        </row>
        <row r="4126">
          <cell r="A4126">
            <v>37686</v>
          </cell>
          <cell r="B4126">
            <v>2960.77</v>
          </cell>
        </row>
        <row r="4127">
          <cell r="A4127">
            <v>37687</v>
          </cell>
          <cell r="B4127">
            <v>2960.11</v>
          </cell>
        </row>
        <row r="4128">
          <cell r="A4128">
            <v>37688</v>
          </cell>
          <cell r="B4128">
            <v>2959.75</v>
          </cell>
        </row>
        <row r="4129">
          <cell r="A4129">
            <v>37689</v>
          </cell>
          <cell r="B4129">
            <v>2959.75</v>
          </cell>
        </row>
        <row r="4130">
          <cell r="A4130">
            <v>37690</v>
          </cell>
          <cell r="B4130">
            <v>2959.75</v>
          </cell>
        </row>
        <row r="4131">
          <cell r="A4131">
            <v>37691</v>
          </cell>
          <cell r="B4131">
            <v>2961.93</v>
          </cell>
        </row>
        <row r="4132">
          <cell r="A4132">
            <v>37692</v>
          </cell>
          <cell r="B4132">
            <v>2962.76</v>
          </cell>
        </row>
        <row r="4133">
          <cell r="A4133">
            <v>37693</v>
          </cell>
          <cell r="B4133">
            <v>2961.99</v>
          </cell>
        </row>
        <row r="4134">
          <cell r="A4134">
            <v>37694</v>
          </cell>
          <cell r="B4134">
            <v>2959.39</v>
          </cell>
        </row>
        <row r="4135">
          <cell r="A4135">
            <v>37695</v>
          </cell>
          <cell r="B4135">
            <v>2958.86</v>
          </cell>
        </row>
        <row r="4136">
          <cell r="A4136">
            <v>37696</v>
          </cell>
          <cell r="B4136">
            <v>2958.86</v>
          </cell>
        </row>
        <row r="4137">
          <cell r="A4137">
            <v>37697</v>
          </cell>
          <cell r="B4137">
            <v>2958.86</v>
          </cell>
        </row>
        <row r="4138">
          <cell r="A4138">
            <v>37698</v>
          </cell>
          <cell r="B4138">
            <v>2956.47</v>
          </cell>
        </row>
        <row r="4139">
          <cell r="A4139">
            <v>37699</v>
          </cell>
          <cell r="B4139">
            <v>2955.84</v>
          </cell>
        </row>
        <row r="4140">
          <cell r="A4140">
            <v>37700</v>
          </cell>
          <cell r="B4140">
            <v>2955.64</v>
          </cell>
        </row>
        <row r="4141">
          <cell r="A4141">
            <v>37701</v>
          </cell>
          <cell r="B4141">
            <v>2954.62</v>
          </cell>
        </row>
        <row r="4142">
          <cell r="A4142">
            <v>37702</v>
          </cell>
          <cell r="B4142">
            <v>2956.06</v>
          </cell>
        </row>
        <row r="4143">
          <cell r="A4143">
            <v>37703</v>
          </cell>
          <cell r="B4143">
            <v>2956.06</v>
          </cell>
        </row>
        <row r="4144">
          <cell r="A4144">
            <v>37704</v>
          </cell>
          <cell r="B4144">
            <v>2956.06</v>
          </cell>
        </row>
        <row r="4145">
          <cell r="A4145">
            <v>37705</v>
          </cell>
          <cell r="B4145">
            <v>2956.06</v>
          </cell>
        </row>
        <row r="4146">
          <cell r="A4146">
            <v>37706</v>
          </cell>
          <cell r="B4146">
            <v>2959.26</v>
          </cell>
        </row>
        <row r="4147">
          <cell r="A4147">
            <v>37707</v>
          </cell>
          <cell r="B4147">
            <v>2959.84</v>
          </cell>
        </row>
        <row r="4148">
          <cell r="A4148">
            <v>37708</v>
          </cell>
          <cell r="B4148">
            <v>2958.73</v>
          </cell>
        </row>
        <row r="4149">
          <cell r="A4149">
            <v>37709</v>
          </cell>
          <cell r="B4149">
            <v>2958.25</v>
          </cell>
        </row>
        <row r="4150">
          <cell r="A4150">
            <v>37710</v>
          </cell>
          <cell r="B4150">
            <v>2958.25</v>
          </cell>
        </row>
        <row r="4151">
          <cell r="A4151">
            <v>37711</v>
          </cell>
          <cell r="B4151">
            <v>2958.25</v>
          </cell>
        </row>
        <row r="4152">
          <cell r="A4152">
            <v>37712</v>
          </cell>
          <cell r="B4152">
            <v>2958.15</v>
          </cell>
        </row>
        <row r="4153">
          <cell r="A4153">
            <v>37713</v>
          </cell>
          <cell r="B4153">
            <v>2958.56</v>
          </cell>
        </row>
        <row r="4154">
          <cell r="A4154">
            <v>37714</v>
          </cell>
          <cell r="B4154">
            <v>2956.5</v>
          </cell>
        </row>
        <row r="4155">
          <cell r="A4155">
            <v>37715</v>
          </cell>
          <cell r="B4155">
            <v>2951.14</v>
          </cell>
        </row>
        <row r="4156">
          <cell r="A4156">
            <v>37716</v>
          </cell>
          <cell r="B4156">
            <v>2946.79</v>
          </cell>
        </row>
        <row r="4157">
          <cell r="A4157">
            <v>37717</v>
          </cell>
          <cell r="B4157">
            <v>2946.79</v>
          </cell>
        </row>
        <row r="4158">
          <cell r="A4158">
            <v>37718</v>
          </cell>
          <cell r="B4158">
            <v>2946.79</v>
          </cell>
        </row>
        <row r="4159">
          <cell r="A4159">
            <v>37719</v>
          </cell>
          <cell r="B4159">
            <v>2942.41</v>
          </cell>
        </row>
        <row r="4160">
          <cell r="A4160">
            <v>37720</v>
          </cell>
          <cell r="B4160">
            <v>2938.32</v>
          </cell>
        </row>
        <row r="4161">
          <cell r="A4161">
            <v>37721</v>
          </cell>
          <cell r="B4161">
            <v>2920.4</v>
          </cell>
        </row>
        <row r="4162">
          <cell r="A4162">
            <v>37722</v>
          </cell>
          <cell r="B4162">
            <v>2911.74</v>
          </cell>
        </row>
        <row r="4163">
          <cell r="A4163">
            <v>37723</v>
          </cell>
          <cell r="B4163">
            <v>2923.07</v>
          </cell>
        </row>
        <row r="4164">
          <cell r="A4164">
            <v>37724</v>
          </cell>
          <cell r="B4164">
            <v>2923.07</v>
          </cell>
        </row>
        <row r="4165">
          <cell r="A4165">
            <v>37725</v>
          </cell>
          <cell r="B4165">
            <v>2923.07</v>
          </cell>
        </row>
        <row r="4166">
          <cell r="A4166">
            <v>37726</v>
          </cell>
          <cell r="B4166">
            <v>2931.69</v>
          </cell>
        </row>
        <row r="4167">
          <cell r="A4167">
            <v>37727</v>
          </cell>
          <cell r="B4167">
            <v>2919.58</v>
          </cell>
        </row>
        <row r="4168">
          <cell r="A4168">
            <v>37728</v>
          </cell>
          <cell r="B4168">
            <v>2918.01</v>
          </cell>
        </row>
        <row r="4169">
          <cell r="A4169">
            <v>37729</v>
          </cell>
          <cell r="B4169">
            <v>2918.01</v>
          </cell>
        </row>
        <row r="4170">
          <cell r="A4170">
            <v>37730</v>
          </cell>
          <cell r="B4170">
            <v>2918.01</v>
          </cell>
        </row>
        <row r="4171">
          <cell r="A4171">
            <v>37731</v>
          </cell>
          <cell r="B4171">
            <v>2918.01</v>
          </cell>
        </row>
        <row r="4172">
          <cell r="A4172">
            <v>37732</v>
          </cell>
          <cell r="B4172">
            <v>2918.01</v>
          </cell>
        </row>
        <row r="4173">
          <cell r="A4173">
            <v>37733</v>
          </cell>
          <cell r="B4173">
            <v>2920.04</v>
          </cell>
        </row>
        <row r="4174">
          <cell r="A4174">
            <v>37734</v>
          </cell>
          <cell r="B4174">
            <v>2916.03</v>
          </cell>
        </row>
        <row r="4175">
          <cell r="A4175">
            <v>37735</v>
          </cell>
          <cell r="B4175">
            <v>2911</v>
          </cell>
        </row>
        <row r="4176">
          <cell r="A4176">
            <v>37736</v>
          </cell>
          <cell r="B4176">
            <v>2908.25</v>
          </cell>
        </row>
        <row r="4177">
          <cell r="A4177">
            <v>37737</v>
          </cell>
          <cell r="B4177">
            <v>2912.83</v>
          </cell>
        </row>
        <row r="4178">
          <cell r="A4178">
            <v>37738</v>
          </cell>
          <cell r="B4178">
            <v>2912.83</v>
          </cell>
        </row>
        <row r="4179">
          <cell r="A4179">
            <v>37739</v>
          </cell>
          <cell r="B4179">
            <v>2912.83</v>
          </cell>
        </row>
        <row r="4180">
          <cell r="A4180">
            <v>37740</v>
          </cell>
          <cell r="B4180">
            <v>2900</v>
          </cell>
        </row>
        <row r="4181">
          <cell r="A4181">
            <v>37741</v>
          </cell>
          <cell r="B4181">
            <v>2887.82</v>
          </cell>
        </row>
        <row r="4182">
          <cell r="A4182">
            <v>37742</v>
          </cell>
          <cell r="B4182">
            <v>2868.43</v>
          </cell>
        </row>
        <row r="4183">
          <cell r="A4183">
            <v>37743</v>
          </cell>
          <cell r="B4183">
            <v>2868.43</v>
          </cell>
        </row>
        <row r="4184">
          <cell r="A4184">
            <v>37744</v>
          </cell>
          <cell r="B4184">
            <v>2865.94</v>
          </cell>
        </row>
        <row r="4185">
          <cell r="A4185">
            <v>37745</v>
          </cell>
          <cell r="B4185">
            <v>2865.94</v>
          </cell>
        </row>
        <row r="4186">
          <cell r="A4186">
            <v>37746</v>
          </cell>
          <cell r="B4186">
            <v>2865.94</v>
          </cell>
        </row>
        <row r="4187">
          <cell r="A4187">
            <v>37747</v>
          </cell>
          <cell r="B4187">
            <v>2858.37</v>
          </cell>
        </row>
        <row r="4188">
          <cell r="A4188">
            <v>37748</v>
          </cell>
          <cell r="B4188">
            <v>2856.98</v>
          </cell>
        </row>
        <row r="4189">
          <cell r="A4189">
            <v>37749</v>
          </cell>
          <cell r="B4189">
            <v>2866.06</v>
          </cell>
        </row>
        <row r="4190">
          <cell r="A4190">
            <v>37750</v>
          </cell>
          <cell r="B4190">
            <v>2848.41</v>
          </cell>
        </row>
        <row r="4191">
          <cell r="A4191">
            <v>37751</v>
          </cell>
          <cell r="B4191">
            <v>2840.04</v>
          </cell>
        </row>
        <row r="4192">
          <cell r="A4192">
            <v>37752</v>
          </cell>
          <cell r="B4192">
            <v>2840.04</v>
          </cell>
        </row>
        <row r="4193">
          <cell r="A4193">
            <v>37753</v>
          </cell>
          <cell r="B4193">
            <v>2840.04</v>
          </cell>
        </row>
        <row r="4194">
          <cell r="A4194">
            <v>37754</v>
          </cell>
          <cell r="B4194">
            <v>2833.86</v>
          </cell>
        </row>
        <row r="4195">
          <cell r="A4195">
            <v>37755</v>
          </cell>
          <cell r="B4195">
            <v>2813.6</v>
          </cell>
        </row>
        <row r="4196">
          <cell r="A4196">
            <v>37756</v>
          </cell>
          <cell r="B4196">
            <v>2821.08</v>
          </cell>
        </row>
        <row r="4197">
          <cell r="A4197">
            <v>37757</v>
          </cell>
          <cell r="B4197">
            <v>2827.99</v>
          </cell>
        </row>
        <row r="4198">
          <cell r="A4198">
            <v>37758</v>
          </cell>
          <cell r="B4198">
            <v>2816.46</v>
          </cell>
        </row>
        <row r="4199">
          <cell r="A4199">
            <v>37759</v>
          </cell>
          <cell r="B4199">
            <v>2816.46</v>
          </cell>
        </row>
        <row r="4200">
          <cell r="A4200">
            <v>37760</v>
          </cell>
          <cell r="B4200">
            <v>2816.46</v>
          </cell>
        </row>
        <row r="4201">
          <cell r="A4201">
            <v>37761</v>
          </cell>
          <cell r="B4201">
            <v>2874.77</v>
          </cell>
        </row>
        <row r="4202">
          <cell r="A4202">
            <v>37762</v>
          </cell>
          <cell r="B4202">
            <v>2909.83</v>
          </cell>
        </row>
        <row r="4203">
          <cell r="A4203">
            <v>37763</v>
          </cell>
          <cell r="B4203">
            <v>2912.46</v>
          </cell>
        </row>
        <row r="4204">
          <cell r="A4204">
            <v>37764</v>
          </cell>
          <cell r="B4204">
            <v>2905.91</v>
          </cell>
        </row>
        <row r="4205">
          <cell r="A4205">
            <v>37765</v>
          </cell>
          <cell r="B4205">
            <v>2868.37</v>
          </cell>
        </row>
        <row r="4206">
          <cell r="A4206">
            <v>37766</v>
          </cell>
          <cell r="B4206">
            <v>2868.37</v>
          </cell>
        </row>
        <row r="4207">
          <cell r="A4207">
            <v>37767</v>
          </cell>
          <cell r="B4207">
            <v>2868.37</v>
          </cell>
        </row>
        <row r="4208">
          <cell r="A4208">
            <v>37768</v>
          </cell>
          <cell r="B4208">
            <v>2868.37</v>
          </cell>
        </row>
        <row r="4209">
          <cell r="A4209">
            <v>37769</v>
          </cell>
          <cell r="B4209">
            <v>2850.03</v>
          </cell>
        </row>
        <row r="4210">
          <cell r="A4210">
            <v>37770</v>
          </cell>
          <cell r="B4210">
            <v>2874.91</v>
          </cell>
        </row>
        <row r="4211">
          <cell r="A4211">
            <v>37771</v>
          </cell>
          <cell r="B4211">
            <v>2855.88</v>
          </cell>
        </row>
        <row r="4212">
          <cell r="A4212">
            <v>37772</v>
          </cell>
          <cell r="B4212">
            <v>2853.33</v>
          </cell>
        </row>
        <row r="4213">
          <cell r="A4213">
            <v>37773</v>
          </cell>
          <cell r="B4213">
            <v>2853.33</v>
          </cell>
        </row>
        <row r="4214">
          <cell r="A4214">
            <v>37774</v>
          </cell>
          <cell r="B4214">
            <v>2853.33</v>
          </cell>
        </row>
        <row r="4215">
          <cell r="A4215">
            <v>37775</v>
          </cell>
          <cell r="B4215">
            <v>2853.33</v>
          </cell>
        </row>
        <row r="4216">
          <cell r="A4216">
            <v>37776</v>
          </cell>
          <cell r="B4216">
            <v>2846.16</v>
          </cell>
        </row>
        <row r="4217">
          <cell r="A4217">
            <v>37777</v>
          </cell>
          <cell r="B4217">
            <v>2849.71</v>
          </cell>
        </row>
        <row r="4218">
          <cell r="A4218">
            <v>37778</v>
          </cell>
          <cell r="B4218">
            <v>2839.21</v>
          </cell>
        </row>
        <row r="4219">
          <cell r="A4219">
            <v>37779</v>
          </cell>
          <cell r="B4219">
            <v>2828.2</v>
          </cell>
        </row>
        <row r="4220">
          <cell r="A4220">
            <v>37780</v>
          </cell>
          <cell r="B4220">
            <v>2828.2</v>
          </cell>
        </row>
        <row r="4221">
          <cell r="A4221">
            <v>37781</v>
          </cell>
          <cell r="B4221">
            <v>2828.2</v>
          </cell>
        </row>
        <row r="4222">
          <cell r="A4222">
            <v>37782</v>
          </cell>
          <cell r="B4222">
            <v>2818.5</v>
          </cell>
        </row>
        <row r="4223">
          <cell r="A4223">
            <v>37783</v>
          </cell>
          <cell r="B4223">
            <v>2809.63</v>
          </cell>
        </row>
        <row r="4224">
          <cell r="A4224">
            <v>37784</v>
          </cell>
          <cell r="B4224">
            <v>2821.27</v>
          </cell>
        </row>
        <row r="4225">
          <cell r="A4225">
            <v>37785</v>
          </cell>
          <cell r="B4225">
            <v>2832.2</v>
          </cell>
        </row>
        <row r="4226">
          <cell r="A4226">
            <v>37786</v>
          </cell>
          <cell r="B4226">
            <v>2821.61</v>
          </cell>
        </row>
        <row r="4227">
          <cell r="A4227">
            <v>37787</v>
          </cell>
          <cell r="B4227">
            <v>2821.61</v>
          </cell>
        </row>
        <row r="4228">
          <cell r="A4228">
            <v>37788</v>
          </cell>
          <cell r="B4228">
            <v>2821.61</v>
          </cell>
        </row>
        <row r="4229">
          <cell r="A4229">
            <v>37789</v>
          </cell>
          <cell r="B4229">
            <v>2818.62</v>
          </cell>
        </row>
        <row r="4230">
          <cell r="A4230">
            <v>37790</v>
          </cell>
          <cell r="B4230">
            <v>2828.96</v>
          </cell>
        </row>
        <row r="4231">
          <cell r="A4231">
            <v>37791</v>
          </cell>
          <cell r="B4231">
            <v>2829.42</v>
          </cell>
        </row>
        <row r="4232">
          <cell r="A4232">
            <v>37792</v>
          </cell>
          <cell r="B4232">
            <v>2827.4</v>
          </cell>
        </row>
        <row r="4233">
          <cell r="A4233">
            <v>37793</v>
          </cell>
          <cell r="B4233">
            <v>2826.36</v>
          </cell>
        </row>
        <row r="4234">
          <cell r="A4234">
            <v>37794</v>
          </cell>
          <cell r="B4234">
            <v>2826.36</v>
          </cell>
        </row>
        <row r="4235">
          <cell r="A4235">
            <v>37795</v>
          </cell>
          <cell r="B4235">
            <v>2826.36</v>
          </cell>
        </row>
        <row r="4236">
          <cell r="A4236">
            <v>37796</v>
          </cell>
          <cell r="B4236">
            <v>2826.36</v>
          </cell>
        </row>
        <row r="4237">
          <cell r="A4237">
            <v>37797</v>
          </cell>
          <cell r="B4237">
            <v>2815.26</v>
          </cell>
        </row>
        <row r="4238">
          <cell r="A4238">
            <v>37798</v>
          </cell>
          <cell r="B4238">
            <v>2806.96</v>
          </cell>
        </row>
        <row r="4239">
          <cell r="A4239">
            <v>37799</v>
          </cell>
          <cell r="B4239">
            <v>2812.28</v>
          </cell>
        </row>
        <row r="4240">
          <cell r="A4240">
            <v>37800</v>
          </cell>
          <cell r="B4240">
            <v>2817.32</v>
          </cell>
        </row>
        <row r="4241">
          <cell r="A4241">
            <v>37801</v>
          </cell>
          <cell r="B4241">
            <v>2817.32</v>
          </cell>
        </row>
        <row r="4242">
          <cell r="A4242">
            <v>37802</v>
          </cell>
          <cell r="B4242">
            <v>2817.32</v>
          </cell>
        </row>
        <row r="4243">
          <cell r="A4243">
            <v>37803</v>
          </cell>
          <cell r="B4243">
            <v>2817.32</v>
          </cell>
        </row>
        <row r="4244">
          <cell r="A4244">
            <v>37804</v>
          </cell>
          <cell r="B4244">
            <v>2817.63</v>
          </cell>
        </row>
        <row r="4245">
          <cell r="A4245">
            <v>37805</v>
          </cell>
          <cell r="B4245">
            <v>2812.4</v>
          </cell>
        </row>
        <row r="4246">
          <cell r="A4246">
            <v>37806</v>
          </cell>
          <cell r="B4246">
            <v>2815.14</v>
          </cell>
        </row>
        <row r="4247">
          <cell r="A4247">
            <v>37807</v>
          </cell>
          <cell r="B4247">
            <v>2815.14</v>
          </cell>
        </row>
        <row r="4248">
          <cell r="A4248">
            <v>37808</v>
          </cell>
          <cell r="B4248">
            <v>2815.14</v>
          </cell>
        </row>
        <row r="4249">
          <cell r="A4249">
            <v>37809</v>
          </cell>
          <cell r="B4249">
            <v>2815.14</v>
          </cell>
        </row>
        <row r="4250">
          <cell r="A4250">
            <v>37810</v>
          </cell>
          <cell r="B4250">
            <v>2820.85</v>
          </cell>
        </row>
        <row r="4251">
          <cell r="A4251">
            <v>37811</v>
          </cell>
          <cell r="B4251">
            <v>2838.88</v>
          </cell>
        </row>
        <row r="4252">
          <cell r="A4252">
            <v>37812</v>
          </cell>
          <cell r="B4252">
            <v>2846.89</v>
          </cell>
        </row>
        <row r="4253">
          <cell r="A4253">
            <v>37813</v>
          </cell>
          <cell r="B4253">
            <v>2855.41</v>
          </cell>
        </row>
        <row r="4254">
          <cell r="A4254">
            <v>37814</v>
          </cell>
          <cell r="B4254">
            <v>2856.96</v>
          </cell>
        </row>
        <row r="4255">
          <cell r="A4255">
            <v>37815</v>
          </cell>
          <cell r="B4255">
            <v>2856.96</v>
          </cell>
        </row>
        <row r="4256">
          <cell r="A4256">
            <v>37816</v>
          </cell>
          <cell r="B4256">
            <v>2856.96</v>
          </cell>
        </row>
        <row r="4257">
          <cell r="A4257">
            <v>37817</v>
          </cell>
          <cell r="B4257">
            <v>2871.88</v>
          </cell>
        </row>
        <row r="4258">
          <cell r="A4258">
            <v>37818</v>
          </cell>
          <cell r="B4258">
            <v>2879.37</v>
          </cell>
        </row>
        <row r="4259">
          <cell r="A4259">
            <v>37819</v>
          </cell>
          <cell r="B4259">
            <v>2888.57</v>
          </cell>
        </row>
        <row r="4260">
          <cell r="A4260">
            <v>37820</v>
          </cell>
          <cell r="B4260">
            <v>2883.9</v>
          </cell>
        </row>
        <row r="4261">
          <cell r="A4261">
            <v>37821</v>
          </cell>
          <cell r="B4261">
            <v>2880.69</v>
          </cell>
        </row>
        <row r="4262">
          <cell r="A4262">
            <v>37822</v>
          </cell>
          <cell r="B4262">
            <v>2880.69</v>
          </cell>
        </row>
        <row r="4263">
          <cell r="A4263">
            <v>37823</v>
          </cell>
          <cell r="B4263">
            <v>2880.69</v>
          </cell>
        </row>
        <row r="4264">
          <cell r="A4264">
            <v>37824</v>
          </cell>
          <cell r="B4264">
            <v>2878.33</v>
          </cell>
        </row>
        <row r="4265">
          <cell r="A4265">
            <v>37825</v>
          </cell>
          <cell r="B4265">
            <v>2878.56</v>
          </cell>
        </row>
        <row r="4266">
          <cell r="A4266">
            <v>37826</v>
          </cell>
          <cell r="B4266">
            <v>2882.7</v>
          </cell>
        </row>
        <row r="4267">
          <cell r="A4267">
            <v>37827</v>
          </cell>
          <cell r="B4267">
            <v>2887.31</v>
          </cell>
        </row>
        <row r="4268">
          <cell r="A4268">
            <v>37828</v>
          </cell>
          <cell r="B4268">
            <v>2888.32</v>
          </cell>
        </row>
        <row r="4269">
          <cell r="A4269">
            <v>37829</v>
          </cell>
          <cell r="B4269">
            <v>2888.32</v>
          </cell>
        </row>
        <row r="4270">
          <cell r="A4270">
            <v>37830</v>
          </cell>
          <cell r="B4270">
            <v>2888.32</v>
          </cell>
        </row>
        <row r="4271">
          <cell r="A4271">
            <v>37831</v>
          </cell>
          <cell r="B4271">
            <v>2883.15</v>
          </cell>
        </row>
        <row r="4272">
          <cell r="A4272">
            <v>37832</v>
          </cell>
          <cell r="B4272">
            <v>2873.17</v>
          </cell>
        </row>
        <row r="4273">
          <cell r="A4273">
            <v>37833</v>
          </cell>
          <cell r="B4273">
            <v>2880.4</v>
          </cell>
        </row>
        <row r="4274">
          <cell r="A4274">
            <v>37834</v>
          </cell>
          <cell r="B4274">
            <v>2879.6</v>
          </cell>
        </row>
        <row r="4275">
          <cell r="A4275">
            <v>37835</v>
          </cell>
          <cell r="B4275">
            <v>2886.87</v>
          </cell>
        </row>
        <row r="4276">
          <cell r="A4276">
            <v>37836</v>
          </cell>
          <cell r="B4276">
            <v>2886.87</v>
          </cell>
        </row>
        <row r="4277">
          <cell r="A4277">
            <v>37837</v>
          </cell>
          <cell r="B4277">
            <v>2886.87</v>
          </cell>
        </row>
        <row r="4278">
          <cell r="A4278">
            <v>37838</v>
          </cell>
          <cell r="B4278">
            <v>2894.58</v>
          </cell>
        </row>
        <row r="4279">
          <cell r="A4279">
            <v>37839</v>
          </cell>
          <cell r="B4279">
            <v>2901.09</v>
          </cell>
        </row>
        <row r="4280">
          <cell r="A4280">
            <v>37840</v>
          </cell>
          <cell r="B4280">
            <v>2887.05</v>
          </cell>
        </row>
        <row r="4281">
          <cell r="A4281">
            <v>37841</v>
          </cell>
          <cell r="B4281">
            <v>2887.05</v>
          </cell>
        </row>
        <row r="4282">
          <cell r="A4282">
            <v>37842</v>
          </cell>
          <cell r="B4282">
            <v>2875.18</v>
          </cell>
        </row>
        <row r="4283">
          <cell r="A4283">
            <v>37843</v>
          </cell>
          <cell r="B4283">
            <v>2875.18</v>
          </cell>
        </row>
        <row r="4284">
          <cell r="A4284">
            <v>37844</v>
          </cell>
          <cell r="B4284">
            <v>2875.18</v>
          </cell>
        </row>
        <row r="4285">
          <cell r="A4285">
            <v>37845</v>
          </cell>
          <cell r="B4285">
            <v>2873.51</v>
          </cell>
        </row>
        <row r="4286">
          <cell r="A4286">
            <v>37846</v>
          </cell>
          <cell r="B4286">
            <v>2868.5</v>
          </cell>
        </row>
        <row r="4287">
          <cell r="A4287">
            <v>37847</v>
          </cell>
          <cell r="B4287">
            <v>2870.67</v>
          </cell>
        </row>
        <row r="4288">
          <cell r="A4288">
            <v>37848</v>
          </cell>
          <cell r="B4288">
            <v>2864.81</v>
          </cell>
        </row>
        <row r="4289">
          <cell r="A4289">
            <v>37849</v>
          </cell>
          <cell r="B4289">
            <v>2861.34</v>
          </cell>
        </row>
        <row r="4290">
          <cell r="A4290">
            <v>37850</v>
          </cell>
          <cell r="B4290">
            <v>2861.34</v>
          </cell>
        </row>
        <row r="4291">
          <cell r="A4291">
            <v>37851</v>
          </cell>
          <cell r="B4291">
            <v>2861.34</v>
          </cell>
        </row>
        <row r="4292">
          <cell r="A4292">
            <v>37852</v>
          </cell>
          <cell r="B4292">
            <v>2861.34</v>
          </cell>
        </row>
        <row r="4293">
          <cell r="A4293">
            <v>37853</v>
          </cell>
          <cell r="B4293">
            <v>2869.29</v>
          </cell>
        </row>
        <row r="4294">
          <cell r="A4294">
            <v>37854</v>
          </cell>
          <cell r="B4294">
            <v>2861.63</v>
          </cell>
        </row>
        <row r="4295">
          <cell r="A4295">
            <v>37855</v>
          </cell>
          <cell r="B4295">
            <v>2853.56</v>
          </cell>
        </row>
        <row r="4296">
          <cell r="A4296">
            <v>37856</v>
          </cell>
          <cell r="B4296">
            <v>2841.25</v>
          </cell>
        </row>
        <row r="4297">
          <cell r="A4297">
            <v>37857</v>
          </cell>
          <cell r="B4297">
            <v>2841.25</v>
          </cell>
        </row>
        <row r="4298">
          <cell r="A4298">
            <v>37858</v>
          </cell>
          <cell r="B4298">
            <v>2841.25</v>
          </cell>
        </row>
        <row r="4299">
          <cell r="A4299">
            <v>37859</v>
          </cell>
          <cell r="B4299">
            <v>2843.66</v>
          </cell>
        </row>
        <row r="4300">
          <cell r="A4300">
            <v>37860</v>
          </cell>
          <cell r="B4300">
            <v>2848.86</v>
          </cell>
        </row>
        <row r="4301">
          <cell r="A4301">
            <v>37861</v>
          </cell>
          <cell r="B4301">
            <v>2850.89</v>
          </cell>
        </row>
        <row r="4302">
          <cell r="A4302">
            <v>37862</v>
          </cell>
          <cell r="B4302">
            <v>2846.26</v>
          </cell>
        </row>
        <row r="4303">
          <cell r="A4303">
            <v>37863</v>
          </cell>
          <cell r="B4303">
            <v>2832.94</v>
          </cell>
        </row>
        <row r="4304">
          <cell r="A4304">
            <v>37864</v>
          </cell>
          <cell r="B4304">
            <v>2832.94</v>
          </cell>
        </row>
        <row r="4305">
          <cell r="A4305">
            <v>37865</v>
          </cell>
          <cell r="B4305">
            <v>2832.94</v>
          </cell>
        </row>
        <row r="4306">
          <cell r="A4306">
            <v>37866</v>
          </cell>
          <cell r="B4306">
            <v>2832.94</v>
          </cell>
        </row>
        <row r="4307">
          <cell r="A4307">
            <v>37867</v>
          </cell>
          <cell r="B4307">
            <v>2841.02</v>
          </cell>
        </row>
        <row r="4308">
          <cell r="A4308">
            <v>37868</v>
          </cell>
          <cell r="B4308">
            <v>2826.46</v>
          </cell>
        </row>
        <row r="4309">
          <cell r="A4309">
            <v>37869</v>
          </cell>
          <cell r="B4309">
            <v>2816.74</v>
          </cell>
        </row>
        <row r="4310">
          <cell r="A4310">
            <v>37870</v>
          </cell>
          <cell r="B4310">
            <v>2820.46</v>
          </cell>
        </row>
        <row r="4311">
          <cell r="A4311">
            <v>37871</v>
          </cell>
          <cell r="B4311">
            <v>2820.46</v>
          </cell>
        </row>
        <row r="4312">
          <cell r="A4312">
            <v>37872</v>
          </cell>
          <cell r="B4312">
            <v>2820.46</v>
          </cell>
        </row>
        <row r="4313">
          <cell r="A4313">
            <v>37873</v>
          </cell>
          <cell r="B4313">
            <v>2822.85</v>
          </cell>
        </row>
        <row r="4314">
          <cell r="A4314">
            <v>37874</v>
          </cell>
          <cell r="B4314">
            <v>2820.2</v>
          </cell>
        </row>
        <row r="4315">
          <cell r="A4315">
            <v>37875</v>
          </cell>
          <cell r="B4315">
            <v>2825.28</v>
          </cell>
        </row>
        <row r="4316">
          <cell r="A4316">
            <v>37876</v>
          </cell>
          <cell r="B4316">
            <v>2829.82</v>
          </cell>
        </row>
        <row r="4317">
          <cell r="A4317">
            <v>37877</v>
          </cell>
          <cell r="B4317">
            <v>2824.88</v>
          </cell>
        </row>
        <row r="4318">
          <cell r="A4318">
            <v>37878</v>
          </cell>
          <cell r="B4318">
            <v>2824.88</v>
          </cell>
        </row>
        <row r="4319">
          <cell r="A4319">
            <v>37879</v>
          </cell>
          <cell r="B4319">
            <v>2824.88</v>
          </cell>
        </row>
        <row r="4320">
          <cell r="A4320">
            <v>37880</v>
          </cell>
          <cell r="B4320">
            <v>2824.53</v>
          </cell>
        </row>
        <row r="4321">
          <cell r="A4321">
            <v>37881</v>
          </cell>
          <cell r="B4321">
            <v>2823.79</v>
          </cell>
        </row>
        <row r="4322">
          <cell r="A4322">
            <v>37882</v>
          </cell>
          <cell r="B4322">
            <v>2823.28</v>
          </cell>
        </row>
        <row r="4323">
          <cell r="A4323">
            <v>37883</v>
          </cell>
          <cell r="B4323">
            <v>2833.64</v>
          </cell>
        </row>
        <row r="4324">
          <cell r="A4324">
            <v>37884</v>
          </cell>
          <cell r="B4324">
            <v>2844.64</v>
          </cell>
        </row>
        <row r="4325">
          <cell r="A4325">
            <v>37885</v>
          </cell>
          <cell r="B4325">
            <v>2844.64</v>
          </cell>
        </row>
        <row r="4326">
          <cell r="A4326">
            <v>37886</v>
          </cell>
          <cell r="B4326">
            <v>2844.64</v>
          </cell>
        </row>
        <row r="4327">
          <cell r="A4327">
            <v>37887</v>
          </cell>
          <cell r="B4327">
            <v>2859.37</v>
          </cell>
        </row>
        <row r="4328">
          <cell r="A4328">
            <v>37888</v>
          </cell>
          <cell r="B4328">
            <v>2866.42</v>
          </cell>
        </row>
        <row r="4329">
          <cell r="A4329">
            <v>37889</v>
          </cell>
          <cell r="B4329">
            <v>2872.3</v>
          </cell>
        </row>
        <row r="4330">
          <cell r="A4330">
            <v>37890</v>
          </cell>
          <cell r="B4330">
            <v>2871.39</v>
          </cell>
        </row>
        <row r="4331">
          <cell r="A4331">
            <v>37891</v>
          </cell>
          <cell r="B4331">
            <v>2879.32</v>
          </cell>
        </row>
        <row r="4332">
          <cell r="A4332">
            <v>37892</v>
          </cell>
          <cell r="B4332">
            <v>2879.32</v>
          </cell>
        </row>
        <row r="4333">
          <cell r="A4333">
            <v>37893</v>
          </cell>
          <cell r="B4333">
            <v>2879.32</v>
          </cell>
        </row>
        <row r="4334">
          <cell r="A4334">
            <v>37894</v>
          </cell>
          <cell r="B4334">
            <v>2889.39</v>
          </cell>
        </row>
        <row r="4335">
          <cell r="A4335">
            <v>37895</v>
          </cell>
          <cell r="B4335">
            <v>2888.21</v>
          </cell>
        </row>
        <row r="4336">
          <cell r="A4336">
            <v>37896</v>
          </cell>
          <cell r="B4336">
            <v>2907.41</v>
          </cell>
        </row>
        <row r="4337">
          <cell r="A4337">
            <v>37897</v>
          </cell>
          <cell r="B4337">
            <v>2905.12</v>
          </cell>
        </row>
        <row r="4338">
          <cell r="A4338">
            <v>37898</v>
          </cell>
          <cell r="B4338">
            <v>2881.88</v>
          </cell>
        </row>
        <row r="4339">
          <cell r="A4339">
            <v>37899</v>
          </cell>
          <cell r="B4339">
            <v>2881.88</v>
          </cell>
        </row>
        <row r="4340">
          <cell r="A4340">
            <v>37900</v>
          </cell>
          <cell r="B4340">
            <v>2881.88</v>
          </cell>
        </row>
        <row r="4341">
          <cell r="A4341">
            <v>37901</v>
          </cell>
          <cell r="B4341">
            <v>2872.7</v>
          </cell>
        </row>
        <row r="4342">
          <cell r="A4342">
            <v>37902</v>
          </cell>
          <cell r="B4342">
            <v>2868.91</v>
          </cell>
        </row>
        <row r="4343">
          <cell r="A4343">
            <v>37903</v>
          </cell>
          <cell r="B4343">
            <v>2887.59</v>
          </cell>
        </row>
        <row r="4344">
          <cell r="A4344">
            <v>37904</v>
          </cell>
          <cell r="B4344">
            <v>2878.39</v>
          </cell>
        </row>
        <row r="4345">
          <cell r="A4345">
            <v>37905</v>
          </cell>
          <cell r="B4345">
            <v>2868.85</v>
          </cell>
        </row>
        <row r="4346">
          <cell r="A4346">
            <v>37906</v>
          </cell>
          <cell r="B4346">
            <v>2868.85</v>
          </cell>
        </row>
        <row r="4347">
          <cell r="A4347">
            <v>37907</v>
          </cell>
          <cell r="B4347">
            <v>2868.85</v>
          </cell>
        </row>
        <row r="4348">
          <cell r="A4348">
            <v>37908</v>
          </cell>
          <cell r="B4348">
            <v>2868.85</v>
          </cell>
        </row>
        <row r="4349">
          <cell r="A4349">
            <v>37909</v>
          </cell>
          <cell r="B4349">
            <v>2865.32</v>
          </cell>
        </row>
        <row r="4350">
          <cell r="A4350">
            <v>37910</v>
          </cell>
          <cell r="B4350">
            <v>2873.7</v>
          </cell>
        </row>
        <row r="4351">
          <cell r="A4351">
            <v>37911</v>
          </cell>
          <cell r="B4351">
            <v>2867.75</v>
          </cell>
        </row>
        <row r="4352">
          <cell r="A4352">
            <v>37912</v>
          </cell>
          <cell r="B4352">
            <v>2865.04</v>
          </cell>
        </row>
        <row r="4353">
          <cell r="A4353">
            <v>37913</v>
          </cell>
          <cell r="B4353">
            <v>2865.04</v>
          </cell>
        </row>
        <row r="4354">
          <cell r="A4354">
            <v>37914</v>
          </cell>
          <cell r="B4354">
            <v>2865.04</v>
          </cell>
        </row>
        <row r="4355">
          <cell r="A4355">
            <v>37915</v>
          </cell>
          <cell r="B4355">
            <v>2864.34</v>
          </cell>
        </row>
        <row r="4356">
          <cell r="A4356">
            <v>37916</v>
          </cell>
          <cell r="B4356">
            <v>2864.25</v>
          </cell>
        </row>
        <row r="4357">
          <cell r="A4357">
            <v>37917</v>
          </cell>
          <cell r="B4357">
            <v>2870.01</v>
          </cell>
        </row>
        <row r="4358">
          <cell r="A4358">
            <v>37918</v>
          </cell>
          <cell r="B4358">
            <v>2872.55</v>
          </cell>
        </row>
        <row r="4359">
          <cell r="A4359">
            <v>37919</v>
          </cell>
          <cell r="B4359">
            <v>2857.88</v>
          </cell>
        </row>
        <row r="4360">
          <cell r="A4360">
            <v>37920</v>
          </cell>
          <cell r="B4360">
            <v>2857.88</v>
          </cell>
        </row>
        <row r="4361">
          <cell r="A4361">
            <v>37921</v>
          </cell>
          <cell r="B4361">
            <v>2857.88</v>
          </cell>
        </row>
        <row r="4362">
          <cell r="A4362">
            <v>37922</v>
          </cell>
          <cell r="B4362">
            <v>2882.77</v>
          </cell>
        </row>
        <row r="4363">
          <cell r="A4363">
            <v>37923</v>
          </cell>
          <cell r="B4363">
            <v>2879.34</v>
          </cell>
        </row>
        <row r="4364">
          <cell r="A4364">
            <v>37924</v>
          </cell>
          <cell r="B4364">
            <v>2870.11</v>
          </cell>
        </row>
        <row r="4365">
          <cell r="A4365">
            <v>37925</v>
          </cell>
          <cell r="B4365">
            <v>2884.17</v>
          </cell>
        </row>
        <row r="4366">
          <cell r="A4366">
            <v>37926</v>
          </cell>
          <cell r="B4366">
            <v>2878.05</v>
          </cell>
        </row>
        <row r="4367">
          <cell r="A4367">
            <v>37927</v>
          </cell>
          <cell r="B4367">
            <v>2878.05</v>
          </cell>
        </row>
        <row r="4368">
          <cell r="A4368">
            <v>37928</v>
          </cell>
          <cell r="B4368">
            <v>2878.05</v>
          </cell>
        </row>
        <row r="4369">
          <cell r="A4369">
            <v>37929</v>
          </cell>
          <cell r="B4369">
            <v>2878.05</v>
          </cell>
        </row>
        <row r="4370">
          <cell r="A4370">
            <v>37930</v>
          </cell>
          <cell r="B4370">
            <v>2869.46</v>
          </cell>
        </row>
        <row r="4371">
          <cell r="A4371">
            <v>37931</v>
          </cell>
          <cell r="B4371">
            <v>2856.34</v>
          </cell>
        </row>
        <row r="4372">
          <cell r="A4372">
            <v>37932</v>
          </cell>
          <cell r="B4372">
            <v>2854.17</v>
          </cell>
        </row>
        <row r="4373">
          <cell r="A4373">
            <v>37933</v>
          </cell>
          <cell r="B4373">
            <v>2843.82</v>
          </cell>
        </row>
        <row r="4374">
          <cell r="A4374">
            <v>37934</v>
          </cell>
          <cell r="B4374">
            <v>2843.82</v>
          </cell>
        </row>
        <row r="4375">
          <cell r="A4375">
            <v>37935</v>
          </cell>
          <cell r="B4375">
            <v>2843.82</v>
          </cell>
        </row>
        <row r="4376">
          <cell r="A4376">
            <v>37936</v>
          </cell>
          <cell r="B4376">
            <v>2840.41</v>
          </cell>
        </row>
        <row r="4377">
          <cell r="A4377">
            <v>37937</v>
          </cell>
          <cell r="B4377">
            <v>2840.41</v>
          </cell>
        </row>
        <row r="4378">
          <cell r="A4378">
            <v>37938</v>
          </cell>
          <cell r="B4378">
            <v>2845.69</v>
          </cell>
        </row>
        <row r="4379">
          <cell r="A4379">
            <v>37939</v>
          </cell>
          <cell r="B4379">
            <v>2850.24</v>
          </cell>
        </row>
        <row r="4380">
          <cell r="A4380">
            <v>37940</v>
          </cell>
          <cell r="B4380">
            <v>2842.53</v>
          </cell>
        </row>
        <row r="4381">
          <cell r="A4381">
            <v>37941</v>
          </cell>
          <cell r="B4381">
            <v>2842.53</v>
          </cell>
        </row>
        <row r="4382">
          <cell r="A4382">
            <v>37942</v>
          </cell>
          <cell r="B4382">
            <v>2842.53</v>
          </cell>
        </row>
        <row r="4383">
          <cell r="A4383">
            <v>37943</v>
          </cell>
          <cell r="B4383">
            <v>2842.53</v>
          </cell>
        </row>
        <row r="4384">
          <cell r="A4384">
            <v>37944</v>
          </cell>
          <cell r="B4384">
            <v>2831.97</v>
          </cell>
        </row>
        <row r="4385">
          <cell r="A4385">
            <v>37945</v>
          </cell>
          <cell r="B4385">
            <v>2826.6</v>
          </cell>
        </row>
        <row r="4386">
          <cell r="A4386">
            <v>37946</v>
          </cell>
          <cell r="B4386">
            <v>2831.1</v>
          </cell>
        </row>
        <row r="4387">
          <cell r="A4387">
            <v>37947</v>
          </cell>
          <cell r="B4387">
            <v>2836.45</v>
          </cell>
        </row>
        <row r="4388">
          <cell r="A4388">
            <v>37948</v>
          </cell>
          <cell r="B4388">
            <v>2836.45</v>
          </cell>
        </row>
        <row r="4389">
          <cell r="A4389">
            <v>37949</v>
          </cell>
          <cell r="B4389">
            <v>2836.45</v>
          </cell>
        </row>
        <row r="4390">
          <cell r="A4390">
            <v>37950</v>
          </cell>
          <cell r="B4390">
            <v>2838.02</v>
          </cell>
        </row>
        <row r="4391">
          <cell r="A4391">
            <v>37951</v>
          </cell>
          <cell r="B4391">
            <v>2839.2</v>
          </cell>
        </row>
        <row r="4392">
          <cell r="A4392">
            <v>37952</v>
          </cell>
          <cell r="B4392">
            <v>2838.7</v>
          </cell>
        </row>
        <row r="4393">
          <cell r="A4393">
            <v>37953</v>
          </cell>
          <cell r="B4393">
            <v>2838.7</v>
          </cell>
        </row>
        <row r="4394">
          <cell r="A4394">
            <v>37954</v>
          </cell>
          <cell r="B4394">
            <v>2836.05</v>
          </cell>
        </row>
        <row r="4395">
          <cell r="A4395">
            <v>37955</v>
          </cell>
          <cell r="B4395">
            <v>2836.05</v>
          </cell>
        </row>
        <row r="4396">
          <cell r="A4396">
            <v>37956</v>
          </cell>
          <cell r="B4396">
            <v>2836.05</v>
          </cell>
        </row>
        <row r="4397">
          <cell r="A4397">
            <v>37957</v>
          </cell>
          <cell r="B4397">
            <v>2829.08</v>
          </cell>
        </row>
        <row r="4398">
          <cell r="A4398">
            <v>37958</v>
          </cell>
          <cell r="B4398">
            <v>2817.14</v>
          </cell>
        </row>
        <row r="4399">
          <cell r="A4399">
            <v>37959</v>
          </cell>
          <cell r="B4399">
            <v>2815.19</v>
          </cell>
        </row>
        <row r="4400">
          <cell r="A4400">
            <v>37960</v>
          </cell>
          <cell r="B4400">
            <v>2815.33</v>
          </cell>
        </row>
        <row r="4401">
          <cell r="A4401">
            <v>37961</v>
          </cell>
          <cell r="B4401">
            <v>2808.42</v>
          </cell>
        </row>
        <row r="4402">
          <cell r="A4402">
            <v>37962</v>
          </cell>
          <cell r="B4402">
            <v>2808.42</v>
          </cell>
        </row>
        <row r="4403">
          <cell r="A4403">
            <v>37963</v>
          </cell>
          <cell r="B4403">
            <v>2808.42</v>
          </cell>
        </row>
        <row r="4404">
          <cell r="A4404">
            <v>37964</v>
          </cell>
          <cell r="B4404">
            <v>2808.42</v>
          </cell>
        </row>
        <row r="4405">
          <cell r="A4405">
            <v>37965</v>
          </cell>
          <cell r="B4405">
            <v>2822.78</v>
          </cell>
        </row>
        <row r="4406">
          <cell r="A4406">
            <v>37966</v>
          </cell>
          <cell r="B4406">
            <v>2815.45</v>
          </cell>
        </row>
        <row r="4407">
          <cell r="A4407">
            <v>37967</v>
          </cell>
          <cell r="B4407">
            <v>2808.31</v>
          </cell>
        </row>
        <row r="4408">
          <cell r="A4408">
            <v>37968</v>
          </cell>
          <cell r="B4408">
            <v>2812.81</v>
          </cell>
        </row>
        <row r="4409">
          <cell r="A4409">
            <v>37969</v>
          </cell>
          <cell r="B4409">
            <v>2812.81</v>
          </cell>
        </row>
        <row r="4410">
          <cell r="A4410">
            <v>37970</v>
          </cell>
          <cell r="B4410">
            <v>2812.81</v>
          </cell>
        </row>
        <row r="4411">
          <cell r="A4411">
            <v>37971</v>
          </cell>
          <cell r="B4411">
            <v>2807.25</v>
          </cell>
        </row>
        <row r="4412">
          <cell r="A4412">
            <v>37972</v>
          </cell>
          <cell r="B4412">
            <v>2793.06</v>
          </cell>
        </row>
        <row r="4413">
          <cell r="A4413">
            <v>37973</v>
          </cell>
          <cell r="B4413">
            <v>2795.21</v>
          </cell>
        </row>
        <row r="4414">
          <cell r="A4414">
            <v>37974</v>
          </cell>
          <cell r="B4414">
            <v>2801.67</v>
          </cell>
        </row>
        <row r="4415">
          <cell r="A4415">
            <v>37975</v>
          </cell>
          <cell r="B4415">
            <v>2806.89</v>
          </cell>
        </row>
        <row r="4416">
          <cell r="A4416">
            <v>37976</v>
          </cell>
          <cell r="B4416">
            <v>2806.89</v>
          </cell>
        </row>
        <row r="4417">
          <cell r="A4417">
            <v>37977</v>
          </cell>
          <cell r="B4417">
            <v>2806.89</v>
          </cell>
        </row>
        <row r="4418">
          <cell r="A4418">
            <v>37978</v>
          </cell>
          <cell r="B4418">
            <v>2809.09</v>
          </cell>
        </row>
        <row r="4419">
          <cell r="A4419">
            <v>37979</v>
          </cell>
          <cell r="B4419">
            <v>2806.33</v>
          </cell>
        </row>
        <row r="4420">
          <cell r="A4420">
            <v>37980</v>
          </cell>
          <cell r="B4420">
            <v>2796.89</v>
          </cell>
        </row>
        <row r="4421">
          <cell r="A4421">
            <v>37981</v>
          </cell>
          <cell r="B4421">
            <v>2796.89</v>
          </cell>
        </row>
        <row r="4422">
          <cell r="A4422">
            <v>37982</v>
          </cell>
          <cell r="B4422">
            <v>2795.21</v>
          </cell>
        </row>
        <row r="4423">
          <cell r="A4423">
            <v>37983</v>
          </cell>
          <cell r="B4423">
            <v>2795.21</v>
          </cell>
        </row>
        <row r="4424">
          <cell r="A4424">
            <v>37984</v>
          </cell>
          <cell r="B4424">
            <v>2795.21</v>
          </cell>
        </row>
        <row r="4425">
          <cell r="A4425">
            <v>37985</v>
          </cell>
          <cell r="B4425">
            <v>2780.82</v>
          </cell>
        </row>
        <row r="4426">
          <cell r="A4426">
            <v>37986</v>
          </cell>
          <cell r="B4426">
            <v>2778.21</v>
          </cell>
        </row>
        <row r="4427">
          <cell r="A4427">
            <v>37987</v>
          </cell>
          <cell r="B4427">
            <v>2778.21</v>
          </cell>
        </row>
        <row r="4428">
          <cell r="A4428">
            <v>37988</v>
          </cell>
          <cell r="B4428">
            <v>2778.21</v>
          </cell>
        </row>
        <row r="4429">
          <cell r="A4429">
            <v>37989</v>
          </cell>
          <cell r="B4429">
            <v>2777.96</v>
          </cell>
        </row>
        <row r="4430">
          <cell r="A4430">
            <v>37990</v>
          </cell>
          <cell r="B4430">
            <v>2777.96</v>
          </cell>
        </row>
        <row r="4431">
          <cell r="A4431">
            <v>37991</v>
          </cell>
          <cell r="B4431">
            <v>2777.96</v>
          </cell>
        </row>
        <row r="4432">
          <cell r="A4432">
            <v>37992</v>
          </cell>
          <cell r="B4432">
            <v>2778.92</v>
          </cell>
        </row>
        <row r="4433">
          <cell r="A4433">
            <v>37993</v>
          </cell>
          <cell r="B4433">
            <v>2765.76</v>
          </cell>
        </row>
        <row r="4434">
          <cell r="A4434">
            <v>37994</v>
          </cell>
          <cell r="B4434">
            <v>2758.83</v>
          </cell>
        </row>
        <row r="4435">
          <cell r="A4435">
            <v>37995</v>
          </cell>
          <cell r="B4435">
            <v>2750.89</v>
          </cell>
        </row>
        <row r="4436">
          <cell r="A4436">
            <v>37996</v>
          </cell>
          <cell r="B4436">
            <v>2754.33</v>
          </cell>
        </row>
        <row r="4437">
          <cell r="A4437">
            <v>37997</v>
          </cell>
          <cell r="B4437">
            <v>2754.33</v>
          </cell>
        </row>
        <row r="4438">
          <cell r="A4438">
            <v>37998</v>
          </cell>
          <cell r="B4438">
            <v>2754.33</v>
          </cell>
        </row>
        <row r="4439">
          <cell r="A4439">
            <v>37999</v>
          </cell>
          <cell r="B4439">
            <v>2754.33</v>
          </cell>
        </row>
        <row r="4440">
          <cell r="A4440">
            <v>38000</v>
          </cell>
          <cell r="B4440">
            <v>2762.31</v>
          </cell>
        </row>
        <row r="4441">
          <cell r="A4441">
            <v>38001</v>
          </cell>
          <cell r="B4441">
            <v>2747.06</v>
          </cell>
        </row>
        <row r="4442">
          <cell r="A4442">
            <v>38002</v>
          </cell>
          <cell r="B4442">
            <v>2723.83</v>
          </cell>
        </row>
        <row r="4443">
          <cell r="A4443">
            <v>38003</v>
          </cell>
          <cell r="B4443">
            <v>2728.7</v>
          </cell>
        </row>
        <row r="4444">
          <cell r="A4444">
            <v>38004</v>
          </cell>
          <cell r="B4444">
            <v>2728.7</v>
          </cell>
        </row>
        <row r="4445">
          <cell r="A4445">
            <v>38005</v>
          </cell>
          <cell r="B4445">
            <v>2728.7</v>
          </cell>
        </row>
        <row r="4446">
          <cell r="A4446">
            <v>38006</v>
          </cell>
          <cell r="B4446">
            <v>2728.7</v>
          </cell>
        </row>
        <row r="4447">
          <cell r="A4447">
            <v>38007</v>
          </cell>
          <cell r="B4447">
            <v>2730.75</v>
          </cell>
        </row>
        <row r="4448">
          <cell r="A4448">
            <v>38008</v>
          </cell>
          <cell r="B4448">
            <v>2740.76</v>
          </cell>
        </row>
        <row r="4449">
          <cell r="A4449">
            <v>38009</v>
          </cell>
          <cell r="B4449">
            <v>2742.88</v>
          </cell>
        </row>
        <row r="4450">
          <cell r="A4450">
            <v>38010</v>
          </cell>
          <cell r="B4450">
            <v>2747.72</v>
          </cell>
        </row>
        <row r="4451">
          <cell r="A4451">
            <v>38011</v>
          </cell>
          <cell r="B4451">
            <v>2747.72</v>
          </cell>
        </row>
        <row r="4452">
          <cell r="A4452">
            <v>38012</v>
          </cell>
          <cell r="B4452">
            <v>2747.72</v>
          </cell>
        </row>
        <row r="4453">
          <cell r="A4453">
            <v>38013</v>
          </cell>
          <cell r="B4453">
            <v>2766.89</v>
          </cell>
        </row>
        <row r="4454">
          <cell r="A4454">
            <v>38014</v>
          </cell>
          <cell r="B4454">
            <v>2736.28</v>
          </cell>
        </row>
        <row r="4455">
          <cell r="A4455">
            <v>38015</v>
          </cell>
          <cell r="B4455">
            <v>2721.56</v>
          </cell>
        </row>
        <row r="4456">
          <cell r="A4456">
            <v>38016</v>
          </cell>
          <cell r="B4456">
            <v>2740.55</v>
          </cell>
        </row>
        <row r="4457">
          <cell r="A4457">
            <v>38017</v>
          </cell>
          <cell r="B4457">
            <v>2742.47</v>
          </cell>
        </row>
        <row r="4458">
          <cell r="A4458">
            <v>38018</v>
          </cell>
          <cell r="B4458">
            <v>2742.47</v>
          </cell>
        </row>
        <row r="4459">
          <cell r="A4459">
            <v>38019</v>
          </cell>
          <cell r="B4459">
            <v>2742.47</v>
          </cell>
        </row>
        <row r="4460">
          <cell r="A4460">
            <v>38020</v>
          </cell>
          <cell r="B4460">
            <v>2738.15</v>
          </cell>
        </row>
        <row r="4461">
          <cell r="A4461">
            <v>38021</v>
          </cell>
          <cell r="B4461">
            <v>2747.28</v>
          </cell>
        </row>
        <row r="4462">
          <cell r="A4462">
            <v>38022</v>
          </cell>
          <cell r="B4462">
            <v>2750.67</v>
          </cell>
        </row>
        <row r="4463">
          <cell r="A4463">
            <v>38023</v>
          </cell>
          <cell r="B4463">
            <v>2748.9</v>
          </cell>
        </row>
        <row r="4464">
          <cell r="A4464">
            <v>38024</v>
          </cell>
          <cell r="B4464">
            <v>2757.14</v>
          </cell>
        </row>
        <row r="4465">
          <cell r="A4465">
            <v>38025</v>
          </cell>
          <cell r="B4465">
            <v>2757.14</v>
          </cell>
        </row>
        <row r="4466">
          <cell r="A4466">
            <v>38026</v>
          </cell>
          <cell r="B4466">
            <v>2757.14</v>
          </cell>
        </row>
        <row r="4467">
          <cell r="A4467">
            <v>38027</v>
          </cell>
          <cell r="B4467">
            <v>2741.17</v>
          </cell>
        </row>
        <row r="4468">
          <cell r="A4468">
            <v>38028</v>
          </cell>
          <cell r="B4468">
            <v>2735.5</v>
          </cell>
        </row>
        <row r="4469">
          <cell r="A4469">
            <v>38029</v>
          </cell>
          <cell r="B4469">
            <v>2736.94</v>
          </cell>
        </row>
        <row r="4470">
          <cell r="A4470">
            <v>38030</v>
          </cell>
          <cell r="B4470">
            <v>2736.42</v>
          </cell>
        </row>
        <row r="4471">
          <cell r="A4471">
            <v>38031</v>
          </cell>
          <cell r="B4471">
            <v>2724.36</v>
          </cell>
        </row>
        <row r="4472">
          <cell r="A4472">
            <v>38032</v>
          </cell>
          <cell r="B4472">
            <v>2724.36</v>
          </cell>
        </row>
        <row r="4473">
          <cell r="A4473">
            <v>38033</v>
          </cell>
          <cell r="B4473">
            <v>2724.36</v>
          </cell>
        </row>
        <row r="4474">
          <cell r="A4474">
            <v>38034</v>
          </cell>
          <cell r="B4474">
            <v>2724.36</v>
          </cell>
        </row>
        <row r="4475">
          <cell r="A4475">
            <v>38035</v>
          </cell>
          <cell r="B4475">
            <v>2715.2</v>
          </cell>
        </row>
        <row r="4476">
          <cell r="A4476">
            <v>38036</v>
          </cell>
          <cell r="B4476">
            <v>2697.66</v>
          </cell>
        </row>
        <row r="4477">
          <cell r="A4477">
            <v>38037</v>
          </cell>
          <cell r="B4477">
            <v>2693.84</v>
          </cell>
        </row>
        <row r="4478">
          <cell r="A4478">
            <v>38038</v>
          </cell>
          <cell r="B4478">
            <v>2700.19</v>
          </cell>
        </row>
        <row r="4479">
          <cell r="A4479">
            <v>38039</v>
          </cell>
          <cell r="B4479">
            <v>2700.19</v>
          </cell>
        </row>
        <row r="4480">
          <cell r="A4480">
            <v>38040</v>
          </cell>
          <cell r="B4480">
            <v>2700.19</v>
          </cell>
        </row>
        <row r="4481">
          <cell r="A4481">
            <v>38041</v>
          </cell>
          <cell r="B4481">
            <v>2665.83</v>
          </cell>
        </row>
        <row r="4482">
          <cell r="A4482">
            <v>38042</v>
          </cell>
          <cell r="B4482">
            <v>2651.94</v>
          </cell>
        </row>
        <row r="4483">
          <cell r="A4483">
            <v>38043</v>
          </cell>
          <cell r="B4483">
            <v>2664.3</v>
          </cell>
        </row>
        <row r="4484">
          <cell r="A4484">
            <v>38044</v>
          </cell>
          <cell r="B4484">
            <v>2686.54</v>
          </cell>
        </row>
        <row r="4485">
          <cell r="A4485">
            <v>38045</v>
          </cell>
          <cell r="B4485">
            <v>2682.34</v>
          </cell>
        </row>
        <row r="4486">
          <cell r="A4486">
            <v>38046</v>
          </cell>
          <cell r="B4486">
            <v>2682.34</v>
          </cell>
        </row>
        <row r="4487">
          <cell r="A4487">
            <v>38047</v>
          </cell>
          <cell r="B4487">
            <v>2682.34</v>
          </cell>
        </row>
        <row r="4488">
          <cell r="A4488">
            <v>38048</v>
          </cell>
          <cell r="B4488">
            <v>2662.81</v>
          </cell>
        </row>
        <row r="4489">
          <cell r="A4489">
            <v>38049</v>
          </cell>
          <cell r="B4489">
            <v>2660.42</v>
          </cell>
        </row>
        <row r="4490">
          <cell r="A4490">
            <v>38050</v>
          </cell>
          <cell r="B4490">
            <v>2670.97</v>
          </cell>
        </row>
        <row r="4491">
          <cell r="A4491">
            <v>38051</v>
          </cell>
          <cell r="B4491">
            <v>2676.41</v>
          </cell>
        </row>
        <row r="4492">
          <cell r="A4492">
            <v>38052</v>
          </cell>
          <cell r="B4492">
            <v>2673.29</v>
          </cell>
        </row>
        <row r="4493">
          <cell r="A4493">
            <v>38053</v>
          </cell>
          <cell r="B4493">
            <v>2673.29</v>
          </cell>
        </row>
        <row r="4494">
          <cell r="A4494">
            <v>38054</v>
          </cell>
          <cell r="B4494">
            <v>2673.29</v>
          </cell>
        </row>
        <row r="4495">
          <cell r="A4495">
            <v>38055</v>
          </cell>
          <cell r="B4495">
            <v>2675.65</v>
          </cell>
        </row>
        <row r="4496">
          <cell r="A4496">
            <v>38056</v>
          </cell>
          <cell r="B4496">
            <v>2679.22</v>
          </cell>
        </row>
        <row r="4497">
          <cell r="A4497">
            <v>38057</v>
          </cell>
          <cell r="B4497">
            <v>2685.17</v>
          </cell>
        </row>
        <row r="4498">
          <cell r="A4498">
            <v>38058</v>
          </cell>
          <cell r="B4498">
            <v>2683.08</v>
          </cell>
        </row>
        <row r="4499">
          <cell r="A4499">
            <v>38059</v>
          </cell>
          <cell r="B4499">
            <v>2669.48</v>
          </cell>
        </row>
        <row r="4500">
          <cell r="A4500">
            <v>38060</v>
          </cell>
          <cell r="B4500">
            <v>2669.48</v>
          </cell>
        </row>
        <row r="4501">
          <cell r="A4501">
            <v>38061</v>
          </cell>
          <cell r="B4501">
            <v>2669.48</v>
          </cell>
        </row>
        <row r="4502">
          <cell r="A4502">
            <v>38062</v>
          </cell>
          <cell r="B4502">
            <v>2661.45</v>
          </cell>
        </row>
        <row r="4503">
          <cell r="A4503">
            <v>38063</v>
          </cell>
          <cell r="B4503">
            <v>2648.97</v>
          </cell>
        </row>
        <row r="4504">
          <cell r="A4504">
            <v>38064</v>
          </cell>
          <cell r="B4504">
            <v>2650.21</v>
          </cell>
        </row>
        <row r="4505">
          <cell r="A4505">
            <v>38065</v>
          </cell>
          <cell r="B4505">
            <v>2669.07</v>
          </cell>
        </row>
        <row r="4506">
          <cell r="A4506">
            <v>38066</v>
          </cell>
          <cell r="B4506">
            <v>2669.39</v>
          </cell>
        </row>
        <row r="4507">
          <cell r="A4507">
            <v>38067</v>
          </cell>
          <cell r="B4507">
            <v>2669.39</v>
          </cell>
        </row>
        <row r="4508">
          <cell r="A4508">
            <v>38068</v>
          </cell>
          <cell r="B4508">
            <v>2669.39</v>
          </cell>
        </row>
        <row r="4509">
          <cell r="A4509">
            <v>38069</v>
          </cell>
          <cell r="B4509">
            <v>2669.39</v>
          </cell>
        </row>
        <row r="4510">
          <cell r="A4510">
            <v>38070</v>
          </cell>
          <cell r="B4510">
            <v>2664.5</v>
          </cell>
        </row>
        <row r="4511">
          <cell r="A4511">
            <v>38071</v>
          </cell>
          <cell r="B4511">
            <v>2667.05</v>
          </cell>
        </row>
        <row r="4512">
          <cell r="A4512">
            <v>38072</v>
          </cell>
          <cell r="B4512">
            <v>2679.33</v>
          </cell>
        </row>
        <row r="4513">
          <cell r="A4513">
            <v>38073</v>
          </cell>
          <cell r="B4513">
            <v>2673.68</v>
          </cell>
        </row>
        <row r="4514">
          <cell r="A4514">
            <v>38074</v>
          </cell>
          <cell r="B4514">
            <v>2673.68</v>
          </cell>
        </row>
        <row r="4515">
          <cell r="A4515">
            <v>38075</v>
          </cell>
          <cell r="B4515">
            <v>2673.68</v>
          </cell>
        </row>
        <row r="4516">
          <cell r="A4516">
            <v>38076</v>
          </cell>
          <cell r="B4516">
            <v>2676.93</v>
          </cell>
        </row>
        <row r="4517">
          <cell r="A4517">
            <v>38077</v>
          </cell>
          <cell r="B4517">
            <v>2678.16</v>
          </cell>
        </row>
        <row r="4518">
          <cell r="A4518">
            <v>38078</v>
          </cell>
          <cell r="B4518">
            <v>2682.09</v>
          </cell>
        </row>
        <row r="4519">
          <cell r="A4519">
            <v>38079</v>
          </cell>
          <cell r="B4519">
            <v>2671.01</v>
          </cell>
        </row>
        <row r="4520">
          <cell r="A4520">
            <v>38080</v>
          </cell>
          <cell r="B4520">
            <v>2666.55</v>
          </cell>
        </row>
        <row r="4521">
          <cell r="A4521">
            <v>38081</v>
          </cell>
          <cell r="B4521">
            <v>2666.55</v>
          </cell>
        </row>
        <row r="4522">
          <cell r="A4522">
            <v>38082</v>
          </cell>
          <cell r="B4522">
            <v>2666.55</v>
          </cell>
        </row>
        <row r="4523">
          <cell r="A4523">
            <v>38083</v>
          </cell>
          <cell r="B4523">
            <v>2667.06</v>
          </cell>
        </row>
        <row r="4524">
          <cell r="A4524">
            <v>38084</v>
          </cell>
          <cell r="B4524">
            <v>2663.05</v>
          </cell>
        </row>
        <row r="4525">
          <cell r="A4525">
            <v>38085</v>
          </cell>
          <cell r="B4525">
            <v>2659.05</v>
          </cell>
        </row>
        <row r="4526">
          <cell r="A4526">
            <v>38086</v>
          </cell>
          <cell r="B4526">
            <v>2659.05</v>
          </cell>
        </row>
        <row r="4527">
          <cell r="A4527">
            <v>38087</v>
          </cell>
          <cell r="B4527">
            <v>2659.05</v>
          </cell>
        </row>
        <row r="4528">
          <cell r="A4528">
            <v>38088</v>
          </cell>
          <cell r="B4528">
            <v>2659.05</v>
          </cell>
        </row>
        <row r="4529">
          <cell r="A4529">
            <v>38089</v>
          </cell>
          <cell r="B4529">
            <v>2659.05</v>
          </cell>
        </row>
        <row r="4530">
          <cell r="A4530">
            <v>38090</v>
          </cell>
          <cell r="B4530">
            <v>2648.8</v>
          </cell>
        </row>
        <row r="4531">
          <cell r="A4531">
            <v>38091</v>
          </cell>
          <cell r="B4531">
            <v>2642.55</v>
          </cell>
        </row>
        <row r="4532">
          <cell r="A4532">
            <v>38092</v>
          </cell>
          <cell r="B4532">
            <v>2631.72</v>
          </cell>
        </row>
        <row r="4533">
          <cell r="A4533">
            <v>38093</v>
          </cell>
          <cell r="B4533">
            <v>2619.59</v>
          </cell>
        </row>
        <row r="4534">
          <cell r="A4534">
            <v>38094</v>
          </cell>
          <cell r="B4534">
            <v>2620.19</v>
          </cell>
        </row>
        <row r="4535">
          <cell r="A4535">
            <v>38095</v>
          </cell>
          <cell r="B4535">
            <v>2620.19</v>
          </cell>
        </row>
        <row r="4536">
          <cell r="A4536">
            <v>38096</v>
          </cell>
          <cell r="B4536">
            <v>2620.19</v>
          </cell>
        </row>
        <row r="4537">
          <cell r="A4537">
            <v>38097</v>
          </cell>
          <cell r="B4537">
            <v>2612.3000000000002</v>
          </cell>
        </row>
        <row r="4538">
          <cell r="A4538">
            <v>38098</v>
          </cell>
          <cell r="B4538">
            <v>2620.94</v>
          </cell>
        </row>
        <row r="4539">
          <cell r="A4539">
            <v>38099</v>
          </cell>
          <cell r="B4539">
            <v>2628.19</v>
          </cell>
        </row>
        <row r="4540">
          <cell r="A4540">
            <v>38100</v>
          </cell>
          <cell r="B4540">
            <v>2618.21</v>
          </cell>
        </row>
        <row r="4541">
          <cell r="A4541">
            <v>38101</v>
          </cell>
          <cell r="B4541">
            <v>2622.74</v>
          </cell>
        </row>
        <row r="4542">
          <cell r="A4542">
            <v>38102</v>
          </cell>
          <cell r="B4542">
            <v>2622.74</v>
          </cell>
        </row>
        <row r="4543">
          <cell r="A4543">
            <v>38103</v>
          </cell>
          <cell r="B4543">
            <v>2622.74</v>
          </cell>
        </row>
        <row r="4544">
          <cell r="A4544">
            <v>38104</v>
          </cell>
          <cell r="B4544">
            <v>2613.94</v>
          </cell>
        </row>
        <row r="4545">
          <cell r="A4545">
            <v>38105</v>
          </cell>
          <cell r="B4545">
            <v>2620.9699999999998</v>
          </cell>
        </row>
        <row r="4546">
          <cell r="A4546">
            <v>38106</v>
          </cell>
          <cell r="B4546">
            <v>2635.96</v>
          </cell>
        </row>
        <row r="4547">
          <cell r="A4547">
            <v>38107</v>
          </cell>
          <cell r="B4547">
            <v>2646.99</v>
          </cell>
        </row>
        <row r="4548">
          <cell r="A4548">
            <v>38108</v>
          </cell>
          <cell r="B4548">
            <v>2655.18</v>
          </cell>
        </row>
        <row r="4549">
          <cell r="A4549">
            <v>38109</v>
          </cell>
          <cell r="B4549">
            <v>2655.18</v>
          </cell>
        </row>
        <row r="4550">
          <cell r="A4550">
            <v>38110</v>
          </cell>
          <cell r="B4550">
            <v>2655.18</v>
          </cell>
        </row>
        <row r="4551">
          <cell r="A4551">
            <v>38111</v>
          </cell>
          <cell r="B4551">
            <v>2670.92</v>
          </cell>
        </row>
        <row r="4552">
          <cell r="A4552">
            <v>38112</v>
          </cell>
          <cell r="B4552">
            <v>2664.79</v>
          </cell>
        </row>
        <row r="4553">
          <cell r="A4553">
            <v>38113</v>
          </cell>
          <cell r="B4553">
            <v>2658.43</v>
          </cell>
        </row>
        <row r="4554">
          <cell r="A4554">
            <v>38114</v>
          </cell>
          <cell r="B4554">
            <v>2690.68</v>
          </cell>
        </row>
        <row r="4555">
          <cell r="A4555">
            <v>38115</v>
          </cell>
          <cell r="B4555">
            <v>2708.02</v>
          </cell>
        </row>
        <row r="4556">
          <cell r="A4556">
            <v>38116</v>
          </cell>
          <cell r="B4556">
            <v>2708.02</v>
          </cell>
        </row>
        <row r="4557">
          <cell r="A4557">
            <v>38117</v>
          </cell>
          <cell r="B4557">
            <v>2708.02</v>
          </cell>
        </row>
        <row r="4558">
          <cell r="A4558">
            <v>38118</v>
          </cell>
          <cell r="B4558">
            <v>2731.79</v>
          </cell>
        </row>
        <row r="4559">
          <cell r="A4559">
            <v>38119</v>
          </cell>
          <cell r="B4559">
            <v>2729.54</v>
          </cell>
        </row>
        <row r="4560">
          <cell r="A4560">
            <v>38120</v>
          </cell>
          <cell r="B4560">
            <v>2729.01</v>
          </cell>
        </row>
        <row r="4561">
          <cell r="A4561">
            <v>38121</v>
          </cell>
          <cell r="B4561">
            <v>2741.66</v>
          </cell>
        </row>
        <row r="4562">
          <cell r="A4562">
            <v>38122</v>
          </cell>
          <cell r="B4562">
            <v>2719.89</v>
          </cell>
        </row>
        <row r="4563">
          <cell r="A4563">
            <v>38123</v>
          </cell>
          <cell r="B4563">
            <v>2719.89</v>
          </cell>
        </row>
        <row r="4564">
          <cell r="A4564">
            <v>38124</v>
          </cell>
          <cell r="B4564">
            <v>2719.89</v>
          </cell>
        </row>
        <row r="4565">
          <cell r="A4565">
            <v>38125</v>
          </cell>
          <cell r="B4565">
            <v>2713.3</v>
          </cell>
        </row>
        <row r="4566">
          <cell r="A4566">
            <v>38126</v>
          </cell>
          <cell r="B4566">
            <v>2725.45</v>
          </cell>
        </row>
        <row r="4567">
          <cell r="A4567">
            <v>38127</v>
          </cell>
          <cell r="B4567">
            <v>2737.55</v>
          </cell>
        </row>
        <row r="4568">
          <cell r="A4568">
            <v>38128</v>
          </cell>
          <cell r="B4568">
            <v>2759.79</v>
          </cell>
        </row>
        <row r="4569">
          <cell r="A4569">
            <v>38129</v>
          </cell>
          <cell r="B4569">
            <v>2766.83</v>
          </cell>
        </row>
        <row r="4570">
          <cell r="A4570">
            <v>38130</v>
          </cell>
          <cell r="B4570">
            <v>2766.83</v>
          </cell>
        </row>
        <row r="4571">
          <cell r="A4571">
            <v>38131</v>
          </cell>
          <cell r="B4571">
            <v>2766.83</v>
          </cell>
        </row>
        <row r="4572">
          <cell r="A4572">
            <v>38132</v>
          </cell>
          <cell r="B4572">
            <v>2766.83</v>
          </cell>
        </row>
        <row r="4573">
          <cell r="A4573">
            <v>38133</v>
          </cell>
          <cell r="B4573">
            <v>2760.06</v>
          </cell>
        </row>
        <row r="4574">
          <cell r="A4574">
            <v>38134</v>
          </cell>
          <cell r="B4574">
            <v>2754.83</v>
          </cell>
        </row>
        <row r="4575">
          <cell r="A4575">
            <v>38135</v>
          </cell>
          <cell r="B4575">
            <v>2745.91</v>
          </cell>
        </row>
        <row r="4576">
          <cell r="A4576">
            <v>38136</v>
          </cell>
          <cell r="B4576">
            <v>2724.92</v>
          </cell>
        </row>
        <row r="4577">
          <cell r="A4577">
            <v>38137</v>
          </cell>
          <cell r="B4577">
            <v>2724.92</v>
          </cell>
        </row>
        <row r="4578">
          <cell r="A4578">
            <v>38138</v>
          </cell>
          <cell r="B4578">
            <v>2724.92</v>
          </cell>
        </row>
        <row r="4579">
          <cell r="A4579">
            <v>38139</v>
          </cell>
          <cell r="B4579">
            <v>2724.92</v>
          </cell>
        </row>
        <row r="4580">
          <cell r="A4580">
            <v>38140</v>
          </cell>
          <cell r="B4580">
            <v>2736.39</v>
          </cell>
        </row>
        <row r="4581">
          <cell r="A4581">
            <v>38141</v>
          </cell>
          <cell r="B4581">
            <v>2727.68</v>
          </cell>
        </row>
        <row r="4582">
          <cell r="A4582">
            <v>38142</v>
          </cell>
          <cell r="B4582">
            <v>2722.69</v>
          </cell>
        </row>
        <row r="4583">
          <cell r="A4583">
            <v>38143</v>
          </cell>
          <cell r="B4583">
            <v>2715.37</v>
          </cell>
        </row>
        <row r="4584">
          <cell r="A4584">
            <v>38144</v>
          </cell>
          <cell r="B4584">
            <v>2715.37</v>
          </cell>
        </row>
        <row r="4585">
          <cell r="A4585">
            <v>38145</v>
          </cell>
          <cell r="B4585">
            <v>2715.37</v>
          </cell>
        </row>
        <row r="4586">
          <cell r="A4586">
            <v>38146</v>
          </cell>
          <cell r="B4586">
            <v>2707.33</v>
          </cell>
        </row>
        <row r="4587">
          <cell r="A4587">
            <v>38147</v>
          </cell>
          <cell r="B4587">
            <v>2705.97</v>
          </cell>
        </row>
        <row r="4588">
          <cell r="A4588">
            <v>38148</v>
          </cell>
          <cell r="B4588">
            <v>2719.34</v>
          </cell>
        </row>
        <row r="4589">
          <cell r="A4589">
            <v>38149</v>
          </cell>
          <cell r="B4589">
            <v>2732.4</v>
          </cell>
        </row>
        <row r="4590">
          <cell r="A4590">
            <v>38150</v>
          </cell>
          <cell r="B4590">
            <v>2734.94</v>
          </cell>
        </row>
        <row r="4591">
          <cell r="A4591">
            <v>38151</v>
          </cell>
          <cell r="B4591">
            <v>2734.94</v>
          </cell>
        </row>
        <row r="4592">
          <cell r="A4592">
            <v>38152</v>
          </cell>
          <cell r="B4592">
            <v>2734.94</v>
          </cell>
        </row>
        <row r="4593">
          <cell r="A4593">
            <v>38153</v>
          </cell>
          <cell r="B4593">
            <v>2734.94</v>
          </cell>
        </row>
        <row r="4594">
          <cell r="A4594">
            <v>38154</v>
          </cell>
          <cell r="B4594">
            <v>2735.05</v>
          </cell>
        </row>
        <row r="4595">
          <cell r="A4595">
            <v>38155</v>
          </cell>
          <cell r="B4595">
            <v>2725.87</v>
          </cell>
        </row>
        <row r="4596">
          <cell r="A4596">
            <v>38156</v>
          </cell>
          <cell r="B4596">
            <v>2713.07</v>
          </cell>
        </row>
        <row r="4597">
          <cell r="A4597">
            <v>38157</v>
          </cell>
          <cell r="B4597">
            <v>2710.99</v>
          </cell>
        </row>
        <row r="4598">
          <cell r="A4598">
            <v>38158</v>
          </cell>
          <cell r="B4598">
            <v>2710.99</v>
          </cell>
        </row>
        <row r="4599">
          <cell r="A4599">
            <v>38159</v>
          </cell>
          <cell r="B4599">
            <v>2710.99</v>
          </cell>
        </row>
        <row r="4600">
          <cell r="A4600">
            <v>38160</v>
          </cell>
          <cell r="B4600">
            <v>2710.99</v>
          </cell>
        </row>
        <row r="4601">
          <cell r="A4601">
            <v>38161</v>
          </cell>
          <cell r="B4601">
            <v>2709.3</v>
          </cell>
        </row>
        <row r="4602">
          <cell r="A4602">
            <v>38162</v>
          </cell>
          <cell r="B4602">
            <v>2715.53</v>
          </cell>
        </row>
        <row r="4603">
          <cell r="A4603">
            <v>38163</v>
          </cell>
          <cell r="B4603">
            <v>2702.6</v>
          </cell>
        </row>
        <row r="4604">
          <cell r="A4604">
            <v>38164</v>
          </cell>
          <cell r="B4604">
            <v>2697.08</v>
          </cell>
        </row>
        <row r="4605">
          <cell r="A4605">
            <v>38165</v>
          </cell>
          <cell r="B4605">
            <v>2697.08</v>
          </cell>
        </row>
        <row r="4606">
          <cell r="A4606">
            <v>38166</v>
          </cell>
          <cell r="B4606">
            <v>2697.08</v>
          </cell>
        </row>
        <row r="4607">
          <cell r="A4607">
            <v>38167</v>
          </cell>
          <cell r="B4607">
            <v>2695.02</v>
          </cell>
        </row>
        <row r="4608">
          <cell r="A4608">
            <v>38168</v>
          </cell>
          <cell r="B4608">
            <v>2699.58</v>
          </cell>
        </row>
        <row r="4609">
          <cell r="A4609">
            <v>38169</v>
          </cell>
          <cell r="B4609">
            <v>2694.09</v>
          </cell>
        </row>
        <row r="4610">
          <cell r="A4610">
            <v>38170</v>
          </cell>
          <cell r="B4610">
            <v>2682.25</v>
          </cell>
        </row>
        <row r="4611">
          <cell r="A4611">
            <v>38171</v>
          </cell>
          <cell r="B4611">
            <v>2674.1</v>
          </cell>
        </row>
        <row r="4612">
          <cell r="A4612">
            <v>38172</v>
          </cell>
          <cell r="B4612">
            <v>2674.1</v>
          </cell>
        </row>
        <row r="4613">
          <cell r="A4613">
            <v>38173</v>
          </cell>
          <cell r="B4613">
            <v>2674.1</v>
          </cell>
        </row>
        <row r="4614">
          <cell r="A4614">
            <v>38174</v>
          </cell>
          <cell r="B4614">
            <v>2674.1</v>
          </cell>
        </row>
        <row r="4615">
          <cell r="A4615">
            <v>38175</v>
          </cell>
          <cell r="B4615">
            <v>2672.95</v>
          </cell>
        </row>
        <row r="4616">
          <cell r="A4616">
            <v>38176</v>
          </cell>
          <cell r="B4616">
            <v>2675.05</v>
          </cell>
        </row>
        <row r="4617">
          <cell r="A4617">
            <v>38177</v>
          </cell>
          <cell r="B4617">
            <v>2677.42</v>
          </cell>
        </row>
        <row r="4618">
          <cell r="A4618">
            <v>38178</v>
          </cell>
          <cell r="B4618">
            <v>2668.83</v>
          </cell>
        </row>
        <row r="4619">
          <cell r="A4619">
            <v>38179</v>
          </cell>
          <cell r="B4619">
            <v>2668.83</v>
          </cell>
        </row>
        <row r="4620">
          <cell r="A4620">
            <v>38180</v>
          </cell>
          <cell r="B4620">
            <v>2668.83</v>
          </cell>
        </row>
        <row r="4621">
          <cell r="A4621">
            <v>38181</v>
          </cell>
          <cell r="B4621">
            <v>2670.01</v>
          </cell>
        </row>
        <row r="4622">
          <cell r="A4622">
            <v>38182</v>
          </cell>
          <cell r="B4622">
            <v>2674.41</v>
          </cell>
        </row>
        <row r="4623">
          <cell r="A4623">
            <v>38183</v>
          </cell>
          <cell r="B4623">
            <v>2662.19</v>
          </cell>
        </row>
        <row r="4624">
          <cell r="A4624">
            <v>38184</v>
          </cell>
          <cell r="B4624">
            <v>2642.78</v>
          </cell>
        </row>
        <row r="4625">
          <cell r="A4625">
            <v>38185</v>
          </cell>
          <cell r="B4625">
            <v>2628.3</v>
          </cell>
        </row>
        <row r="4626">
          <cell r="A4626">
            <v>38186</v>
          </cell>
          <cell r="B4626">
            <v>2628.3</v>
          </cell>
        </row>
        <row r="4627">
          <cell r="A4627">
            <v>38187</v>
          </cell>
          <cell r="B4627">
            <v>2628.3</v>
          </cell>
        </row>
        <row r="4628">
          <cell r="A4628">
            <v>38188</v>
          </cell>
          <cell r="B4628">
            <v>2632.64</v>
          </cell>
        </row>
        <row r="4629">
          <cell r="A4629">
            <v>38189</v>
          </cell>
          <cell r="B4629">
            <v>2632.64</v>
          </cell>
        </row>
        <row r="4630">
          <cell r="A4630">
            <v>38190</v>
          </cell>
          <cell r="B4630">
            <v>2633.14</v>
          </cell>
        </row>
        <row r="4631">
          <cell r="A4631">
            <v>38191</v>
          </cell>
          <cell r="B4631">
            <v>2619.84</v>
          </cell>
        </row>
        <row r="4632">
          <cell r="A4632">
            <v>38192</v>
          </cell>
          <cell r="B4632">
            <v>2628.46</v>
          </cell>
        </row>
        <row r="4633">
          <cell r="A4633">
            <v>38193</v>
          </cell>
          <cell r="B4633">
            <v>2628.46</v>
          </cell>
        </row>
        <row r="4634">
          <cell r="A4634">
            <v>38194</v>
          </cell>
          <cell r="B4634">
            <v>2628.46</v>
          </cell>
        </row>
        <row r="4635">
          <cell r="A4635">
            <v>38195</v>
          </cell>
          <cell r="B4635">
            <v>2636.32</v>
          </cell>
        </row>
        <row r="4636">
          <cell r="A4636">
            <v>38196</v>
          </cell>
          <cell r="B4636">
            <v>2639.72</v>
          </cell>
        </row>
        <row r="4637">
          <cell r="A4637">
            <v>38197</v>
          </cell>
          <cell r="B4637">
            <v>2634.44</v>
          </cell>
        </row>
        <row r="4638">
          <cell r="A4638">
            <v>38198</v>
          </cell>
          <cell r="B4638">
            <v>2619.5500000000002</v>
          </cell>
        </row>
        <row r="4639">
          <cell r="A4639">
            <v>38199</v>
          </cell>
          <cell r="B4639">
            <v>2612.44</v>
          </cell>
        </row>
        <row r="4640">
          <cell r="A4640">
            <v>38200</v>
          </cell>
          <cell r="B4640">
            <v>2612.44</v>
          </cell>
        </row>
        <row r="4641">
          <cell r="A4641">
            <v>38201</v>
          </cell>
          <cell r="B4641">
            <v>2612.44</v>
          </cell>
        </row>
        <row r="4642">
          <cell r="A4642">
            <v>38202</v>
          </cell>
          <cell r="B4642">
            <v>2613.58</v>
          </cell>
        </row>
        <row r="4643">
          <cell r="A4643">
            <v>38203</v>
          </cell>
          <cell r="B4643">
            <v>2605.85</v>
          </cell>
        </row>
        <row r="4644">
          <cell r="A4644">
            <v>38204</v>
          </cell>
          <cell r="B4644">
            <v>2609.39</v>
          </cell>
        </row>
        <row r="4645">
          <cell r="A4645">
            <v>38205</v>
          </cell>
          <cell r="B4645">
            <v>2609.61</v>
          </cell>
        </row>
        <row r="4646">
          <cell r="A4646">
            <v>38206</v>
          </cell>
          <cell r="B4646">
            <v>2602.91</v>
          </cell>
        </row>
        <row r="4647">
          <cell r="A4647">
            <v>38207</v>
          </cell>
          <cell r="B4647">
            <v>2602.91</v>
          </cell>
        </row>
        <row r="4648">
          <cell r="A4648">
            <v>38208</v>
          </cell>
          <cell r="B4648">
            <v>2602.91</v>
          </cell>
        </row>
        <row r="4649">
          <cell r="A4649">
            <v>38209</v>
          </cell>
          <cell r="B4649">
            <v>2597.71</v>
          </cell>
        </row>
        <row r="4650">
          <cell r="A4650">
            <v>38210</v>
          </cell>
          <cell r="B4650">
            <v>2598.98</v>
          </cell>
        </row>
        <row r="4651">
          <cell r="A4651">
            <v>38211</v>
          </cell>
          <cell r="B4651">
            <v>2606.9299999999998</v>
          </cell>
        </row>
        <row r="4652">
          <cell r="A4652">
            <v>38212</v>
          </cell>
          <cell r="B4652">
            <v>2614.9699999999998</v>
          </cell>
        </row>
        <row r="4653">
          <cell r="A4653">
            <v>38213</v>
          </cell>
          <cell r="B4653">
            <v>2609.92</v>
          </cell>
        </row>
        <row r="4654">
          <cell r="A4654">
            <v>38214</v>
          </cell>
          <cell r="B4654">
            <v>2609.92</v>
          </cell>
        </row>
        <row r="4655">
          <cell r="A4655">
            <v>38215</v>
          </cell>
          <cell r="B4655">
            <v>2609.92</v>
          </cell>
        </row>
        <row r="4656">
          <cell r="A4656">
            <v>38216</v>
          </cell>
          <cell r="B4656">
            <v>2609.92</v>
          </cell>
        </row>
        <row r="4657">
          <cell r="A4657">
            <v>38217</v>
          </cell>
          <cell r="B4657">
            <v>2608.88</v>
          </cell>
        </row>
        <row r="4658">
          <cell r="A4658">
            <v>38218</v>
          </cell>
          <cell r="B4658">
            <v>2609.88</v>
          </cell>
        </row>
        <row r="4659">
          <cell r="A4659">
            <v>38219</v>
          </cell>
          <cell r="B4659">
            <v>2607.62</v>
          </cell>
        </row>
        <row r="4660">
          <cell r="A4660">
            <v>38220</v>
          </cell>
          <cell r="B4660">
            <v>2606.5700000000002</v>
          </cell>
        </row>
        <row r="4661">
          <cell r="A4661">
            <v>38221</v>
          </cell>
          <cell r="B4661">
            <v>2606.5700000000002</v>
          </cell>
        </row>
        <row r="4662">
          <cell r="A4662">
            <v>38222</v>
          </cell>
          <cell r="B4662">
            <v>2606.5700000000002</v>
          </cell>
        </row>
        <row r="4663">
          <cell r="A4663">
            <v>38223</v>
          </cell>
          <cell r="B4663">
            <v>2595.75</v>
          </cell>
        </row>
        <row r="4664">
          <cell r="A4664">
            <v>38224</v>
          </cell>
          <cell r="B4664">
            <v>2589.25</v>
          </cell>
        </row>
        <row r="4665">
          <cell r="A4665">
            <v>38225</v>
          </cell>
          <cell r="B4665">
            <v>2575.5100000000002</v>
          </cell>
        </row>
        <row r="4666">
          <cell r="A4666">
            <v>38226</v>
          </cell>
          <cell r="B4666">
            <v>2568.6799999999998</v>
          </cell>
        </row>
        <row r="4667">
          <cell r="A4667">
            <v>38227</v>
          </cell>
          <cell r="B4667">
            <v>2574.4899999999998</v>
          </cell>
        </row>
        <row r="4668">
          <cell r="A4668">
            <v>38228</v>
          </cell>
          <cell r="B4668">
            <v>2574.4899999999998</v>
          </cell>
        </row>
        <row r="4669">
          <cell r="A4669">
            <v>38229</v>
          </cell>
          <cell r="B4669">
            <v>2574.4899999999998</v>
          </cell>
        </row>
        <row r="4670">
          <cell r="A4670">
            <v>38230</v>
          </cell>
          <cell r="B4670">
            <v>2551.4299999999998</v>
          </cell>
        </row>
        <row r="4671">
          <cell r="A4671">
            <v>38231</v>
          </cell>
          <cell r="B4671">
            <v>2536.5100000000002</v>
          </cell>
        </row>
        <row r="4672">
          <cell r="A4672">
            <v>38232</v>
          </cell>
          <cell r="B4672">
            <v>2538.59</v>
          </cell>
        </row>
        <row r="4673">
          <cell r="A4673">
            <v>38233</v>
          </cell>
          <cell r="B4673">
            <v>2552.7800000000002</v>
          </cell>
        </row>
        <row r="4674">
          <cell r="A4674">
            <v>38234</v>
          </cell>
          <cell r="B4674">
            <v>2564.89</v>
          </cell>
        </row>
        <row r="4675">
          <cell r="A4675">
            <v>38235</v>
          </cell>
          <cell r="B4675">
            <v>2564.89</v>
          </cell>
        </row>
        <row r="4676">
          <cell r="A4676">
            <v>38236</v>
          </cell>
          <cell r="B4676">
            <v>2564.89</v>
          </cell>
        </row>
        <row r="4677">
          <cell r="A4677">
            <v>38237</v>
          </cell>
          <cell r="B4677">
            <v>2564.89</v>
          </cell>
        </row>
        <row r="4678">
          <cell r="A4678">
            <v>38238</v>
          </cell>
          <cell r="B4678">
            <v>2552.7399999999998</v>
          </cell>
        </row>
        <row r="4679">
          <cell r="A4679">
            <v>38239</v>
          </cell>
          <cell r="B4679">
            <v>2536</v>
          </cell>
        </row>
        <row r="4680">
          <cell r="A4680">
            <v>38240</v>
          </cell>
          <cell r="B4680">
            <v>2523.08</v>
          </cell>
        </row>
        <row r="4681">
          <cell r="A4681">
            <v>38241</v>
          </cell>
          <cell r="B4681">
            <v>2535.29</v>
          </cell>
        </row>
        <row r="4682">
          <cell r="A4682">
            <v>38242</v>
          </cell>
          <cell r="B4682">
            <v>2535.29</v>
          </cell>
        </row>
        <row r="4683">
          <cell r="A4683">
            <v>38243</v>
          </cell>
          <cell r="B4683">
            <v>2535.29</v>
          </cell>
        </row>
        <row r="4684">
          <cell r="A4684">
            <v>38244</v>
          </cell>
          <cell r="B4684">
            <v>2525.12</v>
          </cell>
        </row>
        <row r="4685">
          <cell r="A4685">
            <v>38245</v>
          </cell>
          <cell r="B4685">
            <v>2521.77</v>
          </cell>
        </row>
        <row r="4686">
          <cell r="A4686">
            <v>38246</v>
          </cell>
          <cell r="B4686">
            <v>2536.4</v>
          </cell>
        </row>
        <row r="4687">
          <cell r="A4687">
            <v>38247</v>
          </cell>
          <cell r="B4687">
            <v>2522.5700000000002</v>
          </cell>
        </row>
        <row r="4688">
          <cell r="A4688">
            <v>38248</v>
          </cell>
          <cell r="B4688">
            <v>2518.3000000000002</v>
          </cell>
        </row>
        <row r="4689">
          <cell r="A4689">
            <v>38249</v>
          </cell>
          <cell r="B4689">
            <v>2518.3000000000002</v>
          </cell>
        </row>
        <row r="4690">
          <cell r="A4690">
            <v>38250</v>
          </cell>
          <cell r="B4690">
            <v>2518.3000000000002</v>
          </cell>
        </row>
        <row r="4691">
          <cell r="A4691">
            <v>38251</v>
          </cell>
          <cell r="B4691">
            <v>2548.1999999999998</v>
          </cell>
        </row>
        <row r="4692">
          <cell r="A4692">
            <v>38252</v>
          </cell>
          <cell r="B4692">
            <v>2561.1999999999998</v>
          </cell>
        </row>
        <row r="4693">
          <cell r="A4693">
            <v>38253</v>
          </cell>
          <cell r="B4693">
            <v>2560.66</v>
          </cell>
        </row>
        <row r="4694">
          <cell r="A4694">
            <v>38254</v>
          </cell>
          <cell r="B4694">
            <v>2567.83</v>
          </cell>
        </row>
        <row r="4695">
          <cell r="A4695">
            <v>38255</v>
          </cell>
          <cell r="B4695">
            <v>2602.1999999999998</v>
          </cell>
        </row>
        <row r="4696">
          <cell r="A4696">
            <v>38256</v>
          </cell>
          <cell r="B4696">
            <v>2602.1999999999998</v>
          </cell>
        </row>
        <row r="4697">
          <cell r="A4697">
            <v>38257</v>
          </cell>
          <cell r="B4697">
            <v>2602.1999999999998</v>
          </cell>
        </row>
        <row r="4698">
          <cell r="A4698">
            <v>38258</v>
          </cell>
          <cell r="B4698">
            <v>2600.64</v>
          </cell>
        </row>
        <row r="4699">
          <cell r="A4699">
            <v>38259</v>
          </cell>
          <cell r="B4699">
            <v>2596.2800000000002</v>
          </cell>
        </row>
        <row r="4700">
          <cell r="A4700">
            <v>38260</v>
          </cell>
          <cell r="B4700">
            <v>2595.17</v>
          </cell>
        </row>
        <row r="4701">
          <cell r="A4701">
            <v>38261</v>
          </cell>
          <cell r="B4701">
            <v>2608.3000000000002</v>
          </cell>
        </row>
        <row r="4702">
          <cell r="A4702">
            <v>38262</v>
          </cell>
          <cell r="B4702">
            <v>2630.81</v>
          </cell>
        </row>
        <row r="4703">
          <cell r="A4703">
            <v>38263</v>
          </cell>
          <cell r="B4703">
            <v>2630.81</v>
          </cell>
        </row>
        <row r="4704">
          <cell r="A4704">
            <v>38264</v>
          </cell>
          <cell r="B4704">
            <v>2630.81</v>
          </cell>
        </row>
        <row r="4705">
          <cell r="A4705">
            <v>38265</v>
          </cell>
          <cell r="B4705">
            <v>2629.65</v>
          </cell>
        </row>
        <row r="4706">
          <cell r="A4706">
            <v>38266</v>
          </cell>
          <cell r="B4706">
            <v>2608.36</v>
          </cell>
        </row>
        <row r="4707">
          <cell r="A4707">
            <v>38267</v>
          </cell>
          <cell r="B4707">
            <v>2603.34</v>
          </cell>
        </row>
        <row r="4708">
          <cell r="A4708">
            <v>38268</v>
          </cell>
          <cell r="B4708">
            <v>2601.6999999999998</v>
          </cell>
        </row>
        <row r="4709">
          <cell r="A4709">
            <v>38269</v>
          </cell>
          <cell r="B4709">
            <v>2583.7399999999998</v>
          </cell>
        </row>
        <row r="4710">
          <cell r="A4710">
            <v>38270</v>
          </cell>
          <cell r="B4710">
            <v>2583.7399999999998</v>
          </cell>
        </row>
        <row r="4711">
          <cell r="A4711">
            <v>38271</v>
          </cell>
          <cell r="B4711">
            <v>2583.7399999999998</v>
          </cell>
        </row>
        <row r="4712">
          <cell r="A4712">
            <v>38272</v>
          </cell>
          <cell r="B4712">
            <v>2583.7399999999998</v>
          </cell>
        </row>
        <row r="4713">
          <cell r="A4713">
            <v>38273</v>
          </cell>
          <cell r="B4713">
            <v>2558.04</v>
          </cell>
        </row>
        <row r="4714">
          <cell r="A4714">
            <v>38274</v>
          </cell>
          <cell r="B4714">
            <v>2553.0700000000002</v>
          </cell>
        </row>
        <row r="4715">
          <cell r="A4715">
            <v>38275</v>
          </cell>
          <cell r="B4715">
            <v>2549.1</v>
          </cell>
        </row>
        <row r="4716">
          <cell r="A4716">
            <v>38276</v>
          </cell>
          <cell r="B4716">
            <v>2562.56</v>
          </cell>
        </row>
        <row r="4717">
          <cell r="A4717">
            <v>38277</v>
          </cell>
          <cell r="B4717">
            <v>2562.56</v>
          </cell>
        </row>
        <row r="4718">
          <cell r="A4718">
            <v>38278</v>
          </cell>
          <cell r="B4718">
            <v>2562.56</v>
          </cell>
        </row>
        <row r="4719">
          <cell r="A4719">
            <v>38279</v>
          </cell>
          <cell r="B4719">
            <v>2562.56</v>
          </cell>
        </row>
        <row r="4720">
          <cell r="A4720">
            <v>38280</v>
          </cell>
          <cell r="B4720">
            <v>2556.1799999999998</v>
          </cell>
        </row>
        <row r="4721">
          <cell r="A4721">
            <v>38281</v>
          </cell>
          <cell r="B4721">
            <v>2561.33</v>
          </cell>
        </row>
        <row r="4722">
          <cell r="A4722">
            <v>38282</v>
          </cell>
          <cell r="B4722">
            <v>2555.2600000000002</v>
          </cell>
        </row>
        <row r="4723">
          <cell r="A4723">
            <v>38283</v>
          </cell>
          <cell r="B4723">
            <v>2553.02</v>
          </cell>
        </row>
        <row r="4724">
          <cell r="A4724">
            <v>38284</v>
          </cell>
          <cell r="B4724">
            <v>2553.02</v>
          </cell>
        </row>
        <row r="4725">
          <cell r="A4725">
            <v>38285</v>
          </cell>
          <cell r="B4725">
            <v>2553.02</v>
          </cell>
        </row>
        <row r="4726">
          <cell r="A4726">
            <v>38286</v>
          </cell>
          <cell r="B4726">
            <v>2568.11</v>
          </cell>
        </row>
        <row r="4727">
          <cell r="A4727">
            <v>38287</v>
          </cell>
          <cell r="B4727">
            <v>2582.39</v>
          </cell>
        </row>
        <row r="4728">
          <cell r="A4728">
            <v>38288</v>
          </cell>
          <cell r="B4728">
            <v>2579.59</v>
          </cell>
        </row>
        <row r="4729">
          <cell r="A4729">
            <v>38289</v>
          </cell>
          <cell r="B4729">
            <v>2585.8000000000002</v>
          </cell>
        </row>
        <row r="4730">
          <cell r="A4730">
            <v>38290</v>
          </cell>
          <cell r="B4730">
            <v>2575.19</v>
          </cell>
        </row>
        <row r="4731">
          <cell r="A4731">
            <v>38291</v>
          </cell>
          <cell r="B4731">
            <v>2575.19</v>
          </cell>
        </row>
        <row r="4732">
          <cell r="A4732">
            <v>38292</v>
          </cell>
          <cell r="B4732">
            <v>2575.19</v>
          </cell>
        </row>
        <row r="4733">
          <cell r="A4733">
            <v>38293</v>
          </cell>
          <cell r="B4733">
            <v>2575.19</v>
          </cell>
        </row>
        <row r="4734">
          <cell r="A4734">
            <v>38294</v>
          </cell>
          <cell r="B4734">
            <v>2568.08</v>
          </cell>
        </row>
        <row r="4735">
          <cell r="A4735">
            <v>38295</v>
          </cell>
          <cell r="B4735">
            <v>2561.2800000000002</v>
          </cell>
        </row>
        <row r="4736">
          <cell r="A4736">
            <v>38296</v>
          </cell>
          <cell r="B4736">
            <v>2550.37</v>
          </cell>
        </row>
        <row r="4737">
          <cell r="A4737">
            <v>38297</v>
          </cell>
          <cell r="B4737">
            <v>2547.79</v>
          </cell>
        </row>
        <row r="4738">
          <cell r="A4738">
            <v>38298</v>
          </cell>
          <cell r="B4738">
            <v>2547.79</v>
          </cell>
        </row>
        <row r="4739">
          <cell r="A4739">
            <v>38299</v>
          </cell>
          <cell r="B4739">
            <v>2547.79</v>
          </cell>
        </row>
        <row r="4740">
          <cell r="A4740">
            <v>38300</v>
          </cell>
          <cell r="B4740">
            <v>2544.65</v>
          </cell>
        </row>
        <row r="4741">
          <cell r="A4741">
            <v>38301</v>
          </cell>
          <cell r="B4741">
            <v>2542.1999999999998</v>
          </cell>
        </row>
        <row r="4742">
          <cell r="A4742">
            <v>38302</v>
          </cell>
          <cell r="B4742">
            <v>2540.4699999999998</v>
          </cell>
        </row>
        <row r="4743">
          <cell r="A4743">
            <v>38303</v>
          </cell>
          <cell r="B4743">
            <v>2540.4699999999998</v>
          </cell>
        </row>
        <row r="4744">
          <cell r="A4744">
            <v>38304</v>
          </cell>
          <cell r="B4744">
            <v>2541.98</v>
          </cell>
        </row>
        <row r="4745">
          <cell r="A4745">
            <v>38305</v>
          </cell>
          <cell r="B4745">
            <v>2541.98</v>
          </cell>
        </row>
        <row r="4746">
          <cell r="A4746">
            <v>38306</v>
          </cell>
          <cell r="B4746">
            <v>2541.98</v>
          </cell>
        </row>
        <row r="4747">
          <cell r="A4747">
            <v>38307</v>
          </cell>
          <cell r="B4747">
            <v>2541.98</v>
          </cell>
        </row>
        <row r="4748">
          <cell r="A4748">
            <v>38308</v>
          </cell>
          <cell r="B4748">
            <v>2535.89</v>
          </cell>
        </row>
        <row r="4749">
          <cell r="A4749">
            <v>38309</v>
          </cell>
          <cell r="B4749">
            <v>2523.41</v>
          </cell>
        </row>
        <row r="4750">
          <cell r="A4750">
            <v>38310</v>
          </cell>
          <cell r="B4750">
            <v>2515.3200000000002</v>
          </cell>
        </row>
        <row r="4751">
          <cell r="A4751">
            <v>38311</v>
          </cell>
          <cell r="B4751">
            <v>2517.86</v>
          </cell>
        </row>
        <row r="4752">
          <cell r="A4752">
            <v>38312</v>
          </cell>
          <cell r="B4752">
            <v>2517.86</v>
          </cell>
        </row>
        <row r="4753">
          <cell r="A4753">
            <v>38313</v>
          </cell>
          <cell r="B4753">
            <v>2517.86</v>
          </cell>
        </row>
        <row r="4754">
          <cell r="A4754">
            <v>38314</v>
          </cell>
          <cell r="B4754">
            <v>2521.81</v>
          </cell>
        </row>
        <row r="4755">
          <cell r="A4755">
            <v>38315</v>
          </cell>
          <cell r="B4755">
            <v>2509.79</v>
          </cell>
        </row>
        <row r="4756">
          <cell r="A4756">
            <v>38316</v>
          </cell>
          <cell r="B4756">
            <v>2501.88</v>
          </cell>
        </row>
        <row r="4757">
          <cell r="A4757">
            <v>38317</v>
          </cell>
          <cell r="B4757">
            <v>2501.88</v>
          </cell>
        </row>
        <row r="4758">
          <cell r="A4758">
            <v>38318</v>
          </cell>
          <cell r="B4758">
            <v>2484.36</v>
          </cell>
        </row>
        <row r="4759">
          <cell r="A4759">
            <v>38319</v>
          </cell>
          <cell r="B4759">
            <v>2484.36</v>
          </cell>
        </row>
        <row r="4760">
          <cell r="A4760">
            <v>38320</v>
          </cell>
          <cell r="B4760">
            <v>2484.36</v>
          </cell>
        </row>
        <row r="4761">
          <cell r="A4761">
            <v>38321</v>
          </cell>
          <cell r="B4761">
            <v>2479.1</v>
          </cell>
        </row>
        <row r="4762">
          <cell r="A4762">
            <v>38322</v>
          </cell>
          <cell r="B4762">
            <v>2479.1799999999998</v>
          </cell>
        </row>
        <row r="4763">
          <cell r="A4763">
            <v>38323</v>
          </cell>
          <cell r="B4763">
            <v>2472.12</v>
          </cell>
        </row>
        <row r="4764">
          <cell r="A4764">
            <v>38324</v>
          </cell>
          <cell r="B4764">
            <v>2481.9299999999998</v>
          </cell>
        </row>
        <row r="4765">
          <cell r="A4765">
            <v>38325</v>
          </cell>
          <cell r="B4765">
            <v>2475.23</v>
          </cell>
        </row>
        <row r="4766">
          <cell r="A4766">
            <v>38326</v>
          </cell>
          <cell r="B4766">
            <v>2475.23</v>
          </cell>
        </row>
        <row r="4767">
          <cell r="A4767">
            <v>38327</v>
          </cell>
          <cell r="B4767">
            <v>2475.23</v>
          </cell>
        </row>
        <row r="4768">
          <cell r="A4768">
            <v>38328</v>
          </cell>
          <cell r="B4768">
            <v>2466.71</v>
          </cell>
        </row>
        <row r="4769">
          <cell r="A4769">
            <v>38329</v>
          </cell>
          <cell r="B4769">
            <v>2455.12</v>
          </cell>
        </row>
        <row r="4770">
          <cell r="A4770">
            <v>38330</v>
          </cell>
          <cell r="B4770">
            <v>2455.12</v>
          </cell>
        </row>
        <row r="4771">
          <cell r="A4771">
            <v>38331</v>
          </cell>
          <cell r="B4771">
            <v>2464.19</v>
          </cell>
        </row>
        <row r="4772">
          <cell r="A4772">
            <v>38332</v>
          </cell>
          <cell r="B4772">
            <v>2440.7199999999998</v>
          </cell>
        </row>
        <row r="4773">
          <cell r="A4773">
            <v>38333</v>
          </cell>
          <cell r="B4773">
            <v>2440.7199999999998</v>
          </cell>
        </row>
        <row r="4774">
          <cell r="A4774">
            <v>38334</v>
          </cell>
          <cell r="B4774">
            <v>2440.7199999999998</v>
          </cell>
        </row>
        <row r="4775">
          <cell r="A4775">
            <v>38335</v>
          </cell>
          <cell r="B4775">
            <v>2416.29</v>
          </cell>
        </row>
        <row r="4776">
          <cell r="A4776">
            <v>38336</v>
          </cell>
          <cell r="B4776">
            <v>2385.1</v>
          </cell>
        </row>
        <row r="4777">
          <cell r="A4777">
            <v>38337</v>
          </cell>
          <cell r="B4777">
            <v>2376.37</v>
          </cell>
        </row>
        <row r="4778">
          <cell r="A4778">
            <v>38338</v>
          </cell>
          <cell r="B4778">
            <v>2365.75</v>
          </cell>
        </row>
        <row r="4779">
          <cell r="A4779">
            <v>38339</v>
          </cell>
          <cell r="B4779">
            <v>2361.46</v>
          </cell>
        </row>
        <row r="4780">
          <cell r="A4780">
            <v>38340</v>
          </cell>
          <cell r="B4780">
            <v>2361.46</v>
          </cell>
        </row>
        <row r="4781">
          <cell r="A4781">
            <v>38341</v>
          </cell>
          <cell r="B4781">
            <v>2361.46</v>
          </cell>
        </row>
        <row r="4782">
          <cell r="A4782">
            <v>38342</v>
          </cell>
          <cell r="B4782">
            <v>2329.79</v>
          </cell>
        </row>
        <row r="4783">
          <cell r="A4783">
            <v>38343</v>
          </cell>
          <cell r="B4783">
            <v>2316.12</v>
          </cell>
        </row>
        <row r="4784">
          <cell r="A4784">
            <v>38344</v>
          </cell>
          <cell r="B4784">
            <v>2381.0300000000002</v>
          </cell>
        </row>
        <row r="4785">
          <cell r="A4785">
            <v>38345</v>
          </cell>
          <cell r="B4785">
            <v>2404.4</v>
          </cell>
        </row>
        <row r="4786">
          <cell r="A4786">
            <v>38346</v>
          </cell>
          <cell r="B4786">
            <v>2375.9899999999998</v>
          </cell>
        </row>
        <row r="4787">
          <cell r="A4787">
            <v>38347</v>
          </cell>
          <cell r="B4787">
            <v>2375.9899999999998</v>
          </cell>
        </row>
        <row r="4788">
          <cell r="A4788">
            <v>38348</v>
          </cell>
          <cell r="B4788">
            <v>2375.9899999999998</v>
          </cell>
        </row>
        <row r="4789">
          <cell r="A4789">
            <v>38349</v>
          </cell>
          <cell r="B4789">
            <v>2385.3200000000002</v>
          </cell>
        </row>
        <row r="4790">
          <cell r="A4790">
            <v>38350</v>
          </cell>
          <cell r="B4790">
            <v>2415.37</v>
          </cell>
        </row>
        <row r="4791">
          <cell r="A4791">
            <v>38351</v>
          </cell>
          <cell r="B4791">
            <v>2412.1</v>
          </cell>
        </row>
        <row r="4792">
          <cell r="A4792">
            <v>38352</v>
          </cell>
          <cell r="B4792">
            <v>2389.75</v>
          </cell>
        </row>
        <row r="4793">
          <cell r="A4793">
            <v>38353</v>
          </cell>
          <cell r="B4793">
            <v>2389.75</v>
          </cell>
        </row>
        <row r="4794">
          <cell r="A4794">
            <v>38354</v>
          </cell>
          <cell r="B4794">
            <v>2389.75</v>
          </cell>
        </row>
        <row r="4795">
          <cell r="A4795">
            <v>38355</v>
          </cell>
          <cell r="B4795">
            <v>2389.75</v>
          </cell>
        </row>
        <row r="4796">
          <cell r="A4796">
            <v>38356</v>
          </cell>
          <cell r="B4796">
            <v>2338.84</v>
          </cell>
        </row>
        <row r="4797">
          <cell r="A4797">
            <v>38357</v>
          </cell>
          <cell r="B4797">
            <v>2315.4499999999998</v>
          </cell>
        </row>
        <row r="4798">
          <cell r="A4798">
            <v>38358</v>
          </cell>
          <cell r="B4798">
            <v>2344.4499999999998</v>
          </cell>
        </row>
        <row r="4799">
          <cell r="A4799">
            <v>38359</v>
          </cell>
          <cell r="B4799">
            <v>2386.67</v>
          </cell>
        </row>
        <row r="4800">
          <cell r="A4800">
            <v>38360</v>
          </cell>
          <cell r="B4800">
            <v>2358.54</v>
          </cell>
        </row>
        <row r="4801">
          <cell r="A4801">
            <v>38361</v>
          </cell>
          <cell r="B4801">
            <v>2358.54</v>
          </cell>
        </row>
        <row r="4802">
          <cell r="A4802">
            <v>38362</v>
          </cell>
          <cell r="B4802">
            <v>2358.54</v>
          </cell>
        </row>
        <row r="4803">
          <cell r="A4803">
            <v>38363</v>
          </cell>
          <cell r="B4803">
            <v>2358.54</v>
          </cell>
        </row>
        <row r="4804">
          <cell r="A4804">
            <v>38364</v>
          </cell>
          <cell r="B4804">
            <v>2380.96</v>
          </cell>
        </row>
        <row r="4805">
          <cell r="A4805">
            <v>38365</v>
          </cell>
          <cell r="B4805">
            <v>2358.64</v>
          </cell>
        </row>
        <row r="4806">
          <cell r="A4806">
            <v>38366</v>
          </cell>
          <cell r="B4806">
            <v>2340.42</v>
          </cell>
        </row>
        <row r="4807">
          <cell r="A4807">
            <v>38367</v>
          </cell>
          <cell r="B4807">
            <v>2351.23</v>
          </cell>
        </row>
        <row r="4808">
          <cell r="A4808">
            <v>38368</v>
          </cell>
          <cell r="B4808">
            <v>2351.23</v>
          </cell>
        </row>
        <row r="4809">
          <cell r="A4809">
            <v>38369</v>
          </cell>
          <cell r="B4809">
            <v>2351.23</v>
          </cell>
        </row>
        <row r="4810">
          <cell r="A4810">
            <v>38370</v>
          </cell>
          <cell r="B4810">
            <v>2351.23</v>
          </cell>
        </row>
        <row r="4811">
          <cell r="A4811">
            <v>38371</v>
          </cell>
          <cell r="B4811">
            <v>2371.77</v>
          </cell>
        </row>
        <row r="4812">
          <cell r="A4812">
            <v>38372</v>
          </cell>
          <cell r="B4812">
            <v>2363.69</v>
          </cell>
        </row>
        <row r="4813">
          <cell r="A4813">
            <v>38373</v>
          </cell>
          <cell r="B4813">
            <v>2381.54</v>
          </cell>
        </row>
        <row r="4814">
          <cell r="A4814">
            <v>38374</v>
          </cell>
          <cell r="B4814">
            <v>2373.86</v>
          </cell>
        </row>
        <row r="4815">
          <cell r="A4815">
            <v>38375</v>
          </cell>
          <cell r="B4815">
            <v>2373.86</v>
          </cell>
        </row>
        <row r="4816">
          <cell r="A4816">
            <v>38376</v>
          </cell>
          <cell r="B4816">
            <v>2373.86</v>
          </cell>
        </row>
        <row r="4817">
          <cell r="A4817">
            <v>38377</v>
          </cell>
          <cell r="B4817">
            <v>2370.77</v>
          </cell>
        </row>
        <row r="4818">
          <cell r="A4818">
            <v>38378</v>
          </cell>
          <cell r="B4818">
            <v>2370.08</v>
          </cell>
        </row>
        <row r="4819">
          <cell r="A4819">
            <v>38379</v>
          </cell>
          <cell r="B4819">
            <v>2370.9499999999998</v>
          </cell>
        </row>
        <row r="4820">
          <cell r="A4820">
            <v>38380</v>
          </cell>
          <cell r="B4820">
            <v>2372.63</v>
          </cell>
        </row>
        <row r="4821">
          <cell r="A4821">
            <v>38381</v>
          </cell>
          <cell r="B4821">
            <v>2367.7600000000002</v>
          </cell>
        </row>
        <row r="4822">
          <cell r="A4822">
            <v>38382</v>
          </cell>
          <cell r="B4822">
            <v>2367.7600000000002</v>
          </cell>
        </row>
        <row r="4823">
          <cell r="A4823">
            <v>38383</v>
          </cell>
          <cell r="B4823">
            <v>2367.7600000000002</v>
          </cell>
        </row>
        <row r="4824">
          <cell r="A4824">
            <v>38384</v>
          </cell>
          <cell r="B4824">
            <v>2363.75</v>
          </cell>
        </row>
        <row r="4825">
          <cell r="A4825">
            <v>38385</v>
          </cell>
          <cell r="B4825">
            <v>2358.16</v>
          </cell>
        </row>
        <row r="4826">
          <cell r="A4826">
            <v>38386</v>
          </cell>
          <cell r="B4826">
            <v>2364.13</v>
          </cell>
        </row>
        <row r="4827">
          <cell r="A4827">
            <v>38387</v>
          </cell>
          <cell r="B4827">
            <v>2365.08</v>
          </cell>
        </row>
        <row r="4828">
          <cell r="A4828">
            <v>38388</v>
          </cell>
          <cell r="B4828">
            <v>2361.92</v>
          </cell>
        </row>
        <row r="4829">
          <cell r="A4829">
            <v>38389</v>
          </cell>
          <cell r="B4829">
            <v>2361.92</v>
          </cell>
        </row>
        <row r="4830">
          <cell r="A4830">
            <v>38390</v>
          </cell>
          <cell r="B4830">
            <v>2361.92</v>
          </cell>
        </row>
        <row r="4831">
          <cell r="A4831">
            <v>38391</v>
          </cell>
          <cell r="B4831">
            <v>2365.79</v>
          </cell>
        </row>
        <row r="4832">
          <cell r="A4832">
            <v>38392</v>
          </cell>
          <cell r="B4832">
            <v>2364.16</v>
          </cell>
        </row>
        <row r="4833">
          <cell r="A4833">
            <v>38393</v>
          </cell>
          <cell r="B4833">
            <v>2358.61</v>
          </cell>
        </row>
        <row r="4834">
          <cell r="A4834">
            <v>38394</v>
          </cell>
          <cell r="B4834">
            <v>2344.94</v>
          </cell>
        </row>
        <row r="4835">
          <cell r="A4835">
            <v>38395</v>
          </cell>
          <cell r="B4835">
            <v>2346.04</v>
          </cell>
        </row>
        <row r="4836">
          <cell r="A4836">
            <v>38396</v>
          </cell>
          <cell r="B4836">
            <v>2346.04</v>
          </cell>
        </row>
        <row r="4837">
          <cell r="A4837">
            <v>38397</v>
          </cell>
          <cell r="B4837">
            <v>2346.04</v>
          </cell>
        </row>
        <row r="4838">
          <cell r="A4838">
            <v>38398</v>
          </cell>
          <cell r="B4838">
            <v>2338.27</v>
          </cell>
        </row>
        <row r="4839">
          <cell r="A4839">
            <v>38399</v>
          </cell>
          <cell r="B4839">
            <v>2330.62</v>
          </cell>
        </row>
        <row r="4840">
          <cell r="A4840">
            <v>38400</v>
          </cell>
          <cell r="B4840">
            <v>2331.6999999999998</v>
          </cell>
        </row>
        <row r="4841">
          <cell r="A4841">
            <v>38401</v>
          </cell>
          <cell r="B4841">
            <v>2327.4499999999998</v>
          </cell>
        </row>
        <row r="4842">
          <cell r="A4842">
            <v>38402</v>
          </cell>
          <cell r="B4842">
            <v>2318.12</v>
          </cell>
        </row>
        <row r="4843">
          <cell r="A4843">
            <v>38403</v>
          </cell>
          <cell r="B4843">
            <v>2318.12</v>
          </cell>
        </row>
        <row r="4844">
          <cell r="A4844">
            <v>38404</v>
          </cell>
          <cell r="B4844">
            <v>2318.12</v>
          </cell>
        </row>
        <row r="4845">
          <cell r="A4845">
            <v>38405</v>
          </cell>
          <cell r="B4845">
            <v>2318.12</v>
          </cell>
        </row>
        <row r="4846">
          <cell r="A4846">
            <v>38406</v>
          </cell>
          <cell r="B4846">
            <v>2311.83</v>
          </cell>
        </row>
        <row r="4847">
          <cell r="A4847">
            <v>38407</v>
          </cell>
          <cell r="B4847">
            <v>2308.58</v>
          </cell>
        </row>
        <row r="4848">
          <cell r="A4848">
            <v>38408</v>
          </cell>
          <cell r="B4848">
            <v>2308.6999999999998</v>
          </cell>
        </row>
        <row r="4849">
          <cell r="A4849">
            <v>38409</v>
          </cell>
          <cell r="B4849">
            <v>2323.77</v>
          </cell>
        </row>
        <row r="4850">
          <cell r="A4850">
            <v>38410</v>
          </cell>
          <cell r="B4850">
            <v>2323.77</v>
          </cell>
        </row>
        <row r="4851">
          <cell r="A4851">
            <v>38411</v>
          </cell>
          <cell r="B4851">
            <v>2323.77</v>
          </cell>
        </row>
        <row r="4852">
          <cell r="A4852">
            <v>38412</v>
          </cell>
          <cell r="B4852">
            <v>2327.98</v>
          </cell>
        </row>
        <row r="4853">
          <cell r="A4853">
            <v>38413</v>
          </cell>
          <cell r="B4853">
            <v>2329.67</v>
          </cell>
        </row>
        <row r="4854">
          <cell r="A4854">
            <v>38414</v>
          </cell>
          <cell r="B4854">
            <v>2333.65</v>
          </cell>
        </row>
        <row r="4855">
          <cell r="A4855">
            <v>38415</v>
          </cell>
          <cell r="B4855">
            <v>2333.6999999999998</v>
          </cell>
        </row>
        <row r="4856">
          <cell r="A4856">
            <v>38416</v>
          </cell>
          <cell r="B4856">
            <v>2338.9299999999998</v>
          </cell>
        </row>
        <row r="4857">
          <cell r="A4857">
            <v>38417</v>
          </cell>
          <cell r="B4857">
            <v>2338.9299999999998</v>
          </cell>
        </row>
        <row r="4858">
          <cell r="A4858">
            <v>38418</v>
          </cell>
          <cell r="B4858">
            <v>2338.9299999999998</v>
          </cell>
        </row>
        <row r="4859">
          <cell r="A4859">
            <v>38419</v>
          </cell>
          <cell r="B4859">
            <v>2324.89</v>
          </cell>
        </row>
        <row r="4860">
          <cell r="A4860">
            <v>38420</v>
          </cell>
          <cell r="B4860">
            <v>2325.69</v>
          </cell>
        </row>
        <row r="4861">
          <cell r="A4861">
            <v>38421</v>
          </cell>
          <cell r="B4861">
            <v>2334.11</v>
          </cell>
        </row>
        <row r="4862">
          <cell r="A4862">
            <v>38422</v>
          </cell>
          <cell r="B4862">
            <v>2340.34</v>
          </cell>
        </row>
        <row r="4863">
          <cell r="A4863">
            <v>38423</v>
          </cell>
          <cell r="B4863">
            <v>2332.7199999999998</v>
          </cell>
        </row>
        <row r="4864">
          <cell r="A4864">
            <v>38424</v>
          </cell>
          <cell r="B4864">
            <v>2332.7199999999998</v>
          </cell>
        </row>
        <row r="4865">
          <cell r="A4865">
            <v>38425</v>
          </cell>
          <cell r="B4865">
            <v>2332.7199999999998</v>
          </cell>
        </row>
        <row r="4866">
          <cell r="A4866">
            <v>38426</v>
          </cell>
          <cell r="B4866">
            <v>2346.71</v>
          </cell>
        </row>
        <row r="4867">
          <cell r="A4867">
            <v>38427</v>
          </cell>
          <cell r="B4867">
            <v>2362.36</v>
          </cell>
        </row>
        <row r="4868">
          <cell r="A4868">
            <v>38428</v>
          </cell>
          <cell r="B4868">
            <v>2386.4699999999998</v>
          </cell>
        </row>
        <row r="4869">
          <cell r="A4869">
            <v>38429</v>
          </cell>
          <cell r="B4869">
            <v>2374.46</v>
          </cell>
        </row>
        <row r="4870">
          <cell r="A4870">
            <v>38430</v>
          </cell>
          <cell r="B4870">
            <v>2371.4299999999998</v>
          </cell>
        </row>
        <row r="4871">
          <cell r="A4871">
            <v>38431</v>
          </cell>
          <cell r="B4871">
            <v>2371.4299999999998</v>
          </cell>
        </row>
        <row r="4872">
          <cell r="A4872">
            <v>38432</v>
          </cell>
          <cell r="B4872">
            <v>2371.4299999999998</v>
          </cell>
        </row>
        <row r="4873">
          <cell r="A4873">
            <v>38433</v>
          </cell>
          <cell r="B4873">
            <v>2371.4299999999998</v>
          </cell>
        </row>
        <row r="4874">
          <cell r="A4874">
            <v>38434</v>
          </cell>
          <cell r="B4874">
            <v>2361.7800000000002</v>
          </cell>
        </row>
        <row r="4875">
          <cell r="A4875">
            <v>38435</v>
          </cell>
          <cell r="B4875">
            <v>2382.3000000000002</v>
          </cell>
        </row>
        <row r="4876">
          <cell r="A4876">
            <v>38436</v>
          </cell>
          <cell r="B4876">
            <v>2382.3000000000002</v>
          </cell>
        </row>
        <row r="4877">
          <cell r="A4877">
            <v>38437</v>
          </cell>
          <cell r="B4877">
            <v>2382.3000000000002</v>
          </cell>
        </row>
        <row r="4878">
          <cell r="A4878">
            <v>38438</v>
          </cell>
          <cell r="B4878">
            <v>2382.3000000000002</v>
          </cell>
        </row>
        <row r="4879">
          <cell r="A4879">
            <v>38439</v>
          </cell>
          <cell r="B4879">
            <v>2382.3000000000002</v>
          </cell>
        </row>
        <row r="4880">
          <cell r="A4880">
            <v>38440</v>
          </cell>
          <cell r="B4880">
            <v>2397.25</v>
          </cell>
        </row>
        <row r="4881">
          <cell r="A4881">
            <v>38441</v>
          </cell>
          <cell r="B4881">
            <v>2393.3200000000002</v>
          </cell>
        </row>
        <row r="4882">
          <cell r="A4882">
            <v>38442</v>
          </cell>
          <cell r="B4882">
            <v>2376.48</v>
          </cell>
        </row>
        <row r="4883">
          <cell r="A4883">
            <v>38443</v>
          </cell>
          <cell r="B4883">
            <v>2363.23</v>
          </cell>
        </row>
        <row r="4884">
          <cell r="A4884">
            <v>38444</v>
          </cell>
          <cell r="B4884">
            <v>2365.98</v>
          </cell>
        </row>
        <row r="4885">
          <cell r="A4885">
            <v>38445</v>
          </cell>
          <cell r="B4885">
            <v>2365.98</v>
          </cell>
        </row>
        <row r="4886">
          <cell r="A4886">
            <v>38446</v>
          </cell>
          <cell r="B4886">
            <v>2365.98</v>
          </cell>
        </row>
        <row r="4887">
          <cell r="A4887">
            <v>38447</v>
          </cell>
          <cell r="B4887">
            <v>2374.4699999999998</v>
          </cell>
        </row>
        <row r="4888">
          <cell r="A4888">
            <v>38448</v>
          </cell>
          <cell r="B4888">
            <v>2369.67</v>
          </cell>
        </row>
        <row r="4889">
          <cell r="A4889">
            <v>38449</v>
          </cell>
          <cell r="B4889">
            <v>2362.2800000000002</v>
          </cell>
        </row>
        <row r="4890">
          <cell r="A4890">
            <v>38450</v>
          </cell>
          <cell r="B4890">
            <v>2353.16</v>
          </cell>
        </row>
        <row r="4891">
          <cell r="A4891">
            <v>38451</v>
          </cell>
          <cell r="B4891">
            <v>2349.8000000000002</v>
          </cell>
        </row>
        <row r="4892">
          <cell r="A4892">
            <v>38452</v>
          </cell>
          <cell r="B4892">
            <v>2349.8000000000002</v>
          </cell>
        </row>
        <row r="4893">
          <cell r="A4893">
            <v>38453</v>
          </cell>
          <cell r="B4893">
            <v>2349.8000000000002</v>
          </cell>
        </row>
        <row r="4894">
          <cell r="A4894">
            <v>38454</v>
          </cell>
          <cell r="B4894">
            <v>2331.9499999999998</v>
          </cell>
        </row>
        <row r="4895">
          <cell r="A4895">
            <v>38455</v>
          </cell>
          <cell r="B4895">
            <v>2335.4</v>
          </cell>
        </row>
        <row r="4896">
          <cell r="A4896">
            <v>38456</v>
          </cell>
          <cell r="B4896">
            <v>2328.7399999999998</v>
          </cell>
        </row>
        <row r="4897">
          <cell r="A4897">
            <v>38457</v>
          </cell>
          <cell r="B4897">
            <v>2346.09</v>
          </cell>
        </row>
        <row r="4898">
          <cell r="A4898">
            <v>38458</v>
          </cell>
          <cell r="B4898">
            <v>2363.96</v>
          </cell>
        </row>
        <row r="4899">
          <cell r="A4899">
            <v>38459</v>
          </cell>
          <cell r="B4899">
            <v>2363.96</v>
          </cell>
        </row>
        <row r="4900">
          <cell r="A4900">
            <v>38460</v>
          </cell>
          <cell r="B4900">
            <v>2363.96</v>
          </cell>
        </row>
        <row r="4901">
          <cell r="A4901">
            <v>38461</v>
          </cell>
          <cell r="B4901">
            <v>2363.3000000000002</v>
          </cell>
        </row>
        <row r="4902">
          <cell r="A4902">
            <v>38462</v>
          </cell>
          <cell r="B4902">
            <v>2355.64</v>
          </cell>
        </row>
        <row r="4903">
          <cell r="A4903">
            <v>38463</v>
          </cell>
          <cell r="B4903">
            <v>2344.4499999999998</v>
          </cell>
        </row>
        <row r="4904">
          <cell r="A4904">
            <v>38464</v>
          </cell>
          <cell r="B4904">
            <v>2336.35</v>
          </cell>
        </row>
        <row r="4905">
          <cell r="A4905">
            <v>38465</v>
          </cell>
          <cell r="B4905">
            <v>2336.25</v>
          </cell>
        </row>
        <row r="4906">
          <cell r="A4906">
            <v>38466</v>
          </cell>
          <cell r="B4906">
            <v>2336.25</v>
          </cell>
        </row>
        <row r="4907">
          <cell r="A4907">
            <v>38467</v>
          </cell>
          <cell r="B4907">
            <v>2336.25</v>
          </cell>
        </row>
        <row r="4908">
          <cell r="A4908">
            <v>38468</v>
          </cell>
          <cell r="B4908">
            <v>2343.9699999999998</v>
          </cell>
        </row>
        <row r="4909">
          <cell r="A4909">
            <v>38469</v>
          </cell>
          <cell r="B4909">
            <v>2342.56</v>
          </cell>
        </row>
        <row r="4910">
          <cell r="A4910">
            <v>38470</v>
          </cell>
          <cell r="B4910">
            <v>2338.0700000000002</v>
          </cell>
        </row>
        <row r="4911">
          <cell r="A4911">
            <v>38471</v>
          </cell>
          <cell r="B4911">
            <v>2344.87</v>
          </cell>
        </row>
        <row r="4912">
          <cell r="A4912">
            <v>38472</v>
          </cell>
          <cell r="B4912">
            <v>2348.3200000000002</v>
          </cell>
        </row>
        <row r="4913">
          <cell r="A4913">
            <v>38473</v>
          </cell>
          <cell r="B4913">
            <v>2348.3200000000002</v>
          </cell>
        </row>
        <row r="4914">
          <cell r="A4914">
            <v>38474</v>
          </cell>
          <cell r="B4914">
            <v>2348.3200000000002</v>
          </cell>
        </row>
        <row r="4915">
          <cell r="A4915">
            <v>38475</v>
          </cell>
          <cell r="B4915">
            <v>2349.59</v>
          </cell>
        </row>
        <row r="4916">
          <cell r="A4916">
            <v>38476</v>
          </cell>
          <cell r="B4916">
            <v>2345.4499999999998</v>
          </cell>
        </row>
        <row r="4917">
          <cell r="A4917">
            <v>38477</v>
          </cell>
          <cell r="B4917">
            <v>2337.08</v>
          </cell>
        </row>
        <row r="4918">
          <cell r="A4918">
            <v>38478</v>
          </cell>
          <cell r="B4918">
            <v>2338.44</v>
          </cell>
        </row>
        <row r="4919">
          <cell r="A4919">
            <v>38479</v>
          </cell>
          <cell r="B4919">
            <v>2339.06</v>
          </cell>
        </row>
        <row r="4920">
          <cell r="A4920">
            <v>38480</v>
          </cell>
          <cell r="B4920">
            <v>2339.06</v>
          </cell>
        </row>
        <row r="4921">
          <cell r="A4921">
            <v>38481</v>
          </cell>
          <cell r="B4921">
            <v>2339.06</v>
          </cell>
        </row>
        <row r="4922">
          <cell r="A4922">
            <v>38482</v>
          </cell>
          <cell r="B4922">
            <v>2339.06</v>
          </cell>
        </row>
        <row r="4923">
          <cell r="A4923">
            <v>38483</v>
          </cell>
          <cell r="B4923">
            <v>2339.77</v>
          </cell>
        </row>
        <row r="4924">
          <cell r="A4924">
            <v>38484</v>
          </cell>
          <cell r="B4924">
            <v>2340.9899999999998</v>
          </cell>
        </row>
        <row r="4925">
          <cell r="A4925">
            <v>38485</v>
          </cell>
          <cell r="B4925">
            <v>2344</v>
          </cell>
        </row>
        <row r="4926">
          <cell r="A4926">
            <v>38486</v>
          </cell>
          <cell r="B4926">
            <v>2348.69</v>
          </cell>
        </row>
        <row r="4927">
          <cell r="A4927">
            <v>38487</v>
          </cell>
          <cell r="B4927">
            <v>2348.69</v>
          </cell>
        </row>
        <row r="4928">
          <cell r="A4928">
            <v>38488</v>
          </cell>
          <cell r="B4928">
            <v>2348.69</v>
          </cell>
        </row>
        <row r="4929">
          <cell r="A4929">
            <v>38489</v>
          </cell>
          <cell r="B4929">
            <v>2347.25</v>
          </cell>
        </row>
        <row r="4930">
          <cell r="A4930">
            <v>38490</v>
          </cell>
          <cell r="B4930">
            <v>2341.7199999999998</v>
          </cell>
        </row>
        <row r="4931">
          <cell r="A4931">
            <v>38491</v>
          </cell>
          <cell r="B4931">
            <v>2339.44</v>
          </cell>
        </row>
        <row r="4932">
          <cell r="A4932">
            <v>38492</v>
          </cell>
          <cell r="B4932">
            <v>2336.9899999999998</v>
          </cell>
        </row>
        <row r="4933">
          <cell r="A4933">
            <v>38493</v>
          </cell>
          <cell r="B4933">
            <v>2337</v>
          </cell>
        </row>
        <row r="4934">
          <cell r="A4934">
            <v>38494</v>
          </cell>
          <cell r="B4934">
            <v>2337</v>
          </cell>
        </row>
        <row r="4935">
          <cell r="A4935">
            <v>38495</v>
          </cell>
          <cell r="B4935">
            <v>2337</v>
          </cell>
        </row>
        <row r="4936">
          <cell r="A4936">
            <v>38496</v>
          </cell>
          <cell r="B4936">
            <v>2329.0500000000002</v>
          </cell>
        </row>
        <row r="4937">
          <cell r="A4937">
            <v>38497</v>
          </cell>
          <cell r="B4937">
            <v>2328.69</v>
          </cell>
        </row>
        <row r="4938">
          <cell r="A4938">
            <v>38498</v>
          </cell>
          <cell r="B4938">
            <v>2329.35</v>
          </cell>
        </row>
        <row r="4939">
          <cell r="A4939">
            <v>38499</v>
          </cell>
          <cell r="B4939">
            <v>2330.79</v>
          </cell>
        </row>
        <row r="4940">
          <cell r="A4940">
            <v>38500</v>
          </cell>
          <cell r="B4940">
            <v>2332.79</v>
          </cell>
        </row>
        <row r="4941">
          <cell r="A4941">
            <v>38501</v>
          </cell>
          <cell r="B4941">
            <v>2332.79</v>
          </cell>
        </row>
        <row r="4942">
          <cell r="A4942">
            <v>38502</v>
          </cell>
          <cell r="B4942">
            <v>2332.79</v>
          </cell>
        </row>
        <row r="4943">
          <cell r="A4943">
            <v>38503</v>
          </cell>
          <cell r="B4943">
            <v>2332.79</v>
          </cell>
        </row>
        <row r="4944">
          <cell r="A4944">
            <v>38504</v>
          </cell>
          <cell r="B4944">
            <v>2338.89</v>
          </cell>
        </row>
        <row r="4945">
          <cell r="A4945">
            <v>38505</v>
          </cell>
          <cell r="B4945">
            <v>2339.67</v>
          </cell>
        </row>
        <row r="4946">
          <cell r="A4946">
            <v>38506</v>
          </cell>
          <cell r="B4946">
            <v>2336.65</v>
          </cell>
        </row>
        <row r="4947">
          <cell r="A4947">
            <v>38507</v>
          </cell>
          <cell r="B4947">
            <v>2330.9299999999998</v>
          </cell>
        </row>
        <row r="4948">
          <cell r="A4948">
            <v>38508</v>
          </cell>
          <cell r="B4948">
            <v>2330.9299999999998</v>
          </cell>
        </row>
        <row r="4949">
          <cell r="A4949">
            <v>38509</v>
          </cell>
          <cell r="B4949">
            <v>2330.9299999999998</v>
          </cell>
        </row>
        <row r="4950">
          <cell r="A4950">
            <v>38510</v>
          </cell>
          <cell r="B4950">
            <v>2330.9299999999998</v>
          </cell>
        </row>
        <row r="4951">
          <cell r="A4951">
            <v>38511</v>
          </cell>
          <cell r="B4951">
            <v>2331.38</v>
          </cell>
        </row>
        <row r="4952">
          <cell r="A4952">
            <v>38512</v>
          </cell>
          <cell r="B4952">
            <v>2347.83</v>
          </cell>
        </row>
        <row r="4953">
          <cell r="A4953">
            <v>38513</v>
          </cell>
          <cell r="B4953">
            <v>2361.41</v>
          </cell>
        </row>
        <row r="4954">
          <cell r="A4954">
            <v>38514</v>
          </cell>
          <cell r="B4954">
            <v>2349.17</v>
          </cell>
        </row>
        <row r="4955">
          <cell r="A4955">
            <v>38515</v>
          </cell>
          <cell r="B4955">
            <v>2349.17</v>
          </cell>
        </row>
        <row r="4956">
          <cell r="A4956">
            <v>38516</v>
          </cell>
          <cell r="B4956">
            <v>2349.17</v>
          </cell>
        </row>
        <row r="4957">
          <cell r="A4957">
            <v>38517</v>
          </cell>
          <cell r="B4957">
            <v>2345.6</v>
          </cell>
        </row>
        <row r="4958">
          <cell r="A4958">
            <v>38518</v>
          </cell>
          <cell r="B4958">
            <v>2334.27</v>
          </cell>
        </row>
        <row r="4959">
          <cell r="A4959">
            <v>38519</v>
          </cell>
          <cell r="B4959">
            <v>2330.33</v>
          </cell>
        </row>
        <row r="4960">
          <cell r="A4960">
            <v>38520</v>
          </cell>
          <cell r="B4960">
            <v>2326.4299999999998</v>
          </cell>
        </row>
        <row r="4961">
          <cell r="A4961">
            <v>38521</v>
          </cell>
          <cell r="B4961">
            <v>2322.0500000000002</v>
          </cell>
        </row>
        <row r="4962">
          <cell r="A4962">
            <v>38522</v>
          </cell>
          <cell r="B4962">
            <v>2322.0500000000002</v>
          </cell>
        </row>
        <row r="4963">
          <cell r="A4963">
            <v>38523</v>
          </cell>
          <cell r="B4963">
            <v>2322.0500000000002</v>
          </cell>
        </row>
        <row r="4964">
          <cell r="A4964">
            <v>38524</v>
          </cell>
          <cell r="B4964">
            <v>2319.11</v>
          </cell>
        </row>
        <row r="4965">
          <cell r="A4965">
            <v>38525</v>
          </cell>
          <cell r="B4965">
            <v>2314.89</v>
          </cell>
        </row>
        <row r="4966">
          <cell r="A4966">
            <v>38526</v>
          </cell>
          <cell r="B4966">
            <v>2316.4499999999998</v>
          </cell>
        </row>
        <row r="4967">
          <cell r="A4967">
            <v>38527</v>
          </cell>
          <cell r="B4967">
            <v>2319.27</v>
          </cell>
        </row>
        <row r="4968">
          <cell r="A4968">
            <v>38528</v>
          </cell>
          <cell r="B4968">
            <v>2320.29</v>
          </cell>
        </row>
        <row r="4969">
          <cell r="A4969">
            <v>38529</v>
          </cell>
          <cell r="B4969">
            <v>2320.29</v>
          </cell>
        </row>
        <row r="4970">
          <cell r="A4970">
            <v>38530</v>
          </cell>
          <cell r="B4970">
            <v>2320.29</v>
          </cell>
        </row>
        <row r="4971">
          <cell r="A4971">
            <v>38531</v>
          </cell>
          <cell r="B4971">
            <v>2323.19</v>
          </cell>
        </row>
        <row r="4972">
          <cell r="A4972">
            <v>38532</v>
          </cell>
          <cell r="B4972">
            <v>2327.9</v>
          </cell>
        </row>
        <row r="4973">
          <cell r="A4973">
            <v>38533</v>
          </cell>
          <cell r="B4973">
            <v>2331.81</v>
          </cell>
        </row>
        <row r="4974">
          <cell r="A4974">
            <v>38534</v>
          </cell>
          <cell r="B4974">
            <v>2324.2199999999998</v>
          </cell>
        </row>
        <row r="4975">
          <cell r="A4975">
            <v>38535</v>
          </cell>
          <cell r="B4975">
            <v>2324.69</v>
          </cell>
        </row>
        <row r="4976">
          <cell r="A4976">
            <v>38536</v>
          </cell>
          <cell r="B4976">
            <v>2324.69</v>
          </cell>
        </row>
        <row r="4977">
          <cell r="A4977">
            <v>38537</v>
          </cell>
          <cell r="B4977">
            <v>2324.69</v>
          </cell>
        </row>
        <row r="4978">
          <cell r="A4978">
            <v>38538</v>
          </cell>
          <cell r="B4978">
            <v>2324.69</v>
          </cell>
        </row>
        <row r="4979">
          <cell r="A4979">
            <v>38539</v>
          </cell>
          <cell r="B4979">
            <v>2338.17</v>
          </cell>
        </row>
        <row r="4980">
          <cell r="A4980">
            <v>38540</v>
          </cell>
          <cell r="B4980">
            <v>2338.86</v>
          </cell>
        </row>
        <row r="4981">
          <cell r="A4981">
            <v>38541</v>
          </cell>
          <cell r="B4981">
            <v>2332.6999999999998</v>
          </cell>
        </row>
        <row r="4982">
          <cell r="A4982">
            <v>38542</v>
          </cell>
          <cell r="B4982">
            <v>2330.7199999999998</v>
          </cell>
        </row>
        <row r="4983">
          <cell r="A4983">
            <v>38543</v>
          </cell>
          <cell r="B4983">
            <v>2330.7199999999998</v>
          </cell>
        </row>
        <row r="4984">
          <cell r="A4984">
            <v>38544</v>
          </cell>
          <cell r="B4984">
            <v>2330.7199999999998</v>
          </cell>
        </row>
        <row r="4985">
          <cell r="A4985">
            <v>38545</v>
          </cell>
          <cell r="B4985">
            <v>2324.37</v>
          </cell>
        </row>
        <row r="4986">
          <cell r="A4986">
            <v>38546</v>
          </cell>
          <cell r="B4986">
            <v>2323.08</v>
          </cell>
        </row>
        <row r="4987">
          <cell r="A4987">
            <v>38547</v>
          </cell>
          <cell r="B4987">
            <v>2326.09</v>
          </cell>
        </row>
        <row r="4988">
          <cell r="A4988">
            <v>38548</v>
          </cell>
          <cell r="B4988">
            <v>2329.4</v>
          </cell>
        </row>
        <row r="4989">
          <cell r="A4989">
            <v>38549</v>
          </cell>
          <cell r="B4989">
            <v>2332.0700000000002</v>
          </cell>
        </row>
        <row r="4990">
          <cell r="A4990">
            <v>38550</v>
          </cell>
          <cell r="B4990">
            <v>2332.0700000000002</v>
          </cell>
        </row>
        <row r="4991">
          <cell r="A4991">
            <v>38551</v>
          </cell>
          <cell r="B4991">
            <v>2332.0700000000002</v>
          </cell>
        </row>
        <row r="4992">
          <cell r="A4992">
            <v>38552</v>
          </cell>
          <cell r="B4992">
            <v>2320.2600000000002</v>
          </cell>
        </row>
        <row r="4993">
          <cell r="A4993">
            <v>38553</v>
          </cell>
          <cell r="B4993">
            <v>2312.73</v>
          </cell>
        </row>
        <row r="4994">
          <cell r="A4994">
            <v>38554</v>
          </cell>
          <cell r="B4994">
            <v>2312.73</v>
          </cell>
        </row>
        <row r="4995">
          <cell r="A4995">
            <v>38555</v>
          </cell>
          <cell r="B4995">
            <v>2312.8200000000002</v>
          </cell>
        </row>
        <row r="4996">
          <cell r="A4996">
            <v>38556</v>
          </cell>
          <cell r="B4996">
            <v>2316.42</v>
          </cell>
        </row>
        <row r="4997">
          <cell r="A4997">
            <v>38557</v>
          </cell>
          <cell r="B4997">
            <v>2316.42</v>
          </cell>
        </row>
        <row r="4998">
          <cell r="A4998">
            <v>38558</v>
          </cell>
          <cell r="B4998">
            <v>2316.42</v>
          </cell>
        </row>
        <row r="4999">
          <cell r="A4999">
            <v>38559</v>
          </cell>
          <cell r="B4999">
            <v>2315.39</v>
          </cell>
        </row>
        <row r="5000">
          <cell r="A5000">
            <v>38560</v>
          </cell>
          <cell r="B5000">
            <v>2316.9299999999998</v>
          </cell>
        </row>
        <row r="5001">
          <cell r="A5001">
            <v>38561</v>
          </cell>
          <cell r="B5001">
            <v>2313.84</v>
          </cell>
        </row>
        <row r="5002">
          <cell r="A5002">
            <v>38562</v>
          </cell>
          <cell r="B5002">
            <v>2311.4299999999998</v>
          </cell>
        </row>
        <row r="5003">
          <cell r="A5003">
            <v>38563</v>
          </cell>
          <cell r="B5003">
            <v>2308.4899999999998</v>
          </cell>
        </row>
        <row r="5004">
          <cell r="A5004">
            <v>38564</v>
          </cell>
          <cell r="B5004">
            <v>2308.4899999999998</v>
          </cell>
        </row>
        <row r="5005">
          <cell r="A5005">
            <v>38565</v>
          </cell>
          <cell r="B5005">
            <v>2308.4899999999998</v>
          </cell>
        </row>
        <row r="5006">
          <cell r="A5006">
            <v>38566</v>
          </cell>
          <cell r="B5006">
            <v>2308.42</v>
          </cell>
        </row>
        <row r="5007">
          <cell r="A5007">
            <v>38567</v>
          </cell>
          <cell r="B5007">
            <v>2305.9499999999998</v>
          </cell>
        </row>
        <row r="5008">
          <cell r="A5008">
            <v>38568</v>
          </cell>
          <cell r="B5008">
            <v>2306.5100000000002</v>
          </cell>
        </row>
        <row r="5009">
          <cell r="A5009">
            <v>38569</v>
          </cell>
          <cell r="B5009">
            <v>2307.4</v>
          </cell>
        </row>
        <row r="5010">
          <cell r="A5010">
            <v>38570</v>
          </cell>
          <cell r="B5010">
            <v>2307.69</v>
          </cell>
        </row>
        <row r="5011">
          <cell r="A5011">
            <v>38571</v>
          </cell>
          <cell r="B5011">
            <v>2307.69</v>
          </cell>
        </row>
        <row r="5012">
          <cell r="A5012">
            <v>38572</v>
          </cell>
          <cell r="B5012">
            <v>2307.69</v>
          </cell>
        </row>
        <row r="5013">
          <cell r="A5013">
            <v>38573</v>
          </cell>
          <cell r="B5013">
            <v>2308.3000000000002</v>
          </cell>
        </row>
        <row r="5014">
          <cell r="A5014">
            <v>38574</v>
          </cell>
          <cell r="B5014">
            <v>2305.63</v>
          </cell>
        </row>
        <row r="5015">
          <cell r="A5015">
            <v>38575</v>
          </cell>
          <cell r="B5015">
            <v>2299.75</v>
          </cell>
        </row>
        <row r="5016">
          <cell r="A5016">
            <v>38576</v>
          </cell>
          <cell r="B5016">
            <v>2313.52</v>
          </cell>
        </row>
        <row r="5017">
          <cell r="A5017">
            <v>38577</v>
          </cell>
          <cell r="B5017">
            <v>2308.38</v>
          </cell>
        </row>
        <row r="5018">
          <cell r="A5018">
            <v>38578</v>
          </cell>
          <cell r="B5018">
            <v>2308.38</v>
          </cell>
        </row>
        <row r="5019">
          <cell r="A5019">
            <v>38579</v>
          </cell>
          <cell r="B5019">
            <v>2308.38</v>
          </cell>
        </row>
        <row r="5020">
          <cell r="A5020">
            <v>38580</v>
          </cell>
          <cell r="B5020">
            <v>2308.38</v>
          </cell>
        </row>
        <row r="5021">
          <cell r="A5021">
            <v>38581</v>
          </cell>
          <cell r="B5021">
            <v>2301.7399999999998</v>
          </cell>
        </row>
        <row r="5022">
          <cell r="A5022">
            <v>38582</v>
          </cell>
          <cell r="B5022">
            <v>2303.1999999999998</v>
          </cell>
        </row>
        <row r="5023">
          <cell r="A5023">
            <v>38583</v>
          </cell>
          <cell r="B5023">
            <v>2307.4499999999998</v>
          </cell>
        </row>
        <row r="5024">
          <cell r="A5024">
            <v>38584</v>
          </cell>
          <cell r="B5024">
            <v>2309.83</v>
          </cell>
        </row>
        <row r="5025">
          <cell r="A5025">
            <v>38585</v>
          </cell>
          <cell r="B5025">
            <v>2309.83</v>
          </cell>
        </row>
        <row r="5026">
          <cell r="A5026">
            <v>38586</v>
          </cell>
          <cell r="B5026">
            <v>2309.83</v>
          </cell>
        </row>
        <row r="5027">
          <cell r="A5027">
            <v>38587</v>
          </cell>
          <cell r="B5027">
            <v>2304.2600000000002</v>
          </cell>
        </row>
        <row r="5028">
          <cell r="A5028">
            <v>38588</v>
          </cell>
          <cell r="B5028">
            <v>2302.59</v>
          </cell>
        </row>
        <row r="5029">
          <cell r="A5029">
            <v>38589</v>
          </cell>
          <cell r="B5029">
            <v>2305.0500000000002</v>
          </cell>
        </row>
        <row r="5030">
          <cell r="A5030">
            <v>38590</v>
          </cell>
          <cell r="B5030">
            <v>2305.87</v>
          </cell>
        </row>
        <row r="5031">
          <cell r="A5031">
            <v>38591</v>
          </cell>
          <cell r="B5031">
            <v>2306.71</v>
          </cell>
        </row>
        <row r="5032">
          <cell r="A5032">
            <v>38592</v>
          </cell>
          <cell r="B5032">
            <v>2306.71</v>
          </cell>
        </row>
        <row r="5033">
          <cell r="A5033">
            <v>38593</v>
          </cell>
          <cell r="B5033">
            <v>2306.71</v>
          </cell>
        </row>
        <row r="5034">
          <cell r="A5034">
            <v>38594</v>
          </cell>
          <cell r="B5034">
            <v>2305.15</v>
          </cell>
        </row>
        <row r="5035">
          <cell r="A5035">
            <v>38595</v>
          </cell>
          <cell r="B5035">
            <v>2304.3000000000002</v>
          </cell>
        </row>
        <row r="5036">
          <cell r="A5036">
            <v>38596</v>
          </cell>
          <cell r="B5036">
            <v>2302.7800000000002</v>
          </cell>
        </row>
        <row r="5037">
          <cell r="A5037">
            <v>38597</v>
          </cell>
          <cell r="B5037">
            <v>2298.85</v>
          </cell>
        </row>
        <row r="5038">
          <cell r="A5038">
            <v>38598</v>
          </cell>
          <cell r="B5038">
            <v>2295.31</v>
          </cell>
        </row>
        <row r="5039">
          <cell r="A5039">
            <v>38599</v>
          </cell>
          <cell r="B5039">
            <v>2295.31</v>
          </cell>
        </row>
        <row r="5040">
          <cell r="A5040">
            <v>38600</v>
          </cell>
          <cell r="B5040">
            <v>2295.31</v>
          </cell>
        </row>
        <row r="5041">
          <cell r="A5041">
            <v>38601</v>
          </cell>
          <cell r="B5041">
            <v>2295.31</v>
          </cell>
        </row>
        <row r="5042">
          <cell r="A5042">
            <v>38602</v>
          </cell>
          <cell r="B5042">
            <v>2286.61</v>
          </cell>
        </row>
        <row r="5043">
          <cell r="A5043">
            <v>38603</v>
          </cell>
          <cell r="B5043">
            <v>2279.9499999999998</v>
          </cell>
        </row>
        <row r="5044">
          <cell r="A5044">
            <v>38604</v>
          </cell>
          <cell r="B5044">
            <v>2289.3000000000002</v>
          </cell>
        </row>
        <row r="5045">
          <cell r="A5045">
            <v>38605</v>
          </cell>
          <cell r="B5045">
            <v>2305.09</v>
          </cell>
        </row>
        <row r="5046">
          <cell r="A5046">
            <v>38606</v>
          </cell>
          <cell r="B5046">
            <v>2305.09</v>
          </cell>
        </row>
        <row r="5047">
          <cell r="A5047">
            <v>38607</v>
          </cell>
          <cell r="B5047">
            <v>2305.09</v>
          </cell>
        </row>
        <row r="5048">
          <cell r="A5048">
            <v>38608</v>
          </cell>
          <cell r="B5048">
            <v>2306.71</v>
          </cell>
        </row>
        <row r="5049">
          <cell r="A5049">
            <v>38609</v>
          </cell>
          <cell r="B5049">
            <v>2295.02</v>
          </cell>
        </row>
        <row r="5050">
          <cell r="A5050">
            <v>38610</v>
          </cell>
          <cell r="B5050">
            <v>2290.02</v>
          </cell>
        </row>
        <row r="5051">
          <cell r="A5051">
            <v>38611</v>
          </cell>
          <cell r="B5051">
            <v>2299.8200000000002</v>
          </cell>
        </row>
        <row r="5052">
          <cell r="A5052">
            <v>38612</v>
          </cell>
          <cell r="B5052">
            <v>2301.9899999999998</v>
          </cell>
        </row>
        <row r="5053">
          <cell r="A5053">
            <v>38613</v>
          </cell>
          <cell r="B5053">
            <v>2301.9899999999998</v>
          </cell>
        </row>
        <row r="5054">
          <cell r="A5054">
            <v>38614</v>
          </cell>
          <cell r="B5054">
            <v>2301.9899999999998</v>
          </cell>
        </row>
        <row r="5055">
          <cell r="A5055">
            <v>38615</v>
          </cell>
          <cell r="B5055">
            <v>2295.5700000000002</v>
          </cell>
        </row>
        <row r="5056">
          <cell r="A5056">
            <v>38616</v>
          </cell>
          <cell r="B5056">
            <v>2300.58</v>
          </cell>
        </row>
        <row r="5057">
          <cell r="A5057">
            <v>38617</v>
          </cell>
          <cell r="B5057">
            <v>2291.0500000000002</v>
          </cell>
        </row>
        <row r="5058">
          <cell r="A5058">
            <v>38618</v>
          </cell>
          <cell r="B5058">
            <v>2292.59</v>
          </cell>
        </row>
        <row r="5059">
          <cell r="A5059">
            <v>38619</v>
          </cell>
          <cell r="B5059">
            <v>2290.0300000000002</v>
          </cell>
        </row>
        <row r="5060">
          <cell r="A5060">
            <v>38620</v>
          </cell>
          <cell r="B5060">
            <v>2290.0300000000002</v>
          </cell>
        </row>
        <row r="5061">
          <cell r="A5061">
            <v>38621</v>
          </cell>
          <cell r="B5061">
            <v>2290.0300000000002</v>
          </cell>
        </row>
        <row r="5062">
          <cell r="A5062">
            <v>38622</v>
          </cell>
          <cell r="B5062">
            <v>2289.1799999999998</v>
          </cell>
        </row>
        <row r="5063">
          <cell r="A5063">
            <v>38623</v>
          </cell>
          <cell r="B5063">
            <v>2290.7399999999998</v>
          </cell>
        </row>
        <row r="5064">
          <cell r="A5064">
            <v>38624</v>
          </cell>
          <cell r="B5064">
            <v>2293.29</v>
          </cell>
        </row>
        <row r="5065">
          <cell r="A5065">
            <v>38625</v>
          </cell>
          <cell r="B5065">
            <v>2289.61</v>
          </cell>
        </row>
        <row r="5066">
          <cell r="A5066">
            <v>38626</v>
          </cell>
          <cell r="B5066">
            <v>2288.2199999999998</v>
          </cell>
        </row>
        <row r="5067">
          <cell r="A5067">
            <v>38627</v>
          </cell>
          <cell r="B5067">
            <v>2288.2199999999998</v>
          </cell>
        </row>
        <row r="5068">
          <cell r="A5068">
            <v>38628</v>
          </cell>
          <cell r="B5068">
            <v>2288.2199999999998</v>
          </cell>
        </row>
        <row r="5069">
          <cell r="A5069">
            <v>38629</v>
          </cell>
          <cell r="B5069">
            <v>2289.13</v>
          </cell>
        </row>
        <row r="5070">
          <cell r="A5070">
            <v>38630</v>
          </cell>
          <cell r="B5070">
            <v>2289.79</v>
          </cell>
        </row>
        <row r="5071">
          <cell r="A5071">
            <v>38631</v>
          </cell>
          <cell r="B5071">
            <v>2294.12</v>
          </cell>
        </row>
        <row r="5072">
          <cell r="A5072">
            <v>38632</v>
          </cell>
          <cell r="B5072">
            <v>2302.79</v>
          </cell>
        </row>
        <row r="5073">
          <cell r="A5073">
            <v>38633</v>
          </cell>
          <cell r="B5073">
            <v>2303.0100000000002</v>
          </cell>
        </row>
        <row r="5074">
          <cell r="A5074">
            <v>38634</v>
          </cell>
          <cell r="B5074">
            <v>2303.0100000000002</v>
          </cell>
        </row>
        <row r="5075">
          <cell r="A5075">
            <v>38635</v>
          </cell>
          <cell r="B5075">
            <v>2303.0100000000002</v>
          </cell>
        </row>
        <row r="5076">
          <cell r="A5076">
            <v>38636</v>
          </cell>
          <cell r="B5076">
            <v>2303.0100000000002</v>
          </cell>
        </row>
        <row r="5077">
          <cell r="A5077">
            <v>38637</v>
          </cell>
          <cell r="B5077">
            <v>2299.94</v>
          </cell>
        </row>
        <row r="5078">
          <cell r="A5078">
            <v>38638</v>
          </cell>
          <cell r="B5078">
            <v>2299.4699999999998</v>
          </cell>
        </row>
        <row r="5079">
          <cell r="A5079">
            <v>38639</v>
          </cell>
          <cell r="B5079">
            <v>2298.9899999999998</v>
          </cell>
        </row>
        <row r="5080">
          <cell r="A5080">
            <v>38640</v>
          </cell>
          <cell r="B5080">
            <v>2294.75</v>
          </cell>
        </row>
        <row r="5081">
          <cell r="A5081">
            <v>38641</v>
          </cell>
          <cell r="B5081">
            <v>2294.75</v>
          </cell>
        </row>
        <row r="5082">
          <cell r="A5082">
            <v>38642</v>
          </cell>
          <cell r="B5082">
            <v>2294.75</v>
          </cell>
        </row>
        <row r="5083">
          <cell r="A5083">
            <v>38643</v>
          </cell>
          <cell r="B5083">
            <v>2294.75</v>
          </cell>
        </row>
        <row r="5084">
          <cell r="A5084">
            <v>38644</v>
          </cell>
          <cell r="B5084">
            <v>2288.69</v>
          </cell>
        </row>
        <row r="5085">
          <cell r="A5085">
            <v>38645</v>
          </cell>
          <cell r="B5085">
            <v>2283.96</v>
          </cell>
        </row>
        <row r="5086">
          <cell r="A5086">
            <v>38646</v>
          </cell>
          <cell r="B5086">
            <v>2289.15</v>
          </cell>
        </row>
        <row r="5087">
          <cell r="A5087">
            <v>38647</v>
          </cell>
          <cell r="B5087">
            <v>2288.69</v>
          </cell>
        </row>
        <row r="5088">
          <cell r="A5088">
            <v>38648</v>
          </cell>
          <cell r="B5088">
            <v>2288.69</v>
          </cell>
        </row>
        <row r="5089">
          <cell r="A5089">
            <v>38649</v>
          </cell>
          <cell r="B5089">
            <v>2288.69</v>
          </cell>
        </row>
        <row r="5090">
          <cell r="A5090">
            <v>38650</v>
          </cell>
          <cell r="B5090">
            <v>2285.37</v>
          </cell>
        </row>
        <row r="5091">
          <cell r="A5091">
            <v>38651</v>
          </cell>
          <cell r="B5091">
            <v>2284.0500000000002</v>
          </cell>
        </row>
        <row r="5092">
          <cell r="A5092">
            <v>38652</v>
          </cell>
          <cell r="B5092">
            <v>2288.52</v>
          </cell>
        </row>
        <row r="5093">
          <cell r="A5093">
            <v>38653</v>
          </cell>
          <cell r="B5093">
            <v>2289.87</v>
          </cell>
        </row>
        <row r="5094">
          <cell r="A5094">
            <v>38654</v>
          </cell>
          <cell r="B5094">
            <v>2289.5700000000002</v>
          </cell>
        </row>
        <row r="5095">
          <cell r="A5095">
            <v>38655</v>
          </cell>
          <cell r="B5095">
            <v>2289.5700000000002</v>
          </cell>
        </row>
        <row r="5096">
          <cell r="A5096">
            <v>38656</v>
          </cell>
          <cell r="B5096">
            <v>2289.5700000000002</v>
          </cell>
        </row>
        <row r="5097">
          <cell r="A5097">
            <v>38657</v>
          </cell>
          <cell r="B5097">
            <v>2287.5100000000002</v>
          </cell>
        </row>
        <row r="5098">
          <cell r="A5098">
            <v>38658</v>
          </cell>
          <cell r="B5098">
            <v>2285.83</v>
          </cell>
        </row>
        <row r="5099">
          <cell r="A5099">
            <v>38659</v>
          </cell>
          <cell r="B5099">
            <v>2285.2399999999998</v>
          </cell>
        </row>
        <row r="5100">
          <cell r="A5100">
            <v>38660</v>
          </cell>
          <cell r="B5100">
            <v>2283.7800000000002</v>
          </cell>
        </row>
        <row r="5101">
          <cell r="A5101">
            <v>38661</v>
          </cell>
          <cell r="B5101">
            <v>2282.7600000000002</v>
          </cell>
        </row>
        <row r="5102">
          <cell r="A5102">
            <v>38662</v>
          </cell>
          <cell r="B5102">
            <v>2282.7600000000002</v>
          </cell>
        </row>
        <row r="5103">
          <cell r="A5103">
            <v>38663</v>
          </cell>
          <cell r="B5103">
            <v>2282.7600000000002</v>
          </cell>
        </row>
        <row r="5104">
          <cell r="A5104">
            <v>38664</v>
          </cell>
          <cell r="B5104">
            <v>2282.7600000000002</v>
          </cell>
        </row>
        <row r="5105">
          <cell r="A5105">
            <v>38665</v>
          </cell>
          <cell r="B5105">
            <v>2282.67</v>
          </cell>
        </row>
        <row r="5106">
          <cell r="A5106">
            <v>38666</v>
          </cell>
          <cell r="B5106">
            <v>2280.94</v>
          </cell>
        </row>
        <row r="5107">
          <cell r="A5107">
            <v>38667</v>
          </cell>
          <cell r="B5107">
            <v>2280.19</v>
          </cell>
        </row>
        <row r="5108">
          <cell r="A5108">
            <v>38668</v>
          </cell>
          <cell r="B5108">
            <v>2280.19</v>
          </cell>
        </row>
        <row r="5109">
          <cell r="A5109">
            <v>38669</v>
          </cell>
          <cell r="B5109">
            <v>2280.19</v>
          </cell>
        </row>
        <row r="5110">
          <cell r="A5110">
            <v>38670</v>
          </cell>
          <cell r="B5110">
            <v>2280.19</v>
          </cell>
        </row>
        <row r="5111">
          <cell r="A5111">
            <v>38671</v>
          </cell>
          <cell r="B5111">
            <v>2280.19</v>
          </cell>
        </row>
        <row r="5112">
          <cell r="A5112">
            <v>38672</v>
          </cell>
          <cell r="B5112">
            <v>2280.4299999999998</v>
          </cell>
        </row>
        <row r="5113">
          <cell r="A5113">
            <v>38673</v>
          </cell>
          <cell r="B5113">
            <v>2278.23</v>
          </cell>
        </row>
        <row r="5114">
          <cell r="A5114">
            <v>38674</v>
          </cell>
          <cell r="B5114">
            <v>2277.9899999999998</v>
          </cell>
        </row>
        <row r="5115">
          <cell r="A5115">
            <v>38675</v>
          </cell>
          <cell r="B5115">
            <v>2277.73</v>
          </cell>
        </row>
        <row r="5116">
          <cell r="A5116">
            <v>38676</v>
          </cell>
          <cell r="B5116">
            <v>2277.73</v>
          </cell>
        </row>
        <row r="5117">
          <cell r="A5117">
            <v>38677</v>
          </cell>
          <cell r="B5117">
            <v>2277.73</v>
          </cell>
        </row>
        <row r="5118">
          <cell r="A5118">
            <v>38678</v>
          </cell>
          <cell r="B5118">
            <v>2276.64</v>
          </cell>
        </row>
        <row r="5119">
          <cell r="A5119">
            <v>38679</v>
          </cell>
          <cell r="B5119">
            <v>2278.48</v>
          </cell>
        </row>
        <row r="5120">
          <cell r="A5120">
            <v>38680</v>
          </cell>
          <cell r="B5120">
            <v>2277.92</v>
          </cell>
        </row>
        <row r="5121">
          <cell r="A5121">
            <v>38681</v>
          </cell>
          <cell r="B5121">
            <v>2277.92</v>
          </cell>
        </row>
        <row r="5122">
          <cell r="A5122">
            <v>38682</v>
          </cell>
          <cell r="B5122">
            <v>2275.4</v>
          </cell>
        </row>
        <row r="5123">
          <cell r="A5123">
            <v>38683</v>
          </cell>
          <cell r="B5123">
            <v>2275.4</v>
          </cell>
        </row>
        <row r="5124">
          <cell r="A5124">
            <v>38684</v>
          </cell>
          <cell r="B5124">
            <v>2275.4</v>
          </cell>
        </row>
        <row r="5125">
          <cell r="A5125">
            <v>38685</v>
          </cell>
          <cell r="B5125">
            <v>2273.08</v>
          </cell>
        </row>
        <row r="5126">
          <cell r="A5126">
            <v>38686</v>
          </cell>
          <cell r="B5126">
            <v>2274.04</v>
          </cell>
        </row>
        <row r="5127">
          <cell r="A5127">
            <v>38687</v>
          </cell>
          <cell r="B5127">
            <v>2274.71</v>
          </cell>
        </row>
        <row r="5128">
          <cell r="A5128">
            <v>38688</v>
          </cell>
          <cell r="B5128">
            <v>2272.9499999999998</v>
          </cell>
        </row>
        <row r="5129">
          <cell r="A5129">
            <v>38689</v>
          </cell>
          <cell r="B5129">
            <v>2274.39</v>
          </cell>
        </row>
        <row r="5130">
          <cell r="A5130">
            <v>38690</v>
          </cell>
          <cell r="B5130">
            <v>2274.39</v>
          </cell>
        </row>
        <row r="5131">
          <cell r="A5131">
            <v>38691</v>
          </cell>
          <cell r="B5131">
            <v>2274.39</v>
          </cell>
        </row>
        <row r="5132">
          <cell r="A5132">
            <v>38692</v>
          </cell>
          <cell r="B5132">
            <v>2274.1</v>
          </cell>
        </row>
        <row r="5133">
          <cell r="A5133">
            <v>38693</v>
          </cell>
          <cell r="B5133">
            <v>2274.19</v>
          </cell>
        </row>
        <row r="5134">
          <cell r="A5134">
            <v>38694</v>
          </cell>
          <cell r="B5134">
            <v>2274.06</v>
          </cell>
        </row>
        <row r="5135">
          <cell r="A5135">
            <v>38695</v>
          </cell>
          <cell r="B5135">
            <v>2274.06</v>
          </cell>
        </row>
        <row r="5136">
          <cell r="A5136">
            <v>38696</v>
          </cell>
          <cell r="B5136">
            <v>2275.09</v>
          </cell>
        </row>
        <row r="5137">
          <cell r="A5137">
            <v>38697</v>
          </cell>
          <cell r="B5137">
            <v>2275.09</v>
          </cell>
        </row>
        <row r="5138">
          <cell r="A5138">
            <v>38698</v>
          </cell>
          <cell r="B5138">
            <v>2275.09</v>
          </cell>
        </row>
        <row r="5139">
          <cell r="A5139">
            <v>38699</v>
          </cell>
          <cell r="B5139">
            <v>2275.4699999999998</v>
          </cell>
        </row>
        <row r="5140">
          <cell r="A5140">
            <v>38700</v>
          </cell>
          <cell r="B5140">
            <v>2275.33</v>
          </cell>
        </row>
        <row r="5141">
          <cell r="A5141">
            <v>38701</v>
          </cell>
          <cell r="B5141">
            <v>2275.4499999999998</v>
          </cell>
        </row>
        <row r="5142">
          <cell r="A5142">
            <v>38702</v>
          </cell>
          <cell r="B5142">
            <v>2276.6999999999998</v>
          </cell>
        </row>
        <row r="5143">
          <cell r="A5143">
            <v>38703</v>
          </cell>
          <cell r="B5143">
            <v>2277.85</v>
          </cell>
        </row>
        <row r="5144">
          <cell r="A5144">
            <v>38704</v>
          </cell>
          <cell r="B5144">
            <v>2277.85</v>
          </cell>
        </row>
        <row r="5145">
          <cell r="A5145">
            <v>38705</v>
          </cell>
          <cell r="B5145">
            <v>2277.85</v>
          </cell>
        </row>
        <row r="5146">
          <cell r="A5146">
            <v>38706</v>
          </cell>
          <cell r="B5146">
            <v>2286.83</v>
          </cell>
        </row>
        <row r="5147">
          <cell r="A5147">
            <v>38707</v>
          </cell>
          <cell r="B5147">
            <v>2286.46</v>
          </cell>
        </row>
        <row r="5148">
          <cell r="A5148">
            <v>38708</v>
          </cell>
          <cell r="B5148">
            <v>2285.61</v>
          </cell>
        </row>
        <row r="5149">
          <cell r="A5149">
            <v>38709</v>
          </cell>
          <cell r="B5149">
            <v>2283.4699999999998</v>
          </cell>
        </row>
        <row r="5150">
          <cell r="A5150">
            <v>38710</v>
          </cell>
          <cell r="B5150">
            <v>2282.36</v>
          </cell>
        </row>
        <row r="5151">
          <cell r="A5151">
            <v>38711</v>
          </cell>
          <cell r="B5151">
            <v>2282.36</v>
          </cell>
        </row>
        <row r="5152">
          <cell r="A5152">
            <v>38712</v>
          </cell>
          <cell r="B5152">
            <v>2282.36</v>
          </cell>
        </row>
        <row r="5153">
          <cell r="A5153">
            <v>38713</v>
          </cell>
          <cell r="B5153">
            <v>2282.36</v>
          </cell>
        </row>
        <row r="5154">
          <cell r="A5154">
            <v>38714</v>
          </cell>
          <cell r="B5154">
            <v>2283.11</v>
          </cell>
        </row>
        <row r="5155">
          <cell r="A5155">
            <v>38715</v>
          </cell>
          <cell r="B5155">
            <v>2282.35</v>
          </cell>
        </row>
        <row r="5156">
          <cell r="A5156">
            <v>38716</v>
          </cell>
          <cell r="B5156">
            <v>2284.2199999999998</v>
          </cell>
        </row>
        <row r="5157">
          <cell r="A5157">
            <v>38717</v>
          </cell>
          <cell r="B5157">
            <v>2284.2199999999998</v>
          </cell>
        </row>
        <row r="5158">
          <cell r="A5158">
            <v>38718</v>
          </cell>
          <cell r="B5158">
            <v>2284.2199999999998</v>
          </cell>
        </row>
        <row r="5159">
          <cell r="A5159">
            <v>38719</v>
          </cell>
          <cell r="B5159">
            <v>2284.2199999999998</v>
          </cell>
        </row>
        <row r="5160">
          <cell r="A5160">
            <v>38720</v>
          </cell>
          <cell r="B5160">
            <v>2284.2199999999998</v>
          </cell>
        </row>
        <row r="5161">
          <cell r="A5161">
            <v>38721</v>
          </cell>
          <cell r="B5161">
            <v>2282.27</v>
          </cell>
        </row>
        <row r="5162">
          <cell r="A5162">
            <v>38722</v>
          </cell>
          <cell r="B5162">
            <v>2282.13</v>
          </cell>
        </row>
        <row r="5163">
          <cell r="A5163">
            <v>38723</v>
          </cell>
          <cell r="B5163">
            <v>2279.9899999999998</v>
          </cell>
        </row>
        <row r="5164">
          <cell r="A5164">
            <v>38724</v>
          </cell>
          <cell r="B5164">
            <v>2278.4</v>
          </cell>
        </row>
        <row r="5165">
          <cell r="A5165">
            <v>38725</v>
          </cell>
          <cell r="B5165">
            <v>2278.4</v>
          </cell>
        </row>
        <row r="5166">
          <cell r="A5166">
            <v>38726</v>
          </cell>
          <cell r="B5166">
            <v>2278.4</v>
          </cell>
        </row>
        <row r="5167">
          <cell r="A5167">
            <v>38727</v>
          </cell>
          <cell r="B5167">
            <v>2278.4</v>
          </cell>
        </row>
        <row r="5168">
          <cell r="A5168">
            <v>38728</v>
          </cell>
          <cell r="B5168">
            <v>2276.58</v>
          </cell>
        </row>
        <row r="5169">
          <cell r="A5169">
            <v>38729</v>
          </cell>
          <cell r="B5169">
            <v>2274.73</v>
          </cell>
        </row>
        <row r="5170">
          <cell r="A5170">
            <v>38730</v>
          </cell>
          <cell r="B5170">
            <v>2274.59</v>
          </cell>
        </row>
        <row r="5171">
          <cell r="A5171">
            <v>38731</v>
          </cell>
          <cell r="B5171">
            <v>2273.31</v>
          </cell>
        </row>
        <row r="5172">
          <cell r="A5172">
            <v>38732</v>
          </cell>
          <cell r="B5172">
            <v>2273.31</v>
          </cell>
        </row>
        <row r="5173">
          <cell r="A5173">
            <v>38733</v>
          </cell>
          <cell r="B5173">
            <v>2273.31</v>
          </cell>
        </row>
        <row r="5174">
          <cell r="A5174">
            <v>38734</v>
          </cell>
          <cell r="B5174">
            <v>2273.31</v>
          </cell>
        </row>
        <row r="5175">
          <cell r="A5175">
            <v>38735</v>
          </cell>
          <cell r="B5175">
            <v>2270.88</v>
          </cell>
        </row>
        <row r="5176">
          <cell r="A5176">
            <v>38736</v>
          </cell>
          <cell r="B5176">
            <v>2271.5500000000002</v>
          </cell>
        </row>
        <row r="5177">
          <cell r="A5177">
            <v>38737</v>
          </cell>
          <cell r="B5177">
            <v>2269.6999999999998</v>
          </cell>
        </row>
        <row r="5178">
          <cell r="A5178">
            <v>38738</v>
          </cell>
          <cell r="B5178">
            <v>2269.41</v>
          </cell>
        </row>
        <row r="5179">
          <cell r="A5179">
            <v>38739</v>
          </cell>
          <cell r="B5179">
            <v>2269.41</v>
          </cell>
        </row>
        <row r="5180">
          <cell r="A5180">
            <v>38740</v>
          </cell>
          <cell r="B5180">
            <v>2269.41</v>
          </cell>
        </row>
        <row r="5181">
          <cell r="A5181">
            <v>38741</v>
          </cell>
          <cell r="B5181">
            <v>2262.04</v>
          </cell>
        </row>
        <row r="5182">
          <cell r="A5182">
            <v>38742</v>
          </cell>
          <cell r="B5182">
            <v>2262.87</v>
          </cell>
        </row>
        <row r="5183">
          <cell r="A5183">
            <v>38743</v>
          </cell>
          <cell r="B5183">
            <v>2273.5</v>
          </cell>
        </row>
        <row r="5184">
          <cell r="A5184">
            <v>38744</v>
          </cell>
          <cell r="B5184">
            <v>2270.85</v>
          </cell>
        </row>
        <row r="5185">
          <cell r="A5185">
            <v>38745</v>
          </cell>
          <cell r="B5185">
            <v>2266.66</v>
          </cell>
        </row>
        <row r="5186">
          <cell r="A5186">
            <v>38746</v>
          </cell>
          <cell r="B5186">
            <v>2266.66</v>
          </cell>
        </row>
        <row r="5187">
          <cell r="A5187">
            <v>38747</v>
          </cell>
          <cell r="B5187">
            <v>2266.66</v>
          </cell>
        </row>
        <row r="5188">
          <cell r="A5188">
            <v>38748</v>
          </cell>
          <cell r="B5188">
            <v>2265.65</v>
          </cell>
        </row>
        <row r="5189">
          <cell r="A5189">
            <v>38749</v>
          </cell>
          <cell r="B5189">
            <v>2267.63</v>
          </cell>
        </row>
        <row r="5190">
          <cell r="A5190">
            <v>38750</v>
          </cell>
          <cell r="B5190">
            <v>2267.39</v>
          </cell>
        </row>
        <row r="5191">
          <cell r="A5191">
            <v>38751</v>
          </cell>
          <cell r="B5191">
            <v>2266.0700000000002</v>
          </cell>
        </row>
        <row r="5192">
          <cell r="A5192">
            <v>38752</v>
          </cell>
          <cell r="B5192">
            <v>2265.2199999999998</v>
          </cell>
        </row>
        <row r="5193">
          <cell r="A5193">
            <v>38753</v>
          </cell>
          <cell r="B5193">
            <v>2265.2199999999998</v>
          </cell>
        </row>
        <row r="5194">
          <cell r="A5194">
            <v>38754</v>
          </cell>
          <cell r="B5194">
            <v>2265.2199999999998</v>
          </cell>
        </row>
        <row r="5195">
          <cell r="A5195">
            <v>38755</v>
          </cell>
          <cell r="B5195">
            <v>2259.64</v>
          </cell>
        </row>
        <row r="5196">
          <cell r="A5196">
            <v>38756</v>
          </cell>
          <cell r="B5196">
            <v>2256.5700000000002</v>
          </cell>
        </row>
        <row r="5197">
          <cell r="A5197">
            <v>38757</v>
          </cell>
          <cell r="B5197">
            <v>2259.0700000000002</v>
          </cell>
        </row>
        <row r="5198">
          <cell r="A5198">
            <v>38758</v>
          </cell>
          <cell r="B5198">
            <v>2256.9499999999998</v>
          </cell>
        </row>
        <row r="5199">
          <cell r="A5199">
            <v>38759</v>
          </cell>
          <cell r="B5199">
            <v>2253.1</v>
          </cell>
        </row>
        <row r="5200">
          <cell r="A5200">
            <v>38760</v>
          </cell>
          <cell r="B5200">
            <v>2253.1</v>
          </cell>
        </row>
        <row r="5201">
          <cell r="A5201">
            <v>38761</v>
          </cell>
          <cell r="B5201">
            <v>2253.1</v>
          </cell>
        </row>
        <row r="5202">
          <cell r="A5202">
            <v>38762</v>
          </cell>
          <cell r="B5202">
            <v>2254.0300000000002</v>
          </cell>
        </row>
        <row r="5203">
          <cell r="A5203">
            <v>38763</v>
          </cell>
          <cell r="B5203">
            <v>2254.98</v>
          </cell>
        </row>
        <row r="5204">
          <cell r="A5204">
            <v>38764</v>
          </cell>
          <cell r="B5204">
            <v>2253.6799999999998</v>
          </cell>
        </row>
        <row r="5205">
          <cell r="A5205">
            <v>38765</v>
          </cell>
          <cell r="B5205">
            <v>2254.11</v>
          </cell>
        </row>
        <row r="5206">
          <cell r="A5206">
            <v>38766</v>
          </cell>
          <cell r="B5206">
            <v>2253.89</v>
          </cell>
        </row>
        <row r="5207">
          <cell r="A5207">
            <v>38767</v>
          </cell>
          <cell r="B5207">
            <v>2253.89</v>
          </cell>
        </row>
        <row r="5208">
          <cell r="A5208">
            <v>38768</v>
          </cell>
          <cell r="B5208">
            <v>2253.89</v>
          </cell>
        </row>
        <row r="5209">
          <cell r="A5209">
            <v>38769</v>
          </cell>
          <cell r="B5209">
            <v>2253.89</v>
          </cell>
        </row>
        <row r="5210">
          <cell r="A5210">
            <v>38770</v>
          </cell>
          <cell r="B5210">
            <v>2253.42</v>
          </cell>
        </row>
        <row r="5211">
          <cell r="A5211">
            <v>38771</v>
          </cell>
          <cell r="B5211">
            <v>2251.7800000000002</v>
          </cell>
        </row>
        <row r="5212">
          <cell r="A5212">
            <v>38772</v>
          </cell>
          <cell r="B5212">
            <v>2249.9</v>
          </cell>
        </row>
        <row r="5213">
          <cell r="A5213">
            <v>38773</v>
          </cell>
          <cell r="B5213">
            <v>2246.1799999999998</v>
          </cell>
        </row>
        <row r="5214">
          <cell r="A5214">
            <v>38774</v>
          </cell>
          <cell r="B5214">
            <v>2246.1799999999998</v>
          </cell>
        </row>
        <row r="5215">
          <cell r="A5215">
            <v>38775</v>
          </cell>
          <cell r="B5215">
            <v>2246.1799999999998</v>
          </cell>
        </row>
        <row r="5216">
          <cell r="A5216">
            <v>38776</v>
          </cell>
          <cell r="B5216">
            <v>2247.3200000000002</v>
          </cell>
        </row>
        <row r="5217">
          <cell r="A5217">
            <v>38777</v>
          </cell>
          <cell r="B5217">
            <v>2245.71</v>
          </cell>
        </row>
        <row r="5218">
          <cell r="A5218">
            <v>38778</v>
          </cell>
          <cell r="B5218">
            <v>2247.48</v>
          </cell>
        </row>
        <row r="5219">
          <cell r="A5219">
            <v>38779</v>
          </cell>
          <cell r="B5219">
            <v>2251.4499999999998</v>
          </cell>
        </row>
        <row r="5220">
          <cell r="A5220">
            <v>38780</v>
          </cell>
          <cell r="B5220">
            <v>2256.17</v>
          </cell>
        </row>
        <row r="5221">
          <cell r="A5221">
            <v>38781</v>
          </cell>
          <cell r="B5221">
            <v>2256.17</v>
          </cell>
        </row>
        <row r="5222">
          <cell r="A5222">
            <v>38782</v>
          </cell>
          <cell r="B5222">
            <v>2256.17</v>
          </cell>
        </row>
        <row r="5223">
          <cell r="A5223">
            <v>38783</v>
          </cell>
          <cell r="B5223">
            <v>2259.12</v>
          </cell>
        </row>
        <row r="5224">
          <cell r="A5224">
            <v>38784</v>
          </cell>
          <cell r="B5224">
            <v>2258.11</v>
          </cell>
        </row>
        <row r="5225">
          <cell r="A5225">
            <v>38785</v>
          </cell>
          <cell r="B5225">
            <v>2254.5500000000002</v>
          </cell>
        </row>
        <row r="5226">
          <cell r="A5226">
            <v>38786</v>
          </cell>
          <cell r="B5226">
            <v>2257.67</v>
          </cell>
        </row>
        <row r="5227">
          <cell r="A5227">
            <v>38787</v>
          </cell>
          <cell r="B5227">
            <v>2265.15</v>
          </cell>
        </row>
        <row r="5228">
          <cell r="A5228">
            <v>38788</v>
          </cell>
          <cell r="B5228">
            <v>2265.15</v>
          </cell>
        </row>
        <row r="5229">
          <cell r="A5229">
            <v>38789</v>
          </cell>
          <cell r="B5229">
            <v>2265.15</v>
          </cell>
        </row>
        <row r="5230">
          <cell r="A5230">
            <v>38790</v>
          </cell>
          <cell r="B5230">
            <v>2263.46</v>
          </cell>
        </row>
        <row r="5231">
          <cell r="A5231">
            <v>38791</v>
          </cell>
          <cell r="B5231">
            <v>2262.41</v>
          </cell>
        </row>
        <row r="5232">
          <cell r="A5232">
            <v>38792</v>
          </cell>
          <cell r="B5232">
            <v>2259.5300000000002</v>
          </cell>
        </row>
        <row r="5233">
          <cell r="A5233">
            <v>38793</v>
          </cell>
          <cell r="B5233">
            <v>2258.0100000000002</v>
          </cell>
        </row>
        <row r="5234">
          <cell r="A5234">
            <v>38794</v>
          </cell>
          <cell r="B5234">
            <v>2257.0100000000002</v>
          </cell>
        </row>
        <row r="5235">
          <cell r="A5235">
            <v>38795</v>
          </cell>
          <cell r="B5235">
            <v>2257.0100000000002</v>
          </cell>
        </row>
        <row r="5236">
          <cell r="A5236">
            <v>38796</v>
          </cell>
          <cell r="B5236">
            <v>2257.0100000000002</v>
          </cell>
        </row>
        <row r="5237">
          <cell r="A5237">
            <v>38797</v>
          </cell>
          <cell r="B5237">
            <v>2257.0100000000002</v>
          </cell>
        </row>
        <row r="5238">
          <cell r="A5238">
            <v>38798</v>
          </cell>
          <cell r="B5238">
            <v>2259.19</v>
          </cell>
        </row>
        <row r="5239">
          <cell r="A5239">
            <v>38799</v>
          </cell>
          <cell r="B5239">
            <v>2263.31</v>
          </cell>
        </row>
        <row r="5240">
          <cell r="A5240">
            <v>38800</v>
          </cell>
          <cell r="B5240">
            <v>2265.4899999999998</v>
          </cell>
        </row>
        <row r="5241">
          <cell r="A5241">
            <v>38801</v>
          </cell>
          <cell r="B5241">
            <v>2266.9499999999998</v>
          </cell>
        </row>
        <row r="5242">
          <cell r="A5242">
            <v>38802</v>
          </cell>
          <cell r="B5242">
            <v>2266.9499999999998</v>
          </cell>
        </row>
        <row r="5243">
          <cell r="A5243">
            <v>38803</v>
          </cell>
          <cell r="B5243">
            <v>2266.9499999999998</v>
          </cell>
        </row>
        <row r="5244">
          <cell r="A5244">
            <v>38804</v>
          </cell>
          <cell r="B5244">
            <v>2268.35</v>
          </cell>
        </row>
        <row r="5245">
          <cell r="A5245">
            <v>38805</v>
          </cell>
          <cell r="B5245">
            <v>2276.08</v>
          </cell>
        </row>
        <row r="5246">
          <cell r="A5246">
            <v>38806</v>
          </cell>
          <cell r="B5246">
            <v>2286.73</v>
          </cell>
        </row>
        <row r="5247">
          <cell r="A5247">
            <v>38807</v>
          </cell>
          <cell r="B5247">
            <v>2289.98</v>
          </cell>
        </row>
        <row r="5248">
          <cell r="A5248">
            <v>38808</v>
          </cell>
          <cell r="B5248">
            <v>2293.38</v>
          </cell>
        </row>
        <row r="5249">
          <cell r="A5249">
            <v>38809</v>
          </cell>
          <cell r="B5249">
            <v>2293.38</v>
          </cell>
        </row>
        <row r="5250">
          <cell r="A5250">
            <v>38810</v>
          </cell>
          <cell r="B5250">
            <v>2293.38</v>
          </cell>
        </row>
        <row r="5251">
          <cell r="A5251">
            <v>38811</v>
          </cell>
          <cell r="B5251">
            <v>2296.1799999999998</v>
          </cell>
        </row>
        <row r="5252">
          <cell r="A5252">
            <v>38812</v>
          </cell>
          <cell r="B5252">
            <v>2288.67</v>
          </cell>
        </row>
        <row r="5253">
          <cell r="A5253">
            <v>38813</v>
          </cell>
          <cell r="B5253">
            <v>2294.9899999999998</v>
          </cell>
        </row>
        <row r="5254">
          <cell r="A5254">
            <v>38814</v>
          </cell>
          <cell r="B5254">
            <v>2313.0500000000002</v>
          </cell>
        </row>
        <row r="5255">
          <cell r="A5255">
            <v>38815</v>
          </cell>
          <cell r="B5255">
            <v>2342.35</v>
          </cell>
        </row>
        <row r="5256">
          <cell r="A5256">
            <v>38816</v>
          </cell>
          <cell r="B5256">
            <v>2342.35</v>
          </cell>
        </row>
        <row r="5257">
          <cell r="A5257">
            <v>38817</v>
          </cell>
          <cell r="B5257">
            <v>2342.35</v>
          </cell>
        </row>
        <row r="5258">
          <cell r="A5258">
            <v>38818</v>
          </cell>
          <cell r="B5258">
            <v>2352.58</v>
          </cell>
        </row>
        <row r="5259">
          <cell r="A5259">
            <v>38819</v>
          </cell>
          <cell r="B5259">
            <v>2336.2600000000002</v>
          </cell>
        </row>
        <row r="5260">
          <cell r="A5260">
            <v>38820</v>
          </cell>
          <cell r="B5260">
            <v>2335.16</v>
          </cell>
        </row>
        <row r="5261">
          <cell r="A5261">
            <v>38821</v>
          </cell>
          <cell r="B5261">
            <v>2335.16</v>
          </cell>
        </row>
        <row r="5262">
          <cell r="A5262">
            <v>38822</v>
          </cell>
          <cell r="B5262">
            <v>2335.16</v>
          </cell>
        </row>
        <row r="5263">
          <cell r="A5263">
            <v>38823</v>
          </cell>
          <cell r="B5263">
            <v>2335.16</v>
          </cell>
        </row>
        <row r="5264">
          <cell r="A5264">
            <v>38824</v>
          </cell>
          <cell r="B5264">
            <v>2335.16</v>
          </cell>
        </row>
        <row r="5265">
          <cell r="A5265">
            <v>38825</v>
          </cell>
          <cell r="B5265">
            <v>2366.15</v>
          </cell>
        </row>
        <row r="5266">
          <cell r="A5266">
            <v>38826</v>
          </cell>
          <cell r="B5266">
            <v>2349.0300000000002</v>
          </cell>
        </row>
        <row r="5267">
          <cell r="A5267">
            <v>38827</v>
          </cell>
          <cell r="B5267">
            <v>2344.73</v>
          </cell>
        </row>
        <row r="5268">
          <cell r="A5268">
            <v>38828</v>
          </cell>
          <cell r="B5268">
            <v>2336.1</v>
          </cell>
        </row>
        <row r="5269">
          <cell r="A5269">
            <v>38829</v>
          </cell>
          <cell r="B5269">
            <v>2337.42</v>
          </cell>
        </row>
        <row r="5270">
          <cell r="A5270">
            <v>38830</v>
          </cell>
          <cell r="B5270">
            <v>2337.42</v>
          </cell>
        </row>
        <row r="5271">
          <cell r="A5271">
            <v>38831</v>
          </cell>
          <cell r="B5271">
            <v>2337.42</v>
          </cell>
        </row>
        <row r="5272">
          <cell r="A5272">
            <v>38832</v>
          </cell>
          <cell r="B5272">
            <v>2332.9899999999998</v>
          </cell>
        </row>
        <row r="5273">
          <cell r="A5273">
            <v>38833</v>
          </cell>
          <cell r="B5273">
            <v>2348.4899999999998</v>
          </cell>
        </row>
        <row r="5274">
          <cell r="A5274">
            <v>38834</v>
          </cell>
          <cell r="B5274">
            <v>2373.94</v>
          </cell>
        </row>
        <row r="5275">
          <cell r="A5275">
            <v>38835</v>
          </cell>
          <cell r="B5275">
            <v>2375.66</v>
          </cell>
        </row>
        <row r="5276">
          <cell r="A5276">
            <v>38836</v>
          </cell>
          <cell r="B5276">
            <v>2375.0300000000002</v>
          </cell>
        </row>
        <row r="5277">
          <cell r="A5277">
            <v>38837</v>
          </cell>
          <cell r="B5277">
            <v>2375.0300000000002</v>
          </cell>
        </row>
        <row r="5278">
          <cell r="A5278">
            <v>38838</v>
          </cell>
          <cell r="B5278">
            <v>2375.0300000000002</v>
          </cell>
        </row>
        <row r="5279">
          <cell r="A5279">
            <v>38839</v>
          </cell>
          <cell r="B5279">
            <v>2375.0300000000002</v>
          </cell>
        </row>
        <row r="5280">
          <cell r="A5280">
            <v>38840</v>
          </cell>
          <cell r="B5280">
            <v>2380.31</v>
          </cell>
        </row>
        <row r="5281">
          <cell r="A5281">
            <v>38841</v>
          </cell>
          <cell r="B5281">
            <v>2377.59</v>
          </cell>
        </row>
        <row r="5282">
          <cell r="A5282">
            <v>38842</v>
          </cell>
          <cell r="B5282">
            <v>2381.36</v>
          </cell>
        </row>
        <row r="5283">
          <cell r="A5283">
            <v>38843</v>
          </cell>
          <cell r="B5283">
            <v>2370.63</v>
          </cell>
        </row>
        <row r="5284">
          <cell r="A5284">
            <v>38844</v>
          </cell>
          <cell r="B5284">
            <v>2370.63</v>
          </cell>
        </row>
        <row r="5285">
          <cell r="A5285">
            <v>38845</v>
          </cell>
          <cell r="B5285">
            <v>2370.63</v>
          </cell>
        </row>
        <row r="5286">
          <cell r="A5286">
            <v>38846</v>
          </cell>
          <cell r="B5286">
            <v>2351.06</v>
          </cell>
        </row>
        <row r="5287">
          <cell r="A5287">
            <v>38847</v>
          </cell>
          <cell r="B5287">
            <v>2338.7600000000002</v>
          </cell>
        </row>
        <row r="5288">
          <cell r="A5288">
            <v>38848</v>
          </cell>
          <cell r="B5288">
            <v>2329.35</v>
          </cell>
        </row>
        <row r="5289">
          <cell r="A5289">
            <v>38849</v>
          </cell>
          <cell r="B5289">
            <v>2346.06</v>
          </cell>
        </row>
        <row r="5290">
          <cell r="A5290">
            <v>38850</v>
          </cell>
          <cell r="B5290">
            <v>2375.86</v>
          </cell>
        </row>
        <row r="5291">
          <cell r="A5291">
            <v>38851</v>
          </cell>
          <cell r="B5291">
            <v>2375.86</v>
          </cell>
        </row>
        <row r="5292">
          <cell r="A5292">
            <v>38852</v>
          </cell>
          <cell r="B5292">
            <v>2375.86</v>
          </cell>
        </row>
        <row r="5293">
          <cell r="A5293">
            <v>38853</v>
          </cell>
          <cell r="B5293">
            <v>2424.27</v>
          </cell>
        </row>
        <row r="5294">
          <cell r="A5294">
            <v>38854</v>
          </cell>
          <cell r="B5294">
            <v>2410.96</v>
          </cell>
        </row>
        <row r="5295">
          <cell r="A5295">
            <v>38855</v>
          </cell>
          <cell r="B5295">
            <v>2435.52</v>
          </cell>
        </row>
        <row r="5296">
          <cell r="A5296">
            <v>38856</v>
          </cell>
          <cell r="B5296">
            <v>2450.63</v>
          </cell>
        </row>
        <row r="5297">
          <cell r="A5297">
            <v>38857</v>
          </cell>
          <cell r="B5297">
            <v>2452.5</v>
          </cell>
        </row>
        <row r="5298">
          <cell r="A5298">
            <v>38858</v>
          </cell>
          <cell r="B5298">
            <v>2452.5</v>
          </cell>
        </row>
        <row r="5299">
          <cell r="A5299">
            <v>38859</v>
          </cell>
          <cell r="B5299">
            <v>2452.5</v>
          </cell>
        </row>
        <row r="5300">
          <cell r="A5300">
            <v>38860</v>
          </cell>
          <cell r="B5300">
            <v>2493.98</v>
          </cell>
        </row>
        <row r="5301">
          <cell r="A5301">
            <v>38861</v>
          </cell>
          <cell r="B5301">
            <v>2490.06</v>
          </cell>
        </row>
        <row r="5302">
          <cell r="A5302">
            <v>38862</v>
          </cell>
          <cell r="B5302">
            <v>2518.34</v>
          </cell>
        </row>
        <row r="5303">
          <cell r="A5303">
            <v>38863</v>
          </cell>
          <cell r="B5303">
            <v>2517.44</v>
          </cell>
        </row>
        <row r="5304">
          <cell r="A5304">
            <v>38864</v>
          </cell>
          <cell r="B5304">
            <v>2475.75</v>
          </cell>
        </row>
        <row r="5305">
          <cell r="A5305">
            <v>38865</v>
          </cell>
          <cell r="B5305">
            <v>2475.75</v>
          </cell>
        </row>
        <row r="5306">
          <cell r="A5306">
            <v>38866</v>
          </cell>
          <cell r="B5306">
            <v>2475.75</v>
          </cell>
        </row>
        <row r="5307">
          <cell r="A5307">
            <v>38867</v>
          </cell>
          <cell r="B5307">
            <v>2475.75</v>
          </cell>
        </row>
        <row r="5308">
          <cell r="A5308">
            <v>38868</v>
          </cell>
          <cell r="B5308">
            <v>2482.41</v>
          </cell>
        </row>
        <row r="5309">
          <cell r="A5309">
            <v>38869</v>
          </cell>
          <cell r="B5309">
            <v>2486.0700000000002</v>
          </cell>
        </row>
        <row r="5310">
          <cell r="A5310">
            <v>38870</v>
          </cell>
          <cell r="B5310">
            <v>2484.62</v>
          </cell>
        </row>
        <row r="5311">
          <cell r="A5311">
            <v>38871</v>
          </cell>
          <cell r="B5311">
            <v>2450.8000000000002</v>
          </cell>
        </row>
        <row r="5312">
          <cell r="A5312">
            <v>38872</v>
          </cell>
          <cell r="B5312">
            <v>2450.8000000000002</v>
          </cell>
        </row>
        <row r="5313">
          <cell r="A5313">
            <v>38873</v>
          </cell>
          <cell r="B5313">
            <v>2450.8000000000002</v>
          </cell>
        </row>
        <row r="5314">
          <cell r="A5314">
            <v>38874</v>
          </cell>
          <cell r="B5314">
            <v>2443.7199999999998</v>
          </cell>
        </row>
        <row r="5315">
          <cell r="A5315">
            <v>38875</v>
          </cell>
          <cell r="B5315">
            <v>2470.9899999999998</v>
          </cell>
        </row>
        <row r="5316">
          <cell r="A5316">
            <v>38876</v>
          </cell>
          <cell r="B5316">
            <v>2482.15</v>
          </cell>
        </row>
        <row r="5317">
          <cell r="A5317">
            <v>38877</v>
          </cell>
          <cell r="B5317">
            <v>2511.34</v>
          </cell>
        </row>
        <row r="5318">
          <cell r="A5318">
            <v>38878</v>
          </cell>
          <cell r="B5318">
            <v>2510.8200000000002</v>
          </cell>
        </row>
        <row r="5319">
          <cell r="A5319">
            <v>38879</v>
          </cell>
          <cell r="B5319">
            <v>2510.8200000000002</v>
          </cell>
        </row>
        <row r="5320">
          <cell r="A5320">
            <v>38880</v>
          </cell>
          <cell r="B5320">
            <v>2510.8200000000002</v>
          </cell>
        </row>
        <row r="5321">
          <cell r="A5321">
            <v>38881</v>
          </cell>
          <cell r="B5321">
            <v>2534.83</v>
          </cell>
        </row>
        <row r="5322">
          <cell r="A5322">
            <v>38882</v>
          </cell>
          <cell r="B5322">
            <v>2569.1</v>
          </cell>
        </row>
        <row r="5323">
          <cell r="A5323">
            <v>38883</v>
          </cell>
          <cell r="B5323">
            <v>2570.11</v>
          </cell>
        </row>
        <row r="5324">
          <cell r="A5324">
            <v>38884</v>
          </cell>
          <cell r="B5324">
            <v>2564.3000000000002</v>
          </cell>
        </row>
        <row r="5325">
          <cell r="A5325">
            <v>38885</v>
          </cell>
          <cell r="B5325">
            <v>2559.04</v>
          </cell>
        </row>
        <row r="5326">
          <cell r="A5326">
            <v>38886</v>
          </cell>
          <cell r="B5326">
            <v>2559.04</v>
          </cell>
        </row>
        <row r="5327">
          <cell r="A5327">
            <v>38887</v>
          </cell>
          <cell r="B5327">
            <v>2559.04</v>
          </cell>
        </row>
        <row r="5328">
          <cell r="A5328">
            <v>38888</v>
          </cell>
          <cell r="B5328">
            <v>2559.04</v>
          </cell>
        </row>
        <row r="5329">
          <cell r="A5329">
            <v>38889</v>
          </cell>
          <cell r="B5329">
            <v>2568.12</v>
          </cell>
        </row>
        <row r="5330">
          <cell r="A5330">
            <v>38890</v>
          </cell>
          <cell r="B5330">
            <v>2566.7600000000002</v>
          </cell>
        </row>
        <row r="5331">
          <cell r="A5331">
            <v>38891</v>
          </cell>
          <cell r="B5331">
            <v>2578.02</v>
          </cell>
        </row>
        <row r="5332">
          <cell r="A5332">
            <v>38892</v>
          </cell>
          <cell r="B5332">
            <v>2607.13</v>
          </cell>
        </row>
        <row r="5333">
          <cell r="A5333">
            <v>38893</v>
          </cell>
          <cell r="B5333">
            <v>2607.13</v>
          </cell>
        </row>
        <row r="5334">
          <cell r="A5334">
            <v>38894</v>
          </cell>
          <cell r="B5334">
            <v>2607.13</v>
          </cell>
        </row>
        <row r="5335">
          <cell r="A5335">
            <v>38895</v>
          </cell>
          <cell r="B5335">
            <v>2607.13</v>
          </cell>
        </row>
        <row r="5336">
          <cell r="A5336">
            <v>38896</v>
          </cell>
          <cell r="B5336">
            <v>2619.75</v>
          </cell>
        </row>
        <row r="5337">
          <cell r="A5337">
            <v>38897</v>
          </cell>
          <cell r="B5337">
            <v>2634.06</v>
          </cell>
        </row>
        <row r="5338">
          <cell r="A5338">
            <v>38898</v>
          </cell>
          <cell r="B5338">
            <v>2633.12</v>
          </cell>
        </row>
        <row r="5339">
          <cell r="A5339">
            <v>38899</v>
          </cell>
          <cell r="B5339">
            <v>2579.08</v>
          </cell>
        </row>
        <row r="5340">
          <cell r="A5340">
            <v>38900</v>
          </cell>
          <cell r="B5340">
            <v>2579.08</v>
          </cell>
        </row>
        <row r="5341">
          <cell r="A5341">
            <v>38901</v>
          </cell>
          <cell r="B5341">
            <v>2579.08</v>
          </cell>
        </row>
        <row r="5342">
          <cell r="A5342">
            <v>38902</v>
          </cell>
          <cell r="B5342">
            <v>2579.08</v>
          </cell>
        </row>
        <row r="5343">
          <cell r="A5343">
            <v>38903</v>
          </cell>
          <cell r="B5343">
            <v>2579.08</v>
          </cell>
        </row>
        <row r="5344">
          <cell r="A5344">
            <v>38904</v>
          </cell>
          <cell r="B5344">
            <v>2574.7399999999998</v>
          </cell>
        </row>
        <row r="5345">
          <cell r="A5345">
            <v>38905</v>
          </cell>
          <cell r="B5345">
            <v>2562.85</v>
          </cell>
        </row>
        <row r="5346">
          <cell r="A5346">
            <v>38906</v>
          </cell>
          <cell r="B5346">
            <v>2525.5</v>
          </cell>
        </row>
        <row r="5347">
          <cell r="A5347">
            <v>38907</v>
          </cell>
          <cell r="B5347">
            <v>2525.5</v>
          </cell>
        </row>
        <row r="5348">
          <cell r="A5348">
            <v>38908</v>
          </cell>
          <cell r="B5348">
            <v>2525.5</v>
          </cell>
        </row>
        <row r="5349">
          <cell r="A5349">
            <v>38909</v>
          </cell>
          <cell r="B5349">
            <v>2491.4499999999998</v>
          </cell>
        </row>
        <row r="5350">
          <cell r="A5350">
            <v>38910</v>
          </cell>
          <cell r="B5350">
            <v>2488.33</v>
          </cell>
        </row>
        <row r="5351">
          <cell r="A5351">
            <v>38911</v>
          </cell>
          <cell r="B5351">
            <v>2512.4</v>
          </cell>
        </row>
        <row r="5352">
          <cell r="A5352">
            <v>38912</v>
          </cell>
          <cell r="B5352">
            <v>2534.13</v>
          </cell>
        </row>
        <row r="5353">
          <cell r="A5353">
            <v>38913</v>
          </cell>
          <cell r="B5353">
            <v>2549.77</v>
          </cell>
        </row>
        <row r="5354">
          <cell r="A5354">
            <v>38914</v>
          </cell>
          <cell r="B5354">
            <v>2549.77</v>
          </cell>
        </row>
        <row r="5355">
          <cell r="A5355">
            <v>38915</v>
          </cell>
          <cell r="B5355">
            <v>2549.77</v>
          </cell>
        </row>
        <row r="5356">
          <cell r="A5356">
            <v>38916</v>
          </cell>
          <cell r="B5356">
            <v>2556.7199999999998</v>
          </cell>
        </row>
        <row r="5357">
          <cell r="A5357">
            <v>38917</v>
          </cell>
          <cell r="B5357">
            <v>2531.85</v>
          </cell>
        </row>
        <row r="5358">
          <cell r="A5358">
            <v>38918</v>
          </cell>
          <cell r="B5358">
            <v>2521.1799999999998</v>
          </cell>
        </row>
        <row r="5359">
          <cell r="A5359">
            <v>38919</v>
          </cell>
          <cell r="B5359">
            <v>2521.1799999999998</v>
          </cell>
        </row>
        <row r="5360">
          <cell r="A5360">
            <v>38920</v>
          </cell>
          <cell r="B5360">
            <v>2470.3200000000002</v>
          </cell>
        </row>
        <row r="5361">
          <cell r="A5361">
            <v>38921</v>
          </cell>
          <cell r="B5361">
            <v>2470.3200000000002</v>
          </cell>
        </row>
        <row r="5362">
          <cell r="A5362">
            <v>38922</v>
          </cell>
          <cell r="B5362">
            <v>2470.3200000000002</v>
          </cell>
        </row>
        <row r="5363">
          <cell r="A5363">
            <v>38923</v>
          </cell>
          <cell r="B5363">
            <v>2450.79</v>
          </cell>
        </row>
        <row r="5364">
          <cell r="A5364">
            <v>38924</v>
          </cell>
          <cell r="B5364">
            <v>2458.56</v>
          </cell>
        </row>
        <row r="5365">
          <cell r="A5365">
            <v>38925</v>
          </cell>
          <cell r="B5365">
            <v>2466.9499999999998</v>
          </cell>
        </row>
        <row r="5366">
          <cell r="A5366">
            <v>38926</v>
          </cell>
          <cell r="B5366">
            <v>2443.35</v>
          </cell>
        </row>
        <row r="5367">
          <cell r="A5367">
            <v>38927</v>
          </cell>
          <cell r="B5367">
            <v>2426</v>
          </cell>
        </row>
        <row r="5368">
          <cell r="A5368">
            <v>38928</v>
          </cell>
          <cell r="B5368">
            <v>2426</v>
          </cell>
        </row>
        <row r="5369">
          <cell r="A5369">
            <v>38929</v>
          </cell>
          <cell r="B5369">
            <v>2426</v>
          </cell>
        </row>
        <row r="5370">
          <cell r="A5370">
            <v>38930</v>
          </cell>
          <cell r="B5370">
            <v>2426.52</v>
          </cell>
        </row>
        <row r="5371">
          <cell r="A5371">
            <v>38931</v>
          </cell>
          <cell r="B5371">
            <v>2436.4299999999998</v>
          </cell>
        </row>
        <row r="5372">
          <cell r="A5372">
            <v>38932</v>
          </cell>
          <cell r="B5372">
            <v>2429.2399999999998</v>
          </cell>
        </row>
        <row r="5373">
          <cell r="A5373">
            <v>38933</v>
          </cell>
          <cell r="B5373">
            <v>2415.5100000000002</v>
          </cell>
        </row>
        <row r="5374">
          <cell r="A5374">
            <v>38934</v>
          </cell>
          <cell r="B5374">
            <v>2389.87</v>
          </cell>
        </row>
        <row r="5375">
          <cell r="A5375">
            <v>38935</v>
          </cell>
          <cell r="B5375">
            <v>2389.87</v>
          </cell>
        </row>
        <row r="5376">
          <cell r="A5376">
            <v>38936</v>
          </cell>
          <cell r="B5376">
            <v>2389.87</v>
          </cell>
        </row>
        <row r="5377">
          <cell r="A5377">
            <v>38937</v>
          </cell>
          <cell r="B5377">
            <v>2389.87</v>
          </cell>
        </row>
        <row r="5378">
          <cell r="A5378">
            <v>38938</v>
          </cell>
          <cell r="B5378">
            <v>2388.13</v>
          </cell>
        </row>
        <row r="5379">
          <cell r="A5379">
            <v>38939</v>
          </cell>
          <cell r="B5379">
            <v>2363.8200000000002</v>
          </cell>
        </row>
        <row r="5380">
          <cell r="A5380">
            <v>38940</v>
          </cell>
          <cell r="B5380">
            <v>2363.56</v>
          </cell>
        </row>
        <row r="5381">
          <cell r="A5381">
            <v>38941</v>
          </cell>
          <cell r="B5381">
            <v>2371.77</v>
          </cell>
        </row>
        <row r="5382">
          <cell r="A5382">
            <v>38942</v>
          </cell>
          <cell r="B5382">
            <v>2371.77</v>
          </cell>
        </row>
        <row r="5383">
          <cell r="A5383">
            <v>38943</v>
          </cell>
          <cell r="B5383">
            <v>2371.77</v>
          </cell>
        </row>
        <row r="5384">
          <cell r="A5384">
            <v>38944</v>
          </cell>
          <cell r="B5384">
            <v>2372.9499999999998</v>
          </cell>
        </row>
        <row r="5385">
          <cell r="A5385">
            <v>38945</v>
          </cell>
          <cell r="B5385">
            <v>2362.2800000000002</v>
          </cell>
        </row>
        <row r="5386">
          <cell r="A5386">
            <v>38946</v>
          </cell>
          <cell r="B5386">
            <v>2356.4899999999998</v>
          </cell>
        </row>
        <row r="5387">
          <cell r="A5387">
            <v>38947</v>
          </cell>
          <cell r="B5387">
            <v>2366.36</v>
          </cell>
        </row>
        <row r="5388">
          <cell r="A5388">
            <v>38948</v>
          </cell>
          <cell r="B5388">
            <v>2370.4899999999998</v>
          </cell>
        </row>
        <row r="5389">
          <cell r="A5389">
            <v>38949</v>
          </cell>
          <cell r="B5389">
            <v>2370.4899999999998</v>
          </cell>
        </row>
        <row r="5390">
          <cell r="A5390">
            <v>38950</v>
          </cell>
          <cell r="B5390">
            <v>2370.4899999999998</v>
          </cell>
        </row>
        <row r="5391">
          <cell r="A5391">
            <v>38951</v>
          </cell>
          <cell r="B5391">
            <v>2370.4899999999998</v>
          </cell>
        </row>
        <row r="5392">
          <cell r="A5392">
            <v>38952</v>
          </cell>
          <cell r="B5392">
            <v>2362.67</v>
          </cell>
        </row>
        <row r="5393">
          <cell r="A5393">
            <v>38953</v>
          </cell>
          <cell r="B5393">
            <v>2374.59</v>
          </cell>
        </row>
        <row r="5394">
          <cell r="A5394">
            <v>38954</v>
          </cell>
          <cell r="B5394">
            <v>2398</v>
          </cell>
        </row>
        <row r="5395">
          <cell r="A5395">
            <v>38955</v>
          </cell>
          <cell r="B5395">
            <v>2425.65</v>
          </cell>
        </row>
        <row r="5396">
          <cell r="A5396">
            <v>38956</v>
          </cell>
          <cell r="B5396">
            <v>2425.65</v>
          </cell>
        </row>
        <row r="5397">
          <cell r="A5397">
            <v>38957</v>
          </cell>
          <cell r="B5397">
            <v>2425.65</v>
          </cell>
        </row>
        <row r="5398">
          <cell r="A5398">
            <v>38958</v>
          </cell>
          <cell r="B5398">
            <v>2409.54</v>
          </cell>
        </row>
        <row r="5399">
          <cell r="A5399">
            <v>38959</v>
          </cell>
          <cell r="B5399">
            <v>2402.0700000000002</v>
          </cell>
        </row>
        <row r="5400">
          <cell r="A5400">
            <v>38960</v>
          </cell>
          <cell r="B5400">
            <v>2396.63</v>
          </cell>
        </row>
        <row r="5401">
          <cell r="A5401">
            <v>38961</v>
          </cell>
          <cell r="B5401">
            <v>2398.56</v>
          </cell>
        </row>
        <row r="5402">
          <cell r="A5402">
            <v>38962</v>
          </cell>
          <cell r="B5402">
            <v>2398.83</v>
          </cell>
        </row>
        <row r="5403">
          <cell r="A5403">
            <v>38963</v>
          </cell>
          <cell r="B5403">
            <v>2398.83</v>
          </cell>
        </row>
        <row r="5404">
          <cell r="A5404">
            <v>38964</v>
          </cell>
          <cell r="B5404">
            <v>2398.83</v>
          </cell>
        </row>
        <row r="5405">
          <cell r="A5405">
            <v>38965</v>
          </cell>
          <cell r="B5405">
            <v>2398.83</v>
          </cell>
        </row>
        <row r="5406">
          <cell r="A5406">
            <v>38966</v>
          </cell>
          <cell r="B5406">
            <v>2377.1799999999998</v>
          </cell>
        </row>
        <row r="5407">
          <cell r="A5407">
            <v>38967</v>
          </cell>
          <cell r="B5407">
            <v>2381.46</v>
          </cell>
        </row>
        <row r="5408">
          <cell r="A5408">
            <v>38968</v>
          </cell>
          <cell r="B5408">
            <v>2387.31</v>
          </cell>
        </row>
        <row r="5409">
          <cell r="A5409">
            <v>38969</v>
          </cell>
          <cell r="B5409">
            <v>2388.54</v>
          </cell>
        </row>
        <row r="5410">
          <cell r="A5410">
            <v>38970</v>
          </cell>
          <cell r="B5410">
            <v>2388.54</v>
          </cell>
        </row>
        <row r="5411">
          <cell r="A5411">
            <v>38971</v>
          </cell>
          <cell r="B5411">
            <v>2388.54</v>
          </cell>
        </row>
        <row r="5412">
          <cell r="A5412">
            <v>38972</v>
          </cell>
          <cell r="B5412">
            <v>2409.9299999999998</v>
          </cell>
        </row>
        <row r="5413">
          <cell r="A5413">
            <v>38973</v>
          </cell>
          <cell r="B5413">
            <v>2406.89</v>
          </cell>
        </row>
        <row r="5414">
          <cell r="A5414">
            <v>38974</v>
          </cell>
          <cell r="B5414">
            <v>2399.92</v>
          </cell>
        </row>
        <row r="5415">
          <cell r="A5415">
            <v>38975</v>
          </cell>
          <cell r="B5415">
            <v>2392.81</v>
          </cell>
        </row>
        <row r="5416">
          <cell r="A5416">
            <v>38976</v>
          </cell>
          <cell r="B5416">
            <v>2390.66</v>
          </cell>
        </row>
        <row r="5417">
          <cell r="A5417">
            <v>38977</v>
          </cell>
          <cell r="B5417">
            <v>2390.66</v>
          </cell>
        </row>
        <row r="5418">
          <cell r="A5418">
            <v>38978</v>
          </cell>
          <cell r="B5418">
            <v>2390.66</v>
          </cell>
        </row>
        <row r="5419">
          <cell r="A5419">
            <v>38979</v>
          </cell>
          <cell r="B5419">
            <v>2395.4299999999998</v>
          </cell>
        </row>
        <row r="5420">
          <cell r="A5420">
            <v>38980</v>
          </cell>
          <cell r="B5420">
            <v>2396.41</v>
          </cell>
        </row>
        <row r="5421">
          <cell r="A5421">
            <v>38981</v>
          </cell>
          <cell r="B5421">
            <v>2399.46</v>
          </cell>
        </row>
        <row r="5422">
          <cell r="A5422">
            <v>38982</v>
          </cell>
          <cell r="B5422">
            <v>2408.62</v>
          </cell>
        </row>
        <row r="5423">
          <cell r="A5423">
            <v>38983</v>
          </cell>
          <cell r="B5423">
            <v>2417.23</v>
          </cell>
        </row>
        <row r="5424">
          <cell r="A5424">
            <v>38984</v>
          </cell>
          <cell r="B5424">
            <v>2417.23</v>
          </cell>
        </row>
        <row r="5425">
          <cell r="A5425">
            <v>38985</v>
          </cell>
          <cell r="B5425">
            <v>2417.23</v>
          </cell>
        </row>
        <row r="5426">
          <cell r="A5426">
            <v>38986</v>
          </cell>
          <cell r="B5426">
            <v>2420.25</v>
          </cell>
        </row>
        <row r="5427">
          <cell r="A5427">
            <v>38987</v>
          </cell>
          <cell r="B5427">
            <v>2411.6799999999998</v>
          </cell>
        </row>
        <row r="5428">
          <cell r="A5428">
            <v>38988</v>
          </cell>
          <cell r="B5428">
            <v>2399.36</v>
          </cell>
        </row>
        <row r="5429">
          <cell r="A5429">
            <v>38989</v>
          </cell>
          <cell r="B5429">
            <v>2397.0700000000002</v>
          </cell>
        </row>
        <row r="5430">
          <cell r="A5430">
            <v>38990</v>
          </cell>
          <cell r="B5430">
            <v>2394.31</v>
          </cell>
        </row>
        <row r="5431">
          <cell r="A5431">
            <v>38991</v>
          </cell>
          <cell r="B5431">
            <v>2394.31</v>
          </cell>
        </row>
        <row r="5432">
          <cell r="A5432">
            <v>38992</v>
          </cell>
          <cell r="B5432">
            <v>2394.31</v>
          </cell>
        </row>
        <row r="5433">
          <cell r="A5433">
            <v>38993</v>
          </cell>
          <cell r="B5433">
            <v>2390.41</v>
          </cell>
        </row>
        <row r="5434">
          <cell r="A5434">
            <v>38994</v>
          </cell>
          <cell r="B5434">
            <v>2396.38</v>
          </cell>
        </row>
        <row r="5435">
          <cell r="A5435">
            <v>38995</v>
          </cell>
          <cell r="B5435">
            <v>2403.4299999999998</v>
          </cell>
        </row>
        <row r="5436">
          <cell r="A5436">
            <v>38996</v>
          </cell>
          <cell r="B5436">
            <v>2393.4699999999998</v>
          </cell>
        </row>
        <row r="5437">
          <cell r="A5437">
            <v>38997</v>
          </cell>
          <cell r="B5437">
            <v>2395.23</v>
          </cell>
        </row>
        <row r="5438">
          <cell r="A5438">
            <v>38998</v>
          </cell>
          <cell r="B5438">
            <v>2395.23</v>
          </cell>
        </row>
        <row r="5439">
          <cell r="A5439">
            <v>38999</v>
          </cell>
          <cell r="B5439">
            <v>2395.23</v>
          </cell>
        </row>
        <row r="5440">
          <cell r="A5440">
            <v>39000</v>
          </cell>
          <cell r="B5440">
            <v>2395.23</v>
          </cell>
        </row>
        <row r="5441">
          <cell r="A5441">
            <v>39001</v>
          </cell>
          <cell r="B5441">
            <v>2387.11</v>
          </cell>
        </row>
        <row r="5442">
          <cell r="A5442">
            <v>39002</v>
          </cell>
          <cell r="B5442">
            <v>2389.0700000000002</v>
          </cell>
        </row>
        <row r="5443">
          <cell r="A5443">
            <v>39003</v>
          </cell>
          <cell r="B5443">
            <v>2374.5100000000002</v>
          </cell>
        </row>
        <row r="5444">
          <cell r="A5444">
            <v>39004</v>
          </cell>
          <cell r="B5444">
            <v>2356.5300000000002</v>
          </cell>
        </row>
        <row r="5445">
          <cell r="A5445">
            <v>39005</v>
          </cell>
          <cell r="B5445">
            <v>2356.5300000000002</v>
          </cell>
        </row>
        <row r="5446">
          <cell r="A5446">
            <v>39006</v>
          </cell>
          <cell r="B5446">
            <v>2356.5300000000002</v>
          </cell>
        </row>
        <row r="5447">
          <cell r="A5447">
            <v>39007</v>
          </cell>
          <cell r="B5447">
            <v>2356.5300000000002</v>
          </cell>
        </row>
        <row r="5448">
          <cell r="A5448">
            <v>39008</v>
          </cell>
          <cell r="B5448">
            <v>2359.41</v>
          </cell>
        </row>
        <row r="5449">
          <cell r="A5449">
            <v>39009</v>
          </cell>
          <cell r="B5449">
            <v>2348.4299999999998</v>
          </cell>
        </row>
        <row r="5450">
          <cell r="A5450">
            <v>39010</v>
          </cell>
          <cell r="B5450">
            <v>2345.4899999999998</v>
          </cell>
        </row>
        <row r="5451">
          <cell r="A5451">
            <v>39011</v>
          </cell>
          <cell r="B5451">
            <v>2340.89</v>
          </cell>
        </row>
        <row r="5452">
          <cell r="A5452">
            <v>39012</v>
          </cell>
          <cell r="B5452">
            <v>2340.89</v>
          </cell>
        </row>
        <row r="5453">
          <cell r="A5453">
            <v>39013</v>
          </cell>
          <cell r="B5453">
            <v>2340.89</v>
          </cell>
        </row>
        <row r="5454">
          <cell r="A5454">
            <v>39014</v>
          </cell>
          <cell r="B5454">
            <v>2341.5100000000002</v>
          </cell>
        </row>
        <row r="5455">
          <cell r="A5455">
            <v>39015</v>
          </cell>
          <cell r="B5455">
            <v>2341.33</v>
          </cell>
        </row>
        <row r="5456">
          <cell r="A5456">
            <v>39016</v>
          </cell>
          <cell r="B5456">
            <v>2339.92</v>
          </cell>
        </row>
        <row r="5457">
          <cell r="A5457">
            <v>39017</v>
          </cell>
          <cell r="B5457">
            <v>2327.23</v>
          </cell>
        </row>
        <row r="5458">
          <cell r="A5458">
            <v>39018</v>
          </cell>
          <cell r="B5458">
            <v>2314.7600000000002</v>
          </cell>
        </row>
        <row r="5459">
          <cell r="A5459">
            <v>39019</v>
          </cell>
          <cell r="B5459">
            <v>2314.7600000000002</v>
          </cell>
        </row>
        <row r="5460">
          <cell r="A5460">
            <v>39020</v>
          </cell>
          <cell r="B5460">
            <v>2314.7600000000002</v>
          </cell>
        </row>
        <row r="5461">
          <cell r="A5461">
            <v>39021</v>
          </cell>
          <cell r="B5461">
            <v>2315.38</v>
          </cell>
        </row>
        <row r="5462">
          <cell r="A5462">
            <v>39022</v>
          </cell>
          <cell r="B5462">
            <v>2308.4899999999998</v>
          </cell>
        </row>
        <row r="5463">
          <cell r="A5463">
            <v>39023</v>
          </cell>
          <cell r="B5463">
            <v>2302.64</v>
          </cell>
        </row>
        <row r="5464">
          <cell r="A5464">
            <v>39024</v>
          </cell>
          <cell r="B5464">
            <v>2296.65</v>
          </cell>
        </row>
        <row r="5465">
          <cell r="A5465">
            <v>39025</v>
          </cell>
          <cell r="B5465">
            <v>2300.88</v>
          </cell>
        </row>
        <row r="5466">
          <cell r="A5466">
            <v>39026</v>
          </cell>
          <cell r="B5466">
            <v>2300.88</v>
          </cell>
        </row>
        <row r="5467">
          <cell r="A5467">
            <v>39027</v>
          </cell>
          <cell r="B5467">
            <v>2300.88</v>
          </cell>
        </row>
        <row r="5468">
          <cell r="A5468">
            <v>39028</v>
          </cell>
          <cell r="B5468">
            <v>2300.88</v>
          </cell>
        </row>
        <row r="5469">
          <cell r="A5469">
            <v>39029</v>
          </cell>
          <cell r="B5469">
            <v>2288.13</v>
          </cell>
        </row>
        <row r="5470">
          <cell r="A5470">
            <v>39030</v>
          </cell>
          <cell r="B5470">
            <v>2282.52</v>
          </cell>
        </row>
        <row r="5471">
          <cell r="A5471">
            <v>39031</v>
          </cell>
          <cell r="B5471">
            <v>2268.4699999999998</v>
          </cell>
        </row>
        <row r="5472">
          <cell r="A5472">
            <v>39032</v>
          </cell>
          <cell r="B5472">
            <v>2277.66</v>
          </cell>
        </row>
        <row r="5473">
          <cell r="A5473">
            <v>39033</v>
          </cell>
          <cell r="B5473">
            <v>2277.66</v>
          </cell>
        </row>
        <row r="5474">
          <cell r="A5474">
            <v>39034</v>
          </cell>
          <cell r="B5474">
            <v>2277.66</v>
          </cell>
        </row>
        <row r="5475">
          <cell r="A5475">
            <v>39035</v>
          </cell>
          <cell r="B5475">
            <v>2277.66</v>
          </cell>
        </row>
        <row r="5476">
          <cell r="A5476">
            <v>39036</v>
          </cell>
          <cell r="B5476">
            <v>2277.21</v>
          </cell>
        </row>
        <row r="5477">
          <cell r="A5477">
            <v>39037</v>
          </cell>
          <cell r="B5477">
            <v>2274.2600000000002</v>
          </cell>
        </row>
        <row r="5478">
          <cell r="A5478">
            <v>39038</v>
          </cell>
          <cell r="B5478">
            <v>2276.37</v>
          </cell>
        </row>
        <row r="5479">
          <cell r="A5479">
            <v>39039</v>
          </cell>
          <cell r="B5479">
            <v>2285.65</v>
          </cell>
        </row>
        <row r="5480">
          <cell r="A5480">
            <v>39040</v>
          </cell>
          <cell r="B5480">
            <v>2285.65</v>
          </cell>
        </row>
        <row r="5481">
          <cell r="A5481">
            <v>39041</v>
          </cell>
          <cell r="B5481">
            <v>2285.65</v>
          </cell>
        </row>
        <row r="5482">
          <cell r="A5482">
            <v>39042</v>
          </cell>
          <cell r="B5482">
            <v>2283.9899999999998</v>
          </cell>
        </row>
        <row r="5483">
          <cell r="A5483">
            <v>39043</v>
          </cell>
          <cell r="B5483">
            <v>2282.67</v>
          </cell>
        </row>
        <row r="5484">
          <cell r="A5484">
            <v>39044</v>
          </cell>
          <cell r="B5484">
            <v>2283.33</v>
          </cell>
        </row>
        <row r="5485">
          <cell r="A5485">
            <v>39045</v>
          </cell>
          <cell r="B5485">
            <v>2283.33</v>
          </cell>
        </row>
        <row r="5486">
          <cell r="A5486">
            <v>39046</v>
          </cell>
          <cell r="B5486">
            <v>2298.52</v>
          </cell>
        </row>
        <row r="5487">
          <cell r="A5487">
            <v>39047</v>
          </cell>
          <cell r="B5487">
            <v>2298.52</v>
          </cell>
        </row>
        <row r="5488">
          <cell r="A5488">
            <v>39048</v>
          </cell>
          <cell r="B5488">
            <v>2298.52</v>
          </cell>
        </row>
        <row r="5489">
          <cell r="A5489">
            <v>39049</v>
          </cell>
          <cell r="B5489">
            <v>2320.64</v>
          </cell>
        </row>
        <row r="5490">
          <cell r="A5490">
            <v>39050</v>
          </cell>
          <cell r="B5490">
            <v>2317.35</v>
          </cell>
        </row>
        <row r="5491">
          <cell r="A5491">
            <v>39051</v>
          </cell>
          <cell r="B5491">
            <v>2300.42</v>
          </cell>
        </row>
        <row r="5492">
          <cell r="A5492">
            <v>39052</v>
          </cell>
          <cell r="B5492">
            <v>2295.9899999999998</v>
          </cell>
        </row>
        <row r="5493">
          <cell r="A5493">
            <v>39053</v>
          </cell>
          <cell r="B5493">
            <v>2293.42</v>
          </cell>
        </row>
        <row r="5494">
          <cell r="A5494">
            <v>39054</v>
          </cell>
          <cell r="B5494">
            <v>2293.42</v>
          </cell>
        </row>
        <row r="5495">
          <cell r="A5495">
            <v>39055</v>
          </cell>
          <cell r="B5495">
            <v>2293.42</v>
          </cell>
        </row>
        <row r="5496">
          <cell r="A5496">
            <v>39056</v>
          </cell>
          <cell r="B5496">
            <v>2292.63</v>
          </cell>
        </row>
        <row r="5497">
          <cell r="A5497">
            <v>39057</v>
          </cell>
          <cell r="B5497">
            <v>2278.9699999999998</v>
          </cell>
        </row>
        <row r="5498">
          <cell r="A5498">
            <v>39058</v>
          </cell>
          <cell r="B5498">
            <v>2279.8200000000002</v>
          </cell>
        </row>
        <row r="5499">
          <cell r="A5499">
            <v>39059</v>
          </cell>
          <cell r="B5499">
            <v>2280.5</v>
          </cell>
        </row>
        <row r="5500">
          <cell r="A5500">
            <v>39060</v>
          </cell>
          <cell r="B5500">
            <v>2280.5</v>
          </cell>
        </row>
        <row r="5501">
          <cell r="A5501">
            <v>39061</v>
          </cell>
          <cell r="B5501">
            <v>2280.5</v>
          </cell>
        </row>
        <row r="5502">
          <cell r="A5502">
            <v>39062</v>
          </cell>
          <cell r="B5502">
            <v>2280.5</v>
          </cell>
        </row>
        <row r="5503">
          <cell r="A5503">
            <v>39063</v>
          </cell>
          <cell r="B5503">
            <v>2272.09</v>
          </cell>
        </row>
        <row r="5504">
          <cell r="A5504">
            <v>39064</v>
          </cell>
          <cell r="B5504">
            <v>2272.27</v>
          </cell>
        </row>
        <row r="5505">
          <cell r="A5505">
            <v>39065</v>
          </cell>
          <cell r="B5505">
            <v>2272.75</v>
          </cell>
        </row>
        <row r="5506">
          <cell r="A5506">
            <v>39066</v>
          </cell>
          <cell r="B5506">
            <v>2270.1799999999998</v>
          </cell>
        </row>
        <row r="5507">
          <cell r="A5507">
            <v>39067</v>
          </cell>
          <cell r="B5507">
            <v>2262.15</v>
          </cell>
        </row>
        <row r="5508">
          <cell r="A5508">
            <v>39068</v>
          </cell>
          <cell r="B5508">
            <v>2262.15</v>
          </cell>
        </row>
        <row r="5509">
          <cell r="A5509">
            <v>39069</v>
          </cell>
          <cell r="B5509">
            <v>2262.15</v>
          </cell>
        </row>
        <row r="5510">
          <cell r="A5510">
            <v>39070</v>
          </cell>
          <cell r="B5510">
            <v>2255.38</v>
          </cell>
        </row>
        <row r="5511">
          <cell r="A5511">
            <v>39071</v>
          </cell>
          <cell r="B5511">
            <v>2249.2800000000002</v>
          </cell>
        </row>
        <row r="5512">
          <cell r="A5512">
            <v>39072</v>
          </cell>
          <cell r="B5512">
            <v>2234.36</v>
          </cell>
        </row>
        <row r="5513">
          <cell r="A5513">
            <v>39073</v>
          </cell>
          <cell r="B5513">
            <v>2229.2800000000002</v>
          </cell>
        </row>
        <row r="5514">
          <cell r="A5514">
            <v>39074</v>
          </cell>
          <cell r="B5514">
            <v>2228.7600000000002</v>
          </cell>
        </row>
        <row r="5515">
          <cell r="A5515">
            <v>39075</v>
          </cell>
          <cell r="B5515">
            <v>2228.7600000000002</v>
          </cell>
        </row>
        <row r="5516">
          <cell r="A5516">
            <v>39076</v>
          </cell>
          <cell r="B5516">
            <v>2228.7600000000002</v>
          </cell>
        </row>
        <row r="5517">
          <cell r="A5517">
            <v>39077</v>
          </cell>
          <cell r="B5517">
            <v>2228.7600000000002</v>
          </cell>
        </row>
        <row r="5518">
          <cell r="A5518">
            <v>39078</v>
          </cell>
          <cell r="B5518">
            <v>2225.44</v>
          </cell>
        </row>
        <row r="5519">
          <cell r="A5519">
            <v>39079</v>
          </cell>
          <cell r="B5519">
            <v>2233.31</v>
          </cell>
        </row>
        <row r="5520">
          <cell r="A5520">
            <v>39080</v>
          </cell>
          <cell r="B5520">
            <v>2238.79</v>
          </cell>
        </row>
        <row r="5521">
          <cell r="A5521">
            <v>39081</v>
          </cell>
          <cell r="B5521">
            <v>2238.79</v>
          </cell>
        </row>
        <row r="5522">
          <cell r="A5522">
            <v>39082</v>
          </cell>
          <cell r="B5522">
            <v>2238.79</v>
          </cell>
        </row>
        <row r="5523">
          <cell r="A5523">
            <v>39083</v>
          </cell>
          <cell r="B5523">
            <v>2238.79</v>
          </cell>
        </row>
        <row r="5524">
          <cell r="A5524">
            <v>39084</v>
          </cell>
          <cell r="B5524">
            <v>2238.79</v>
          </cell>
        </row>
        <row r="5525">
          <cell r="A5525">
            <v>39085</v>
          </cell>
          <cell r="B5525">
            <v>2231.42</v>
          </cell>
        </row>
        <row r="5526">
          <cell r="A5526">
            <v>39086</v>
          </cell>
          <cell r="B5526">
            <v>2218.11</v>
          </cell>
        </row>
        <row r="5527">
          <cell r="A5527">
            <v>39087</v>
          </cell>
          <cell r="B5527">
            <v>2218.0500000000002</v>
          </cell>
        </row>
        <row r="5528">
          <cell r="A5528">
            <v>39088</v>
          </cell>
          <cell r="B5528">
            <v>2228.38</v>
          </cell>
        </row>
        <row r="5529">
          <cell r="A5529">
            <v>39089</v>
          </cell>
          <cell r="B5529">
            <v>2228.38</v>
          </cell>
        </row>
        <row r="5530">
          <cell r="A5530">
            <v>39090</v>
          </cell>
          <cell r="B5530">
            <v>2228.38</v>
          </cell>
        </row>
        <row r="5531">
          <cell r="A5531">
            <v>39091</v>
          </cell>
          <cell r="B5531">
            <v>2228.38</v>
          </cell>
        </row>
        <row r="5532">
          <cell r="A5532">
            <v>39092</v>
          </cell>
          <cell r="B5532">
            <v>2238.52</v>
          </cell>
        </row>
        <row r="5533">
          <cell r="A5533">
            <v>39093</v>
          </cell>
          <cell r="B5533">
            <v>2250.6</v>
          </cell>
        </row>
        <row r="5534">
          <cell r="A5534">
            <v>39094</v>
          </cell>
          <cell r="B5534">
            <v>2231.48</v>
          </cell>
        </row>
        <row r="5535">
          <cell r="A5535">
            <v>39095</v>
          </cell>
          <cell r="B5535">
            <v>2221.35</v>
          </cell>
        </row>
        <row r="5536">
          <cell r="A5536">
            <v>39096</v>
          </cell>
          <cell r="B5536">
            <v>2221.35</v>
          </cell>
        </row>
        <row r="5537">
          <cell r="A5537">
            <v>39097</v>
          </cell>
          <cell r="B5537">
            <v>2221.35</v>
          </cell>
        </row>
        <row r="5538">
          <cell r="A5538">
            <v>39098</v>
          </cell>
          <cell r="B5538">
            <v>2221.35</v>
          </cell>
        </row>
        <row r="5539">
          <cell r="A5539">
            <v>39099</v>
          </cell>
          <cell r="B5539">
            <v>2221.96</v>
          </cell>
        </row>
        <row r="5540">
          <cell r="A5540">
            <v>39100</v>
          </cell>
          <cell r="B5540">
            <v>2224.2199999999998</v>
          </cell>
        </row>
        <row r="5541">
          <cell r="A5541">
            <v>39101</v>
          </cell>
          <cell r="B5541">
            <v>2226.06</v>
          </cell>
        </row>
        <row r="5542">
          <cell r="A5542">
            <v>39102</v>
          </cell>
          <cell r="B5542">
            <v>2229.29</v>
          </cell>
        </row>
        <row r="5543">
          <cell r="A5543">
            <v>39103</v>
          </cell>
          <cell r="B5543">
            <v>2229.29</v>
          </cell>
        </row>
        <row r="5544">
          <cell r="A5544">
            <v>39104</v>
          </cell>
          <cell r="B5544">
            <v>2229.29</v>
          </cell>
        </row>
        <row r="5545">
          <cell r="A5545">
            <v>39105</v>
          </cell>
          <cell r="B5545">
            <v>2240.3200000000002</v>
          </cell>
        </row>
        <row r="5546">
          <cell r="A5546">
            <v>39106</v>
          </cell>
          <cell r="B5546">
            <v>2250.38</v>
          </cell>
        </row>
        <row r="5547">
          <cell r="A5547">
            <v>39107</v>
          </cell>
          <cell r="B5547">
            <v>2254.67</v>
          </cell>
        </row>
        <row r="5548">
          <cell r="A5548">
            <v>39108</v>
          </cell>
          <cell r="B5548">
            <v>2252.88</v>
          </cell>
        </row>
        <row r="5549">
          <cell r="A5549">
            <v>39109</v>
          </cell>
          <cell r="B5549">
            <v>2259.4299999999998</v>
          </cell>
        </row>
        <row r="5550">
          <cell r="A5550">
            <v>39110</v>
          </cell>
          <cell r="B5550">
            <v>2259.4299999999998</v>
          </cell>
        </row>
        <row r="5551">
          <cell r="A5551">
            <v>39111</v>
          </cell>
          <cell r="B5551">
            <v>2259.4299999999998</v>
          </cell>
        </row>
        <row r="5552">
          <cell r="A5552">
            <v>39112</v>
          </cell>
          <cell r="B5552">
            <v>2261.2199999999998</v>
          </cell>
        </row>
        <row r="5553">
          <cell r="A5553">
            <v>39113</v>
          </cell>
          <cell r="B5553">
            <v>2259.7199999999998</v>
          </cell>
        </row>
        <row r="5554">
          <cell r="A5554">
            <v>39114</v>
          </cell>
          <cell r="B5554">
            <v>2255.17</v>
          </cell>
        </row>
        <row r="5555">
          <cell r="A5555">
            <v>39115</v>
          </cell>
          <cell r="B5555">
            <v>2246.06</v>
          </cell>
        </row>
        <row r="5556">
          <cell r="A5556">
            <v>39116</v>
          </cell>
          <cell r="B5556">
            <v>2241.5300000000002</v>
          </cell>
        </row>
        <row r="5557">
          <cell r="A5557">
            <v>39117</v>
          </cell>
          <cell r="B5557">
            <v>2241.5300000000002</v>
          </cell>
        </row>
        <row r="5558">
          <cell r="A5558">
            <v>39118</v>
          </cell>
          <cell r="B5558">
            <v>2241.5300000000002</v>
          </cell>
        </row>
        <row r="5559">
          <cell r="A5559">
            <v>39119</v>
          </cell>
          <cell r="B5559">
            <v>2229.3000000000002</v>
          </cell>
        </row>
        <row r="5560">
          <cell r="A5560">
            <v>39120</v>
          </cell>
          <cell r="B5560">
            <v>2232.37</v>
          </cell>
        </row>
        <row r="5561">
          <cell r="A5561">
            <v>39121</v>
          </cell>
          <cell r="B5561">
            <v>2235.3000000000002</v>
          </cell>
        </row>
        <row r="5562">
          <cell r="A5562">
            <v>39122</v>
          </cell>
          <cell r="B5562">
            <v>2239.1999999999998</v>
          </cell>
        </row>
        <row r="5563">
          <cell r="A5563">
            <v>39123</v>
          </cell>
          <cell r="B5563">
            <v>2229.87</v>
          </cell>
        </row>
        <row r="5564">
          <cell r="A5564">
            <v>39124</v>
          </cell>
          <cell r="B5564">
            <v>2229.87</v>
          </cell>
        </row>
        <row r="5565">
          <cell r="A5565">
            <v>39125</v>
          </cell>
          <cell r="B5565">
            <v>2229.87</v>
          </cell>
        </row>
        <row r="5566">
          <cell r="A5566">
            <v>39126</v>
          </cell>
          <cell r="B5566">
            <v>2230.4</v>
          </cell>
        </row>
        <row r="5567">
          <cell r="A5567">
            <v>39127</v>
          </cell>
          <cell r="B5567">
            <v>2223.3000000000002</v>
          </cell>
        </row>
        <row r="5568">
          <cell r="A5568">
            <v>39128</v>
          </cell>
          <cell r="B5568">
            <v>2221.4299999999998</v>
          </cell>
        </row>
        <row r="5569">
          <cell r="A5569">
            <v>39129</v>
          </cell>
          <cell r="B5569">
            <v>2219.15</v>
          </cell>
        </row>
        <row r="5570">
          <cell r="A5570">
            <v>39130</v>
          </cell>
          <cell r="B5570">
            <v>2221.6999999999998</v>
          </cell>
        </row>
        <row r="5571">
          <cell r="A5571">
            <v>39131</v>
          </cell>
          <cell r="B5571">
            <v>2221.6999999999998</v>
          </cell>
        </row>
        <row r="5572">
          <cell r="A5572">
            <v>39132</v>
          </cell>
          <cell r="B5572">
            <v>2221.6999999999998</v>
          </cell>
        </row>
        <row r="5573">
          <cell r="A5573">
            <v>39133</v>
          </cell>
          <cell r="B5573">
            <v>2221.6999999999998</v>
          </cell>
        </row>
        <row r="5574">
          <cell r="A5574">
            <v>39134</v>
          </cell>
          <cell r="B5574">
            <v>2220.7600000000002</v>
          </cell>
        </row>
        <row r="5575">
          <cell r="A5575">
            <v>39135</v>
          </cell>
          <cell r="B5575">
            <v>2218.7800000000002</v>
          </cell>
        </row>
        <row r="5576">
          <cell r="A5576">
            <v>39136</v>
          </cell>
          <cell r="B5576">
            <v>2214.44</v>
          </cell>
        </row>
        <row r="5577">
          <cell r="A5577">
            <v>39137</v>
          </cell>
          <cell r="B5577">
            <v>2216.5700000000002</v>
          </cell>
        </row>
        <row r="5578">
          <cell r="A5578">
            <v>39138</v>
          </cell>
          <cell r="B5578">
            <v>2216.5700000000002</v>
          </cell>
        </row>
        <row r="5579">
          <cell r="A5579">
            <v>39139</v>
          </cell>
          <cell r="B5579">
            <v>2216.5700000000002</v>
          </cell>
        </row>
        <row r="5580">
          <cell r="A5580">
            <v>39140</v>
          </cell>
          <cell r="B5580">
            <v>2211.46</v>
          </cell>
        </row>
        <row r="5581">
          <cell r="A5581">
            <v>39141</v>
          </cell>
          <cell r="B5581">
            <v>2224.12</v>
          </cell>
        </row>
        <row r="5582">
          <cell r="A5582">
            <v>39142</v>
          </cell>
          <cell r="B5582">
            <v>2231.94</v>
          </cell>
        </row>
        <row r="5583">
          <cell r="A5583">
            <v>39143</v>
          </cell>
          <cell r="B5583">
            <v>2246.88</v>
          </cell>
        </row>
        <row r="5584">
          <cell r="A5584">
            <v>39144</v>
          </cell>
          <cell r="B5584">
            <v>2242.62</v>
          </cell>
        </row>
        <row r="5585">
          <cell r="A5585">
            <v>39145</v>
          </cell>
          <cell r="B5585">
            <v>2242.62</v>
          </cell>
        </row>
        <row r="5586">
          <cell r="A5586">
            <v>39146</v>
          </cell>
          <cell r="B5586">
            <v>2242.62</v>
          </cell>
        </row>
        <row r="5587">
          <cell r="A5587">
            <v>39147</v>
          </cell>
          <cell r="B5587">
            <v>2245.71</v>
          </cell>
        </row>
        <row r="5588">
          <cell r="A5588">
            <v>39148</v>
          </cell>
          <cell r="B5588">
            <v>2222.4499999999998</v>
          </cell>
        </row>
        <row r="5589">
          <cell r="A5589">
            <v>39149</v>
          </cell>
          <cell r="B5589">
            <v>2218.94</v>
          </cell>
        </row>
        <row r="5590">
          <cell r="A5590">
            <v>39150</v>
          </cell>
          <cell r="B5590">
            <v>2214.0500000000002</v>
          </cell>
        </row>
        <row r="5591">
          <cell r="A5591">
            <v>39151</v>
          </cell>
          <cell r="B5591">
            <v>2210.98</v>
          </cell>
        </row>
        <row r="5592">
          <cell r="A5592">
            <v>39152</v>
          </cell>
          <cell r="B5592">
            <v>2210.98</v>
          </cell>
        </row>
        <row r="5593">
          <cell r="A5593">
            <v>39153</v>
          </cell>
          <cell r="B5593">
            <v>2210.98</v>
          </cell>
        </row>
        <row r="5594">
          <cell r="A5594">
            <v>39154</v>
          </cell>
          <cell r="B5594">
            <v>2205.77</v>
          </cell>
        </row>
        <row r="5595">
          <cell r="A5595">
            <v>39155</v>
          </cell>
          <cell r="B5595">
            <v>2206.38</v>
          </cell>
        </row>
        <row r="5596">
          <cell r="A5596">
            <v>39156</v>
          </cell>
          <cell r="B5596">
            <v>2210.12</v>
          </cell>
        </row>
        <row r="5597">
          <cell r="A5597">
            <v>39157</v>
          </cell>
          <cell r="B5597">
            <v>2197.7600000000002</v>
          </cell>
        </row>
        <row r="5598">
          <cell r="A5598">
            <v>39158</v>
          </cell>
          <cell r="B5598">
            <v>2204.0500000000002</v>
          </cell>
        </row>
        <row r="5599">
          <cell r="A5599">
            <v>39159</v>
          </cell>
          <cell r="B5599">
            <v>2204.0500000000002</v>
          </cell>
        </row>
        <row r="5600">
          <cell r="A5600">
            <v>39160</v>
          </cell>
          <cell r="B5600">
            <v>2204.0500000000002</v>
          </cell>
        </row>
        <row r="5601">
          <cell r="A5601">
            <v>39161</v>
          </cell>
          <cell r="B5601">
            <v>2204.0500000000002</v>
          </cell>
        </row>
        <row r="5602">
          <cell r="A5602">
            <v>39162</v>
          </cell>
          <cell r="B5602">
            <v>2186.21</v>
          </cell>
        </row>
        <row r="5603">
          <cell r="A5603">
            <v>39163</v>
          </cell>
          <cell r="B5603">
            <v>2172.6</v>
          </cell>
        </row>
        <row r="5604">
          <cell r="A5604">
            <v>39164</v>
          </cell>
          <cell r="B5604">
            <v>2168.9499999999998</v>
          </cell>
        </row>
        <row r="5605">
          <cell r="A5605">
            <v>39165</v>
          </cell>
          <cell r="B5605">
            <v>2174.7199999999998</v>
          </cell>
        </row>
        <row r="5606">
          <cell r="A5606">
            <v>39166</v>
          </cell>
          <cell r="B5606">
            <v>2174.7199999999998</v>
          </cell>
        </row>
        <row r="5607">
          <cell r="A5607">
            <v>39167</v>
          </cell>
          <cell r="B5607">
            <v>2174.7199999999998</v>
          </cell>
        </row>
        <row r="5608">
          <cell r="A5608">
            <v>39168</v>
          </cell>
          <cell r="B5608">
            <v>2172.14</v>
          </cell>
        </row>
        <row r="5609">
          <cell r="A5609">
            <v>39169</v>
          </cell>
          <cell r="B5609">
            <v>2172.09</v>
          </cell>
        </row>
        <row r="5610">
          <cell r="A5610">
            <v>39170</v>
          </cell>
          <cell r="B5610">
            <v>2169.67</v>
          </cell>
        </row>
        <row r="5611">
          <cell r="A5611">
            <v>39171</v>
          </cell>
          <cell r="B5611">
            <v>2155.06</v>
          </cell>
        </row>
        <row r="5612">
          <cell r="A5612">
            <v>39172</v>
          </cell>
          <cell r="B5612">
            <v>2190.3000000000002</v>
          </cell>
        </row>
        <row r="5613">
          <cell r="A5613">
            <v>39173</v>
          </cell>
          <cell r="B5613">
            <v>2190.3000000000002</v>
          </cell>
        </row>
        <row r="5614">
          <cell r="A5614">
            <v>39174</v>
          </cell>
          <cell r="B5614">
            <v>2190.3000000000002</v>
          </cell>
        </row>
        <row r="5615">
          <cell r="A5615">
            <v>39175</v>
          </cell>
          <cell r="B5615">
            <v>2189.1799999999998</v>
          </cell>
        </row>
        <row r="5616">
          <cell r="A5616">
            <v>39176</v>
          </cell>
          <cell r="B5616">
            <v>2171.4699999999998</v>
          </cell>
        </row>
        <row r="5617">
          <cell r="A5617">
            <v>39177</v>
          </cell>
          <cell r="B5617">
            <v>2166.9299999999998</v>
          </cell>
        </row>
        <row r="5618">
          <cell r="A5618">
            <v>39178</v>
          </cell>
          <cell r="B5618">
            <v>2166.9299999999998</v>
          </cell>
        </row>
        <row r="5619">
          <cell r="A5619">
            <v>39179</v>
          </cell>
          <cell r="B5619">
            <v>2166.9299999999998</v>
          </cell>
        </row>
        <row r="5620">
          <cell r="A5620">
            <v>39180</v>
          </cell>
          <cell r="B5620">
            <v>2166.9299999999998</v>
          </cell>
        </row>
        <row r="5621">
          <cell r="A5621">
            <v>39181</v>
          </cell>
          <cell r="B5621">
            <v>2166.9299999999998</v>
          </cell>
        </row>
        <row r="5622">
          <cell r="A5622">
            <v>39182</v>
          </cell>
          <cell r="B5622">
            <v>2164.5500000000002</v>
          </cell>
        </row>
        <row r="5623">
          <cell r="A5623">
            <v>39183</v>
          </cell>
          <cell r="B5623">
            <v>2157.8200000000002</v>
          </cell>
        </row>
        <row r="5624">
          <cell r="A5624">
            <v>39184</v>
          </cell>
          <cell r="B5624">
            <v>2154.61</v>
          </cell>
        </row>
        <row r="5625">
          <cell r="A5625">
            <v>39185</v>
          </cell>
          <cell r="B5625">
            <v>2152.65</v>
          </cell>
        </row>
        <row r="5626">
          <cell r="A5626">
            <v>39186</v>
          </cell>
          <cell r="B5626">
            <v>2138.7399999999998</v>
          </cell>
        </row>
        <row r="5627">
          <cell r="A5627">
            <v>39187</v>
          </cell>
          <cell r="B5627">
            <v>2138.7399999999998</v>
          </cell>
        </row>
        <row r="5628">
          <cell r="A5628">
            <v>39188</v>
          </cell>
          <cell r="B5628">
            <v>2138.7399999999998</v>
          </cell>
        </row>
        <row r="5629">
          <cell r="A5629">
            <v>39189</v>
          </cell>
          <cell r="B5629">
            <v>2136.8200000000002</v>
          </cell>
        </row>
        <row r="5630">
          <cell r="A5630">
            <v>39190</v>
          </cell>
          <cell r="B5630">
            <v>2141.35</v>
          </cell>
        </row>
        <row r="5631">
          <cell r="A5631">
            <v>39191</v>
          </cell>
          <cell r="B5631">
            <v>2148.46</v>
          </cell>
        </row>
        <row r="5632">
          <cell r="A5632">
            <v>39192</v>
          </cell>
          <cell r="B5632">
            <v>2143.31</v>
          </cell>
        </row>
        <row r="5633">
          <cell r="A5633">
            <v>39193</v>
          </cell>
          <cell r="B5633">
            <v>2121.42</v>
          </cell>
        </row>
        <row r="5634">
          <cell r="A5634">
            <v>39194</v>
          </cell>
          <cell r="B5634">
            <v>2121.42</v>
          </cell>
        </row>
        <row r="5635">
          <cell r="A5635">
            <v>39195</v>
          </cell>
          <cell r="B5635">
            <v>2121.42</v>
          </cell>
        </row>
        <row r="5636">
          <cell r="A5636">
            <v>39196</v>
          </cell>
          <cell r="B5636">
            <v>2115.56</v>
          </cell>
        </row>
        <row r="5637">
          <cell r="A5637">
            <v>39197</v>
          </cell>
          <cell r="B5637">
            <v>2119.37</v>
          </cell>
        </row>
        <row r="5638">
          <cell r="A5638">
            <v>39198</v>
          </cell>
          <cell r="B5638">
            <v>2112.61</v>
          </cell>
        </row>
        <row r="5639">
          <cell r="A5639">
            <v>39199</v>
          </cell>
          <cell r="B5639">
            <v>2111.52</v>
          </cell>
        </row>
        <row r="5640">
          <cell r="A5640">
            <v>39200</v>
          </cell>
          <cell r="B5640">
            <v>2110.67</v>
          </cell>
        </row>
        <row r="5641">
          <cell r="A5641">
            <v>39201</v>
          </cell>
          <cell r="B5641">
            <v>2110.67</v>
          </cell>
        </row>
        <row r="5642">
          <cell r="A5642">
            <v>39202</v>
          </cell>
          <cell r="B5642">
            <v>2110.67</v>
          </cell>
        </row>
        <row r="5643">
          <cell r="A5643">
            <v>39203</v>
          </cell>
          <cell r="B5643">
            <v>2104.16</v>
          </cell>
        </row>
        <row r="5644">
          <cell r="A5644">
            <v>39204</v>
          </cell>
          <cell r="B5644">
            <v>2104.16</v>
          </cell>
        </row>
        <row r="5645">
          <cell r="A5645">
            <v>39205</v>
          </cell>
          <cell r="B5645">
            <v>2085.1799999999998</v>
          </cell>
        </row>
        <row r="5646">
          <cell r="A5646">
            <v>39206</v>
          </cell>
          <cell r="B5646">
            <v>2077.12</v>
          </cell>
        </row>
        <row r="5647">
          <cell r="A5647">
            <v>39207</v>
          </cell>
          <cell r="B5647">
            <v>2069.0100000000002</v>
          </cell>
        </row>
        <row r="5648">
          <cell r="A5648">
            <v>39208</v>
          </cell>
          <cell r="B5648">
            <v>2069.0100000000002</v>
          </cell>
        </row>
        <row r="5649">
          <cell r="A5649">
            <v>39209</v>
          </cell>
          <cell r="B5649">
            <v>2069.0100000000002</v>
          </cell>
        </row>
        <row r="5650">
          <cell r="A5650">
            <v>39210</v>
          </cell>
          <cell r="B5650">
            <v>2081.2399999999998</v>
          </cell>
        </row>
        <row r="5651">
          <cell r="A5651">
            <v>39211</v>
          </cell>
          <cell r="B5651">
            <v>2074.0300000000002</v>
          </cell>
        </row>
        <row r="5652">
          <cell r="A5652">
            <v>39212</v>
          </cell>
          <cell r="B5652">
            <v>2045.51</v>
          </cell>
        </row>
        <row r="5653">
          <cell r="A5653">
            <v>39213</v>
          </cell>
          <cell r="B5653">
            <v>2041.39</v>
          </cell>
        </row>
        <row r="5654">
          <cell r="A5654">
            <v>39214</v>
          </cell>
          <cell r="B5654">
            <v>2029.2</v>
          </cell>
        </row>
        <row r="5655">
          <cell r="A5655">
            <v>39215</v>
          </cell>
          <cell r="B5655">
            <v>2029.2</v>
          </cell>
        </row>
        <row r="5656">
          <cell r="A5656">
            <v>39216</v>
          </cell>
          <cell r="B5656">
            <v>2029.2</v>
          </cell>
        </row>
        <row r="5657">
          <cell r="A5657">
            <v>39217</v>
          </cell>
          <cell r="B5657">
            <v>2002.04</v>
          </cell>
        </row>
        <row r="5658">
          <cell r="A5658">
            <v>39218</v>
          </cell>
          <cell r="B5658">
            <v>1995.17</v>
          </cell>
        </row>
        <row r="5659">
          <cell r="A5659">
            <v>39219</v>
          </cell>
          <cell r="B5659">
            <v>1988.01</v>
          </cell>
        </row>
        <row r="5660">
          <cell r="A5660">
            <v>39220</v>
          </cell>
          <cell r="B5660">
            <v>1990.43</v>
          </cell>
        </row>
        <row r="5661">
          <cell r="A5661">
            <v>39221</v>
          </cell>
          <cell r="B5661">
            <v>1985.33</v>
          </cell>
        </row>
        <row r="5662">
          <cell r="A5662">
            <v>39222</v>
          </cell>
          <cell r="B5662">
            <v>1985.33</v>
          </cell>
        </row>
        <row r="5663">
          <cell r="A5663">
            <v>39223</v>
          </cell>
          <cell r="B5663">
            <v>1985.33</v>
          </cell>
        </row>
        <row r="5664">
          <cell r="A5664">
            <v>39224</v>
          </cell>
          <cell r="B5664">
            <v>1985.33</v>
          </cell>
        </row>
        <row r="5665">
          <cell r="A5665">
            <v>39225</v>
          </cell>
          <cell r="B5665">
            <v>1957.54</v>
          </cell>
        </row>
        <row r="5666">
          <cell r="A5666">
            <v>39226</v>
          </cell>
          <cell r="B5666">
            <v>1963.56</v>
          </cell>
        </row>
        <row r="5667">
          <cell r="A5667">
            <v>39227</v>
          </cell>
          <cell r="B5667">
            <v>1962.59</v>
          </cell>
        </row>
        <row r="5668">
          <cell r="A5668">
            <v>39228</v>
          </cell>
          <cell r="B5668">
            <v>1934.55</v>
          </cell>
        </row>
        <row r="5669">
          <cell r="A5669">
            <v>39229</v>
          </cell>
          <cell r="B5669">
            <v>1934.55</v>
          </cell>
        </row>
        <row r="5670">
          <cell r="A5670">
            <v>39230</v>
          </cell>
          <cell r="B5670">
            <v>1934.55</v>
          </cell>
        </row>
        <row r="5671">
          <cell r="A5671">
            <v>39231</v>
          </cell>
          <cell r="B5671">
            <v>1934.55</v>
          </cell>
        </row>
        <row r="5672">
          <cell r="A5672">
            <v>39232</v>
          </cell>
          <cell r="B5672">
            <v>1914.96</v>
          </cell>
        </row>
        <row r="5673">
          <cell r="A5673">
            <v>39233</v>
          </cell>
          <cell r="B5673">
            <v>1930.64</v>
          </cell>
        </row>
        <row r="5674">
          <cell r="A5674">
            <v>39234</v>
          </cell>
          <cell r="B5674">
            <v>1900.09</v>
          </cell>
        </row>
        <row r="5675">
          <cell r="A5675">
            <v>39235</v>
          </cell>
          <cell r="B5675">
            <v>1885.8</v>
          </cell>
        </row>
        <row r="5676">
          <cell r="A5676">
            <v>39236</v>
          </cell>
          <cell r="B5676">
            <v>1885.8</v>
          </cell>
        </row>
        <row r="5677">
          <cell r="A5677">
            <v>39237</v>
          </cell>
          <cell r="B5677">
            <v>1885.8</v>
          </cell>
        </row>
        <row r="5678">
          <cell r="A5678">
            <v>39238</v>
          </cell>
          <cell r="B5678">
            <v>1882.06</v>
          </cell>
        </row>
        <row r="5679">
          <cell r="A5679">
            <v>39239</v>
          </cell>
          <cell r="B5679">
            <v>1877.88</v>
          </cell>
        </row>
        <row r="5680">
          <cell r="A5680">
            <v>39240</v>
          </cell>
          <cell r="B5680">
            <v>1886.92</v>
          </cell>
        </row>
        <row r="5681">
          <cell r="A5681">
            <v>39241</v>
          </cell>
          <cell r="B5681">
            <v>1900.68</v>
          </cell>
        </row>
        <row r="5682">
          <cell r="A5682">
            <v>39242</v>
          </cell>
          <cell r="B5682">
            <v>1924.54</v>
          </cell>
        </row>
        <row r="5683">
          <cell r="A5683">
            <v>39243</v>
          </cell>
          <cell r="B5683">
            <v>1924.54</v>
          </cell>
        </row>
        <row r="5684">
          <cell r="A5684">
            <v>39244</v>
          </cell>
          <cell r="B5684">
            <v>1924.54</v>
          </cell>
        </row>
        <row r="5685">
          <cell r="A5685">
            <v>39245</v>
          </cell>
          <cell r="B5685">
            <v>1924.54</v>
          </cell>
        </row>
        <row r="5686">
          <cell r="A5686">
            <v>39246</v>
          </cell>
          <cell r="B5686">
            <v>1931.36</v>
          </cell>
        </row>
        <row r="5687">
          <cell r="A5687">
            <v>39247</v>
          </cell>
          <cell r="B5687">
            <v>1947.37</v>
          </cell>
        </row>
        <row r="5688">
          <cell r="A5688">
            <v>39248</v>
          </cell>
          <cell r="B5688">
            <v>1945.09</v>
          </cell>
        </row>
        <row r="5689">
          <cell r="A5689">
            <v>39249</v>
          </cell>
          <cell r="B5689">
            <v>1920.25</v>
          </cell>
        </row>
        <row r="5690">
          <cell r="A5690">
            <v>39250</v>
          </cell>
          <cell r="B5690">
            <v>1920.25</v>
          </cell>
        </row>
        <row r="5691">
          <cell r="A5691">
            <v>39251</v>
          </cell>
          <cell r="B5691">
            <v>1920.25</v>
          </cell>
        </row>
        <row r="5692">
          <cell r="A5692">
            <v>39252</v>
          </cell>
          <cell r="B5692">
            <v>1920.25</v>
          </cell>
        </row>
        <row r="5693">
          <cell r="A5693">
            <v>39253</v>
          </cell>
          <cell r="B5693">
            <v>1896.07</v>
          </cell>
        </row>
        <row r="5694">
          <cell r="A5694">
            <v>39254</v>
          </cell>
          <cell r="B5694">
            <v>1905.13</v>
          </cell>
        </row>
        <row r="5695">
          <cell r="A5695">
            <v>39255</v>
          </cell>
          <cell r="B5695">
            <v>1938.17</v>
          </cell>
        </row>
        <row r="5696">
          <cell r="A5696">
            <v>39256</v>
          </cell>
          <cell r="B5696">
            <v>1944.01</v>
          </cell>
        </row>
        <row r="5697">
          <cell r="A5697">
            <v>39257</v>
          </cell>
          <cell r="B5697">
            <v>1944.01</v>
          </cell>
        </row>
        <row r="5698">
          <cell r="A5698">
            <v>39258</v>
          </cell>
          <cell r="B5698">
            <v>1944.01</v>
          </cell>
        </row>
        <row r="5699">
          <cell r="A5699">
            <v>39259</v>
          </cell>
          <cell r="B5699">
            <v>1960.32</v>
          </cell>
        </row>
        <row r="5700">
          <cell r="A5700">
            <v>39260</v>
          </cell>
          <cell r="B5700">
            <v>1965.31</v>
          </cell>
        </row>
        <row r="5701">
          <cell r="A5701">
            <v>39261</v>
          </cell>
          <cell r="B5701">
            <v>1982.29</v>
          </cell>
        </row>
        <row r="5702">
          <cell r="A5702">
            <v>39262</v>
          </cell>
          <cell r="B5702">
            <v>1958.09</v>
          </cell>
        </row>
        <row r="5703">
          <cell r="A5703">
            <v>39263</v>
          </cell>
          <cell r="B5703">
            <v>1960.61</v>
          </cell>
        </row>
        <row r="5704">
          <cell r="A5704">
            <v>39264</v>
          </cell>
          <cell r="B5704">
            <v>1960.61</v>
          </cell>
        </row>
        <row r="5705">
          <cell r="A5705">
            <v>39265</v>
          </cell>
          <cell r="B5705">
            <v>1960.61</v>
          </cell>
        </row>
        <row r="5706">
          <cell r="A5706">
            <v>39266</v>
          </cell>
          <cell r="B5706">
            <v>1960.61</v>
          </cell>
        </row>
        <row r="5707">
          <cell r="A5707">
            <v>39267</v>
          </cell>
          <cell r="B5707">
            <v>1958.95</v>
          </cell>
        </row>
        <row r="5708">
          <cell r="A5708">
            <v>39268</v>
          </cell>
          <cell r="B5708">
            <v>1958.95</v>
          </cell>
        </row>
        <row r="5709">
          <cell r="A5709">
            <v>39269</v>
          </cell>
          <cell r="B5709">
            <v>1969.36</v>
          </cell>
        </row>
        <row r="5710">
          <cell r="A5710">
            <v>39270</v>
          </cell>
          <cell r="B5710">
            <v>1962.55</v>
          </cell>
        </row>
        <row r="5711">
          <cell r="A5711">
            <v>39271</v>
          </cell>
          <cell r="B5711">
            <v>1962.55</v>
          </cell>
        </row>
        <row r="5712">
          <cell r="A5712">
            <v>39272</v>
          </cell>
          <cell r="B5712">
            <v>1962.55</v>
          </cell>
        </row>
        <row r="5713">
          <cell r="A5713">
            <v>39273</v>
          </cell>
          <cell r="B5713">
            <v>1945.94</v>
          </cell>
        </row>
        <row r="5714">
          <cell r="A5714">
            <v>39274</v>
          </cell>
          <cell r="B5714">
            <v>1960.31</v>
          </cell>
        </row>
        <row r="5715">
          <cell r="A5715">
            <v>39275</v>
          </cell>
          <cell r="B5715">
            <v>1964.82</v>
          </cell>
        </row>
        <row r="5716">
          <cell r="A5716">
            <v>39276</v>
          </cell>
          <cell r="B5716">
            <v>1954.48</v>
          </cell>
        </row>
        <row r="5717">
          <cell r="A5717">
            <v>39277</v>
          </cell>
          <cell r="B5717">
            <v>1956.05</v>
          </cell>
        </row>
        <row r="5718">
          <cell r="A5718">
            <v>39278</v>
          </cell>
          <cell r="B5718">
            <v>1956.05</v>
          </cell>
        </row>
        <row r="5719">
          <cell r="A5719">
            <v>39279</v>
          </cell>
          <cell r="B5719">
            <v>1956.05</v>
          </cell>
        </row>
        <row r="5720">
          <cell r="A5720">
            <v>39280</v>
          </cell>
          <cell r="B5720">
            <v>1942.43</v>
          </cell>
        </row>
        <row r="5721">
          <cell r="A5721">
            <v>39281</v>
          </cell>
          <cell r="B5721">
            <v>1931.04</v>
          </cell>
        </row>
        <row r="5722">
          <cell r="A5722">
            <v>39282</v>
          </cell>
          <cell r="B5722">
            <v>1928.59</v>
          </cell>
        </row>
        <row r="5723">
          <cell r="A5723">
            <v>39283</v>
          </cell>
          <cell r="B5723">
            <v>1921.04</v>
          </cell>
        </row>
        <row r="5724">
          <cell r="A5724">
            <v>39284</v>
          </cell>
          <cell r="B5724">
            <v>1921.04</v>
          </cell>
        </row>
        <row r="5725">
          <cell r="A5725">
            <v>39285</v>
          </cell>
          <cell r="B5725">
            <v>1921.04</v>
          </cell>
        </row>
        <row r="5726">
          <cell r="A5726">
            <v>39286</v>
          </cell>
          <cell r="B5726">
            <v>1921.04</v>
          </cell>
        </row>
        <row r="5727">
          <cell r="A5727">
            <v>39287</v>
          </cell>
          <cell r="B5727">
            <v>1912.9</v>
          </cell>
        </row>
        <row r="5728">
          <cell r="A5728">
            <v>39288</v>
          </cell>
          <cell r="B5728">
            <v>1916.23</v>
          </cell>
        </row>
        <row r="5729">
          <cell r="A5729">
            <v>39289</v>
          </cell>
          <cell r="B5729">
            <v>1935.68</v>
          </cell>
        </row>
        <row r="5730">
          <cell r="A5730">
            <v>39290</v>
          </cell>
          <cell r="B5730">
            <v>1981.58</v>
          </cell>
        </row>
        <row r="5731">
          <cell r="A5731">
            <v>39291</v>
          </cell>
          <cell r="B5731">
            <v>1984.1</v>
          </cell>
        </row>
        <row r="5732">
          <cell r="A5732">
            <v>39292</v>
          </cell>
          <cell r="B5732">
            <v>1984.1</v>
          </cell>
        </row>
        <row r="5733">
          <cell r="A5733">
            <v>39293</v>
          </cell>
          <cell r="B5733">
            <v>1984.1</v>
          </cell>
        </row>
        <row r="5734">
          <cell r="A5734">
            <v>39294</v>
          </cell>
          <cell r="B5734">
            <v>1971.8</v>
          </cell>
        </row>
        <row r="5735">
          <cell r="A5735">
            <v>39295</v>
          </cell>
          <cell r="B5735">
            <v>1958.5</v>
          </cell>
        </row>
        <row r="5736">
          <cell r="A5736">
            <v>39296</v>
          </cell>
          <cell r="B5736">
            <v>1971.2</v>
          </cell>
        </row>
        <row r="5737">
          <cell r="A5737">
            <v>39297</v>
          </cell>
          <cell r="B5737">
            <v>1957.68</v>
          </cell>
        </row>
        <row r="5738">
          <cell r="A5738">
            <v>39298</v>
          </cell>
          <cell r="B5738">
            <v>1963.69</v>
          </cell>
        </row>
        <row r="5739">
          <cell r="A5739">
            <v>39299</v>
          </cell>
          <cell r="B5739">
            <v>1963.69</v>
          </cell>
        </row>
        <row r="5740">
          <cell r="A5740">
            <v>39300</v>
          </cell>
          <cell r="B5740">
            <v>1963.69</v>
          </cell>
        </row>
        <row r="5741">
          <cell r="A5741">
            <v>39301</v>
          </cell>
          <cell r="B5741">
            <v>1976.89</v>
          </cell>
        </row>
        <row r="5742">
          <cell r="A5742">
            <v>39302</v>
          </cell>
          <cell r="B5742">
            <v>1976.89</v>
          </cell>
        </row>
        <row r="5743">
          <cell r="A5743">
            <v>39303</v>
          </cell>
          <cell r="B5743">
            <v>1957.58</v>
          </cell>
        </row>
        <row r="5744">
          <cell r="A5744">
            <v>39304</v>
          </cell>
          <cell r="B5744">
            <v>1981.9</v>
          </cell>
        </row>
        <row r="5745">
          <cell r="A5745">
            <v>39305</v>
          </cell>
          <cell r="B5745">
            <v>2006.79</v>
          </cell>
        </row>
        <row r="5746">
          <cell r="A5746">
            <v>39306</v>
          </cell>
          <cell r="B5746">
            <v>2006.79</v>
          </cell>
        </row>
        <row r="5747">
          <cell r="A5747">
            <v>39307</v>
          </cell>
          <cell r="B5747">
            <v>2006.79</v>
          </cell>
        </row>
        <row r="5748">
          <cell r="A5748">
            <v>39308</v>
          </cell>
          <cell r="B5748">
            <v>1997.38</v>
          </cell>
        </row>
        <row r="5749">
          <cell r="A5749">
            <v>39309</v>
          </cell>
          <cell r="B5749">
            <v>2016.3</v>
          </cell>
        </row>
        <row r="5750">
          <cell r="A5750">
            <v>39310</v>
          </cell>
          <cell r="B5750">
            <v>2048.44</v>
          </cell>
        </row>
        <row r="5751">
          <cell r="A5751">
            <v>39311</v>
          </cell>
          <cell r="B5751">
            <v>2124.4</v>
          </cell>
        </row>
        <row r="5752">
          <cell r="A5752">
            <v>39312</v>
          </cell>
          <cell r="B5752">
            <v>2113.54</v>
          </cell>
        </row>
        <row r="5753">
          <cell r="A5753">
            <v>39313</v>
          </cell>
          <cell r="B5753">
            <v>2113.54</v>
          </cell>
        </row>
        <row r="5754">
          <cell r="A5754">
            <v>39314</v>
          </cell>
          <cell r="B5754">
            <v>2113.54</v>
          </cell>
        </row>
        <row r="5755">
          <cell r="A5755">
            <v>39315</v>
          </cell>
          <cell r="B5755">
            <v>2113.54</v>
          </cell>
        </row>
        <row r="5756">
          <cell r="A5756">
            <v>39316</v>
          </cell>
          <cell r="B5756">
            <v>2154.94</v>
          </cell>
        </row>
        <row r="5757">
          <cell r="A5757">
            <v>39317</v>
          </cell>
          <cell r="B5757">
            <v>2133.04</v>
          </cell>
        </row>
        <row r="5758">
          <cell r="A5758">
            <v>39318</v>
          </cell>
          <cell r="B5758">
            <v>2138.13</v>
          </cell>
        </row>
        <row r="5759">
          <cell r="A5759">
            <v>39319</v>
          </cell>
          <cell r="B5759">
            <v>2128.17</v>
          </cell>
        </row>
        <row r="5760">
          <cell r="A5760">
            <v>39320</v>
          </cell>
          <cell r="B5760">
            <v>2128.17</v>
          </cell>
        </row>
        <row r="5761">
          <cell r="A5761">
            <v>39321</v>
          </cell>
          <cell r="B5761">
            <v>2128.17</v>
          </cell>
        </row>
        <row r="5762">
          <cell r="A5762">
            <v>39322</v>
          </cell>
          <cell r="B5762">
            <v>2114.15</v>
          </cell>
        </row>
        <row r="5763">
          <cell r="A5763">
            <v>39323</v>
          </cell>
          <cell r="B5763">
            <v>2147.34</v>
          </cell>
        </row>
        <row r="5764">
          <cell r="A5764">
            <v>39324</v>
          </cell>
          <cell r="B5764">
            <v>2160.65</v>
          </cell>
        </row>
        <row r="5765">
          <cell r="A5765">
            <v>39325</v>
          </cell>
          <cell r="B5765">
            <v>2173.17</v>
          </cell>
        </row>
        <row r="5766">
          <cell r="A5766">
            <v>39326</v>
          </cell>
          <cell r="B5766">
            <v>2160.9899999999998</v>
          </cell>
        </row>
        <row r="5767">
          <cell r="A5767">
            <v>39327</v>
          </cell>
          <cell r="B5767">
            <v>2160.9899999999998</v>
          </cell>
        </row>
        <row r="5768">
          <cell r="A5768">
            <v>39328</v>
          </cell>
          <cell r="B5768">
            <v>2160.9899999999998</v>
          </cell>
        </row>
        <row r="5769">
          <cell r="A5769">
            <v>39329</v>
          </cell>
          <cell r="B5769">
            <v>2160.9899999999998</v>
          </cell>
        </row>
        <row r="5770">
          <cell r="A5770">
            <v>39330</v>
          </cell>
          <cell r="B5770">
            <v>2161.56</v>
          </cell>
        </row>
        <row r="5771">
          <cell r="A5771">
            <v>39331</v>
          </cell>
          <cell r="B5771">
            <v>2174.56</v>
          </cell>
        </row>
        <row r="5772">
          <cell r="A5772">
            <v>39332</v>
          </cell>
          <cell r="B5772">
            <v>2166.6</v>
          </cell>
        </row>
        <row r="5773">
          <cell r="A5773">
            <v>39333</v>
          </cell>
          <cell r="B5773">
            <v>2191</v>
          </cell>
        </row>
        <row r="5774">
          <cell r="A5774">
            <v>39334</v>
          </cell>
          <cell r="B5774">
            <v>2191</v>
          </cell>
        </row>
        <row r="5775">
          <cell r="A5775">
            <v>39335</v>
          </cell>
          <cell r="B5775">
            <v>2191</v>
          </cell>
        </row>
        <row r="5776">
          <cell r="A5776">
            <v>39336</v>
          </cell>
          <cell r="B5776">
            <v>2194.65</v>
          </cell>
        </row>
        <row r="5777">
          <cell r="A5777">
            <v>39337</v>
          </cell>
          <cell r="B5777">
            <v>2185.89</v>
          </cell>
        </row>
        <row r="5778">
          <cell r="A5778">
            <v>39338</v>
          </cell>
          <cell r="B5778">
            <v>2182.2199999999998</v>
          </cell>
        </row>
        <row r="5779">
          <cell r="A5779">
            <v>39339</v>
          </cell>
          <cell r="B5779">
            <v>2157.75</v>
          </cell>
        </row>
        <row r="5780">
          <cell r="A5780">
            <v>39340</v>
          </cell>
          <cell r="B5780">
            <v>2128.5</v>
          </cell>
        </row>
        <row r="5781">
          <cell r="A5781">
            <v>39341</v>
          </cell>
          <cell r="B5781">
            <v>2128.5</v>
          </cell>
        </row>
        <row r="5782">
          <cell r="A5782">
            <v>39342</v>
          </cell>
          <cell r="B5782">
            <v>2128.5</v>
          </cell>
        </row>
        <row r="5783">
          <cell r="A5783">
            <v>39343</v>
          </cell>
          <cell r="B5783">
            <v>2130.66</v>
          </cell>
        </row>
        <row r="5784">
          <cell r="A5784">
            <v>39344</v>
          </cell>
          <cell r="B5784">
            <v>2124.36</v>
          </cell>
        </row>
        <row r="5785">
          <cell r="A5785">
            <v>39345</v>
          </cell>
          <cell r="B5785">
            <v>2055.2800000000002</v>
          </cell>
        </row>
        <row r="5786">
          <cell r="A5786">
            <v>39346</v>
          </cell>
          <cell r="B5786">
            <v>2042.63</v>
          </cell>
        </row>
        <row r="5787">
          <cell r="A5787">
            <v>39347</v>
          </cell>
          <cell r="B5787">
            <v>2026.33</v>
          </cell>
        </row>
        <row r="5788">
          <cell r="A5788">
            <v>39348</v>
          </cell>
          <cell r="B5788">
            <v>2026.33</v>
          </cell>
        </row>
        <row r="5789">
          <cell r="A5789">
            <v>39349</v>
          </cell>
          <cell r="B5789">
            <v>2026.33</v>
          </cell>
        </row>
        <row r="5790">
          <cell r="A5790">
            <v>39350</v>
          </cell>
          <cell r="B5790">
            <v>2028.95</v>
          </cell>
        </row>
        <row r="5791">
          <cell r="A5791">
            <v>39351</v>
          </cell>
          <cell r="B5791">
            <v>2045.51</v>
          </cell>
        </row>
        <row r="5792">
          <cell r="A5792">
            <v>39352</v>
          </cell>
          <cell r="B5792">
            <v>2009.46</v>
          </cell>
        </row>
        <row r="5793">
          <cell r="A5793">
            <v>39353</v>
          </cell>
          <cell r="B5793">
            <v>2013.18</v>
          </cell>
        </row>
        <row r="5794">
          <cell r="A5794">
            <v>39354</v>
          </cell>
          <cell r="B5794">
            <v>2023.19</v>
          </cell>
        </row>
        <row r="5795">
          <cell r="A5795">
            <v>39355</v>
          </cell>
          <cell r="B5795">
            <v>2023.19</v>
          </cell>
        </row>
        <row r="5796">
          <cell r="A5796">
            <v>39356</v>
          </cell>
          <cell r="B5796">
            <v>2023.19</v>
          </cell>
        </row>
        <row r="5797">
          <cell r="A5797">
            <v>39357</v>
          </cell>
          <cell r="B5797">
            <v>2015.75</v>
          </cell>
        </row>
        <row r="5798">
          <cell r="A5798">
            <v>39358</v>
          </cell>
          <cell r="B5798">
            <v>2013.39</v>
          </cell>
        </row>
        <row r="5799">
          <cell r="A5799">
            <v>39359</v>
          </cell>
          <cell r="B5799">
            <v>2017.69</v>
          </cell>
        </row>
        <row r="5800">
          <cell r="A5800">
            <v>39360</v>
          </cell>
          <cell r="B5800">
            <v>2018.45</v>
          </cell>
        </row>
        <row r="5801">
          <cell r="A5801">
            <v>39361</v>
          </cell>
          <cell r="B5801">
            <v>1999.95</v>
          </cell>
        </row>
        <row r="5802">
          <cell r="A5802">
            <v>39362</v>
          </cell>
          <cell r="B5802">
            <v>1999.95</v>
          </cell>
        </row>
        <row r="5803">
          <cell r="A5803">
            <v>39363</v>
          </cell>
          <cell r="B5803">
            <v>1999.95</v>
          </cell>
        </row>
        <row r="5804">
          <cell r="A5804">
            <v>39364</v>
          </cell>
          <cell r="B5804">
            <v>1999.95</v>
          </cell>
        </row>
        <row r="5805">
          <cell r="A5805">
            <v>39365</v>
          </cell>
          <cell r="B5805">
            <v>1968.13</v>
          </cell>
        </row>
        <row r="5806">
          <cell r="A5806">
            <v>39366</v>
          </cell>
          <cell r="B5806">
            <v>1972.81</v>
          </cell>
        </row>
        <row r="5807">
          <cell r="A5807">
            <v>39367</v>
          </cell>
          <cell r="B5807">
            <v>1963.03</v>
          </cell>
        </row>
        <row r="5808">
          <cell r="A5808">
            <v>39368</v>
          </cell>
          <cell r="B5808">
            <v>1978.97</v>
          </cell>
        </row>
        <row r="5809">
          <cell r="A5809">
            <v>39369</v>
          </cell>
          <cell r="B5809">
            <v>1978.97</v>
          </cell>
        </row>
        <row r="5810">
          <cell r="A5810">
            <v>39370</v>
          </cell>
          <cell r="B5810">
            <v>1978.97</v>
          </cell>
        </row>
        <row r="5811">
          <cell r="A5811">
            <v>39371</v>
          </cell>
          <cell r="B5811">
            <v>1978.97</v>
          </cell>
        </row>
        <row r="5812">
          <cell r="A5812">
            <v>39372</v>
          </cell>
          <cell r="B5812">
            <v>2004.58</v>
          </cell>
        </row>
        <row r="5813">
          <cell r="A5813">
            <v>39373</v>
          </cell>
          <cell r="B5813">
            <v>1994.06</v>
          </cell>
        </row>
        <row r="5814">
          <cell r="A5814">
            <v>39374</v>
          </cell>
          <cell r="B5814">
            <v>2018.55</v>
          </cell>
        </row>
        <row r="5815">
          <cell r="A5815">
            <v>39375</v>
          </cell>
          <cell r="B5815">
            <v>2007.24</v>
          </cell>
        </row>
        <row r="5816">
          <cell r="A5816">
            <v>39376</v>
          </cell>
          <cell r="B5816">
            <v>2007.24</v>
          </cell>
        </row>
        <row r="5817">
          <cell r="A5817">
            <v>39377</v>
          </cell>
          <cell r="B5817">
            <v>2007.24</v>
          </cell>
        </row>
        <row r="5818">
          <cell r="A5818">
            <v>39378</v>
          </cell>
          <cell r="B5818">
            <v>2022.76</v>
          </cell>
        </row>
        <row r="5819">
          <cell r="A5819">
            <v>39379</v>
          </cell>
          <cell r="B5819">
            <v>2006.67</v>
          </cell>
        </row>
        <row r="5820">
          <cell r="A5820">
            <v>39380</v>
          </cell>
          <cell r="B5820">
            <v>2025.7</v>
          </cell>
        </row>
        <row r="5821">
          <cell r="A5821">
            <v>39381</v>
          </cell>
          <cell r="B5821">
            <v>2020.29</v>
          </cell>
        </row>
        <row r="5822">
          <cell r="A5822">
            <v>39382</v>
          </cell>
          <cell r="B5822">
            <v>2005.28</v>
          </cell>
        </row>
        <row r="5823">
          <cell r="A5823">
            <v>39383</v>
          </cell>
          <cell r="B5823">
            <v>2005.28</v>
          </cell>
        </row>
        <row r="5824">
          <cell r="A5824">
            <v>39384</v>
          </cell>
          <cell r="B5824">
            <v>2005.28</v>
          </cell>
        </row>
        <row r="5825">
          <cell r="A5825">
            <v>39385</v>
          </cell>
          <cell r="B5825">
            <v>1995.94</v>
          </cell>
        </row>
        <row r="5826">
          <cell r="A5826">
            <v>39386</v>
          </cell>
          <cell r="B5826">
            <v>1999.44</v>
          </cell>
        </row>
        <row r="5827">
          <cell r="A5827">
            <v>39387</v>
          </cell>
          <cell r="B5827">
            <v>1987.69</v>
          </cell>
        </row>
        <row r="5828">
          <cell r="A5828">
            <v>39388</v>
          </cell>
          <cell r="B5828">
            <v>2008.11</v>
          </cell>
        </row>
        <row r="5829">
          <cell r="A5829">
            <v>39389</v>
          </cell>
          <cell r="B5829">
            <v>2014.12</v>
          </cell>
        </row>
        <row r="5830">
          <cell r="A5830">
            <v>39390</v>
          </cell>
          <cell r="B5830">
            <v>2014.12</v>
          </cell>
        </row>
        <row r="5831">
          <cell r="A5831">
            <v>39391</v>
          </cell>
          <cell r="B5831">
            <v>2014.12</v>
          </cell>
        </row>
        <row r="5832">
          <cell r="A5832">
            <v>39392</v>
          </cell>
          <cell r="B5832">
            <v>2014.12</v>
          </cell>
        </row>
        <row r="5833">
          <cell r="A5833">
            <v>39393</v>
          </cell>
          <cell r="B5833">
            <v>2012.89</v>
          </cell>
        </row>
        <row r="5834">
          <cell r="A5834">
            <v>39394</v>
          </cell>
          <cell r="B5834">
            <v>2023.99</v>
          </cell>
        </row>
        <row r="5835">
          <cell r="A5835">
            <v>39395</v>
          </cell>
          <cell r="B5835">
            <v>2033.94</v>
          </cell>
        </row>
        <row r="5836">
          <cell r="A5836">
            <v>39396</v>
          </cell>
          <cell r="B5836">
            <v>2045.59</v>
          </cell>
        </row>
        <row r="5837">
          <cell r="A5837">
            <v>39397</v>
          </cell>
          <cell r="B5837">
            <v>2045.59</v>
          </cell>
        </row>
        <row r="5838">
          <cell r="A5838">
            <v>39398</v>
          </cell>
          <cell r="B5838">
            <v>2045.59</v>
          </cell>
        </row>
        <row r="5839">
          <cell r="A5839">
            <v>39399</v>
          </cell>
          <cell r="B5839">
            <v>2045.59</v>
          </cell>
        </row>
        <row r="5840">
          <cell r="A5840">
            <v>39400</v>
          </cell>
          <cell r="B5840">
            <v>2051.88</v>
          </cell>
        </row>
        <row r="5841">
          <cell r="A5841">
            <v>39401</v>
          </cell>
          <cell r="B5841">
            <v>2032.04</v>
          </cell>
        </row>
        <row r="5842">
          <cell r="A5842">
            <v>39402</v>
          </cell>
          <cell r="B5842">
            <v>2044.7</v>
          </cell>
        </row>
        <row r="5843">
          <cell r="A5843">
            <v>39403</v>
          </cell>
          <cell r="B5843">
            <v>2040.35</v>
          </cell>
        </row>
        <row r="5844">
          <cell r="A5844">
            <v>39404</v>
          </cell>
          <cell r="B5844">
            <v>2040.35</v>
          </cell>
        </row>
        <row r="5845">
          <cell r="A5845">
            <v>39405</v>
          </cell>
          <cell r="B5845">
            <v>2040.35</v>
          </cell>
        </row>
        <row r="5846">
          <cell r="A5846">
            <v>39406</v>
          </cell>
          <cell r="B5846">
            <v>2054.3000000000002</v>
          </cell>
        </row>
        <row r="5847">
          <cell r="A5847">
            <v>39407</v>
          </cell>
          <cell r="B5847">
            <v>2056.2800000000002</v>
          </cell>
        </row>
        <row r="5848">
          <cell r="A5848">
            <v>39408</v>
          </cell>
          <cell r="B5848">
            <v>2074.6</v>
          </cell>
        </row>
        <row r="5849">
          <cell r="A5849">
            <v>39409</v>
          </cell>
          <cell r="B5849">
            <v>2074.6</v>
          </cell>
        </row>
        <row r="5850">
          <cell r="A5850">
            <v>39410</v>
          </cell>
          <cell r="B5850">
            <v>2088.2399999999998</v>
          </cell>
        </row>
        <row r="5851">
          <cell r="A5851">
            <v>39411</v>
          </cell>
          <cell r="B5851">
            <v>2088.2399999999998</v>
          </cell>
        </row>
        <row r="5852">
          <cell r="A5852">
            <v>39412</v>
          </cell>
          <cell r="B5852">
            <v>2088.2399999999998</v>
          </cell>
        </row>
        <row r="5853">
          <cell r="A5853">
            <v>39413</v>
          </cell>
          <cell r="B5853">
            <v>2089.11</v>
          </cell>
        </row>
        <row r="5854">
          <cell r="A5854">
            <v>39414</v>
          </cell>
          <cell r="B5854">
            <v>2094.7399999999998</v>
          </cell>
        </row>
        <row r="5855">
          <cell r="A5855">
            <v>39415</v>
          </cell>
          <cell r="B5855">
            <v>2066.81</v>
          </cell>
        </row>
        <row r="5856">
          <cell r="A5856">
            <v>39416</v>
          </cell>
          <cell r="B5856">
            <v>2060.42</v>
          </cell>
        </row>
        <row r="5857">
          <cell r="A5857">
            <v>39417</v>
          </cell>
          <cell r="B5857">
            <v>2043.11</v>
          </cell>
        </row>
        <row r="5858">
          <cell r="A5858">
            <v>39418</v>
          </cell>
          <cell r="B5858">
            <v>2043.11</v>
          </cell>
        </row>
        <row r="5859">
          <cell r="A5859">
            <v>39419</v>
          </cell>
          <cell r="B5859">
            <v>2043.11</v>
          </cell>
        </row>
        <row r="5860">
          <cell r="A5860">
            <v>39420</v>
          </cell>
          <cell r="B5860">
            <v>2052.1799999999998</v>
          </cell>
        </row>
        <row r="5861">
          <cell r="A5861">
            <v>39421</v>
          </cell>
          <cell r="B5861">
            <v>2057.4</v>
          </cell>
        </row>
        <row r="5862">
          <cell r="A5862">
            <v>39422</v>
          </cell>
          <cell r="B5862">
            <v>2036.6</v>
          </cell>
        </row>
        <row r="5863">
          <cell r="A5863">
            <v>39423</v>
          </cell>
          <cell r="B5863">
            <v>2023.18</v>
          </cell>
        </row>
        <row r="5864">
          <cell r="A5864">
            <v>39424</v>
          </cell>
          <cell r="B5864">
            <v>2016.77</v>
          </cell>
        </row>
        <row r="5865">
          <cell r="A5865">
            <v>39425</v>
          </cell>
          <cell r="B5865">
            <v>2016.77</v>
          </cell>
        </row>
        <row r="5866">
          <cell r="A5866">
            <v>39426</v>
          </cell>
          <cell r="B5866">
            <v>2016.77</v>
          </cell>
        </row>
        <row r="5867">
          <cell r="A5867">
            <v>39427</v>
          </cell>
          <cell r="B5867">
            <v>2009.83</v>
          </cell>
        </row>
        <row r="5868">
          <cell r="A5868">
            <v>39428</v>
          </cell>
          <cell r="B5868">
            <v>2005.82</v>
          </cell>
        </row>
        <row r="5869">
          <cell r="A5869">
            <v>39429</v>
          </cell>
          <cell r="B5869">
            <v>2003.9</v>
          </cell>
        </row>
        <row r="5870">
          <cell r="A5870">
            <v>39430</v>
          </cell>
          <cell r="B5870">
            <v>2017.36</v>
          </cell>
        </row>
        <row r="5871">
          <cell r="A5871">
            <v>39431</v>
          </cell>
          <cell r="B5871">
            <v>2009.85</v>
          </cell>
        </row>
        <row r="5872">
          <cell r="A5872">
            <v>39432</v>
          </cell>
          <cell r="B5872">
            <v>2009.85</v>
          </cell>
        </row>
        <row r="5873">
          <cell r="A5873">
            <v>39433</v>
          </cell>
          <cell r="B5873">
            <v>2009.85</v>
          </cell>
        </row>
        <row r="5874">
          <cell r="A5874">
            <v>39434</v>
          </cell>
          <cell r="B5874">
            <v>2006.48</v>
          </cell>
        </row>
        <row r="5875">
          <cell r="A5875">
            <v>39435</v>
          </cell>
          <cell r="B5875">
            <v>2007.98</v>
          </cell>
        </row>
        <row r="5876">
          <cell r="A5876">
            <v>39436</v>
          </cell>
          <cell r="B5876">
            <v>2005.92</v>
          </cell>
        </row>
        <row r="5877">
          <cell r="A5877">
            <v>39437</v>
          </cell>
          <cell r="B5877">
            <v>2000.58</v>
          </cell>
        </row>
        <row r="5878">
          <cell r="A5878">
            <v>39438</v>
          </cell>
          <cell r="B5878">
            <v>1993.08</v>
          </cell>
        </row>
        <row r="5879">
          <cell r="A5879">
            <v>39439</v>
          </cell>
          <cell r="B5879">
            <v>1993.08</v>
          </cell>
        </row>
        <row r="5880">
          <cell r="A5880">
            <v>39440</v>
          </cell>
          <cell r="B5880">
            <v>1993.08</v>
          </cell>
        </row>
        <row r="5881">
          <cell r="A5881">
            <v>39441</v>
          </cell>
          <cell r="B5881">
            <v>1989.7</v>
          </cell>
        </row>
        <row r="5882">
          <cell r="A5882">
            <v>39442</v>
          </cell>
          <cell r="B5882">
            <v>1989.7</v>
          </cell>
        </row>
        <row r="5883">
          <cell r="A5883">
            <v>39443</v>
          </cell>
          <cell r="B5883">
            <v>1987.81</v>
          </cell>
        </row>
        <row r="5884">
          <cell r="A5884">
            <v>39444</v>
          </cell>
          <cell r="B5884">
            <v>2001.72</v>
          </cell>
        </row>
        <row r="5885">
          <cell r="A5885">
            <v>39445</v>
          </cell>
          <cell r="B5885">
            <v>2014.76</v>
          </cell>
        </row>
        <row r="5886">
          <cell r="A5886">
            <v>39446</v>
          </cell>
          <cell r="B5886">
            <v>2014.76</v>
          </cell>
        </row>
        <row r="5887">
          <cell r="A5887">
            <v>39447</v>
          </cell>
          <cell r="B5887">
            <v>2014.76</v>
          </cell>
        </row>
        <row r="5888">
          <cell r="A5888">
            <v>39448</v>
          </cell>
          <cell r="B5888">
            <v>2014.76</v>
          </cell>
        </row>
        <row r="5889">
          <cell r="A5889">
            <v>39449</v>
          </cell>
          <cell r="B5889">
            <v>2014.76</v>
          </cell>
        </row>
        <row r="5890">
          <cell r="A5890">
            <v>39450</v>
          </cell>
          <cell r="B5890">
            <v>2012.82</v>
          </cell>
        </row>
        <row r="5891">
          <cell r="A5891">
            <v>39451</v>
          </cell>
          <cell r="B5891">
            <v>2013.27</v>
          </cell>
        </row>
        <row r="5892">
          <cell r="A5892">
            <v>39452</v>
          </cell>
          <cell r="B5892">
            <v>2013.98</v>
          </cell>
        </row>
        <row r="5893">
          <cell r="A5893">
            <v>39453</v>
          </cell>
          <cell r="B5893">
            <v>2013.98</v>
          </cell>
        </row>
        <row r="5894">
          <cell r="A5894">
            <v>39454</v>
          </cell>
          <cell r="B5894">
            <v>2013.98</v>
          </cell>
        </row>
        <row r="5895">
          <cell r="A5895">
            <v>39455</v>
          </cell>
          <cell r="B5895">
            <v>2013.98</v>
          </cell>
        </row>
        <row r="5896">
          <cell r="A5896">
            <v>39456</v>
          </cell>
          <cell r="B5896">
            <v>2000.91</v>
          </cell>
        </row>
        <row r="5897">
          <cell r="A5897">
            <v>39457</v>
          </cell>
          <cell r="B5897">
            <v>2004.7</v>
          </cell>
        </row>
        <row r="5898">
          <cell r="A5898">
            <v>39458</v>
          </cell>
          <cell r="B5898">
            <v>2003.74</v>
          </cell>
        </row>
        <row r="5899">
          <cell r="A5899">
            <v>39459</v>
          </cell>
          <cell r="B5899">
            <v>1985.35</v>
          </cell>
        </row>
        <row r="5900">
          <cell r="A5900">
            <v>39460</v>
          </cell>
          <cell r="B5900">
            <v>1985.35</v>
          </cell>
        </row>
        <row r="5901">
          <cell r="A5901">
            <v>39461</v>
          </cell>
          <cell r="B5901">
            <v>1985.35</v>
          </cell>
        </row>
        <row r="5902">
          <cell r="A5902">
            <v>39462</v>
          </cell>
          <cell r="B5902">
            <v>1949.43</v>
          </cell>
        </row>
        <row r="5903">
          <cell r="A5903">
            <v>39463</v>
          </cell>
          <cell r="B5903">
            <v>1948.91</v>
          </cell>
        </row>
        <row r="5904">
          <cell r="A5904">
            <v>39464</v>
          </cell>
          <cell r="B5904">
            <v>1960.49</v>
          </cell>
        </row>
        <row r="5905">
          <cell r="A5905">
            <v>39465</v>
          </cell>
          <cell r="B5905">
            <v>1947.6</v>
          </cell>
        </row>
        <row r="5906">
          <cell r="A5906">
            <v>39466</v>
          </cell>
          <cell r="B5906">
            <v>1968.13</v>
          </cell>
        </row>
        <row r="5907">
          <cell r="A5907">
            <v>39467</v>
          </cell>
          <cell r="B5907">
            <v>1968.13</v>
          </cell>
        </row>
        <row r="5908">
          <cell r="A5908">
            <v>39468</v>
          </cell>
          <cell r="B5908">
            <v>1968.13</v>
          </cell>
        </row>
        <row r="5909">
          <cell r="A5909">
            <v>39469</v>
          </cell>
          <cell r="B5909">
            <v>1968.13</v>
          </cell>
        </row>
        <row r="5910">
          <cell r="A5910">
            <v>39470</v>
          </cell>
          <cell r="B5910">
            <v>2007.41</v>
          </cell>
        </row>
        <row r="5911">
          <cell r="A5911">
            <v>39471</v>
          </cell>
          <cell r="B5911">
            <v>2005.08</v>
          </cell>
        </row>
        <row r="5912">
          <cell r="A5912">
            <v>39472</v>
          </cell>
          <cell r="B5912">
            <v>1970.65</v>
          </cell>
        </row>
        <row r="5913">
          <cell r="A5913">
            <v>39473</v>
          </cell>
          <cell r="B5913">
            <v>1961.3</v>
          </cell>
        </row>
        <row r="5914">
          <cell r="A5914">
            <v>39474</v>
          </cell>
          <cell r="B5914">
            <v>1961.3</v>
          </cell>
        </row>
        <row r="5915">
          <cell r="A5915">
            <v>39475</v>
          </cell>
          <cell r="B5915">
            <v>1961.3</v>
          </cell>
        </row>
        <row r="5916">
          <cell r="A5916">
            <v>39476</v>
          </cell>
          <cell r="B5916">
            <v>1969.65</v>
          </cell>
        </row>
        <row r="5917">
          <cell r="A5917">
            <v>39477</v>
          </cell>
          <cell r="B5917">
            <v>1946.54</v>
          </cell>
        </row>
        <row r="5918">
          <cell r="A5918">
            <v>39478</v>
          </cell>
          <cell r="B5918">
            <v>1939.6</v>
          </cell>
        </row>
        <row r="5919">
          <cell r="A5919">
            <v>39479</v>
          </cell>
          <cell r="B5919">
            <v>1939.77</v>
          </cell>
        </row>
        <row r="5920">
          <cell r="A5920">
            <v>39480</v>
          </cell>
          <cell r="B5920">
            <v>1921.94</v>
          </cell>
        </row>
        <row r="5921">
          <cell r="A5921">
            <v>39481</v>
          </cell>
          <cell r="B5921">
            <v>1921.94</v>
          </cell>
        </row>
        <row r="5922">
          <cell r="A5922">
            <v>39482</v>
          </cell>
          <cell r="B5922">
            <v>1921.94</v>
          </cell>
        </row>
        <row r="5923">
          <cell r="A5923">
            <v>39483</v>
          </cell>
          <cell r="B5923">
            <v>1917.26</v>
          </cell>
        </row>
        <row r="5924">
          <cell r="A5924">
            <v>39484</v>
          </cell>
          <cell r="B5924">
            <v>1928.3</v>
          </cell>
        </row>
        <row r="5925">
          <cell r="A5925">
            <v>39485</v>
          </cell>
          <cell r="B5925">
            <v>1929.7</v>
          </cell>
        </row>
        <row r="5926">
          <cell r="A5926">
            <v>39486</v>
          </cell>
          <cell r="B5926">
            <v>1935.49</v>
          </cell>
        </row>
        <row r="5927">
          <cell r="A5927">
            <v>39487</v>
          </cell>
          <cell r="B5927">
            <v>1923.08</v>
          </cell>
        </row>
        <row r="5928">
          <cell r="A5928">
            <v>39488</v>
          </cell>
          <cell r="B5928">
            <v>1923.08</v>
          </cell>
        </row>
        <row r="5929">
          <cell r="A5929">
            <v>39489</v>
          </cell>
          <cell r="B5929">
            <v>1923.08</v>
          </cell>
        </row>
        <row r="5930">
          <cell r="A5930">
            <v>39490</v>
          </cell>
          <cell r="B5930">
            <v>1912.8</v>
          </cell>
        </row>
        <row r="5931">
          <cell r="A5931">
            <v>39491</v>
          </cell>
          <cell r="B5931">
            <v>1901.38</v>
          </cell>
        </row>
        <row r="5932">
          <cell r="A5932">
            <v>39492</v>
          </cell>
          <cell r="B5932">
            <v>1898.4</v>
          </cell>
        </row>
        <row r="5933">
          <cell r="A5933">
            <v>39493</v>
          </cell>
          <cell r="B5933">
            <v>1894.87</v>
          </cell>
        </row>
        <row r="5934">
          <cell r="A5934">
            <v>39494</v>
          </cell>
          <cell r="B5934">
            <v>1905.37</v>
          </cell>
        </row>
        <row r="5935">
          <cell r="A5935">
            <v>39495</v>
          </cell>
          <cell r="B5935">
            <v>1905.37</v>
          </cell>
        </row>
        <row r="5936">
          <cell r="A5936">
            <v>39496</v>
          </cell>
          <cell r="B5936">
            <v>1905.37</v>
          </cell>
        </row>
        <row r="5937">
          <cell r="A5937">
            <v>39497</v>
          </cell>
          <cell r="B5937">
            <v>1905.37</v>
          </cell>
        </row>
        <row r="5938">
          <cell r="A5938">
            <v>39498</v>
          </cell>
          <cell r="B5938">
            <v>1890.74</v>
          </cell>
        </row>
        <row r="5939">
          <cell r="A5939">
            <v>39499</v>
          </cell>
          <cell r="B5939">
            <v>1910.81</v>
          </cell>
        </row>
        <row r="5940">
          <cell r="A5940">
            <v>39500</v>
          </cell>
          <cell r="B5940">
            <v>1895.85</v>
          </cell>
        </row>
        <row r="5941">
          <cell r="A5941">
            <v>39501</v>
          </cell>
          <cell r="B5941">
            <v>1892</v>
          </cell>
        </row>
        <row r="5942">
          <cell r="A5942">
            <v>39502</v>
          </cell>
          <cell r="B5942">
            <v>1892</v>
          </cell>
        </row>
        <row r="5943">
          <cell r="A5943">
            <v>39503</v>
          </cell>
          <cell r="B5943">
            <v>1892</v>
          </cell>
        </row>
        <row r="5944">
          <cell r="A5944">
            <v>39504</v>
          </cell>
          <cell r="B5944">
            <v>1887.97</v>
          </cell>
        </row>
        <row r="5945">
          <cell r="A5945">
            <v>39505</v>
          </cell>
          <cell r="B5945">
            <v>1879.19</v>
          </cell>
        </row>
        <row r="5946">
          <cell r="A5946">
            <v>39506</v>
          </cell>
          <cell r="B5946">
            <v>1854.87</v>
          </cell>
        </row>
        <row r="5947">
          <cell r="A5947">
            <v>39507</v>
          </cell>
          <cell r="B5947">
            <v>1843.59</v>
          </cell>
        </row>
        <row r="5948">
          <cell r="A5948">
            <v>39508</v>
          </cell>
          <cell r="B5948">
            <v>1845.17</v>
          </cell>
        </row>
        <row r="5949">
          <cell r="A5949">
            <v>39509</v>
          </cell>
          <cell r="B5949">
            <v>1845.17</v>
          </cell>
        </row>
        <row r="5950">
          <cell r="A5950">
            <v>39510</v>
          </cell>
          <cell r="B5950">
            <v>1845.17</v>
          </cell>
        </row>
        <row r="5951">
          <cell r="A5951">
            <v>39511</v>
          </cell>
          <cell r="B5951">
            <v>1849.46</v>
          </cell>
        </row>
        <row r="5952">
          <cell r="A5952">
            <v>39512</v>
          </cell>
          <cell r="B5952">
            <v>1841.61</v>
          </cell>
        </row>
        <row r="5953">
          <cell r="A5953">
            <v>39513</v>
          </cell>
          <cell r="B5953">
            <v>1856.69</v>
          </cell>
        </row>
        <row r="5954">
          <cell r="A5954">
            <v>39514</v>
          </cell>
          <cell r="B5954">
            <v>1880.12</v>
          </cell>
        </row>
        <row r="5955">
          <cell r="A5955">
            <v>39515</v>
          </cell>
          <cell r="B5955">
            <v>1902.17</v>
          </cell>
        </row>
        <row r="5956">
          <cell r="A5956">
            <v>39516</v>
          </cell>
          <cell r="B5956">
            <v>1902.17</v>
          </cell>
        </row>
        <row r="5957">
          <cell r="A5957">
            <v>39517</v>
          </cell>
          <cell r="B5957">
            <v>1902.17</v>
          </cell>
        </row>
        <row r="5958">
          <cell r="A5958">
            <v>39518</v>
          </cell>
          <cell r="B5958">
            <v>1864.78</v>
          </cell>
        </row>
        <row r="5959">
          <cell r="A5959">
            <v>39519</v>
          </cell>
          <cell r="B5959">
            <v>1865.98</v>
          </cell>
        </row>
        <row r="5960">
          <cell r="A5960">
            <v>39520</v>
          </cell>
          <cell r="B5960">
            <v>1853.41</v>
          </cell>
        </row>
        <row r="5961">
          <cell r="A5961">
            <v>39521</v>
          </cell>
          <cell r="B5961">
            <v>1856.01</v>
          </cell>
        </row>
        <row r="5962">
          <cell r="A5962">
            <v>39522</v>
          </cell>
          <cell r="B5962">
            <v>1843.95</v>
          </cell>
        </row>
        <row r="5963">
          <cell r="A5963">
            <v>39523</v>
          </cell>
          <cell r="B5963">
            <v>1843.95</v>
          </cell>
        </row>
        <row r="5964">
          <cell r="A5964">
            <v>39524</v>
          </cell>
          <cell r="B5964">
            <v>1843.95</v>
          </cell>
        </row>
        <row r="5965">
          <cell r="A5965">
            <v>39525</v>
          </cell>
          <cell r="B5965">
            <v>1857.55</v>
          </cell>
        </row>
        <row r="5966">
          <cell r="A5966">
            <v>39526</v>
          </cell>
          <cell r="B5966">
            <v>1823.11</v>
          </cell>
        </row>
        <row r="5967">
          <cell r="A5967">
            <v>39527</v>
          </cell>
          <cell r="B5967">
            <v>1815.65</v>
          </cell>
        </row>
        <row r="5968">
          <cell r="A5968">
            <v>39528</v>
          </cell>
          <cell r="B5968">
            <v>1815.65</v>
          </cell>
        </row>
        <row r="5969">
          <cell r="A5969">
            <v>39529</v>
          </cell>
          <cell r="B5969">
            <v>1815.65</v>
          </cell>
        </row>
        <row r="5970">
          <cell r="A5970">
            <v>39530</v>
          </cell>
          <cell r="B5970">
            <v>1815.65</v>
          </cell>
        </row>
        <row r="5971">
          <cell r="A5971">
            <v>39531</v>
          </cell>
          <cell r="B5971">
            <v>1815.65</v>
          </cell>
        </row>
        <row r="5972">
          <cell r="A5972">
            <v>39532</v>
          </cell>
          <cell r="B5972">
            <v>1815.65</v>
          </cell>
        </row>
        <row r="5973">
          <cell r="A5973">
            <v>39533</v>
          </cell>
          <cell r="B5973">
            <v>1835.01</v>
          </cell>
        </row>
        <row r="5974">
          <cell r="A5974">
            <v>39534</v>
          </cell>
          <cell r="B5974">
            <v>1821.31</v>
          </cell>
        </row>
        <row r="5975">
          <cell r="A5975">
            <v>39535</v>
          </cell>
          <cell r="B5975">
            <v>1810.68</v>
          </cell>
        </row>
        <row r="5976">
          <cell r="A5976">
            <v>39536</v>
          </cell>
          <cell r="B5976">
            <v>1821.6</v>
          </cell>
        </row>
        <row r="5977">
          <cell r="A5977">
            <v>39537</v>
          </cell>
          <cell r="B5977">
            <v>1821.6</v>
          </cell>
        </row>
        <row r="5978">
          <cell r="A5978">
            <v>39538</v>
          </cell>
          <cell r="B5978">
            <v>1821.6</v>
          </cell>
        </row>
        <row r="5979">
          <cell r="A5979">
            <v>39539</v>
          </cell>
          <cell r="B5979">
            <v>1834.96</v>
          </cell>
        </row>
        <row r="5980">
          <cell r="A5980">
            <v>39540</v>
          </cell>
          <cell r="B5980">
            <v>1827.94</v>
          </cell>
        </row>
        <row r="5981">
          <cell r="A5981">
            <v>39541</v>
          </cell>
          <cell r="B5981">
            <v>1826.34</v>
          </cell>
        </row>
        <row r="5982">
          <cell r="A5982">
            <v>39542</v>
          </cell>
          <cell r="B5982">
            <v>1824.39</v>
          </cell>
        </row>
        <row r="5983">
          <cell r="A5983">
            <v>39543</v>
          </cell>
          <cell r="B5983">
            <v>1816.28</v>
          </cell>
        </row>
        <row r="5984">
          <cell r="A5984">
            <v>39544</v>
          </cell>
          <cell r="B5984">
            <v>1816.28</v>
          </cell>
        </row>
        <row r="5985">
          <cell r="A5985">
            <v>39545</v>
          </cell>
          <cell r="B5985">
            <v>1816.28</v>
          </cell>
        </row>
        <row r="5986">
          <cell r="A5986">
            <v>39546</v>
          </cell>
          <cell r="B5986">
            <v>1811.23</v>
          </cell>
        </row>
        <row r="5987">
          <cell r="A5987">
            <v>39547</v>
          </cell>
          <cell r="B5987">
            <v>1812.85</v>
          </cell>
        </row>
        <row r="5988">
          <cell r="A5988">
            <v>39548</v>
          </cell>
          <cell r="B5988">
            <v>1799.07</v>
          </cell>
        </row>
        <row r="5989">
          <cell r="A5989">
            <v>39549</v>
          </cell>
          <cell r="B5989">
            <v>1791.63</v>
          </cell>
        </row>
        <row r="5990">
          <cell r="A5990">
            <v>39550</v>
          </cell>
          <cell r="B5990">
            <v>1792.49</v>
          </cell>
        </row>
        <row r="5991">
          <cell r="A5991">
            <v>39551</v>
          </cell>
          <cell r="B5991">
            <v>1792.49</v>
          </cell>
        </row>
        <row r="5992">
          <cell r="A5992">
            <v>39552</v>
          </cell>
          <cell r="B5992">
            <v>1792.49</v>
          </cell>
        </row>
        <row r="5993">
          <cell r="A5993">
            <v>39553</v>
          </cell>
          <cell r="B5993">
            <v>1792.69</v>
          </cell>
        </row>
        <row r="5994">
          <cell r="A5994">
            <v>39554</v>
          </cell>
          <cell r="B5994">
            <v>1797.89</v>
          </cell>
        </row>
        <row r="5995">
          <cell r="A5995">
            <v>39555</v>
          </cell>
          <cell r="B5995">
            <v>1798.89</v>
          </cell>
        </row>
        <row r="5996">
          <cell r="A5996">
            <v>39556</v>
          </cell>
          <cell r="B5996">
            <v>1792.87</v>
          </cell>
        </row>
        <row r="5997">
          <cell r="A5997">
            <v>39557</v>
          </cell>
          <cell r="B5997">
            <v>1785.17</v>
          </cell>
        </row>
        <row r="5998">
          <cell r="A5998">
            <v>39558</v>
          </cell>
          <cell r="B5998">
            <v>1785.17</v>
          </cell>
        </row>
        <row r="5999">
          <cell r="A5999">
            <v>39559</v>
          </cell>
          <cell r="B5999">
            <v>1785.17</v>
          </cell>
        </row>
        <row r="6000">
          <cell r="A6000">
            <v>39560</v>
          </cell>
          <cell r="B6000">
            <v>1780.79</v>
          </cell>
        </row>
        <row r="6001">
          <cell r="A6001">
            <v>39561</v>
          </cell>
          <cell r="B6001">
            <v>1775.08</v>
          </cell>
        </row>
        <row r="6002">
          <cell r="A6002">
            <v>39562</v>
          </cell>
          <cell r="B6002">
            <v>1765.3</v>
          </cell>
        </row>
        <row r="6003">
          <cell r="A6003">
            <v>39563</v>
          </cell>
          <cell r="B6003">
            <v>1765.75</v>
          </cell>
        </row>
        <row r="6004">
          <cell r="A6004">
            <v>39564</v>
          </cell>
          <cell r="B6004">
            <v>1775.22</v>
          </cell>
        </row>
        <row r="6005">
          <cell r="A6005">
            <v>39565</v>
          </cell>
          <cell r="B6005">
            <v>1775.22</v>
          </cell>
        </row>
        <row r="6006">
          <cell r="A6006">
            <v>39566</v>
          </cell>
          <cell r="B6006">
            <v>1775.22</v>
          </cell>
        </row>
        <row r="6007">
          <cell r="A6007">
            <v>39567</v>
          </cell>
          <cell r="B6007">
            <v>1767.73</v>
          </cell>
        </row>
        <row r="6008">
          <cell r="A6008">
            <v>39568</v>
          </cell>
          <cell r="B6008">
            <v>1780.21</v>
          </cell>
        </row>
        <row r="6009">
          <cell r="A6009">
            <v>39569</v>
          </cell>
          <cell r="B6009">
            <v>1767.27</v>
          </cell>
        </row>
        <row r="6010">
          <cell r="A6010">
            <v>39570</v>
          </cell>
          <cell r="B6010">
            <v>1767.27</v>
          </cell>
        </row>
        <row r="6011">
          <cell r="A6011">
            <v>39571</v>
          </cell>
          <cell r="B6011">
            <v>1756.25</v>
          </cell>
        </row>
        <row r="6012">
          <cell r="A6012">
            <v>39572</v>
          </cell>
          <cell r="B6012">
            <v>1756.25</v>
          </cell>
        </row>
        <row r="6013">
          <cell r="A6013">
            <v>39573</v>
          </cell>
          <cell r="B6013">
            <v>1756.25</v>
          </cell>
        </row>
        <row r="6014">
          <cell r="A6014">
            <v>39574</v>
          </cell>
          <cell r="B6014">
            <v>1756.25</v>
          </cell>
        </row>
        <row r="6015">
          <cell r="A6015">
            <v>39575</v>
          </cell>
          <cell r="B6015">
            <v>1769.32</v>
          </cell>
        </row>
        <row r="6016">
          <cell r="A6016">
            <v>39576</v>
          </cell>
          <cell r="B6016">
            <v>1787.62</v>
          </cell>
        </row>
        <row r="6017">
          <cell r="A6017">
            <v>39577</v>
          </cell>
          <cell r="B6017">
            <v>1793.13</v>
          </cell>
        </row>
        <row r="6018">
          <cell r="A6018">
            <v>39578</v>
          </cell>
          <cell r="B6018">
            <v>1781.79</v>
          </cell>
        </row>
        <row r="6019">
          <cell r="A6019">
            <v>39579</v>
          </cell>
          <cell r="B6019">
            <v>1781.79</v>
          </cell>
        </row>
        <row r="6020">
          <cell r="A6020">
            <v>39580</v>
          </cell>
          <cell r="B6020">
            <v>1781.79</v>
          </cell>
        </row>
        <row r="6021">
          <cell r="A6021">
            <v>39581</v>
          </cell>
          <cell r="B6021">
            <v>1781.29</v>
          </cell>
        </row>
        <row r="6022">
          <cell r="A6022">
            <v>39582</v>
          </cell>
          <cell r="B6022">
            <v>1780.01</v>
          </cell>
        </row>
        <row r="6023">
          <cell r="A6023">
            <v>39583</v>
          </cell>
          <cell r="B6023">
            <v>1787.65</v>
          </cell>
        </row>
        <row r="6024">
          <cell r="A6024">
            <v>39584</v>
          </cell>
          <cell r="B6024">
            <v>1792.94</v>
          </cell>
        </row>
        <row r="6025">
          <cell r="A6025">
            <v>39585</v>
          </cell>
          <cell r="B6025">
            <v>1785.04</v>
          </cell>
        </row>
        <row r="6026">
          <cell r="A6026">
            <v>39586</v>
          </cell>
          <cell r="B6026">
            <v>1785.04</v>
          </cell>
        </row>
        <row r="6027">
          <cell r="A6027">
            <v>39587</v>
          </cell>
          <cell r="B6027">
            <v>1785.04</v>
          </cell>
        </row>
        <row r="6028">
          <cell r="A6028">
            <v>39588</v>
          </cell>
          <cell r="B6028">
            <v>1779.35</v>
          </cell>
        </row>
        <row r="6029">
          <cell r="A6029">
            <v>39589</v>
          </cell>
          <cell r="B6029">
            <v>1787.59</v>
          </cell>
        </row>
        <row r="6030">
          <cell r="A6030">
            <v>39590</v>
          </cell>
          <cell r="B6030">
            <v>1779.48</v>
          </cell>
        </row>
        <row r="6031">
          <cell r="A6031">
            <v>39591</v>
          </cell>
          <cell r="B6031">
            <v>1779.59</v>
          </cell>
        </row>
        <row r="6032">
          <cell r="A6032">
            <v>39592</v>
          </cell>
          <cell r="B6032">
            <v>1777.98</v>
          </cell>
        </row>
        <row r="6033">
          <cell r="A6033">
            <v>39593</v>
          </cell>
          <cell r="B6033">
            <v>1777.98</v>
          </cell>
        </row>
        <row r="6034">
          <cell r="A6034">
            <v>39594</v>
          </cell>
          <cell r="B6034">
            <v>1777.98</v>
          </cell>
        </row>
        <row r="6035">
          <cell r="A6035">
            <v>39595</v>
          </cell>
          <cell r="B6035">
            <v>1777.98</v>
          </cell>
        </row>
        <row r="6036">
          <cell r="A6036">
            <v>39596</v>
          </cell>
          <cell r="B6036">
            <v>1772.55</v>
          </cell>
        </row>
        <row r="6037">
          <cell r="A6037">
            <v>39597</v>
          </cell>
          <cell r="B6037">
            <v>1767.41</v>
          </cell>
        </row>
        <row r="6038">
          <cell r="A6038">
            <v>39598</v>
          </cell>
          <cell r="B6038">
            <v>1755.95</v>
          </cell>
        </row>
        <row r="6039">
          <cell r="A6039">
            <v>39599</v>
          </cell>
          <cell r="B6039">
            <v>1744.01</v>
          </cell>
        </row>
        <row r="6040">
          <cell r="A6040">
            <v>39600</v>
          </cell>
          <cell r="B6040">
            <v>1744.01</v>
          </cell>
        </row>
        <row r="6041">
          <cell r="A6041">
            <v>39601</v>
          </cell>
          <cell r="B6041">
            <v>1744.01</v>
          </cell>
        </row>
        <row r="6042">
          <cell r="A6042">
            <v>39602</v>
          </cell>
          <cell r="B6042">
            <v>1744.01</v>
          </cell>
        </row>
        <row r="6043">
          <cell r="A6043">
            <v>39603</v>
          </cell>
          <cell r="B6043">
            <v>1730.61</v>
          </cell>
        </row>
        <row r="6044">
          <cell r="A6044">
            <v>39604</v>
          </cell>
          <cell r="B6044">
            <v>1728.76</v>
          </cell>
        </row>
        <row r="6045">
          <cell r="A6045">
            <v>39605</v>
          </cell>
          <cell r="B6045">
            <v>1709.95</v>
          </cell>
        </row>
        <row r="6046">
          <cell r="A6046">
            <v>39606</v>
          </cell>
          <cell r="B6046">
            <v>1702.44</v>
          </cell>
        </row>
        <row r="6047">
          <cell r="A6047">
            <v>39607</v>
          </cell>
          <cell r="B6047">
            <v>1702.44</v>
          </cell>
        </row>
        <row r="6048">
          <cell r="A6048">
            <v>39608</v>
          </cell>
          <cell r="B6048">
            <v>1702.44</v>
          </cell>
        </row>
        <row r="6049">
          <cell r="A6049">
            <v>39609</v>
          </cell>
          <cell r="B6049">
            <v>1687.13</v>
          </cell>
        </row>
        <row r="6050">
          <cell r="A6050">
            <v>39610</v>
          </cell>
          <cell r="B6050">
            <v>1696.79</v>
          </cell>
        </row>
        <row r="6051">
          <cell r="A6051">
            <v>39611</v>
          </cell>
          <cell r="B6051">
            <v>1700.94</v>
          </cell>
        </row>
        <row r="6052">
          <cell r="A6052">
            <v>39612</v>
          </cell>
          <cell r="B6052">
            <v>1705.35</v>
          </cell>
        </row>
        <row r="6053">
          <cell r="A6053">
            <v>39613</v>
          </cell>
          <cell r="B6053">
            <v>1707.87</v>
          </cell>
        </row>
        <row r="6054">
          <cell r="A6054">
            <v>39614</v>
          </cell>
          <cell r="B6054">
            <v>1707.87</v>
          </cell>
        </row>
        <row r="6055">
          <cell r="A6055">
            <v>39615</v>
          </cell>
          <cell r="B6055">
            <v>1707.87</v>
          </cell>
        </row>
        <row r="6056">
          <cell r="A6056">
            <v>39616</v>
          </cell>
          <cell r="B6056">
            <v>1684.52</v>
          </cell>
        </row>
        <row r="6057">
          <cell r="A6057">
            <v>39617</v>
          </cell>
          <cell r="B6057">
            <v>1655.42</v>
          </cell>
        </row>
        <row r="6058">
          <cell r="A6058">
            <v>39618</v>
          </cell>
          <cell r="B6058">
            <v>1652.41</v>
          </cell>
        </row>
        <row r="6059">
          <cell r="A6059">
            <v>39619</v>
          </cell>
          <cell r="B6059">
            <v>1670.31</v>
          </cell>
        </row>
        <row r="6060">
          <cell r="A6060">
            <v>39620</v>
          </cell>
          <cell r="B6060">
            <v>1678.82</v>
          </cell>
        </row>
        <row r="6061">
          <cell r="A6061">
            <v>39621</v>
          </cell>
          <cell r="B6061">
            <v>1678.82</v>
          </cell>
        </row>
        <row r="6062">
          <cell r="A6062">
            <v>39622</v>
          </cell>
          <cell r="B6062">
            <v>1678.82</v>
          </cell>
        </row>
        <row r="6063">
          <cell r="A6063">
            <v>39623</v>
          </cell>
          <cell r="B6063">
            <v>1713.63</v>
          </cell>
        </row>
        <row r="6064">
          <cell r="A6064">
            <v>39624</v>
          </cell>
          <cell r="B6064">
            <v>1748.04</v>
          </cell>
        </row>
        <row r="6065">
          <cell r="A6065">
            <v>39625</v>
          </cell>
          <cell r="B6065">
            <v>1783.44</v>
          </cell>
        </row>
        <row r="6066">
          <cell r="A6066">
            <v>39626</v>
          </cell>
          <cell r="B6066">
            <v>1832.81</v>
          </cell>
        </row>
        <row r="6067">
          <cell r="A6067">
            <v>39627</v>
          </cell>
          <cell r="B6067">
            <v>1923.02</v>
          </cell>
        </row>
        <row r="6068">
          <cell r="A6068">
            <v>39628</v>
          </cell>
          <cell r="B6068">
            <v>1923.02</v>
          </cell>
        </row>
        <row r="6069">
          <cell r="A6069">
            <v>39629</v>
          </cell>
          <cell r="B6069">
            <v>1923.02</v>
          </cell>
        </row>
        <row r="6070">
          <cell r="A6070">
            <v>39630</v>
          </cell>
          <cell r="B6070">
            <v>1923.02</v>
          </cell>
        </row>
        <row r="6071">
          <cell r="A6071">
            <v>39631</v>
          </cell>
          <cell r="B6071">
            <v>1915.44</v>
          </cell>
        </row>
        <row r="6072">
          <cell r="A6072">
            <v>39632</v>
          </cell>
          <cell r="B6072">
            <v>1818.6</v>
          </cell>
        </row>
        <row r="6073">
          <cell r="A6073">
            <v>39633</v>
          </cell>
          <cell r="B6073">
            <v>1748.43</v>
          </cell>
        </row>
        <row r="6074">
          <cell r="A6074">
            <v>39634</v>
          </cell>
          <cell r="B6074">
            <v>1748.43</v>
          </cell>
        </row>
        <row r="6075">
          <cell r="A6075">
            <v>39635</v>
          </cell>
          <cell r="B6075">
            <v>1748.43</v>
          </cell>
        </row>
        <row r="6076">
          <cell r="A6076">
            <v>39636</v>
          </cell>
          <cell r="B6076">
            <v>1748.43</v>
          </cell>
        </row>
        <row r="6077">
          <cell r="A6077">
            <v>39637</v>
          </cell>
          <cell r="B6077">
            <v>1719.48</v>
          </cell>
        </row>
        <row r="6078">
          <cell r="A6078">
            <v>39638</v>
          </cell>
          <cell r="B6078">
            <v>1736.49</v>
          </cell>
        </row>
        <row r="6079">
          <cell r="A6079">
            <v>39639</v>
          </cell>
          <cell r="B6079">
            <v>1728.74</v>
          </cell>
        </row>
        <row r="6080">
          <cell r="A6080">
            <v>39640</v>
          </cell>
          <cell r="B6080">
            <v>1768.09</v>
          </cell>
        </row>
        <row r="6081">
          <cell r="A6081">
            <v>39641</v>
          </cell>
          <cell r="B6081">
            <v>1778.8</v>
          </cell>
        </row>
        <row r="6082">
          <cell r="A6082">
            <v>39642</v>
          </cell>
          <cell r="B6082">
            <v>1778.8</v>
          </cell>
        </row>
        <row r="6083">
          <cell r="A6083">
            <v>39643</v>
          </cell>
          <cell r="B6083">
            <v>1778.8</v>
          </cell>
        </row>
        <row r="6084">
          <cell r="A6084">
            <v>39644</v>
          </cell>
          <cell r="B6084">
            <v>1753.51</v>
          </cell>
        </row>
        <row r="6085">
          <cell r="A6085">
            <v>39645</v>
          </cell>
          <cell r="B6085">
            <v>1777.17</v>
          </cell>
        </row>
        <row r="6086">
          <cell r="A6086">
            <v>39646</v>
          </cell>
          <cell r="B6086">
            <v>1768.53</v>
          </cell>
        </row>
        <row r="6087">
          <cell r="A6087">
            <v>39647</v>
          </cell>
          <cell r="B6087">
            <v>1757.79</v>
          </cell>
        </row>
        <row r="6088">
          <cell r="A6088">
            <v>39648</v>
          </cell>
          <cell r="B6088">
            <v>1788.24</v>
          </cell>
        </row>
        <row r="6089">
          <cell r="A6089">
            <v>39649</v>
          </cell>
          <cell r="B6089">
            <v>1788.24</v>
          </cell>
        </row>
        <row r="6090">
          <cell r="A6090">
            <v>39650</v>
          </cell>
          <cell r="B6090">
            <v>1788.24</v>
          </cell>
        </row>
        <row r="6091">
          <cell r="A6091">
            <v>39651</v>
          </cell>
          <cell r="B6091">
            <v>1802.01</v>
          </cell>
        </row>
        <row r="6092">
          <cell r="A6092">
            <v>39652</v>
          </cell>
          <cell r="B6092">
            <v>1797.43</v>
          </cell>
        </row>
        <row r="6093">
          <cell r="A6093">
            <v>39653</v>
          </cell>
          <cell r="B6093">
            <v>1772.25</v>
          </cell>
        </row>
        <row r="6094">
          <cell r="A6094">
            <v>39654</v>
          </cell>
          <cell r="B6094">
            <v>1777.1</v>
          </cell>
        </row>
        <row r="6095">
          <cell r="A6095">
            <v>39655</v>
          </cell>
          <cell r="B6095">
            <v>1785.17</v>
          </cell>
        </row>
        <row r="6096">
          <cell r="A6096">
            <v>39656</v>
          </cell>
          <cell r="B6096">
            <v>1785.17</v>
          </cell>
        </row>
        <row r="6097">
          <cell r="A6097">
            <v>39657</v>
          </cell>
          <cell r="B6097">
            <v>1785.17</v>
          </cell>
        </row>
        <row r="6098">
          <cell r="A6098">
            <v>39658</v>
          </cell>
          <cell r="B6098">
            <v>1764.48</v>
          </cell>
        </row>
        <row r="6099">
          <cell r="A6099">
            <v>39659</v>
          </cell>
          <cell r="B6099">
            <v>1789.68</v>
          </cell>
        </row>
        <row r="6100">
          <cell r="A6100">
            <v>39660</v>
          </cell>
          <cell r="B6100">
            <v>1792.24</v>
          </cell>
        </row>
        <row r="6101">
          <cell r="A6101">
            <v>39661</v>
          </cell>
          <cell r="B6101">
            <v>1800.54</v>
          </cell>
        </row>
        <row r="6102">
          <cell r="A6102">
            <v>39662</v>
          </cell>
          <cell r="B6102">
            <v>1779.97</v>
          </cell>
        </row>
        <row r="6103">
          <cell r="A6103">
            <v>39663</v>
          </cell>
          <cell r="B6103">
            <v>1779.97</v>
          </cell>
        </row>
        <row r="6104">
          <cell r="A6104">
            <v>39664</v>
          </cell>
          <cell r="B6104">
            <v>1779.97</v>
          </cell>
        </row>
        <row r="6105">
          <cell r="A6105">
            <v>39665</v>
          </cell>
          <cell r="B6105">
            <v>1771.31</v>
          </cell>
        </row>
        <row r="6106">
          <cell r="A6106">
            <v>39666</v>
          </cell>
          <cell r="B6106">
            <v>1772.16</v>
          </cell>
        </row>
        <row r="6107">
          <cell r="A6107">
            <v>39667</v>
          </cell>
          <cell r="B6107">
            <v>1782.92</v>
          </cell>
        </row>
        <row r="6108">
          <cell r="A6108">
            <v>39668</v>
          </cell>
          <cell r="B6108">
            <v>1782.92</v>
          </cell>
        </row>
        <row r="6109">
          <cell r="A6109">
            <v>39669</v>
          </cell>
          <cell r="B6109">
            <v>1816.25</v>
          </cell>
        </row>
        <row r="6110">
          <cell r="A6110">
            <v>39670</v>
          </cell>
          <cell r="B6110">
            <v>1816.25</v>
          </cell>
        </row>
        <row r="6111">
          <cell r="A6111">
            <v>39671</v>
          </cell>
          <cell r="B6111">
            <v>1816.25</v>
          </cell>
        </row>
        <row r="6112">
          <cell r="A6112">
            <v>39672</v>
          </cell>
          <cell r="B6112">
            <v>1821.76</v>
          </cell>
        </row>
        <row r="6113">
          <cell r="A6113">
            <v>39673</v>
          </cell>
          <cell r="B6113">
            <v>1836.25</v>
          </cell>
        </row>
        <row r="6114">
          <cell r="A6114">
            <v>39674</v>
          </cell>
          <cell r="B6114">
            <v>1854.16</v>
          </cell>
        </row>
        <row r="6115">
          <cell r="A6115">
            <v>39675</v>
          </cell>
          <cell r="B6115">
            <v>1853.45</v>
          </cell>
        </row>
        <row r="6116">
          <cell r="A6116">
            <v>39676</v>
          </cell>
          <cell r="B6116">
            <v>1882.11</v>
          </cell>
        </row>
        <row r="6117">
          <cell r="A6117">
            <v>39677</v>
          </cell>
          <cell r="B6117">
            <v>1882.11</v>
          </cell>
        </row>
        <row r="6118">
          <cell r="A6118">
            <v>39678</v>
          </cell>
          <cell r="B6118">
            <v>1882.11</v>
          </cell>
        </row>
        <row r="6119">
          <cell r="A6119">
            <v>39679</v>
          </cell>
          <cell r="B6119">
            <v>1882.11</v>
          </cell>
        </row>
        <row r="6120">
          <cell r="A6120">
            <v>39680</v>
          </cell>
          <cell r="B6120">
            <v>1891.99</v>
          </cell>
        </row>
        <row r="6121">
          <cell r="A6121">
            <v>39681</v>
          </cell>
          <cell r="B6121">
            <v>1880.69</v>
          </cell>
        </row>
        <row r="6122">
          <cell r="A6122">
            <v>39682</v>
          </cell>
          <cell r="B6122">
            <v>1864.26</v>
          </cell>
        </row>
        <row r="6123">
          <cell r="A6123">
            <v>39683</v>
          </cell>
          <cell r="B6123">
            <v>1872.07</v>
          </cell>
        </row>
        <row r="6124">
          <cell r="A6124">
            <v>39684</v>
          </cell>
          <cell r="B6124">
            <v>1872.07</v>
          </cell>
        </row>
        <row r="6125">
          <cell r="A6125">
            <v>39685</v>
          </cell>
          <cell r="B6125">
            <v>1872.07</v>
          </cell>
        </row>
        <row r="6126">
          <cell r="A6126">
            <v>39686</v>
          </cell>
          <cell r="B6126">
            <v>1873.94</v>
          </cell>
        </row>
        <row r="6127">
          <cell r="A6127">
            <v>39687</v>
          </cell>
          <cell r="B6127">
            <v>1892.06</v>
          </cell>
        </row>
        <row r="6128">
          <cell r="A6128">
            <v>39688</v>
          </cell>
          <cell r="B6128">
            <v>1887.71</v>
          </cell>
        </row>
        <row r="6129">
          <cell r="A6129">
            <v>39689</v>
          </cell>
          <cell r="B6129">
            <v>1907.97</v>
          </cell>
        </row>
        <row r="6130">
          <cell r="A6130">
            <v>39690</v>
          </cell>
          <cell r="B6130">
            <v>1932.2</v>
          </cell>
        </row>
        <row r="6131">
          <cell r="A6131">
            <v>39691</v>
          </cell>
          <cell r="B6131">
            <v>1932.2</v>
          </cell>
        </row>
        <row r="6132">
          <cell r="A6132">
            <v>39692</v>
          </cell>
          <cell r="B6132">
            <v>1932.2</v>
          </cell>
        </row>
        <row r="6133">
          <cell r="A6133">
            <v>39693</v>
          </cell>
          <cell r="B6133">
            <v>1932.2</v>
          </cell>
        </row>
        <row r="6134">
          <cell r="A6134">
            <v>39694</v>
          </cell>
          <cell r="B6134">
            <v>1975.1</v>
          </cell>
        </row>
        <row r="6135">
          <cell r="A6135">
            <v>39695</v>
          </cell>
          <cell r="B6135">
            <v>1992.59</v>
          </cell>
        </row>
        <row r="6136">
          <cell r="A6136">
            <v>39696</v>
          </cell>
          <cell r="B6136">
            <v>2017.53</v>
          </cell>
        </row>
        <row r="6137">
          <cell r="A6137">
            <v>39697</v>
          </cell>
          <cell r="B6137">
            <v>2041.81</v>
          </cell>
        </row>
        <row r="6138">
          <cell r="A6138">
            <v>39698</v>
          </cell>
          <cell r="B6138">
            <v>2041.81</v>
          </cell>
        </row>
        <row r="6139">
          <cell r="A6139">
            <v>39699</v>
          </cell>
          <cell r="B6139">
            <v>2041.81</v>
          </cell>
        </row>
        <row r="6140">
          <cell r="A6140">
            <v>39700</v>
          </cell>
          <cell r="B6140">
            <v>2031.12</v>
          </cell>
        </row>
        <row r="6141">
          <cell r="A6141">
            <v>39701</v>
          </cell>
          <cell r="B6141">
            <v>2071.2399999999998</v>
          </cell>
        </row>
        <row r="6142">
          <cell r="A6142">
            <v>39702</v>
          </cell>
          <cell r="B6142">
            <v>2081.3200000000002</v>
          </cell>
        </row>
        <row r="6143">
          <cell r="A6143">
            <v>39703</v>
          </cell>
          <cell r="B6143">
            <v>2082.46</v>
          </cell>
        </row>
        <row r="6144">
          <cell r="A6144">
            <v>39704</v>
          </cell>
          <cell r="B6144">
            <v>2051.5500000000002</v>
          </cell>
        </row>
        <row r="6145">
          <cell r="A6145">
            <v>39705</v>
          </cell>
          <cell r="B6145">
            <v>2051.5500000000002</v>
          </cell>
        </row>
        <row r="6146">
          <cell r="A6146">
            <v>39706</v>
          </cell>
          <cell r="B6146">
            <v>2051.5500000000002</v>
          </cell>
        </row>
        <row r="6147">
          <cell r="A6147">
            <v>39707</v>
          </cell>
          <cell r="B6147">
            <v>2071.29</v>
          </cell>
        </row>
        <row r="6148">
          <cell r="A6148">
            <v>39708</v>
          </cell>
          <cell r="B6148">
            <v>2109.37</v>
          </cell>
        </row>
        <row r="6149">
          <cell r="A6149">
            <v>39709</v>
          </cell>
          <cell r="B6149">
            <v>2139.14</v>
          </cell>
        </row>
        <row r="6150">
          <cell r="A6150">
            <v>39710</v>
          </cell>
          <cell r="B6150">
            <v>2187.0100000000002</v>
          </cell>
        </row>
        <row r="6151">
          <cell r="A6151">
            <v>39711</v>
          </cell>
          <cell r="B6151">
            <v>2067.4499999999998</v>
          </cell>
        </row>
        <row r="6152">
          <cell r="A6152">
            <v>39712</v>
          </cell>
          <cell r="B6152">
            <v>2067.4499999999998</v>
          </cell>
        </row>
        <row r="6153">
          <cell r="A6153">
            <v>39713</v>
          </cell>
          <cell r="B6153">
            <v>2067.4499999999998</v>
          </cell>
        </row>
        <row r="6154">
          <cell r="A6154">
            <v>39714</v>
          </cell>
          <cell r="B6154">
            <v>2045.85</v>
          </cell>
        </row>
        <row r="6155">
          <cell r="A6155">
            <v>39715</v>
          </cell>
          <cell r="B6155">
            <v>2077.59</v>
          </cell>
        </row>
        <row r="6156">
          <cell r="A6156">
            <v>39716</v>
          </cell>
          <cell r="B6156">
            <v>2147.41</v>
          </cell>
        </row>
        <row r="6157">
          <cell r="A6157">
            <v>39717</v>
          </cell>
          <cell r="B6157">
            <v>2118.31</v>
          </cell>
        </row>
        <row r="6158">
          <cell r="A6158">
            <v>39718</v>
          </cell>
          <cell r="B6158">
            <v>2105.61</v>
          </cell>
        </row>
        <row r="6159">
          <cell r="A6159">
            <v>39719</v>
          </cell>
          <cell r="B6159">
            <v>2105.61</v>
          </cell>
        </row>
        <row r="6160">
          <cell r="A6160">
            <v>39720</v>
          </cell>
          <cell r="B6160">
            <v>2105.61</v>
          </cell>
        </row>
        <row r="6161">
          <cell r="A6161">
            <v>39721</v>
          </cell>
          <cell r="B6161">
            <v>2174.62</v>
          </cell>
        </row>
        <row r="6162">
          <cell r="A6162">
            <v>39722</v>
          </cell>
          <cell r="B6162">
            <v>2184.7600000000002</v>
          </cell>
        </row>
        <row r="6163">
          <cell r="A6163">
            <v>39723</v>
          </cell>
          <cell r="B6163">
            <v>2166.0500000000002</v>
          </cell>
        </row>
        <row r="6164">
          <cell r="A6164">
            <v>39724</v>
          </cell>
          <cell r="B6164">
            <v>2192.69</v>
          </cell>
        </row>
        <row r="6165">
          <cell r="A6165">
            <v>39725</v>
          </cell>
          <cell r="B6165">
            <v>2160.08</v>
          </cell>
        </row>
        <row r="6166">
          <cell r="A6166">
            <v>39726</v>
          </cell>
          <cell r="B6166">
            <v>2160.08</v>
          </cell>
        </row>
        <row r="6167">
          <cell r="A6167">
            <v>39727</v>
          </cell>
          <cell r="B6167">
            <v>2160.08</v>
          </cell>
        </row>
        <row r="6168">
          <cell r="A6168">
            <v>39728</v>
          </cell>
          <cell r="B6168">
            <v>2250.73</v>
          </cell>
        </row>
        <row r="6169">
          <cell r="A6169">
            <v>39729</v>
          </cell>
          <cell r="B6169">
            <v>2261.96</v>
          </cell>
        </row>
        <row r="6170">
          <cell r="A6170">
            <v>39730</v>
          </cell>
          <cell r="B6170">
            <v>2326.41</v>
          </cell>
        </row>
        <row r="6171">
          <cell r="A6171">
            <v>39731</v>
          </cell>
          <cell r="B6171">
            <v>2254.2399999999998</v>
          </cell>
        </row>
        <row r="6172">
          <cell r="A6172">
            <v>39732</v>
          </cell>
          <cell r="B6172">
            <v>2318.63</v>
          </cell>
        </row>
        <row r="6173">
          <cell r="A6173">
            <v>39733</v>
          </cell>
          <cell r="B6173">
            <v>2318.63</v>
          </cell>
        </row>
        <row r="6174">
          <cell r="A6174">
            <v>39734</v>
          </cell>
          <cell r="B6174">
            <v>2318.63</v>
          </cell>
        </row>
        <row r="6175">
          <cell r="A6175">
            <v>39735</v>
          </cell>
          <cell r="B6175">
            <v>2318.63</v>
          </cell>
        </row>
        <row r="6176">
          <cell r="A6176">
            <v>39736</v>
          </cell>
          <cell r="B6176">
            <v>2223.94</v>
          </cell>
        </row>
        <row r="6177">
          <cell r="A6177">
            <v>39737</v>
          </cell>
          <cell r="B6177">
            <v>2316.54</v>
          </cell>
        </row>
        <row r="6178">
          <cell r="A6178">
            <v>39738</v>
          </cell>
          <cell r="B6178">
            <v>2304.6799999999998</v>
          </cell>
        </row>
        <row r="6179">
          <cell r="A6179">
            <v>39739</v>
          </cell>
          <cell r="B6179">
            <v>2271.98</v>
          </cell>
        </row>
        <row r="6180">
          <cell r="A6180">
            <v>39740</v>
          </cell>
          <cell r="B6180">
            <v>2271.98</v>
          </cell>
        </row>
        <row r="6181">
          <cell r="A6181">
            <v>39741</v>
          </cell>
          <cell r="B6181">
            <v>2271.98</v>
          </cell>
        </row>
        <row r="6182">
          <cell r="A6182">
            <v>39742</v>
          </cell>
          <cell r="B6182">
            <v>2243.4899999999998</v>
          </cell>
        </row>
        <row r="6183">
          <cell r="A6183">
            <v>39743</v>
          </cell>
          <cell r="B6183">
            <v>2296.3200000000002</v>
          </cell>
        </row>
        <row r="6184">
          <cell r="A6184">
            <v>39744</v>
          </cell>
          <cell r="B6184">
            <v>2346.4699999999998</v>
          </cell>
        </row>
        <row r="6185">
          <cell r="A6185">
            <v>39745</v>
          </cell>
          <cell r="B6185">
            <v>2361.0100000000002</v>
          </cell>
        </row>
        <row r="6186">
          <cell r="A6186">
            <v>39746</v>
          </cell>
          <cell r="B6186">
            <v>2386.48</v>
          </cell>
        </row>
        <row r="6187">
          <cell r="A6187">
            <v>39747</v>
          </cell>
          <cell r="B6187">
            <v>2386.48</v>
          </cell>
        </row>
        <row r="6188">
          <cell r="A6188">
            <v>39748</v>
          </cell>
          <cell r="B6188">
            <v>2386.48</v>
          </cell>
        </row>
        <row r="6189">
          <cell r="A6189">
            <v>39749</v>
          </cell>
          <cell r="B6189">
            <v>2379.2399999999998</v>
          </cell>
        </row>
        <row r="6190">
          <cell r="A6190">
            <v>39750</v>
          </cell>
          <cell r="B6190">
            <v>2382.31</v>
          </cell>
        </row>
        <row r="6191">
          <cell r="A6191">
            <v>39751</v>
          </cell>
          <cell r="B6191">
            <v>2374.1</v>
          </cell>
        </row>
        <row r="6192">
          <cell r="A6192">
            <v>39752</v>
          </cell>
          <cell r="B6192">
            <v>2359.52</v>
          </cell>
        </row>
        <row r="6193">
          <cell r="A6193">
            <v>39753</v>
          </cell>
          <cell r="B6193">
            <v>2392.2800000000002</v>
          </cell>
        </row>
        <row r="6194">
          <cell r="A6194">
            <v>39754</v>
          </cell>
          <cell r="B6194">
            <v>2392.2800000000002</v>
          </cell>
        </row>
        <row r="6195">
          <cell r="A6195">
            <v>39755</v>
          </cell>
          <cell r="B6195">
            <v>2392.2800000000002</v>
          </cell>
        </row>
        <row r="6196">
          <cell r="A6196">
            <v>39756</v>
          </cell>
          <cell r="B6196">
            <v>2392.2800000000002</v>
          </cell>
        </row>
        <row r="6197">
          <cell r="A6197">
            <v>39757</v>
          </cell>
          <cell r="B6197">
            <v>2351.56</v>
          </cell>
        </row>
        <row r="6198">
          <cell r="A6198">
            <v>39758</v>
          </cell>
          <cell r="B6198">
            <v>2327.7800000000002</v>
          </cell>
        </row>
        <row r="6199">
          <cell r="A6199">
            <v>39759</v>
          </cell>
          <cell r="B6199">
            <v>2342.65</v>
          </cell>
        </row>
        <row r="6200">
          <cell r="A6200">
            <v>39760</v>
          </cell>
          <cell r="B6200">
            <v>2317.34</v>
          </cell>
        </row>
        <row r="6201">
          <cell r="A6201">
            <v>39761</v>
          </cell>
          <cell r="B6201">
            <v>2317.34</v>
          </cell>
        </row>
        <row r="6202">
          <cell r="A6202">
            <v>39762</v>
          </cell>
          <cell r="B6202">
            <v>2317.34</v>
          </cell>
        </row>
        <row r="6203">
          <cell r="A6203">
            <v>39763</v>
          </cell>
          <cell r="B6203">
            <v>2281.2399999999998</v>
          </cell>
        </row>
        <row r="6204">
          <cell r="A6204">
            <v>39764</v>
          </cell>
          <cell r="B6204">
            <v>2281.2399999999998</v>
          </cell>
        </row>
        <row r="6205">
          <cell r="A6205">
            <v>39765</v>
          </cell>
          <cell r="B6205">
            <v>2335.02</v>
          </cell>
        </row>
        <row r="6206">
          <cell r="A6206">
            <v>39766</v>
          </cell>
          <cell r="B6206">
            <v>2329.8200000000002</v>
          </cell>
        </row>
        <row r="6207">
          <cell r="A6207">
            <v>39767</v>
          </cell>
          <cell r="B6207">
            <v>2308.65</v>
          </cell>
        </row>
        <row r="6208">
          <cell r="A6208">
            <v>39768</v>
          </cell>
          <cell r="B6208">
            <v>2308.65</v>
          </cell>
        </row>
        <row r="6209">
          <cell r="A6209">
            <v>39769</v>
          </cell>
          <cell r="B6209">
            <v>2308.65</v>
          </cell>
        </row>
        <row r="6210">
          <cell r="A6210">
            <v>39770</v>
          </cell>
          <cell r="B6210">
            <v>2308.65</v>
          </cell>
        </row>
        <row r="6211">
          <cell r="A6211">
            <v>39771</v>
          </cell>
          <cell r="B6211">
            <v>2329.9</v>
          </cell>
        </row>
        <row r="6212">
          <cell r="A6212">
            <v>39772</v>
          </cell>
          <cell r="B6212">
            <v>2342.1799999999998</v>
          </cell>
        </row>
        <row r="6213">
          <cell r="A6213">
            <v>39773</v>
          </cell>
          <cell r="B6213">
            <v>2359.2600000000002</v>
          </cell>
        </row>
        <row r="6214">
          <cell r="A6214">
            <v>39774</v>
          </cell>
          <cell r="B6214">
            <v>2355.71</v>
          </cell>
        </row>
        <row r="6215">
          <cell r="A6215">
            <v>39775</v>
          </cell>
          <cell r="B6215">
            <v>2355.71</v>
          </cell>
        </row>
        <row r="6216">
          <cell r="A6216">
            <v>39776</v>
          </cell>
          <cell r="B6216">
            <v>2355.71</v>
          </cell>
        </row>
        <row r="6217">
          <cell r="A6217">
            <v>39777</v>
          </cell>
          <cell r="B6217">
            <v>2314.7199999999998</v>
          </cell>
        </row>
        <row r="6218">
          <cell r="A6218">
            <v>39778</v>
          </cell>
          <cell r="B6218">
            <v>2307.37</v>
          </cell>
        </row>
        <row r="6219">
          <cell r="A6219">
            <v>39779</v>
          </cell>
          <cell r="B6219">
            <v>2324.1</v>
          </cell>
        </row>
        <row r="6220">
          <cell r="A6220">
            <v>39780</v>
          </cell>
          <cell r="B6220">
            <v>2324.1</v>
          </cell>
        </row>
        <row r="6221">
          <cell r="A6221">
            <v>39781</v>
          </cell>
          <cell r="B6221">
            <v>2318</v>
          </cell>
        </row>
        <row r="6222">
          <cell r="A6222">
            <v>39782</v>
          </cell>
          <cell r="B6222">
            <v>2318</v>
          </cell>
        </row>
        <row r="6223">
          <cell r="A6223">
            <v>39783</v>
          </cell>
          <cell r="B6223">
            <v>2318</v>
          </cell>
        </row>
        <row r="6224">
          <cell r="A6224">
            <v>39784</v>
          </cell>
          <cell r="B6224">
            <v>2320.12</v>
          </cell>
        </row>
        <row r="6225">
          <cell r="A6225">
            <v>39785</v>
          </cell>
          <cell r="B6225">
            <v>2315.35</v>
          </cell>
        </row>
        <row r="6226">
          <cell r="A6226">
            <v>39786</v>
          </cell>
          <cell r="B6226">
            <v>2317.48</v>
          </cell>
        </row>
        <row r="6227">
          <cell r="A6227">
            <v>39787</v>
          </cell>
          <cell r="B6227">
            <v>2323.2800000000002</v>
          </cell>
        </row>
        <row r="6228">
          <cell r="A6228">
            <v>39788</v>
          </cell>
          <cell r="B6228">
            <v>2333.54</v>
          </cell>
        </row>
        <row r="6229">
          <cell r="A6229">
            <v>39789</v>
          </cell>
          <cell r="B6229">
            <v>2333.54</v>
          </cell>
        </row>
        <row r="6230">
          <cell r="A6230">
            <v>39790</v>
          </cell>
          <cell r="B6230">
            <v>2333.54</v>
          </cell>
        </row>
        <row r="6231">
          <cell r="A6231">
            <v>39791</v>
          </cell>
          <cell r="B6231">
            <v>2333.54</v>
          </cell>
        </row>
        <row r="6232">
          <cell r="A6232">
            <v>39792</v>
          </cell>
          <cell r="B6232">
            <v>2311.6999999999998</v>
          </cell>
        </row>
        <row r="6233">
          <cell r="A6233">
            <v>39793</v>
          </cell>
          <cell r="B6233">
            <v>2302.9299999999998</v>
          </cell>
        </row>
        <row r="6234">
          <cell r="A6234">
            <v>39794</v>
          </cell>
          <cell r="B6234">
            <v>2278.29</v>
          </cell>
        </row>
        <row r="6235">
          <cell r="A6235">
            <v>39795</v>
          </cell>
          <cell r="B6235">
            <v>2273.2399999999998</v>
          </cell>
        </row>
        <row r="6236">
          <cell r="A6236">
            <v>39796</v>
          </cell>
          <cell r="B6236">
            <v>2273.2399999999998</v>
          </cell>
        </row>
        <row r="6237">
          <cell r="A6237">
            <v>39797</v>
          </cell>
          <cell r="B6237">
            <v>2273.2399999999998</v>
          </cell>
        </row>
        <row r="6238">
          <cell r="A6238">
            <v>39798</v>
          </cell>
          <cell r="B6238">
            <v>2254.5</v>
          </cell>
        </row>
        <row r="6239">
          <cell r="A6239">
            <v>39799</v>
          </cell>
          <cell r="B6239">
            <v>2223.3000000000002</v>
          </cell>
        </row>
        <row r="6240">
          <cell r="A6240">
            <v>39800</v>
          </cell>
          <cell r="B6240">
            <v>2173.86</v>
          </cell>
        </row>
        <row r="6241">
          <cell r="A6241">
            <v>39801</v>
          </cell>
          <cell r="B6241">
            <v>2163.14</v>
          </cell>
        </row>
        <row r="6242">
          <cell r="A6242">
            <v>39802</v>
          </cell>
          <cell r="B6242">
            <v>2167.35</v>
          </cell>
        </row>
        <row r="6243">
          <cell r="A6243">
            <v>39803</v>
          </cell>
          <cell r="B6243">
            <v>2167.35</v>
          </cell>
        </row>
        <row r="6244">
          <cell r="A6244">
            <v>39804</v>
          </cell>
          <cell r="B6244">
            <v>2167.35</v>
          </cell>
        </row>
        <row r="6245">
          <cell r="A6245">
            <v>39805</v>
          </cell>
          <cell r="B6245">
            <v>2169.83</v>
          </cell>
        </row>
        <row r="6246">
          <cell r="A6246">
            <v>39806</v>
          </cell>
          <cell r="B6246">
            <v>2180.4899999999998</v>
          </cell>
        </row>
        <row r="6247">
          <cell r="A6247">
            <v>39807</v>
          </cell>
          <cell r="B6247">
            <v>2198.09</v>
          </cell>
        </row>
        <row r="6248">
          <cell r="A6248">
            <v>39808</v>
          </cell>
          <cell r="B6248">
            <v>2198.09</v>
          </cell>
        </row>
        <row r="6249">
          <cell r="A6249">
            <v>39809</v>
          </cell>
          <cell r="B6249">
            <v>2204.9499999999998</v>
          </cell>
        </row>
        <row r="6250">
          <cell r="A6250">
            <v>39810</v>
          </cell>
          <cell r="B6250">
            <v>2204.9499999999998</v>
          </cell>
        </row>
        <row r="6251">
          <cell r="A6251">
            <v>39811</v>
          </cell>
          <cell r="B6251">
            <v>2204.9499999999998</v>
          </cell>
        </row>
        <row r="6252">
          <cell r="A6252">
            <v>39812</v>
          </cell>
          <cell r="B6252">
            <v>2234</v>
          </cell>
        </row>
        <row r="6253">
          <cell r="A6253">
            <v>39813</v>
          </cell>
          <cell r="B6253">
            <v>2243.59</v>
          </cell>
        </row>
        <row r="6254">
          <cell r="A6254">
            <v>39814</v>
          </cell>
          <cell r="B6254">
            <v>2243.59</v>
          </cell>
        </row>
        <row r="6255">
          <cell r="A6255">
            <v>39815</v>
          </cell>
          <cell r="B6255">
            <v>2243.59</v>
          </cell>
        </row>
        <row r="6256">
          <cell r="A6256">
            <v>39816</v>
          </cell>
          <cell r="B6256">
            <v>2234.81</v>
          </cell>
        </row>
        <row r="6257">
          <cell r="A6257">
            <v>39817</v>
          </cell>
          <cell r="B6257">
            <v>2234.81</v>
          </cell>
        </row>
        <row r="6258">
          <cell r="A6258">
            <v>39818</v>
          </cell>
          <cell r="B6258">
            <v>2234.81</v>
          </cell>
        </row>
        <row r="6259">
          <cell r="A6259">
            <v>39819</v>
          </cell>
          <cell r="B6259">
            <v>2227.2399999999998</v>
          </cell>
        </row>
        <row r="6260">
          <cell r="A6260">
            <v>39820</v>
          </cell>
          <cell r="B6260">
            <v>2197.7199999999998</v>
          </cell>
        </row>
        <row r="6261">
          <cell r="A6261">
            <v>39821</v>
          </cell>
          <cell r="B6261">
            <v>2214.13</v>
          </cell>
        </row>
        <row r="6262">
          <cell r="A6262">
            <v>39822</v>
          </cell>
          <cell r="B6262">
            <v>2220.8200000000002</v>
          </cell>
        </row>
        <row r="6263">
          <cell r="A6263">
            <v>39823</v>
          </cell>
          <cell r="B6263">
            <v>2216.23</v>
          </cell>
        </row>
        <row r="6264">
          <cell r="A6264">
            <v>39824</v>
          </cell>
          <cell r="B6264">
            <v>2216.23</v>
          </cell>
        </row>
        <row r="6265">
          <cell r="A6265">
            <v>39825</v>
          </cell>
          <cell r="B6265">
            <v>2216.23</v>
          </cell>
        </row>
        <row r="6266">
          <cell r="A6266">
            <v>39826</v>
          </cell>
          <cell r="B6266">
            <v>2216.23</v>
          </cell>
        </row>
        <row r="6267">
          <cell r="A6267">
            <v>39827</v>
          </cell>
          <cell r="B6267">
            <v>2226.87</v>
          </cell>
        </row>
        <row r="6268">
          <cell r="A6268">
            <v>39828</v>
          </cell>
          <cell r="B6268">
            <v>2234.4</v>
          </cell>
        </row>
        <row r="6269">
          <cell r="A6269">
            <v>39829</v>
          </cell>
          <cell r="B6269">
            <v>2249.64</v>
          </cell>
        </row>
        <row r="6270">
          <cell r="A6270">
            <v>39830</v>
          </cell>
          <cell r="B6270">
            <v>2227.6799999999998</v>
          </cell>
        </row>
        <row r="6271">
          <cell r="A6271">
            <v>39831</v>
          </cell>
          <cell r="B6271">
            <v>2227.6799999999998</v>
          </cell>
        </row>
        <row r="6272">
          <cell r="A6272">
            <v>39832</v>
          </cell>
          <cell r="B6272">
            <v>2227.6799999999998</v>
          </cell>
        </row>
        <row r="6273">
          <cell r="A6273">
            <v>39833</v>
          </cell>
          <cell r="B6273">
            <v>2227.6799999999998</v>
          </cell>
        </row>
        <row r="6274">
          <cell r="A6274">
            <v>39834</v>
          </cell>
          <cell r="B6274">
            <v>2245.2800000000002</v>
          </cell>
        </row>
        <row r="6275">
          <cell r="A6275">
            <v>39835</v>
          </cell>
          <cell r="B6275">
            <v>2245.9699999999998</v>
          </cell>
        </row>
        <row r="6276">
          <cell r="A6276">
            <v>39836</v>
          </cell>
          <cell r="B6276">
            <v>2247.87</v>
          </cell>
        </row>
        <row r="6277">
          <cell r="A6277">
            <v>39837</v>
          </cell>
          <cell r="B6277">
            <v>2280.77</v>
          </cell>
        </row>
        <row r="6278">
          <cell r="A6278">
            <v>39838</v>
          </cell>
          <cell r="B6278">
            <v>2280.77</v>
          </cell>
        </row>
        <row r="6279">
          <cell r="A6279">
            <v>39839</v>
          </cell>
          <cell r="B6279">
            <v>2280.77</v>
          </cell>
        </row>
        <row r="6280">
          <cell r="A6280">
            <v>39840</v>
          </cell>
          <cell r="B6280">
            <v>2280.4299999999998</v>
          </cell>
        </row>
        <row r="6281">
          <cell r="A6281">
            <v>39841</v>
          </cell>
          <cell r="B6281">
            <v>2310.83</v>
          </cell>
        </row>
        <row r="6282">
          <cell r="A6282">
            <v>39842</v>
          </cell>
          <cell r="B6282">
            <v>2341.09</v>
          </cell>
        </row>
        <row r="6283">
          <cell r="A6283">
            <v>39843</v>
          </cell>
          <cell r="B6283">
            <v>2386.58</v>
          </cell>
        </row>
        <row r="6284">
          <cell r="A6284">
            <v>39844</v>
          </cell>
          <cell r="B6284">
            <v>2420.2600000000002</v>
          </cell>
        </row>
        <row r="6285">
          <cell r="A6285">
            <v>39845</v>
          </cell>
          <cell r="B6285">
            <v>2420.2600000000002</v>
          </cell>
        </row>
        <row r="6286">
          <cell r="A6286">
            <v>39846</v>
          </cell>
          <cell r="B6286">
            <v>2420.2600000000002</v>
          </cell>
        </row>
        <row r="6287">
          <cell r="A6287">
            <v>39847</v>
          </cell>
          <cell r="B6287">
            <v>2450.7800000000002</v>
          </cell>
        </row>
        <row r="6288">
          <cell r="A6288">
            <v>39848</v>
          </cell>
          <cell r="B6288">
            <v>2443.67</v>
          </cell>
        </row>
        <row r="6289">
          <cell r="A6289">
            <v>39849</v>
          </cell>
          <cell r="B6289">
            <v>2469.02</v>
          </cell>
        </row>
        <row r="6290">
          <cell r="A6290">
            <v>39850</v>
          </cell>
          <cell r="B6290">
            <v>2472.65</v>
          </cell>
        </row>
        <row r="6291">
          <cell r="A6291">
            <v>39851</v>
          </cell>
          <cell r="B6291">
            <v>2449.4899999999998</v>
          </cell>
        </row>
        <row r="6292">
          <cell r="A6292">
            <v>39852</v>
          </cell>
          <cell r="B6292">
            <v>2449.4899999999998</v>
          </cell>
        </row>
        <row r="6293">
          <cell r="A6293">
            <v>39853</v>
          </cell>
          <cell r="B6293">
            <v>2449.4899999999998</v>
          </cell>
        </row>
        <row r="6294">
          <cell r="A6294">
            <v>39854</v>
          </cell>
          <cell r="B6294">
            <v>2450.6</v>
          </cell>
        </row>
        <row r="6295">
          <cell r="A6295">
            <v>39855</v>
          </cell>
          <cell r="B6295">
            <v>2494.0700000000002</v>
          </cell>
        </row>
        <row r="6296">
          <cell r="A6296">
            <v>39856</v>
          </cell>
          <cell r="B6296">
            <v>2537.8200000000002</v>
          </cell>
        </row>
        <row r="6297">
          <cell r="A6297">
            <v>39857</v>
          </cell>
          <cell r="B6297">
            <v>2520.06</v>
          </cell>
        </row>
        <row r="6298">
          <cell r="A6298">
            <v>39858</v>
          </cell>
          <cell r="B6298">
            <v>2509.5</v>
          </cell>
        </row>
        <row r="6299">
          <cell r="A6299">
            <v>39859</v>
          </cell>
          <cell r="B6299">
            <v>2509.5</v>
          </cell>
        </row>
        <row r="6300">
          <cell r="A6300">
            <v>39860</v>
          </cell>
          <cell r="B6300">
            <v>2509.5</v>
          </cell>
        </row>
        <row r="6301">
          <cell r="A6301">
            <v>39861</v>
          </cell>
          <cell r="B6301">
            <v>2509.5</v>
          </cell>
        </row>
        <row r="6302">
          <cell r="A6302">
            <v>39862</v>
          </cell>
          <cell r="B6302">
            <v>2554.4</v>
          </cell>
        </row>
        <row r="6303">
          <cell r="A6303">
            <v>39863</v>
          </cell>
          <cell r="B6303">
            <v>2558.14</v>
          </cell>
        </row>
        <row r="6304">
          <cell r="A6304">
            <v>39864</v>
          </cell>
          <cell r="B6304">
            <v>2547.4</v>
          </cell>
        </row>
        <row r="6305">
          <cell r="A6305">
            <v>39865</v>
          </cell>
          <cell r="B6305">
            <v>2588.31</v>
          </cell>
        </row>
        <row r="6306">
          <cell r="A6306">
            <v>39866</v>
          </cell>
          <cell r="B6306">
            <v>2588.31</v>
          </cell>
        </row>
        <row r="6307">
          <cell r="A6307">
            <v>39867</v>
          </cell>
          <cell r="B6307">
            <v>2588.31</v>
          </cell>
        </row>
        <row r="6308">
          <cell r="A6308">
            <v>39868</v>
          </cell>
          <cell r="B6308">
            <v>2572.3000000000002</v>
          </cell>
        </row>
        <row r="6309">
          <cell r="A6309">
            <v>39869</v>
          </cell>
          <cell r="B6309">
            <v>2596.37</v>
          </cell>
        </row>
        <row r="6310">
          <cell r="A6310">
            <v>39870</v>
          </cell>
          <cell r="B6310">
            <v>2575.5</v>
          </cell>
        </row>
        <row r="6311">
          <cell r="A6311">
            <v>39871</v>
          </cell>
          <cell r="B6311">
            <v>2555.0500000000002</v>
          </cell>
        </row>
        <row r="6312">
          <cell r="A6312">
            <v>39872</v>
          </cell>
          <cell r="B6312">
            <v>2555.89</v>
          </cell>
        </row>
        <row r="6313">
          <cell r="A6313">
            <v>39873</v>
          </cell>
          <cell r="B6313">
            <v>2555.89</v>
          </cell>
        </row>
        <row r="6314">
          <cell r="A6314">
            <v>39874</v>
          </cell>
          <cell r="B6314">
            <v>2555.89</v>
          </cell>
        </row>
        <row r="6315">
          <cell r="A6315">
            <v>39875</v>
          </cell>
          <cell r="B6315">
            <v>2590.9699999999998</v>
          </cell>
        </row>
        <row r="6316">
          <cell r="A6316">
            <v>39876</v>
          </cell>
          <cell r="B6316">
            <v>2588.96</v>
          </cell>
        </row>
        <row r="6317">
          <cell r="A6317">
            <v>39877</v>
          </cell>
          <cell r="B6317">
            <v>2589.48</v>
          </cell>
        </row>
        <row r="6318">
          <cell r="A6318">
            <v>39878</v>
          </cell>
          <cell r="B6318">
            <v>2572.92</v>
          </cell>
        </row>
        <row r="6319">
          <cell r="A6319">
            <v>39879</v>
          </cell>
          <cell r="B6319">
            <v>2548.5700000000002</v>
          </cell>
        </row>
        <row r="6320">
          <cell r="A6320">
            <v>39880</v>
          </cell>
          <cell r="B6320">
            <v>2548.5700000000002</v>
          </cell>
        </row>
        <row r="6321">
          <cell r="A6321">
            <v>39881</v>
          </cell>
          <cell r="B6321">
            <v>2548.5700000000002</v>
          </cell>
        </row>
        <row r="6322">
          <cell r="A6322">
            <v>39882</v>
          </cell>
          <cell r="B6322">
            <v>2559.36</v>
          </cell>
        </row>
        <row r="6323">
          <cell r="A6323">
            <v>39883</v>
          </cell>
          <cell r="B6323">
            <v>2525.06</v>
          </cell>
        </row>
        <row r="6324">
          <cell r="A6324">
            <v>39884</v>
          </cell>
          <cell r="B6324">
            <v>2506.73</v>
          </cell>
        </row>
        <row r="6325">
          <cell r="A6325">
            <v>39885</v>
          </cell>
          <cell r="B6325">
            <v>2481.2600000000002</v>
          </cell>
        </row>
        <row r="6326">
          <cell r="A6326">
            <v>39886</v>
          </cell>
          <cell r="B6326">
            <v>2445.3000000000002</v>
          </cell>
        </row>
        <row r="6327">
          <cell r="A6327">
            <v>39887</v>
          </cell>
          <cell r="B6327">
            <v>2445.3000000000002</v>
          </cell>
        </row>
        <row r="6328">
          <cell r="A6328">
            <v>39888</v>
          </cell>
          <cell r="B6328">
            <v>2445.3000000000002</v>
          </cell>
        </row>
        <row r="6329">
          <cell r="A6329">
            <v>39889</v>
          </cell>
          <cell r="B6329">
            <v>2390.96</v>
          </cell>
        </row>
        <row r="6330">
          <cell r="A6330">
            <v>39890</v>
          </cell>
          <cell r="B6330">
            <v>2390.98</v>
          </cell>
        </row>
        <row r="6331">
          <cell r="A6331">
            <v>39891</v>
          </cell>
          <cell r="B6331">
            <v>2383.15</v>
          </cell>
        </row>
        <row r="6332">
          <cell r="A6332">
            <v>39892</v>
          </cell>
          <cell r="B6332">
            <v>2335.29</v>
          </cell>
        </row>
        <row r="6333">
          <cell r="A6333">
            <v>39893</v>
          </cell>
          <cell r="B6333">
            <v>2340.83</v>
          </cell>
        </row>
        <row r="6334">
          <cell r="A6334">
            <v>39894</v>
          </cell>
          <cell r="B6334">
            <v>2340.83</v>
          </cell>
        </row>
        <row r="6335">
          <cell r="A6335">
            <v>39895</v>
          </cell>
          <cell r="B6335">
            <v>2340.83</v>
          </cell>
        </row>
        <row r="6336">
          <cell r="A6336">
            <v>39896</v>
          </cell>
          <cell r="B6336">
            <v>2340.83</v>
          </cell>
        </row>
        <row r="6337">
          <cell r="A6337">
            <v>39897</v>
          </cell>
          <cell r="B6337">
            <v>2353.21</v>
          </cell>
        </row>
        <row r="6338">
          <cell r="A6338">
            <v>39898</v>
          </cell>
          <cell r="B6338">
            <v>2379.94</v>
          </cell>
        </row>
        <row r="6339">
          <cell r="A6339">
            <v>39899</v>
          </cell>
          <cell r="B6339">
            <v>2435.81</v>
          </cell>
        </row>
        <row r="6340">
          <cell r="A6340">
            <v>39900</v>
          </cell>
          <cell r="B6340">
            <v>2485.56</v>
          </cell>
        </row>
        <row r="6341">
          <cell r="A6341">
            <v>39901</v>
          </cell>
          <cell r="B6341">
            <v>2485.56</v>
          </cell>
        </row>
        <row r="6342">
          <cell r="A6342">
            <v>39902</v>
          </cell>
          <cell r="B6342">
            <v>2485.56</v>
          </cell>
        </row>
        <row r="6343">
          <cell r="A6343">
            <v>39903</v>
          </cell>
          <cell r="B6343">
            <v>2561.21</v>
          </cell>
        </row>
        <row r="6344">
          <cell r="A6344">
            <v>39904</v>
          </cell>
          <cell r="B6344">
            <v>2544.2399999999998</v>
          </cell>
        </row>
        <row r="6345">
          <cell r="A6345">
            <v>39905</v>
          </cell>
          <cell r="B6345">
            <v>2534.9899999999998</v>
          </cell>
        </row>
        <row r="6346">
          <cell r="A6346">
            <v>39906</v>
          </cell>
          <cell r="B6346">
            <v>2451.7199999999998</v>
          </cell>
        </row>
        <row r="6347">
          <cell r="A6347">
            <v>39907</v>
          </cell>
          <cell r="B6347">
            <v>2422.71</v>
          </cell>
        </row>
        <row r="6348">
          <cell r="A6348">
            <v>39908</v>
          </cell>
          <cell r="B6348">
            <v>2422.71</v>
          </cell>
        </row>
        <row r="6349">
          <cell r="A6349">
            <v>39909</v>
          </cell>
          <cell r="B6349">
            <v>2422.71</v>
          </cell>
        </row>
        <row r="6350">
          <cell r="A6350">
            <v>39910</v>
          </cell>
          <cell r="B6350">
            <v>2408.42</v>
          </cell>
        </row>
        <row r="6351">
          <cell r="A6351">
            <v>39911</v>
          </cell>
          <cell r="B6351">
            <v>2416.63</v>
          </cell>
        </row>
        <row r="6352">
          <cell r="A6352">
            <v>39912</v>
          </cell>
          <cell r="B6352">
            <v>2388.11</v>
          </cell>
        </row>
        <row r="6353">
          <cell r="A6353">
            <v>39913</v>
          </cell>
          <cell r="B6353">
            <v>2388.11</v>
          </cell>
        </row>
        <row r="6354">
          <cell r="A6354">
            <v>39914</v>
          </cell>
          <cell r="B6354">
            <v>2388.11</v>
          </cell>
        </row>
        <row r="6355">
          <cell r="A6355">
            <v>39915</v>
          </cell>
          <cell r="B6355">
            <v>2388.11</v>
          </cell>
        </row>
        <row r="6356">
          <cell r="A6356">
            <v>39916</v>
          </cell>
          <cell r="B6356">
            <v>2388.11</v>
          </cell>
        </row>
        <row r="6357">
          <cell r="A6357">
            <v>39917</v>
          </cell>
          <cell r="B6357">
            <v>2392.2199999999998</v>
          </cell>
        </row>
        <row r="6358">
          <cell r="A6358">
            <v>39918</v>
          </cell>
          <cell r="B6358">
            <v>2394.27</v>
          </cell>
        </row>
        <row r="6359">
          <cell r="A6359">
            <v>39919</v>
          </cell>
          <cell r="B6359">
            <v>2380.69</v>
          </cell>
        </row>
        <row r="6360">
          <cell r="A6360">
            <v>39920</v>
          </cell>
          <cell r="B6360">
            <v>2344.98</v>
          </cell>
        </row>
        <row r="6361">
          <cell r="A6361">
            <v>39921</v>
          </cell>
          <cell r="B6361">
            <v>2343.34</v>
          </cell>
        </row>
        <row r="6362">
          <cell r="A6362">
            <v>39922</v>
          </cell>
          <cell r="B6362">
            <v>2343.34</v>
          </cell>
        </row>
        <row r="6363">
          <cell r="A6363">
            <v>39923</v>
          </cell>
          <cell r="B6363">
            <v>2343.34</v>
          </cell>
        </row>
        <row r="6364">
          <cell r="A6364">
            <v>39924</v>
          </cell>
          <cell r="B6364">
            <v>2376.38</v>
          </cell>
        </row>
        <row r="6365">
          <cell r="A6365">
            <v>39925</v>
          </cell>
          <cell r="B6365">
            <v>2338.6</v>
          </cell>
        </row>
        <row r="6366">
          <cell r="A6366">
            <v>39926</v>
          </cell>
          <cell r="B6366">
            <v>2318.83</v>
          </cell>
        </row>
        <row r="6367">
          <cell r="A6367">
            <v>39927</v>
          </cell>
          <cell r="B6367">
            <v>2300.7399999999998</v>
          </cell>
        </row>
        <row r="6368">
          <cell r="A6368">
            <v>39928</v>
          </cell>
          <cell r="B6368">
            <v>2283.1999999999998</v>
          </cell>
        </row>
        <row r="6369">
          <cell r="A6369">
            <v>39929</v>
          </cell>
          <cell r="B6369">
            <v>2283.1999999999998</v>
          </cell>
        </row>
        <row r="6370">
          <cell r="A6370">
            <v>39930</v>
          </cell>
          <cell r="B6370">
            <v>2283.1999999999998</v>
          </cell>
        </row>
        <row r="6371">
          <cell r="A6371">
            <v>39931</v>
          </cell>
          <cell r="B6371">
            <v>2325.02</v>
          </cell>
        </row>
        <row r="6372">
          <cell r="A6372">
            <v>39932</v>
          </cell>
          <cell r="B6372">
            <v>2332.4699999999998</v>
          </cell>
        </row>
        <row r="6373">
          <cell r="A6373">
            <v>39933</v>
          </cell>
          <cell r="B6373">
            <v>2289.73</v>
          </cell>
        </row>
        <row r="6374">
          <cell r="A6374">
            <v>39934</v>
          </cell>
          <cell r="B6374">
            <v>2288.64</v>
          </cell>
        </row>
        <row r="6375">
          <cell r="A6375">
            <v>39935</v>
          </cell>
          <cell r="B6375">
            <v>2288.64</v>
          </cell>
        </row>
        <row r="6376">
          <cell r="A6376">
            <v>39936</v>
          </cell>
          <cell r="B6376">
            <v>2288.64</v>
          </cell>
        </row>
        <row r="6377">
          <cell r="A6377">
            <v>39937</v>
          </cell>
          <cell r="B6377">
            <v>2288.64</v>
          </cell>
        </row>
        <row r="6378">
          <cell r="A6378">
            <v>39938</v>
          </cell>
          <cell r="B6378">
            <v>2272.5500000000002</v>
          </cell>
        </row>
        <row r="6379">
          <cell r="A6379">
            <v>39939</v>
          </cell>
          <cell r="B6379">
            <v>2256.9899999999998</v>
          </cell>
        </row>
        <row r="6380">
          <cell r="A6380">
            <v>39940</v>
          </cell>
          <cell r="B6380">
            <v>2233.5</v>
          </cell>
        </row>
        <row r="6381">
          <cell r="A6381">
            <v>39941</v>
          </cell>
          <cell r="B6381">
            <v>2208.98</v>
          </cell>
        </row>
        <row r="6382">
          <cell r="A6382">
            <v>39942</v>
          </cell>
          <cell r="B6382">
            <v>2210.35</v>
          </cell>
        </row>
        <row r="6383">
          <cell r="A6383">
            <v>39943</v>
          </cell>
          <cell r="B6383">
            <v>2210.35</v>
          </cell>
        </row>
        <row r="6384">
          <cell r="A6384">
            <v>39944</v>
          </cell>
          <cell r="B6384">
            <v>2210.35</v>
          </cell>
        </row>
        <row r="6385">
          <cell r="A6385">
            <v>39945</v>
          </cell>
          <cell r="B6385">
            <v>2220.92</v>
          </cell>
        </row>
        <row r="6386">
          <cell r="A6386">
            <v>39946</v>
          </cell>
          <cell r="B6386">
            <v>2221.4</v>
          </cell>
        </row>
        <row r="6387">
          <cell r="A6387">
            <v>39947</v>
          </cell>
          <cell r="B6387">
            <v>2257.36</v>
          </cell>
        </row>
        <row r="6388">
          <cell r="A6388">
            <v>39948</v>
          </cell>
          <cell r="B6388">
            <v>2251.5300000000002</v>
          </cell>
        </row>
        <row r="6389">
          <cell r="A6389">
            <v>39949</v>
          </cell>
          <cell r="B6389">
            <v>2252.8000000000002</v>
          </cell>
        </row>
        <row r="6390">
          <cell r="A6390">
            <v>39950</v>
          </cell>
          <cell r="B6390">
            <v>2252.8000000000002</v>
          </cell>
        </row>
        <row r="6391">
          <cell r="A6391">
            <v>39951</v>
          </cell>
          <cell r="B6391">
            <v>2252.8000000000002</v>
          </cell>
        </row>
        <row r="6392">
          <cell r="A6392">
            <v>39952</v>
          </cell>
          <cell r="B6392">
            <v>2255.2199999999998</v>
          </cell>
        </row>
        <row r="6393">
          <cell r="A6393">
            <v>39953</v>
          </cell>
          <cell r="B6393">
            <v>2221.27</v>
          </cell>
        </row>
        <row r="6394">
          <cell r="A6394">
            <v>39954</v>
          </cell>
          <cell r="B6394">
            <v>2196.21</v>
          </cell>
        </row>
        <row r="6395">
          <cell r="A6395">
            <v>39955</v>
          </cell>
          <cell r="B6395">
            <v>2206.6</v>
          </cell>
        </row>
        <row r="6396">
          <cell r="A6396">
            <v>39956</v>
          </cell>
          <cell r="B6396">
            <v>2201.44</v>
          </cell>
        </row>
        <row r="6397">
          <cell r="A6397">
            <v>39957</v>
          </cell>
          <cell r="B6397">
            <v>2201.44</v>
          </cell>
        </row>
        <row r="6398">
          <cell r="A6398">
            <v>39958</v>
          </cell>
          <cell r="B6398">
            <v>2201.44</v>
          </cell>
        </row>
        <row r="6399">
          <cell r="A6399">
            <v>39959</v>
          </cell>
          <cell r="B6399">
            <v>2201.44</v>
          </cell>
        </row>
        <row r="6400">
          <cell r="A6400">
            <v>39960</v>
          </cell>
          <cell r="B6400">
            <v>2213.89</v>
          </cell>
        </row>
        <row r="6401">
          <cell r="A6401">
            <v>39961</v>
          </cell>
          <cell r="B6401">
            <v>2208.89</v>
          </cell>
        </row>
        <row r="6402">
          <cell r="A6402">
            <v>39962</v>
          </cell>
          <cell r="B6402">
            <v>2190.4499999999998</v>
          </cell>
        </row>
        <row r="6403">
          <cell r="A6403">
            <v>39963</v>
          </cell>
          <cell r="B6403">
            <v>2140.66</v>
          </cell>
        </row>
        <row r="6404">
          <cell r="A6404">
            <v>39964</v>
          </cell>
          <cell r="B6404">
            <v>2140.66</v>
          </cell>
        </row>
        <row r="6405">
          <cell r="A6405">
            <v>39965</v>
          </cell>
          <cell r="B6405">
            <v>2140.66</v>
          </cell>
        </row>
        <row r="6406">
          <cell r="A6406">
            <v>39966</v>
          </cell>
          <cell r="B6406">
            <v>2109.42</v>
          </cell>
        </row>
        <row r="6407">
          <cell r="A6407">
            <v>39967</v>
          </cell>
          <cell r="B6407">
            <v>2077.02</v>
          </cell>
        </row>
        <row r="6408">
          <cell r="A6408">
            <v>39968</v>
          </cell>
          <cell r="B6408">
            <v>2073.5500000000002</v>
          </cell>
        </row>
        <row r="6409">
          <cell r="A6409">
            <v>39969</v>
          </cell>
          <cell r="B6409">
            <v>2072</v>
          </cell>
        </row>
        <row r="6410">
          <cell r="A6410">
            <v>39970</v>
          </cell>
          <cell r="B6410">
            <v>2063.1</v>
          </cell>
        </row>
        <row r="6411">
          <cell r="A6411">
            <v>39971</v>
          </cell>
          <cell r="B6411">
            <v>2063.1</v>
          </cell>
        </row>
        <row r="6412">
          <cell r="A6412">
            <v>39972</v>
          </cell>
          <cell r="B6412">
            <v>2063.1</v>
          </cell>
        </row>
        <row r="6413">
          <cell r="A6413">
            <v>39973</v>
          </cell>
          <cell r="B6413">
            <v>2091.1</v>
          </cell>
        </row>
        <row r="6414">
          <cell r="A6414">
            <v>39974</v>
          </cell>
          <cell r="B6414">
            <v>2060.1799999999998</v>
          </cell>
        </row>
        <row r="6415">
          <cell r="A6415">
            <v>39975</v>
          </cell>
          <cell r="B6415">
            <v>2042.19</v>
          </cell>
        </row>
        <row r="6416">
          <cell r="A6416">
            <v>39976</v>
          </cell>
          <cell r="B6416">
            <v>2026.17</v>
          </cell>
        </row>
        <row r="6417">
          <cell r="A6417">
            <v>39977</v>
          </cell>
          <cell r="B6417">
            <v>2015.4</v>
          </cell>
        </row>
        <row r="6418">
          <cell r="A6418">
            <v>39978</v>
          </cell>
          <cell r="B6418">
            <v>2015.4</v>
          </cell>
        </row>
        <row r="6419">
          <cell r="A6419">
            <v>39979</v>
          </cell>
          <cell r="B6419">
            <v>2015.4</v>
          </cell>
        </row>
        <row r="6420">
          <cell r="A6420">
            <v>39980</v>
          </cell>
          <cell r="B6420">
            <v>2015.4</v>
          </cell>
        </row>
        <row r="6421">
          <cell r="A6421">
            <v>39981</v>
          </cell>
          <cell r="B6421">
            <v>2014.91</v>
          </cell>
        </row>
        <row r="6422">
          <cell r="A6422">
            <v>39982</v>
          </cell>
          <cell r="B6422">
            <v>2071.29</v>
          </cell>
        </row>
        <row r="6423">
          <cell r="A6423">
            <v>39983</v>
          </cell>
          <cell r="B6423">
            <v>2074.7199999999998</v>
          </cell>
        </row>
        <row r="6424">
          <cell r="A6424">
            <v>39984</v>
          </cell>
          <cell r="B6424">
            <v>2108.1999999999998</v>
          </cell>
        </row>
        <row r="6425">
          <cell r="A6425">
            <v>39985</v>
          </cell>
          <cell r="B6425">
            <v>2108.1999999999998</v>
          </cell>
        </row>
        <row r="6426">
          <cell r="A6426">
            <v>39986</v>
          </cell>
          <cell r="B6426">
            <v>2108.1999999999998</v>
          </cell>
        </row>
        <row r="6427">
          <cell r="A6427">
            <v>39987</v>
          </cell>
          <cell r="B6427">
            <v>2108.1999999999998</v>
          </cell>
        </row>
        <row r="6428">
          <cell r="A6428">
            <v>39988</v>
          </cell>
          <cell r="B6428">
            <v>2165</v>
          </cell>
        </row>
        <row r="6429">
          <cell r="A6429">
            <v>39989</v>
          </cell>
          <cell r="B6429">
            <v>2158.7199999999998</v>
          </cell>
        </row>
        <row r="6430">
          <cell r="A6430">
            <v>39990</v>
          </cell>
          <cell r="B6430">
            <v>2188.5</v>
          </cell>
        </row>
        <row r="6431">
          <cell r="A6431">
            <v>39991</v>
          </cell>
          <cell r="B6431">
            <v>2158.67</v>
          </cell>
        </row>
        <row r="6432">
          <cell r="A6432">
            <v>39992</v>
          </cell>
          <cell r="B6432">
            <v>2158.67</v>
          </cell>
        </row>
        <row r="6433">
          <cell r="A6433">
            <v>39993</v>
          </cell>
          <cell r="B6433">
            <v>2158.67</v>
          </cell>
        </row>
        <row r="6434">
          <cell r="A6434">
            <v>39994</v>
          </cell>
          <cell r="B6434">
            <v>2158.67</v>
          </cell>
        </row>
        <row r="6435">
          <cell r="A6435">
            <v>39995</v>
          </cell>
          <cell r="B6435">
            <v>2145.21</v>
          </cell>
        </row>
        <row r="6436">
          <cell r="A6436">
            <v>39996</v>
          </cell>
          <cell r="B6436">
            <v>2111.71</v>
          </cell>
        </row>
        <row r="6437">
          <cell r="A6437">
            <v>39997</v>
          </cell>
          <cell r="B6437">
            <v>2096.23</v>
          </cell>
        </row>
        <row r="6438">
          <cell r="A6438">
            <v>39998</v>
          </cell>
          <cell r="B6438">
            <v>2086.36</v>
          </cell>
        </row>
        <row r="6439">
          <cell r="A6439">
            <v>39999</v>
          </cell>
          <cell r="B6439">
            <v>2086.36</v>
          </cell>
        </row>
        <row r="6440">
          <cell r="A6440">
            <v>40000</v>
          </cell>
          <cell r="B6440">
            <v>2086.36</v>
          </cell>
        </row>
        <row r="6441">
          <cell r="A6441">
            <v>40001</v>
          </cell>
          <cell r="B6441">
            <v>2109.08</v>
          </cell>
        </row>
        <row r="6442">
          <cell r="A6442">
            <v>40002</v>
          </cell>
          <cell r="B6442">
            <v>2090.35</v>
          </cell>
        </row>
        <row r="6443">
          <cell r="A6443">
            <v>40003</v>
          </cell>
          <cell r="B6443">
            <v>2108.1999999999998</v>
          </cell>
        </row>
        <row r="6444">
          <cell r="A6444">
            <v>40004</v>
          </cell>
          <cell r="B6444">
            <v>2105.36</v>
          </cell>
        </row>
        <row r="6445">
          <cell r="A6445">
            <v>40005</v>
          </cell>
          <cell r="B6445">
            <v>2116.9899999999998</v>
          </cell>
        </row>
        <row r="6446">
          <cell r="A6446">
            <v>40006</v>
          </cell>
          <cell r="B6446">
            <v>2116.9899999999998</v>
          </cell>
        </row>
        <row r="6447">
          <cell r="A6447">
            <v>40007</v>
          </cell>
          <cell r="B6447">
            <v>2116.9899999999998</v>
          </cell>
        </row>
        <row r="6448">
          <cell r="A6448">
            <v>40008</v>
          </cell>
          <cell r="B6448">
            <v>2085.7399999999998</v>
          </cell>
        </row>
        <row r="6449">
          <cell r="A6449">
            <v>40009</v>
          </cell>
          <cell r="B6449">
            <v>2054.19</v>
          </cell>
        </row>
        <row r="6450">
          <cell r="A6450">
            <v>40010</v>
          </cell>
          <cell r="B6450">
            <v>2018.93</v>
          </cell>
        </row>
        <row r="6451">
          <cell r="A6451">
            <v>40011</v>
          </cell>
          <cell r="B6451">
            <v>2025.71</v>
          </cell>
        </row>
        <row r="6452">
          <cell r="A6452">
            <v>40012</v>
          </cell>
          <cell r="B6452">
            <v>2006.82</v>
          </cell>
        </row>
        <row r="6453">
          <cell r="A6453">
            <v>40013</v>
          </cell>
          <cell r="B6453">
            <v>2006.82</v>
          </cell>
        </row>
        <row r="6454">
          <cell r="A6454">
            <v>40014</v>
          </cell>
          <cell r="B6454">
            <v>2006.82</v>
          </cell>
        </row>
        <row r="6455">
          <cell r="A6455">
            <v>40015</v>
          </cell>
          <cell r="B6455">
            <v>2006.82</v>
          </cell>
        </row>
        <row r="6456">
          <cell r="A6456">
            <v>40016</v>
          </cell>
          <cell r="B6456">
            <v>1986.35</v>
          </cell>
        </row>
        <row r="6457">
          <cell r="A6457">
            <v>40017</v>
          </cell>
          <cell r="B6457">
            <v>1975.05</v>
          </cell>
        </row>
        <row r="6458">
          <cell r="A6458">
            <v>40018</v>
          </cell>
          <cell r="B6458">
            <v>1953.12</v>
          </cell>
        </row>
        <row r="6459">
          <cell r="A6459">
            <v>40019</v>
          </cell>
          <cell r="B6459">
            <v>1970.11</v>
          </cell>
        </row>
        <row r="6460">
          <cell r="A6460">
            <v>40020</v>
          </cell>
          <cell r="B6460">
            <v>1970.11</v>
          </cell>
        </row>
        <row r="6461">
          <cell r="A6461">
            <v>40021</v>
          </cell>
          <cell r="B6461">
            <v>1970.11</v>
          </cell>
        </row>
        <row r="6462">
          <cell r="A6462">
            <v>40022</v>
          </cell>
          <cell r="B6462">
            <v>1982.43</v>
          </cell>
        </row>
        <row r="6463">
          <cell r="A6463">
            <v>40023</v>
          </cell>
          <cell r="B6463">
            <v>2013.82</v>
          </cell>
        </row>
        <row r="6464">
          <cell r="A6464">
            <v>40024</v>
          </cell>
          <cell r="B6464">
            <v>2073.92</v>
          </cell>
        </row>
        <row r="6465">
          <cell r="A6465">
            <v>40025</v>
          </cell>
          <cell r="B6465">
            <v>2043.37</v>
          </cell>
        </row>
        <row r="6466">
          <cell r="A6466">
            <v>40026</v>
          </cell>
          <cell r="B6466">
            <v>2040.95</v>
          </cell>
        </row>
        <row r="6467">
          <cell r="A6467">
            <v>40027</v>
          </cell>
          <cell r="B6467">
            <v>2040.95</v>
          </cell>
        </row>
        <row r="6468">
          <cell r="A6468">
            <v>40028</v>
          </cell>
          <cell r="B6468">
            <v>2040.95</v>
          </cell>
        </row>
        <row r="6469">
          <cell r="A6469">
            <v>40029</v>
          </cell>
          <cell r="B6469">
            <v>2008.96</v>
          </cell>
        </row>
        <row r="6470">
          <cell r="A6470">
            <v>40030</v>
          </cell>
          <cell r="B6470">
            <v>1992.98</v>
          </cell>
        </row>
        <row r="6471">
          <cell r="A6471">
            <v>40031</v>
          </cell>
          <cell r="B6471">
            <v>1987.84</v>
          </cell>
        </row>
        <row r="6472">
          <cell r="A6472">
            <v>40032</v>
          </cell>
          <cell r="B6472">
            <v>1997.01</v>
          </cell>
        </row>
        <row r="6473">
          <cell r="A6473">
            <v>40033</v>
          </cell>
          <cell r="B6473">
            <v>1997.01</v>
          </cell>
        </row>
        <row r="6474">
          <cell r="A6474">
            <v>40034</v>
          </cell>
          <cell r="B6474">
            <v>1997.01</v>
          </cell>
        </row>
        <row r="6475">
          <cell r="A6475">
            <v>40035</v>
          </cell>
          <cell r="B6475">
            <v>1997.01</v>
          </cell>
        </row>
        <row r="6476">
          <cell r="A6476">
            <v>40036</v>
          </cell>
          <cell r="B6476">
            <v>2022.56</v>
          </cell>
        </row>
        <row r="6477">
          <cell r="A6477">
            <v>40037</v>
          </cell>
          <cell r="B6477">
            <v>2050.4499999999998</v>
          </cell>
        </row>
        <row r="6478">
          <cell r="A6478">
            <v>40038</v>
          </cell>
          <cell r="B6478">
            <v>2026.45</v>
          </cell>
        </row>
        <row r="6479">
          <cell r="A6479">
            <v>40039</v>
          </cell>
          <cell r="B6479">
            <v>1999.98</v>
          </cell>
        </row>
        <row r="6480">
          <cell r="A6480">
            <v>40040</v>
          </cell>
          <cell r="B6480">
            <v>2016.09</v>
          </cell>
        </row>
        <row r="6481">
          <cell r="A6481">
            <v>40041</v>
          </cell>
          <cell r="B6481">
            <v>2016.09</v>
          </cell>
        </row>
        <row r="6482">
          <cell r="A6482">
            <v>40042</v>
          </cell>
          <cell r="B6482">
            <v>2016.09</v>
          </cell>
        </row>
        <row r="6483">
          <cell r="A6483">
            <v>40043</v>
          </cell>
          <cell r="B6483">
            <v>2016.09</v>
          </cell>
        </row>
        <row r="6484">
          <cell r="A6484">
            <v>40044</v>
          </cell>
          <cell r="B6484">
            <v>2037.1</v>
          </cell>
        </row>
        <row r="6485">
          <cell r="A6485">
            <v>40045</v>
          </cell>
          <cell r="B6485">
            <v>2041.91</v>
          </cell>
        </row>
        <row r="6486">
          <cell r="A6486">
            <v>40046</v>
          </cell>
          <cell r="B6486">
            <v>2012.67</v>
          </cell>
        </row>
        <row r="6487">
          <cell r="A6487">
            <v>40047</v>
          </cell>
          <cell r="B6487">
            <v>1997.31</v>
          </cell>
        </row>
        <row r="6488">
          <cell r="A6488">
            <v>40048</v>
          </cell>
          <cell r="B6488">
            <v>1997.31</v>
          </cell>
        </row>
        <row r="6489">
          <cell r="A6489">
            <v>40049</v>
          </cell>
          <cell r="B6489">
            <v>1997.31</v>
          </cell>
        </row>
        <row r="6490">
          <cell r="A6490">
            <v>40050</v>
          </cell>
          <cell r="B6490">
            <v>1997.44</v>
          </cell>
        </row>
        <row r="6491">
          <cell r="A6491">
            <v>40051</v>
          </cell>
          <cell r="B6491">
            <v>2007.2</v>
          </cell>
        </row>
        <row r="6492">
          <cell r="A6492">
            <v>40052</v>
          </cell>
          <cell r="B6492">
            <v>2044.79</v>
          </cell>
        </row>
        <row r="6493">
          <cell r="A6493">
            <v>40053</v>
          </cell>
          <cell r="B6493">
            <v>2043.65</v>
          </cell>
        </row>
        <row r="6494">
          <cell r="A6494">
            <v>40054</v>
          </cell>
          <cell r="B6494">
            <v>2035</v>
          </cell>
        </row>
        <row r="6495">
          <cell r="A6495">
            <v>40055</v>
          </cell>
          <cell r="B6495">
            <v>2035</v>
          </cell>
        </row>
        <row r="6496">
          <cell r="A6496">
            <v>40056</v>
          </cell>
          <cell r="B6496">
            <v>2035</v>
          </cell>
        </row>
        <row r="6497">
          <cell r="A6497">
            <v>40057</v>
          </cell>
          <cell r="B6497">
            <v>2057.81</v>
          </cell>
        </row>
        <row r="6498">
          <cell r="A6498">
            <v>40058</v>
          </cell>
          <cell r="B6498">
            <v>2068.96</v>
          </cell>
        </row>
        <row r="6499">
          <cell r="A6499">
            <v>40059</v>
          </cell>
          <cell r="B6499">
            <v>2065.73</v>
          </cell>
        </row>
        <row r="6500">
          <cell r="A6500">
            <v>40060</v>
          </cell>
          <cell r="B6500">
            <v>2029.75</v>
          </cell>
        </row>
        <row r="6501">
          <cell r="A6501">
            <v>40061</v>
          </cell>
          <cell r="B6501">
            <v>2018.72</v>
          </cell>
        </row>
        <row r="6502">
          <cell r="A6502">
            <v>40062</v>
          </cell>
          <cell r="B6502">
            <v>2018.72</v>
          </cell>
        </row>
        <row r="6503">
          <cell r="A6503">
            <v>40063</v>
          </cell>
          <cell r="B6503">
            <v>2018.72</v>
          </cell>
        </row>
        <row r="6504">
          <cell r="A6504">
            <v>40064</v>
          </cell>
          <cell r="B6504">
            <v>2018.72</v>
          </cell>
        </row>
        <row r="6505">
          <cell r="A6505">
            <v>40065</v>
          </cell>
          <cell r="B6505">
            <v>1994.44</v>
          </cell>
        </row>
        <row r="6506">
          <cell r="A6506">
            <v>40066</v>
          </cell>
          <cell r="B6506">
            <v>1998.17</v>
          </cell>
        </row>
        <row r="6507">
          <cell r="A6507">
            <v>40067</v>
          </cell>
          <cell r="B6507">
            <v>2008.95</v>
          </cell>
        </row>
        <row r="6508">
          <cell r="A6508">
            <v>40068</v>
          </cell>
          <cell r="B6508">
            <v>1985.38</v>
          </cell>
        </row>
        <row r="6509">
          <cell r="A6509">
            <v>40069</v>
          </cell>
          <cell r="B6509">
            <v>1985.38</v>
          </cell>
        </row>
        <row r="6510">
          <cell r="A6510">
            <v>40070</v>
          </cell>
          <cell r="B6510">
            <v>1985.38</v>
          </cell>
        </row>
        <row r="6511">
          <cell r="A6511">
            <v>40071</v>
          </cell>
          <cell r="B6511">
            <v>1998.99</v>
          </cell>
        </row>
        <row r="6512">
          <cell r="A6512">
            <v>40072</v>
          </cell>
          <cell r="B6512">
            <v>1986.86</v>
          </cell>
        </row>
        <row r="6513">
          <cell r="A6513">
            <v>40073</v>
          </cell>
          <cell r="B6513">
            <v>1960.76</v>
          </cell>
        </row>
        <row r="6514">
          <cell r="A6514">
            <v>40074</v>
          </cell>
          <cell r="B6514">
            <v>1962.6</v>
          </cell>
        </row>
        <row r="6515">
          <cell r="A6515">
            <v>40075</v>
          </cell>
          <cell r="B6515">
            <v>1951.38</v>
          </cell>
        </row>
        <row r="6516">
          <cell r="A6516">
            <v>40076</v>
          </cell>
          <cell r="B6516">
            <v>1951.38</v>
          </cell>
        </row>
        <row r="6517">
          <cell r="A6517">
            <v>40077</v>
          </cell>
          <cell r="B6517">
            <v>1951.38</v>
          </cell>
        </row>
        <row r="6518">
          <cell r="A6518">
            <v>40078</v>
          </cell>
          <cell r="B6518">
            <v>1950.77</v>
          </cell>
        </row>
        <row r="6519">
          <cell r="A6519">
            <v>40079</v>
          </cell>
          <cell r="B6519">
            <v>1914.47</v>
          </cell>
        </row>
        <row r="6520">
          <cell r="A6520">
            <v>40080</v>
          </cell>
          <cell r="B6520">
            <v>1911.66</v>
          </cell>
        </row>
        <row r="6521">
          <cell r="A6521">
            <v>40081</v>
          </cell>
          <cell r="B6521">
            <v>1922.5</v>
          </cell>
        </row>
        <row r="6522">
          <cell r="A6522">
            <v>40082</v>
          </cell>
          <cell r="B6522">
            <v>1926.59</v>
          </cell>
        </row>
        <row r="6523">
          <cell r="A6523">
            <v>40083</v>
          </cell>
          <cell r="B6523">
            <v>1926.59</v>
          </cell>
        </row>
        <row r="6524">
          <cell r="A6524">
            <v>40084</v>
          </cell>
          <cell r="B6524">
            <v>1926.59</v>
          </cell>
        </row>
        <row r="6525">
          <cell r="A6525">
            <v>40085</v>
          </cell>
          <cell r="B6525">
            <v>1921.64</v>
          </cell>
        </row>
        <row r="6526">
          <cell r="A6526">
            <v>40086</v>
          </cell>
          <cell r="B6526">
            <v>1922</v>
          </cell>
        </row>
        <row r="6527">
          <cell r="A6527">
            <v>40087</v>
          </cell>
          <cell r="B6527">
            <v>1925.49</v>
          </cell>
        </row>
        <row r="6528">
          <cell r="A6528">
            <v>40088</v>
          </cell>
          <cell r="B6528">
            <v>1918.87</v>
          </cell>
        </row>
        <row r="6529">
          <cell r="A6529">
            <v>40089</v>
          </cell>
          <cell r="B6529">
            <v>1919.75</v>
          </cell>
        </row>
        <row r="6530">
          <cell r="A6530">
            <v>40090</v>
          </cell>
          <cell r="B6530">
            <v>1919.75</v>
          </cell>
        </row>
        <row r="6531">
          <cell r="A6531">
            <v>40091</v>
          </cell>
          <cell r="B6531">
            <v>1919.75</v>
          </cell>
        </row>
        <row r="6532">
          <cell r="A6532">
            <v>40092</v>
          </cell>
          <cell r="B6532">
            <v>1925.57</v>
          </cell>
        </row>
        <row r="6533">
          <cell r="A6533">
            <v>40093</v>
          </cell>
          <cell r="B6533">
            <v>1906.59</v>
          </cell>
        </row>
        <row r="6534">
          <cell r="A6534">
            <v>40094</v>
          </cell>
          <cell r="B6534">
            <v>1897.31</v>
          </cell>
        </row>
        <row r="6535">
          <cell r="A6535">
            <v>40095</v>
          </cell>
          <cell r="B6535">
            <v>1870.96</v>
          </cell>
        </row>
        <row r="6536">
          <cell r="A6536">
            <v>40096</v>
          </cell>
          <cell r="B6536">
            <v>1857.21</v>
          </cell>
        </row>
        <row r="6537">
          <cell r="A6537">
            <v>40097</v>
          </cell>
          <cell r="B6537">
            <v>1857.21</v>
          </cell>
        </row>
        <row r="6538">
          <cell r="A6538">
            <v>40098</v>
          </cell>
          <cell r="B6538">
            <v>1857.21</v>
          </cell>
        </row>
        <row r="6539">
          <cell r="A6539">
            <v>40099</v>
          </cell>
          <cell r="B6539">
            <v>1857.21</v>
          </cell>
        </row>
        <row r="6540">
          <cell r="A6540">
            <v>40100</v>
          </cell>
          <cell r="B6540">
            <v>1825.68</v>
          </cell>
        </row>
        <row r="6541">
          <cell r="A6541">
            <v>40101</v>
          </cell>
          <cell r="B6541">
            <v>1830.38</v>
          </cell>
        </row>
        <row r="6542">
          <cell r="A6542">
            <v>40102</v>
          </cell>
          <cell r="B6542">
            <v>1838.26</v>
          </cell>
        </row>
        <row r="6543">
          <cell r="A6543">
            <v>40103</v>
          </cell>
          <cell r="B6543">
            <v>1843.81</v>
          </cell>
        </row>
        <row r="6544">
          <cell r="A6544">
            <v>40104</v>
          </cell>
          <cell r="B6544">
            <v>1843.81</v>
          </cell>
        </row>
        <row r="6545">
          <cell r="A6545">
            <v>40105</v>
          </cell>
          <cell r="B6545">
            <v>1843.81</v>
          </cell>
        </row>
        <row r="6546">
          <cell r="A6546">
            <v>40106</v>
          </cell>
          <cell r="B6546">
            <v>1858.4</v>
          </cell>
        </row>
        <row r="6547">
          <cell r="A6547">
            <v>40107</v>
          </cell>
          <cell r="B6547">
            <v>1913.98</v>
          </cell>
        </row>
        <row r="6548">
          <cell r="A6548">
            <v>40108</v>
          </cell>
          <cell r="B6548">
            <v>1910.04</v>
          </cell>
        </row>
        <row r="6549">
          <cell r="A6549">
            <v>40109</v>
          </cell>
          <cell r="B6549">
            <v>1914.89</v>
          </cell>
        </row>
        <row r="6550">
          <cell r="A6550">
            <v>40110</v>
          </cell>
          <cell r="B6550">
            <v>1924.35</v>
          </cell>
        </row>
        <row r="6551">
          <cell r="A6551">
            <v>40111</v>
          </cell>
          <cell r="B6551">
            <v>1924.35</v>
          </cell>
        </row>
        <row r="6552">
          <cell r="A6552">
            <v>40112</v>
          </cell>
          <cell r="B6552">
            <v>1924.35</v>
          </cell>
        </row>
        <row r="6553">
          <cell r="A6553">
            <v>40113</v>
          </cell>
          <cell r="B6553">
            <v>1932.81</v>
          </cell>
        </row>
        <row r="6554">
          <cell r="A6554">
            <v>40114</v>
          </cell>
          <cell r="B6554">
            <v>1977.26</v>
          </cell>
        </row>
        <row r="6555">
          <cell r="A6555">
            <v>40115</v>
          </cell>
          <cell r="B6555">
            <v>2006.18</v>
          </cell>
        </row>
        <row r="6556">
          <cell r="A6556">
            <v>40116</v>
          </cell>
          <cell r="B6556">
            <v>2004.37</v>
          </cell>
        </row>
        <row r="6557">
          <cell r="A6557">
            <v>40117</v>
          </cell>
          <cell r="B6557">
            <v>1993.8</v>
          </cell>
        </row>
        <row r="6558">
          <cell r="A6558">
            <v>40118</v>
          </cell>
          <cell r="B6558">
            <v>1993.8</v>
          </cell>
        </row>
        <row r="6559">
          <cell r="A6559">
            <v>40119</v>
          </cell>
          <cell r="B6559">
            <v>1993.8</v>
          </cell>
        </row>
        <row r="6560">
          <cell r="A6560">
            <v>40120</v>
          </cell>
          <cell r="B6560">
            <v>1993.8</v>
          </cell>
        </row>
        <row r="6561">
          <cell r="A6561">
            <v>40121</v>
          </cell>
          <cell r="B6561">
            <v>2008.72</v>
          </cell>
        </row>
        <row r="6562">
          <cell r="A6562">
            <v>40122</v>
          </cell>
          <cell r="B6562">
            <v>1963.7</v>
          </cell>
        </row>
        <row r="6563">
          <cell r="A6563">
            <v>40123</v>
          </cell>
          <cell r="B6563">
            <v>1958.24</v>
          </cell>
        </row>
        <row r="6564">
          <cell r="A6564">
            <v>40124</v>
          </cell>
          <cell r="B6564">
            <v>1981.61</v>
          </cell>
        </row>
        <row r="6565">
          <cell r="A6565">
            <v>40125</v>
          </cell>
          <cell r="B6565">
            <v>1981.61</v>
          </cell>
        </row>
        <row r="6566">
          <cell r="A6566">
            <v>40126</v>
          </cell>
          <cell r="B6566">
            <v>1981.61</v>
          </cell>
        </row>
        <row r="6567">
          <cell r="A6567">
            <v>40127</v>
          </cell>
          <cell r="B6567">
            <v>1968.45</v>
          </cell>
        </row>
        <row r="6568">
          <cell r="A6568">
            <v>40128</v>
          </cell>
          <cell r="B6568">
            <v>1969.52</v>
          </cell>
        </row>
        <row r="6569">
          <cell r="A6569">
            <v>40129</v>
          </cell>
          <cell r="B6569">
            <v>1969.52</v>
          </cell>
        </row>
        <row r="6570">
          <cell r="A6570">
            <v>40130</v>
          </cell>
          <cell r="B6570">
            <v>1976.89</v>
          </cell>
        </row>
        <row r="6571">
          <cell r="A6571">
            <v>40131</v>
          </cell>
          <cell r="B6571">
            <v>1971.27</v>
          </cell>
        </row>
        <row r="6572">
          <cell r="A6572">
            <v>40132</v>
          </cell>
          <cell r="B6572">
            <v>1971.27</v>
          </cell>
        </row>
        <row r="6573">
          <cell r="A6573">
            <v>40133</v>
          </cell>
          <cell r="B6573">
            <v>1971.27</v>
          </cell>
        </row>
        <row r="6574">
          <cell r="A6574">
            <v>40134</v>
          </cell>
          <cell r="B6574">
            <v>1971.27</v>
          </cell>
        </row>
        <row r="6575">
          <cell r="A6575">
            <v>40135</v>
          </cell>
          <cell r="B6575">
            <v>1966.22</v>
          </cell>
        </row>
        <row r="6576">
          <cell r="A6576">
            <v>40136</v>
          </cell>
          <cell r="B6576">
            <v>1953.45</v>
          </cell>
        </row>
        <row r="6577">
          <cell r="A6577">
            <v>40137</v>
          </cell>
          <cell r="B6577">
            <v>1962.33</v>
          </cell>
        </row>
        <row r="6578">
          <cell r="A6578">
            <v>40138</v>
          </cell>
          <cell r="B6578">
            <v>1974.47</v>
          </cell>
        </row>
        <row r="6579">
          <cell r="A6579">
            <v>40139</v>
          </cell>
          <cell r="B6579">
            <v>1974.47</v>
          </cell>
        </row>
        <row r="6580">
          <cell r="A6580">
            <v>40140</v>
          </cell>
          <cell r="B6580">
            <v>1974.47</v>
          </cell>
        </row>
        <row r="6581">
          <cell r="A6581">
            <v>40141</v>
          </cell>
          <cell r="B6581">
            <v>1964.92</v>
          </cell>
        </row>
        <row r="6582">
          <cell r="A6582">
            <v>40142</v>
          </cell>
          <cell r="B6582">
            <v>1969.01</v>
          </cell>
        </row>
        <row r="6583">
          <cell r="A6583">
            <v>40143</v>
          </cell>
          <cell r="B6583">
            <v>1974.14</v>
          </cell>
        </row>
        <row r="6584">
          <cell r="A6584">
            <v>40144</v>
          </cell>
          <cell r="B6584">
            <v>1974.14</v>
          </cell>
        </row>
        <row r="6585">
          <cell r="A6585">
            <v>40145</v>
          </cell>
          <cell r="B6585">
            <v>1997.47</v>
          </cell>
        </row>
        <row r="6586">
          <cell r="A6586">
            <v>40146</v>
          </cell>
          <cell r="B6586">
            <v>1997.47</v>
          </cell>
        </row>
        <row r="6587">
          <cell r="A6587">
            <v>40147</v>
          </cell>
          <cell r="B6587">
            <v>1997.47</v>
          </cell>
        </row>
        <row r="6588">
          <cell r="A6588">
            <v>40148</v>
          </cell>
          <cell r="B6588">
            <v>1998.45</v>
          </cell>
        </row>
        <row r="6589">
          <cell r="A6589">
            <v>40149</v>
          </cell>
          <cell r="B6589">
            <v>1990.29</v>
          </cell>
        </row>
        <row r="6590">
          <cell r="A6590">
            <v>40150</v>
          </cell>
          <cell r="B6590">
            <v>1990.8</v>
          </cell>
        </row>
        <row r="6591">
          <cell r="A6591">
            <v>40151</v>
          </cell>
          <cell r="B6591">
            <v>1989.94</v>
          </cell>
        </row>
        <row r="6592">
          <cell r="A6592">
            <v>40152</v>
          </cell>
          <cell r="B6592">
            <v>2003.94</v>
          </cell>
        </row>
        <row r="6593">
          <cell r="A6593">
            <v>40153</v>
          </cell>
          <cell r="B6593">
            <v>2003.94</v>
          </cell>
        </row>
        <row r="6594">
          <cell r="A6594">
            <v>40154</v>
          </cell>
          <cell r="B6594">
            <v>2003.94</v>
          </cell>
        </row>
        <row r="6595">
          <cell r="A6595">
            <v>40155</v>
          </cell>
          <cell r="B6595">
            <v>2009.45</v>
          </cell>
        </row>
        <row r="6596">
          <cell r="A6596">
            <v>40156</v>
          </cell>
          <cell r="B6596">
            <v>2009.45</v>
          </cell>
        </row>
        <row r="6597">
          <cell r="A6597">
            <v>40157</v>
          </cell>
          <cell r="B6597">
            <v>2016.73</v>
          </cell>
        </row>
        <row r="6598">
          <cell r="A6598">
            <v>40158</v>
          </cell>
          <cell r="B6598">
            <v>2016.17</v>
          </cell>
        </row>
        <row r="6599">
          <cell r="A6599">
            <v>40159</v>
          </cell>
          <cell r="B6599">
            <v>2000.54</v>
          </cell>
        </row>
        <row r="6600">
          <cell r="A6600">
            <v>40160</v>
          </cell>
          <cell r="B6600">
            <v>2000.54</v>
          </cell>
        </row>
        <row r="6601">
          <cell r="A6601">
            <v>40161</v>
          </cell>
          <cell r="B6601">
            <v>2000.54</v>
          </cell>
        </row>
        <row r="6602">
          <cell r="A6602">
            <v>40162</v>
          </cell>
          <cell r="B6602">
            <v>1992.1</v>
          </cell>
        </row>
        <row r="6603">
          <cell r="A6603">
            <v>40163</v>
          </cell>
          <cell r="B6603">
            <v>2001.86</v>
          </cell>
        </row>
        <row r="6604">
          <cell r="A6604">
            <v>40164</v>
          </cell>
          <cell r="B6604">
            <v>2005.09</v>
          </cell>
        </row>
        <row r="6605">
          <cell r="A6605">
            <v>40165</v>
          </cell>
          <cell r="B6605">
            <v>2015.74</v>
          </cell>
        </row>
        <row r="6606">
          <cell r="A6606">
            <v>40166</v>
          </cell>
          <cell r="B6606">
            <v>2025.85</v>
          </cell>
        </row>
        <row r="6607">
          <cell r="A6607">
            <v>40167</v>
          </cell>
          <cell r="B6607">
            <v>2025.85</v>
          </cell>
        </row>
        <row r="6608">
          <cell r="A6608">
            <v>40168</v>
          </cell>
          <cell r="B6608">
            <v>2025.85</v>
          </cell>
        </row>
        <row r="6609">
          <cell r="A6609">
            <v>40169</v>
          </cell>
          <cell r="B6609">
            <v>2030.17</v>
          </cell>
        </row>
        <row r="6610">
          <cell r="A6610">
            <v>40170</v>
          </cell>
          <cell r="B6610">
            <v>2054.1</v>
          </cell>
        </row>
        <row r="6611">
          <cell r="A6611">
            <v>40171</v>
          </cell>
          <cell r="B6611">
            <v>2045.07</v>
          </cell>
        </row>
        <row r="6612">
          <cell r="A6612">
            <v>40172</v>
          </cell>
          <cell r="B6612">
            <v>2043.41</v>
          </cell>
        </row>
        <row r="6613">
          <cell r="A6613">
            <v>40173</v>
          </cell>
          <cell r="B6613">
            <v>2043.41</v>
          </cell>
        </row>
        <row r="6614">
          <cell r="A6614">
            <v>40174</v>
          </cell>
          <cell r="B6614">
            <v>2043.41</v>
          </cell>
        </row>
        <row r="6615">
          <cell r="A6615">
            <v>40175</v>
          </cell>
          <cell r="B6615">
            <v>2043.41</v>
          </cell>
        </row>
        <row r="6616">
          <cell r="A6616">
            <v>40176</v>
          </cell>
          <cell r="B6616">
            <v>2037.92</v>
          </cell>
        </row>
        <row r="6617">
          <cell r="A6617">
            <v>40177</v>
          </cell>
          <cell r="B6617">
            <v>2046.2</v>
          </cell>
        </row>
        <row r="6618">
          <cell r="A6618">
            <v>40178</v>
          </cell>
          <cell r="B6618">
            <v>2044.23</v>
          </cell>
        </row>
        <row r="6619">
          <cell r="A6619">
            <v>40179</v>
          </cell>
          <cell r="B6619">
            <v>2044.23</v>
          </cell>
        </row>
        <row r="6620">
          <cell r="A6620">
            <v>40180</v>
          </cell>
          <cell r="B6620">
            <v>2044.23</v>
          </cell>
        </row>
        <row r="6621">
          <cell r="A6621">
            <v>40181</v>
          </cell>
          <cell r="B6621">
            <v>2044.23</v>
          </cell>
        </row>
        <row r="6622">
          <cell r="A6622">
            <v>40182</v>
          </cell>
          <cell r="B6622">
            <v>2044.23</v>
          </cell>
        </row>
        <row r="6623">
          <cell r="A6623">
            <v>40183</v>
          </cell>
          <cell r="B6623">
            <v>2021.21</v>
          </cell>
        </row>
        <row r="6624">
          <cell r="A6624">
            <v>40184</v>
          </cell>
          <cell r="B6624">
            <v>1992.78</v>
          </cell>
        </row>
        <row r="6625">
          <cell r="A6625">
            <v>40185</v>
          </cell>
          <cell r="B6625">
            <v>1971.32</v>
          </cell>
        </row>
        <row r="6626">
          <cell r="A6626">
            <v>40186</v>
          </cell>
          <cell r="B6626">
            <v>1969.08</v>
          </cell>
        </row>
        <row r="6627">
          <cell r="A6627">
            <v>40187</v>
          </cell>
          <cell r="B6627">
            <v>1968.24</v>
          </cell>
        </row>
        <row r="6628">
          <cell r="A6628">
            <v>40188</v>
          </cell>
          <cell r="B6628">
            <v>1968.24</v>
          </cell>
        </row>
        <row r="6629">
          <cell r="A6629">
            <v>40189</v>
          </cell>
          <cell r="B6629">
            <v>1968.24</v>
          </cell>
        </row>
        <row r="6630">
          <cell r="A6630">
            <v>40190</v>
          </cell>
          <cell r="B6630">
            <v>1968.24</v>
          </cell>
        </row>
        <row r="6631">
          <cell r="A6631">
            <v>40191</v>
          </cell>
          <cell r="B6631">
            <v>1959.43</v>
          </cell>
        </row>
        <row r="6632">
          <cell r="A6632">
            <v>40192</v>
          </cell>
          <cell r="B6632">
            <v>1965.81</v>
          </cell>
        </row>
        <row r="6633">
          <cell r="A6633">
            <v>40193</v>
          </cell>
          <cell r="B6633">
            <v>1974.13</v>
          </cell>
        </row>
        <row r="6634">
          <cell r="A6634">
            <v>40194</v>
          </cell>
          <cell r="B6634">
            <v>1967.4</v>
          </cell>
        </row>
        <row r="6635">
          <cell r="A6635">
            <v>40195</v>
          </cell>
          <cell r="B6635">
            <v>1967.4</v>
          </cell>
        </row>
        <row r="6636">
          <cell r="A6636">
            <v>40196</v>
          </cell>
          <cell r="B6636">
            <v>1967.4</v>
          </cell>
        </row>
        <row r="6637">
          <cell r="A6637">
            <v>40197</v>
          </cell>
          <cell r="B6637">
            <v>1967.4</v>
          </cell>
        </row>
        <row r="6638">
          <cell r="A6638">
            <v>40198</v>
          </cell>
          <cell r="B6638">
            <v>1957.82</v>
          </cell>
        </row>
        <row r="6639">
          <cell r="A6639">
            <v>40199</v>
          </cell>
          <cell r="B6639">
            <v>1964.18</v>
          </cell>
        </row>
        <row r="6640">
          <cell r="A6640">
            <v>40200</v>
          </cell>
          <cell r="B6640">
            <v>1967.08</v>
          </cell>
        </row>
        <row r="6641">
          <cell r="A6641">
            <v>40201</v>
          </cell>
          <cell r="B6641">
            <v>1981.96</v>
          </cell>
        </row>
        <row r="6642">
          <cell r="A6642">
            <v>40202</v>
          </cell>
          <cell r="B6642">
            <v>1981.96</v>
          </cell>
        </row>
        <row r="6643">
          <cell r="A6643">
            <v>40203</v>
          </cell>
          <cell r="B6643">
            <v>1981.96</v>
          </cell>
        </row>
        <row r="6644">
          <cell r="A6644">
            <v>40204</v>
          </cell>
          <cell r="B6644">
            <v>1961.97</v>
          </cell>
        </row>
        <row r="6645">
          <cell r="A6645">
            <v>40205</v>
          </cell>
          <cell r="B6645">
            <v>1972.22</v>
          </cell>
        </row>
        <row r="6646">
          <cell r="A6646">
            <v>40206</v>
          </cell>
          <cell r="B6646">
            <v>1988.05</v>
          </cell>
        </row>
        <row r="6647">
          <cell r="A6647">
            <v>40207</v>
          </cell>
          <cell r="B6647">
            <v>1991.21</v>
          </cell>
        </row>
        <row r="6648">
          <cell r="A6648">
            <v>40208</v>
          </cell>
          <cell r="B6648">
            <v>1982.29</v>
          </cell>
        </row>
        <row r="6649">
          <cell r="A6649">
            <v>40209</v>
          </cell>
          <cell r="B6649">
            <v>1982.29</v>
          </cell>
        </row>
        <row r="6650">
          <cell r="A6650">
            <v>40210</v>
          </cell>
          <cell r="B6650">
            <v>1982.29</v>
          </cell>
        </row>
        <row r="6651">
          <cell r="A6651">
            <v>40211</v>
          </cell>
          <cell r="B6651">
            <v>1972.6</v>
          </cell>
        </row>
        <row r="6652">
          <cell r="A6652">
            <v>40212</v>
          </cell>
          <cell r="B6652">
            <v>1959.93</v>
          </cell>
        </row>
        <row r="6653">
          <cell r="A6653">
            <v>40213</v>
          </cell>
          <cell r="B6653">
            <v>1966.02</v>
          </cell>
        </row>
        <row r="6654">
          <cell r="A6654">
            <v>40214</v>
          </cell>
          <cell r="B6654">
            <v>1984.16</v>
          </cell>
        </row>
        <row r="6655">
          <cell r="A6655">
            <v>40215</v>
          </cell>
          <cell r="B6655">
            <v>1997.13</v>
          </cell>
        </row>
        <row r="6656">
          <cell r="A6656">
            <v>40216</v>
          </cell>
          <cell r="B6656">
            <v>1997.13</v>
          </cell>
        </row>
        <row r="6657">
          <cell r="A6657">
            <v>40217</v>
          </cell>
          <cell r="B6657">
            <v>1997.13</v>
          </cell>
        </row>
        <row r="6658">
          <cell r="A6658">
            <v>40218</v>
          </cell>
          <cell r="B6658">
            <v>2003.76</v>
          </cell>
        </row>
        <row r="6659">
          <cell r="A6659">
            <v>40219</v>
          </cell>
          <cell r="B6659">
            <v>1981.4</v>
          </cell>
        </row>
        <row r="6660">
          <cell r="A6660">
            <v>40220</v>
          </cell>
          <cell r="B6660">
            <v>1965.03</v>
          </cell>
        </row>
        <row r="6661">
          <cell r="A6661">
            <v>40221</v>
          </cell>
          <cell r="B6661">
            <v>1943.6</v>
          </cell>
        </row>
        <row r="6662">
          <cell r="A6662">
            <v>40222</v>
          </cell>
          <cell r="B6662">
            <v>1936.9</v>
          </cell>
        </row>
        <row r="6663">
          <cell r="A6663">
            <v>40223</v>
          </cell>
          <cell r="B6663">
            <v>1936.9</v>
          </cell>
        </row>
        <row r="6664">
          <cell r="A6664">
            <v>40224</v>
          </cell>
          <cell r="B6664">
            <v>1936.9</v>
          </cell>
        </row>
        <row r="6665">
          <cell r="A6665">
            <v>40225</v>
          </cell>
          <cell r="B6665">
            <v>1936.9</v>
          </cell>
        </row>
        <row r="6666">
          <cell r="A6666">
            <v>40226</v>
          </cell>
          <cell r="B6666">
            <v>1925.79</v>
          </cell>
        </row>
        <row r="6667">
          <cell r="A6667">
            <v>40227</v>
          </cell>
          <cell r="B6667">
            <v>1928.79</v>
          </cell>
        </row>
        <row r="6668">
          <cell r="A6668">
            <v>40228</v>
          </cell>
          <cell r="B6668">
            <v>1930.94</v>
          </cell>
        </row>
        <row r="6669">
          <cell r="A6669">
            <v>40229</v>
          </cell>
          <cell r="B6669">
            <v>1928.86</v>
          </cell>
        </row>
        <row r="6670">
          <cell r="A6670">
            <v>40230</v>
          </cell>
          <cell r="B6670">
            <v>1928.86</v>
          </cell>
        </row>
        <row r="6671">
          <cell r="A6671">
            <v>40231</v>
          </cell>
          <cell r="B6671">
            <v>1928.86</v>
          </cell>
        </row>
        <row r="6672">
          <cell r="A6672">
            <v>40232</v>
          </cell>
          <cell r="B6672">
            <v>1914.87</v>
          </cell>
        </row>
        <row r="6673">
          <cell r="A6673">
            <v>40233</v>
          </cell>
          <cell r="B6673">
            <v>1924.75</v>
          </cell>
        </row>
        <row r="6674">
          <cell r="A6674">
            <v>40234</v>
          </cell>
          <cell r="B6674">
            <v>1932.15</v>
          </cell>
        </row>
        <row r="6675">
          <cell r="A6675">
            <v>40235</v>
          </cell>
          <cell r="B6675">
            <v>1941.98</v>
          </cell>
        </row>
        <row r="6676">
          <cell r="A6676">
            <v>40236</v>
          </cell>
          <cell r="B6676">
            <v>1932.32</v>
          </cell>
        </row>
        <row r="6677">
          <cell r="A6677">
            <v>40237</v>
          </cell>
          <cell r="B6677">
            <v>1932.32</v>
          </cell>
        </row>
        <row r="6678">
          <cell r="A6678">
            <v>40238</v>
          </cell>
          <cell r="B6678">
            <v>1932.32</v>
          </cell>
        </row>
        <row r="6679">
          <cell r="A6679">
            <v>40239</v>
          </cell>
          <cell r="B6679">
            <v>1913.86</v>
          </cell>
        </row>
        <row r="6680">
          <cell r="A6680">
            <v>40240</v>
          </cell>
          <cell r="B6680">
            <v>1895.86</v>
          </cell>
        </row>
        <row r="6681">
          <cell r="A6681">
            <v>40241</v>
          </cell>
          <cell r="B6681">
            <v>1916.41</v>
          </cell>
        </row>
        <row r="6682">
          <cell r="A6682">
            <v>40242</v>
          </cell>
          <cell r="B6682">
            <v>1928.33</v>
          </cell>
        </row>
        <row r="6683">
          <cell r="A6683">
            <v>40243</v>
          </cell>
          <cell r="B6683">
            <v>1902.31</v>
          </cell>
        </row>
        <row r="6684">
          <cell r="A6684">
            <v>40244</v>
          </cell>
          <cell r="B6684">
            <v>1902.31</v>
          </cell>
        </row>
        <row r="6685">
          <cell r="A6685">
            <v>40245</v>
          </cell>
          <cell r="B6685">
            <v>1902.31</v>
          </cell>
        </row>
        <row r="6686">
          <cell r="A6686">
            <v>40246</v>
          </cell>
          <cell r="B6686">
            <v>1894.44</v>
          </cell>
        </row>
        <row r="6687">
          <cell r="A6687">
            <v>40247</v>
          </cell>
          <cell r="B6687">
            <v>1894.3</v>
          </cell>
        </row>
        <row r="6688">
          <cell r="A6688">
            <v>40248</v>
          </cell>
          <cell r="B6688">
            <v>1888.05</v>
          </cell>
        </row>
        <row r="6689">
          <cell r="A6689">
            <v>40249</v>
          </cell>
          <cell r="B6689">
            <v>1894.79</v>
          </cell>
        </row>
        <row r="6690">
          <cell r="A6690">
            <v>40250</v>
          </cell>
          <cell r="B6690">
            <v>1892.99</v>
          </cell>
        </row>
        <row r="6691">
          <cell r="A6691">
            <v>40251</v>
          </cell>
          <cell r="B6691">
            <v>1892.99</v>
          </cell>
        </row>
        <row r="6692">
          <cell r="A6692">
            <v>40252</v>
          </cell>
          <cell r="B6692">
            <v>1892.99</v>
          </cell>
        </row>
        <row r="6693">
          <cell r="A6693">
            <v>40253</v>
          </cell>
          <cell r="B6693">
            <v>1899.75</v>
          </cell>
        </row>
        <row r="6694">
          <cell r="A6694">
            <v>40254</v>
          </cell>
          <cell r="B6694">
            <v>1896.15</v>
          </cell>
        </row>
        <row r="6695">
          <cell r="A6695">
            <v>40255</v>
          </cell>
          <cell r="B6695">
            <v>1893.42</v>
          </cell>
        </row>
        <row r="6696">
          <cell r="A6696">
            <v>40256</v>
          </cell>
          <cell r="B6696">
            <v>1900.55</v>
          </cell>
        </row>
        <row r="6697">
          <cell r="A6697">
            <v>40257</v>
          </cell>
          <cell r="B6697">
            <v>1907.06</v>
          </cell>
        </row>
        <row r="6698">
          <cell r="A6698">
            <v>40258</v>
          </cell>
          <cell r="B6698">
            <v>1907.06</v>
          </cell>
        </row>
        <row r="6699">
          <cell r="A6699">
            <v>40259</v>
          </cell>
          <cell r="B6699">
            <v>1907.06</v>
          </cell>
        </row>
        <row r="6700">
          <cell r="A6700">
            <v>40260</v>
          </cell>
          <cell r="B6700">
            <v>1907.06</v>
          </cell>
        </row>
        <row r="6701">
          <cell r="A6701">
            <v>40261</v>
          </cell>
          <cell r="B6701">
            <v>1907.06</v>
          </cell>
        </row>
        <row r="6702">
          <cell r="A6702">
            <v>40262</v>
          </cell>
          <cell r="B6702">
            <v>1923.41</v>
          </cell>
        </row>
        <row r="6703">
          <cell r="A6703">
            <v>40263</v>
          </cell>
          <cell r="B6703">
            <v>1922.91</v>
          </cell>
        </row>
        <row r="6704">
          <cell r="A6704">
            <v>40264</v>
          </cell>
          <cell r="B6704">
            <v>1933.4</v>
          </cell>
        </row>
        <row r="6705">
          <cell r="A6705">
            <v>40265</v>
          </cell>
          <cell r="B6705">
            <v>1933.4</v>
          </cell>
        </row>
        <row r="6706">
          <cell r="A6706">
            <v>40266</v>
          </cell>
          <cell r="B6706">
            <v>1933.4</v>
          </cell>
        </row>
        <row r="6707">
          <cell r="A6707">
            <v>40267</v>
          </cell>
          <cell r="B6707">
            <v>1934.21</v>
          </cell>
        </row>
        <row r="6708">
          <cell r="A6708">
            <v>40268</v>
          </cell>
          <cell r="B6708">
            <v>1928.59</v>
          </cell>
        </row>
        <row r="6709">
          <cell r="A6709">
            <v>40269</v>
          </cell>
          <cell r="B6709">
            <v>1921.88</v>
          </cell>
        </row>
        <row r="6710">
          <cell r="A6710">
            <v>40270</v>
          </cell>
          <cell r="B6710">
            <v>1921.88</v>
          </cell>
        </row>
        <row r="6711">
          <cell r="A6711">
            <v>40271</v>
          </cell>
          <cell r="B6711">
            <v>1921.88</v>
          </cell>
        </row>
        <row r="6712">
          <cell r="A6712">
            <v>40272</v>
          </cell>
          <cell r="B6712">
            <v>1921.88</v>
          </cell>
        </row>
        <row r="6713">
          <cell r="A6713">
            <v>40273</v>
          </cell>
          <cell r="B6713">
            <v>1921.88</v>
          </cell>
        </row>
        <row r="6714">
          <cell r="A6714">
            <v>40274</v>
          </cell>
          <cell r="B6714">
            <v>1911.78</v>
          </cell>
        </row>
        <row r="6715">
          <cell r="A6715">
            <v>40275</v>
          </cell>
          <cell r="B6715">
            <v>1911.07</v>
          </cell>
        </row>
        <row r="6716">
          <cell r="A6716">
            <v>40276</v>
          </cell>
          <cell r="B6716">
            <v>1920.53</v>
          </cell>
        </row>
        <row r="6717">
          <cell r="A6717">
            <v>40277</v>
          </cell>
          <cell r="B6717">
            <v>1931.91</v>
          </cell>
        </row>
        <row r="6718">
          <cell r="A6718">
            <v>40278</v>
          </cell>
          <cell r="B6718">
            <v>1921.32</v>
          </cell>
        </row>
        <row r="6719">
          <cell r="A6719">
            <v>40279</v>
          </cell>
          <cell r="B6719">
            <v>1921.32</v>
          </cell>
        </row>
        <row r="6720">
          <cell r="A6720">
            <v>40280</v>
          </cell>
          <cell r="B6720">
            <v>1921.32</v>
          </cell>
        </row>
        <row r="6721">
          <cell r="A6721">
            <v>40281</v>
          </cell>
          <cell r="B6721">
            <v>1926.16</v>
          </cell>
        </row>
        <row r="6722">
          <cell r="A6722">
            <v>40282</v>
          </cell>
          <cell r="B6722">
            <v>1936.22</v>
          </cell>
        </row>
        <row r="6723">
          <cell r="A6723">
            <v>40283</v>
          </cell>
          <cell r="B6723">
            <v>1938.24</v>
          </cell>
        </row>
        <row r="6724">
          <cell r="A6724">
            <v>40284</v>
          </cell>
          <cell r="B6724">
            <v>1943.83</v>
          </cell>
        </row>
        <row r="6725">
          <cell r="A6725">
            <v>40285</v>
          </cell>
          <cell r="B6725">
            <v>1942.21</v>
          </cell>
        </row>
        <row r="6726">
          <cell r="A6726">
            <v>40286</v>
          </cell>
          <cell r="B6726">
            <v>1942.21</v>
          </cell>
        </row>
        <row r="6727">
          <cell r="A6727">
            <v>40287</v>
          </cell>
          <cell r="B6727">
            <v>1942.21</v>
          </cell>
        </row>
        <row r="6728">
          <cell r="A6728">
            <v>40288</v>
          </cell>
          <cell r="B6728">
            <v>1951.04</v>
          </cell>
        </row>
        <row r="6729">
          <cell r="A6729">
            <v>40289</v>
          </cell>
          <cell r="B6729">
            <v>1947.69</v>
          </cell>
        </row>
        <row r="6730">
          <cell r="A6730">
            <v>40290</v>
          </cell>
          <cell r="B6730">
            <v>1948.47</v>
          </cell>
        </row>
        <row r="6731">
          <cell r="A6731">
            <v>40291</v>
          </cell>
          <cell r="B6731">
            <v>1955.84</v>
          </cell>
        </row>
        <row r="6732">
          <cell r="A6732">
            <v>40292</v>
          </cell>
          <cell r="B6732">
            <v>1950.89</v>
          </cell>
        </row>
        <row r="6733">
          <cell r="A6733">
            <v>40293</v>
          </cell>
          <cell r="B6733">
            <v>1950.89</v>
          </cell>
        </row>
        <row r="6734">
          <cell r="A6734">
            <v>40294</v>
          </cell>
          <cell r="B6734">
            <v>1950.89</v>
          </cell>
        </row>
        <row r="6735">
          <cell r="A6735">
            <v>40295</v>
          </cell>
          <cell r="B6735">
            <v>1943.41</v>
          </cell>
        </row>
        <row r="6736">
          <cell r="A6736">
            <v>40296</v>
          </cell>
          <cell r="B6736">
            <v>1961.82</v>
          </cell>
        </row>
        <row r="6737">
          <cell r="A6737">
            <v>40297</v>
          </cell>
          <cell r="B6737">
            <v>1973.05</v>
          </cell>
        </row>
        <row r="6738">
          <cell r="A6738">
            <v>40298</v>
          </cell>
          <cell r="B6738">
            <v>1969.75</v>
          </cell>
        </row>
        <row r="6739">
          <cell r="A6739">
            <v>40299</v>
          </cell>
          <cell r="B6739">
            <v>1950.44</v>
          </cell>
        </row>
        <row r="6740">
          <cell r="A6740">
            <v>40300</v>
          </cell>
          <cell r="B6740">
            <v>1950.44</v>
          </cell>
        </row>
        <row r="6741">
          <cell r="A6741">
            <v>40301</v>
          </cell>
          <cell r="B6741">
            <v>1950.44</v>
          </cell>
        </row>
        <row r="6742">
          <cell r="A6742">
            <v>40302</v>
          </cell>
          <cell r="B6742">
            <v>1973.42</v>
          </cell>
        </row>
        <row r="6743">
          <cell r="A6743">
            <v>40303</v>
          </cell>
          <cell r="B6743">
            <v>1988.47</v>
          </cell>
        </row>
        <row r="6744">
          <cell r="A6744">
            <v>40304</v>
          </cell>
          <cell r="B6744">
            <v>2003.37</v>
          </cell>
        </row>
        <row r="6745">
          <cell r="A6745">
            <v>40305</v>
          </cell>
          <cell r="B6745">
            <v>2010.13</v>
          </cell>
        </row>
        <row r="6746">
          <cell r="A6746">
            <v>40306</v>
          </cell>
          <cell r="B6746">
            <v>2029.54</v>
          </cell>
        </row>
        <row r="6747">
          <cell r="A6747">
            <v>40307</v>
          </cell>
          <cell r="B6747">
            <v>2029.54</v>
          </cell>
        </row>
        <row r="6748">
          <cell r="A6748">
            <v>40308</v>
          </cell>
          <cell r="B6748">
            <v>2029.54</v>
          </cell>
        </row>
        <row r="6749">
          <cell r="A6749">
            <v>40309</v>
          </cell>
          <cell r="B6749">
            <v>1988.32</v>
          </cell>
        </row>
        <row r="6750">
          <cell r="A6750">
            <v>40310</v>
          </cell>
          <cell r="B6750">
            <v>1980.5</v>
          </cell>
        </row>
        <row r="6751">
          <cell r="A6751">
            <v>40311</v>
          </cell>
          <cell r="B6751">
            <v>1966.36</v>
          </cell>
        </row>
        <row r="6752">
          <cell r="A6752">
            <v>40312</v>
          </cell>
          <cell r="B6752">
            <v>1959.62</v>
          </cell>
        </row>
        <row r="6753">
          <cell r="A6753">
            <v>40313</v>
          </cell>
          <cell r="B6753">
            <v>1968.1</v>
          </cell>
        </row>
        <row r="6754">
          <cell r="A6754">
            <v>40314</v>
          </cell>
          <cell r="B6754">
            <v>1968.1</v>
          </cell>
        </row>
        <row r="6755">
          <cell r="A6755">
            <v>40315</v>
          </cell>
          <cell r="B6755">
            <v>1968.1</v>
          </cell>
        </row>
        <row r="6756">
          <cell r="A6756">
            <v>40316</v>
          </cell>
          <cell r="B6756">
            <v>1968.1</v>
          </cell>
        </row>
        <row r="6757">
          <cell r="A6757">
            <v>40317</v>
          </cell>
          <cell r="B6757">
            <v>1976.46</v>
          </cell>
        </row>
        <row r="6758">
          <cell r="A6758">
            <v>40318</v>
          </cell>
          <cell r="B6758">
            <v>1997.09</v>
          </cell>
        </row>
        <row r="6759">
          <cell r="A6759">
            <v>40319</v>
          </cell>
          <cell r="B6759">
            <v>2017.68</v>
          </cell>
        </row>
        <row r="6760">
          <cell r="A6760">
            <v>40320</v>
          </cell>
          <cell r="B6760">
            <v>1998.42</v>
          </cell>
        </row>
        <row r="6761">
          <cell r="A6761">
            <v>40321</v>
          </cell>
          <cell r="B6761">
            <v>1998.42</v>
          </cell>
        </row>
        <row r="6762">
          <cell r="A6762">
            <v>40322</v>
          </cell>
          <cell r="B6762">
            <v>1998.42</v>
          </cell>
        </row>
        <row r="6763">
          <cell r="A6763">
            <v>40323</v>
          </cell>
          <cell r="B6763">
            <v>1975.01</v>
          </cell>
        </row>
        <row r="6764">
          <cell r="A6764">
            <v>40324</v>
          </cell>
          <cell r="B6764">
            <v>1989.51</v>
          </cell>
        </row>
        <row r="6765">
          <cell r="A6765">
            <v>40325</v>
          </cell>
          <cell r="B6765">
            <v>1976.4</v>
          </cell>
        </row>
        <row r="6766">
          <cell r="A6766">
            <v>40326</v>
          </cell>
          <cell r="B6766">
            <v>1966.8</v>
          </cell>
        </row>
        <row r="6767">
          <cell r="A6767">
            <v>40327</v>
          </cell>
          <cell r="B6767">
            <v>1971.55</v>
          </cell>
        </row>
        <row r="6768">
          <cell r="A6768">
            <v>40328</v>
          </cell>
          <cell r="B6768">
            <v>1971.55</v>
          </cell>
        </row>
        <row r="6769">
          <cell r="A6769">
            <v>40329</v>
          </cell>
          <cell r="B6769">
            <v>1971.55</v>
          </cell>
        </row>
        <row r="6770">
          <cell r="A6770">
            <v>40330</v>
          </cell>
          <cell r="B6770">
            <v>1971.55</v>
          </cell>
        </row>
        <row r="6771">
          <cell r="A6771">
            <v>40331</v>
          </cell>
          <cell r="B6771">
            <v>1971.45</v>
          </cell>
        </row>
        <row r="6772">
          <cell r="A6772">
            <v>40332</v>
          </cell>
          <cell r="B6772">
            <v>1963.36</v>
          </cell>
        </row>
        <row r="6773">
          <cell r="A6773">
            <v>40333</v>
          </cell>
          <cell r="B6773">
            <v>1961.47</v>
          </cell>
        </row>
        <row r="6774">
          <cell r="A6774">
            <v>40334</v>
          </cell>
          <cell r="B6774">
            <v>1965.83</v>
          </cell>
        </row>
        <row r="6775">
          <cell r="A6775">
            <v>40335</v>
          </cell>
          <cell r="B6775">
            <v>1965.83</v>
          </cell>
        </row>
        <row r="6776">
          <cell r="A6776">
            <v>40336</v>
          </cell>
          <cell r="B6776">
            <v>1965.83</v>
          </cell>
        </row>
        <row r="6777">
          <cell r="A6777">
            <v>40337</v>
          </cell>
          <cell r="B6777">
            <v>1965.83</v>
          </cell>
        </row>
        <row r="6778">
          <cell r="A6778">
            <v>40338</v>
          </cell>
          <cell r="B6778">
            <v>1960.5</v>
          </cell>
        </row>
        <row r="6779">
          <cell r="A6779">
            <v>40339</v>
          </cell>
          <cell r="B6779">
            <v>1943.41</v>
          </cell>
        </row>
        <row r="6780">
          <cell r="A6780">
            <v>40340</v>
          </cell>
          <cell r="B6780">
            <v>1928.83</v>
          </cell>
        </row>
        <row r="6781">
          <cell r="A6781">
            <v>40341</v>
          </cell>
          <cell r="B6781">
            <v>1925.35</v>
          </cell>
        </row>
        <row r="6782">
          <cell r="A6782">
            <v>40342</v>
          </cell>
          <cell r="B6782">
            <v>1925.35</v>
          </cell>
        </row>
        <row r="6783">
          <cell r="A6783">
            <v>40343</v>
          </cell>
          <cell r="B6783">
            <v>1925.35</v>
          </cell>
        </row>
        <row r="6784">
          <cell r="A6784">
            <v>40344</v>
          </cell>
          <cell r="B6784">
            <v>1925.35</v>
          </cell>
        </row>
        <row r="6785">
          <cell r="A6785">
            <v>40345</v>
          </cell>
          <cell r="B6785">
            <v>1917.82</v>
          </cell>
        </row>
        <row r="6786">
          <cell r="A6786">
            <v>40346</v>
          </cell>
          <cell r="B6786">
            <v>1912.29</v>
          </cell>
        </row>
        <row r="6787">
          <cell r="A6787">
            <v>40347</v>
          </cell>
          <cell r="B6787">
            <v>1902.78</v>
          </cell>
        </row>
        <row r="6788">
          <cell r="A6788">
            <v>40348</v>
          </cell>
          <cell r="B6788">
            <v>1906.61</v>
          </cell>
        </row>
        <row r="6789">
          <cell r="A6789">
            <v>40349</v>
          </cell>
          <cell r="B6789">
            <v>1906.61</v>
          </cell>
        </row>
        <row r="6790">
          <cell r="A6790">
            <v>40350</v>
          </cell>
          <cell r="B6790">
            <v>1906.61</v>
          </cell>
        </row>
        <row r="6791">
          <cell r="A6791">
            <v>40351</v>
          </cell>
          <cell r="B6791">
            <v>1889.51</v>
          </cell>
        </row>
        <row r="6792">
          <cell r="A6792">
            <v>40352</v>
          </cell>
          <cell r="B6792">
            <v>1886.05</v>
          </cell>
        </row>
        <row r="6793">
          <cell r="A6793">
            <v>40353</v>
          </cell>
          <cell r="B6793">
            <v>1895.75</v>
          </cell>
        </row>
        <row r="6794">
          <cell r="A6794">
            <v>40354</v>
          </cell>
          <cell r="B6794">
            <v>1896.87</v>
          </cell>
        </row>
        <row r="6795">
          <cell r="A6795">
            <v>40355</v>
          </cell>
          <cell r="B6795">
            <v>1900.36</v>
          </cell>
        </row>
        <row r="6796">
          <cell r="A6796">
            <v>40356</v>
          </cell>
          <cell r="B6796">
            <v>1900.36</v>
          </cell>
        </row>
        <row r="6797">
          <cell r="A6797">
            <v>40357</v>
          </cell>
          <cell r="B6797">
            <v>1900.36</v>
          </cell>
        </row>
        <row r="6798">
          <cell r="A6798">
            <v>40358</v>
          </cell>
          <cell r="B6798">
            <v>1901.65</v>
          </cell>
        </row>
        <row r="6799">
          <cell r="A6799">
            <v>40359</v>
          </cell>
          <cell r="B6799">
            <v>1916.46</v>
          </cell>
        </row>
        <row r="6800">
          <cell r="A6800">
            <v>40360</v>
          </cell>
          <cell r="B6800">
            <v>1913.15</v>
          </cell>
        </row>
        <row r="6801">
          <cell r="A6801">
            <v>40361</v>
          </cell>
          <cell r="B6801">
            <v>1897.33</v>
          </cell>
        </row>
        <row r="6802">
          <cell r="A6802">
            <v>40362</v>
          </cell>
          <cell r="B6802">
            <v>1884.31</v>
          </cell>
        </row>
        <row r="6803">
          <cell r="A6803">
            <v>40363</v>
          </cell>
          <cell r="B6803">
            <v>1884.31</v>
          </cell>
        </row>
        <row r="6804">
          <cell r="A6804">
            <v>40364</v>
          </cell>
          <cell r="B6804">
            <v>1884.31</v>
          </cell>
        </row>
        <row r="6805">
          <cell r="A6805">
            <v>40365</v>
          </cell>
          <cell r="B6805">
            <v>1884.31</v>
          </cell>
        </row>
        <row r="6806">
          <cell r="A6806">
            <v>40366</v>
          </cell>
          <cell r="B6806">
            <v>1882.47</v>
          </cell>
        </row>
        <row r="6807">
          <cell r="A6807">
            <v>40367</v>
          </cell>
          <cell r="B6807">
            <v>1901.38</v>
          </cell>
        </row>
        <row r="6808">
          <cell r="A6808">
            <v>40368</v>
          </cell>
          <cell r="B6808">
            <v>1889.61</v>
          </cell>
        </row>
        <row r="6809">
          <cell r="A6809">
            <v>40369</v>
          </cell>
          <cell r="B6809">
            <v>1877.66</v>
          </cell>
        </row>
        <row r="6810">
          <cell r="A6810">
            <v>40370</v>
          </cell>
          <cell r="B6810">
            <v>1877.66</v>
          </cell>
        </row>
        <row r="6811">
          <cell r="A6811">
            <v>40371</v>
          </cell>
          <cell r="B6811">
            <v>1877.66</v>
          </cell>
        </row>
        <row r="6812">
          <cell r="A6812">
            <v>40372</v>
          </cell>
          <cell r="B6812">
            <v>1877.2</v>
          </cell>
        </row>
        <row r="6813">
          <cell r="A6813">
            <v>40373</v>
          </cell>
          <cell r="B6813">
            <v>1871.19</v>
          </cell>
        </row>
        <row r="6814">
          <cell r="A6814">
            <v>40374</v>
          </cell>
          <cell r="B6814">
            <v>1873.87</v>
          </cell>
        </row>
        <row r="6815">
          <cell r="A6815">
            <v>40375</v>
          </cell>
          <cell r="B6815">
            <v>1871.96</v>
          </cell>
        </row>
        <row r="6816">
          <cell r="A6816">
            <v>40376</v>
          </cell>
          <cell r="B6816">
            <v>1878.77</v>
          </cell>
        </row>
        <row r="6817">
          <cell r="A6817">
            <v>40377</v>
          </cell>
          <cell r="B6817">
            <v>1878.77</v>
          </cell>
        </row>
        <row r="6818">
          <cell r="A6818">
            <v>40378</v>
          </cell>
          <cell r="B6818">
            <v>1878.77</v>
          </cell>
        </row>
        <row r="6819">
          <cell r="A6819">
            <v>40379</v>
          </cell>
          <cell r="B6819">
            <v>1872.92</v>
          </cell>
        </row>
        <row r="6820">
          <cell r="A6820">
            <v>40380</v>
          </cell>
          <cell r="B6820">
            <v>1872.92</v>
          </cell>
        </row>
        <row r="6821">
          <cell r="A6821">
            <v>40381</v>
          </cell>
          <cell r="B6821">
            <v>1867.07</v>
          </cell>
        </row>
        <row r="6822">
          <cell r="A6822">
            <v>40382</v>
          </cell>
          <cell r="B6822">
            <v>1864.04</v>
          </cell>
        </row>
        <row r="6823">
          <cell r="A6823">
            <v>40383</v>
          </cell>
          <cell r="B6823">
            <v>1867.47</v>
          </cell>
        </row>
        <row r="6824">
          <cell r="A6824">
            <v>40384</v>
          </cell>
          <cell r="B6824">
            <v>1867.47</v>
          </cell>
        </row>
        <row r="6825">
          <cell r="A6825">
            <v>40385</v>
          </cell>
          <cell r="B6825">
            <v>1867.47</v>
          </cell>
        </row>
        <row r="6826">
          <cell r="A6826">
            <v>40386</v>
          </cell>
          <cell r="B6826">
            <v>1859.5</v>
          </cell>
        </row>
        <row r="6827">
          <cell r="A6827">
            <v>40387</v>
          </cell>
          <cell r="B6827">
            <v>1852.83</v>
          </cell>
        </row>
        <row r="6828">
          <cell r="A6828">
            <v>40388</v>
          </cell>
          <cell r="B6828">
            <v>1846.23</v>
          </cell>
        </row>
        <row r="6829">
          <cell r="A6829">
            <v>40389</v>
          </cell>
          <cell r="B6829">
            <v>1841.35</v>
          </cell>
        </row>
        <row r="6830">
          <cell r="A6830">
            <v>40390</v>
          </cell>
          <cell r="B6830">
            <v>1842.79</v>
          </cell>
        </row>
        <row r="6831">
          <cell r="A6831">
            <v>40391</v>
          </cell>
          <cell r="B6831">
            <v>1842.79</v>
          </cell>
        </row>
        <row r="6832">
          <cell r="A6832">
            <v>40392</v>
          </cell>
          <cell r="B6832">
            <v>1842.79</v>
          </cell>
        </row>
        <row r="6833">
          <cell r="A6833">
            <v>40393</v>
          </cell>
          <cell r="B6833">
            <v>1832.45</v>
          </cell>
        </row>
        <row r="6834">
          <cell r="A6834">
            <v>40394</v>
          </cell>
          <cell r="B6834">
            <v>1834.58</v>
          </cell>
        </row>
        <row r="6835">
          <cell r="A6835">
            <v>40395</v>
          </cell>
          <cell r="B6835">
            <v>1824.52</v>
          </cell>
        </row>
        <row r="6836">
          <cell r="A6836">
            <v>40396</v>
          </cell>
          <cell r="B6836">
            <v>1818.5</v>
          </cell>
        </row>
        <row r="6837">
          <cell r="A6837">
            <v>40397</v>
          </cell>
          <cell r="B6837">
            <v>1815.46</v>
          </cell>
        </row>
        <row r="6838">
          <cell r="A6838">
            <v>40398</v>
          </cell>
          <cell r="B6838">
            <v>1815.46</v>
          </cell>
        </row>
        <row r="6839">
          <cell r="A6839">
            <v>40399</v>
          </cell>
          <cell r="B6839">
            <v>1815.46</v>
          </cell>
        </row>
        <row r="6840">
          <cell r="A6840">
            <v>40400</v>
          </cell>
          <cell r="B6840">
            <v>1808.93</v>
          </cell>
        </row>
        <row r="6841">
          <cell r="A6841">
            <v>40401</v>
          </cell>
          <cell r="B6841">
            <v>1810.12</v>
          </cell>
        </row>
        <row r="6842">
          <cell r="A6842">
            <v>40402</v>
          </cell>
          <cell r="B6842">
            <v>1807.55</v>
          </cell>
        </row>
        <row r="6843">
          <cell r="A6843">
            <v>40403</v>
          </cell>
          <cell r="B6843">
            <v>1812.2</v>
          </cell>
        </row>
        <row r="6844">
          <cell r="A6844">
            <v>40404</v>
          </cell>
          <cell r="B6844">
            <v>1835.32</v>
          </cell>
        </row>
        <row r="6845">
          <cell r="A6845">
            <v>40405</v>
          </cell>
          <cell r="B6845">
            <v>1835.32</v>
          </cell>
        </row>
        <row r="6846">
          <cell r="A6846">
            <v>40406</v>
          </cell>
          <cell r="B6846">
            <v>1835.32</v>
          </cell>
        </row>
        <row r="6847">
          <cell r="A6847">
            <v>40407</v>
          </cell>
          <cell r="B6847">
            <v>1835.32</v>
          </cell>
        </row>
        <row r="6848">
          <cell r="A6848">
            <v>40408</v>
          </cell>
          <cell r="B6848">
            <v>1810.75</v>
          </cell>
        </row>
        <row r="6849">
          <cell r="A6849">
            <v>40409</v>
          </cell>
          <cell r="B6849">
            <v>1808.14</v>
          </cell>
        </row>
        <row r="6850">
          <cell r="A6850">
            <v>40410</v>
          </cell>
          <cell r="B6850">
            <v>1819.13</v>
          </cell>
        </row>
        <row r="6851">
          <cell r="A6851">
            <v>40411</v>
          </cell>
          <cell r="B6851">
            <v>1820.93</v>
          </cell>
        </row>
        <row r="6852">
          <cell r="A6852">
            <v>40412</v>
          </cell>
          <cell r="B6852">
            <v>1820.93</v>
          </cell>
        </row>
        <row r="6853">
          <cell r="A6853">
            <v>40413</v>
          </cell>
          <cell r="B6853">
            <v>1820.93</v>
          </cell>
        </row>
        <row r="6854">
          <cell r="A6854">
            <v>40414</v>
          </cell>
          <cell r="B6854">
            <v>1806.93</v>
          </cell>
        </row>
        <row r="6855">
          <cell r="A6855">
            <v>40415</v>
          </cell>
          <cell r="B6855">
            <v>1818.86</v>
          </cell>
        </row>
        <row r="6856">
          <cell r="A6856">
            <v>40416</v>
          </cell>
          <cell r="B6856">
            <v>1820.29</v>
          </cell>
        </row>
        <row r="6857">
          <cell r="A6857">
            <v>40417</v>
          </cell>
          <cell r="B6857">
            <v>1811.46</v>
          </cell>
        </row>
        <row r="6858">
          <cell r="A6858">
            <v>40418</v>
          </cell>
          <cell r="B6858">
            <v>1817.68</v>
          </cell>
        </row>
        <row r="6859">
          <cell r="A6859">
            <v>40419</v>
          </cell>
          <cell r="B6859">
            <v>1817.68</v>
          </cell>
        </row>
        <row r="6860">
          <cell r="A6860">
            <v>40420</v>
          </cell>
          <cell r="B6860">
            <v>1817.68</v>
          </cell>
        </row>
        <row r="6861">
          <cell r="A6861">
            <v>40421</v>
          </cell>
          <cell r="B6861">
            <v>1823.74</v>
          </cell>
        </row>
        <row r="6862">
          <cell r="A6862">
            <v>40422</v>
          </cell>
          <cell r="B6862">
            <v>1826.31</v>
          </cell>
        </row>
        <row r="6863">
          <cell r="A6863">
            <v>40423</v>
          </cell>
          <cell r="B6863">
            <v>1815.09</v>
          </cell>
        </row>
        <row r="6864">
          <cell r="A6864">
            <v>40424</v>
          </cell>
          <cell r="B6864">
            <v>1810.65</v>
          </cell>
        </row>
        <row r="6865">
          <cell r="A6865">
            <v>40425</v>
          </cell>
          <cell r="B6865">
            <v>1807.73</v>
          </cell>
        </row>
        <row r="6866">
          <cell r="A6866">
            <v>40426</v>
          </cell>
          <cell r="B6866">
            <v>1807.73</v>
          </cell>
        </row>
        <row r="6867">
          <cell r="A6867">
            <v>40427</v>
          </cell>
          <cell r="B6867">
            <v>1807.73</v>
          </cell>
        </row>
        <row r="6868">
          <cell r="A6868">
            <v>40428</v>
          </cell>
          <cell r="B6868">
            <v>1807.73</v>
          </cell>
        </row>
        <row r="6869">
          <cell r="A6869">
            <v>40429</v>
          </cell>
          <cell r="B6869">
            <v>1808.65</v>
          </cell>
        </row>
        <row r="6870">
          <cell r="A6870">
            <v>40430</v>
          </cell>
          <cell r="B6870">
            <v>1803</v>
          </cell>
        </row>
        <row r="6871">
          <cell r="A6871">
            <v>40431</v>
          </cell>
          <cell r="B6871">
            <v>1802.54</v>
          </cell>
        </row>
        <row r="6872">
          <cell r="A6872">
            <v>40432</v>
          </cell>
          <cell r="B6872">
            <v>1801.04</v>
          </cell>
        </row>
        <row r="6873">
          <cell r="A6873">
            <v>40433</v>
          </cell>
          <cell r="B6873">
            <v>1801.04</v>
          </cell>
        </row>
        <row r="6874">
          <cell r="A6874">
            <v>40434</v>
          </cell>
          <cell r="B6874">
            <v>1801.04</v>
          </cell>
        </row>
        <row r="6875">
          <cell r="A6875">
            <v>40435</v>
          </cell>
          <cell r="B6875">
            <v>1793.28</v>
          </cell>
        </row>
        <row r="6876">
          <cell r="A6876">
            <v>40436</v>
          </cell>
          <cell r="B6876">
            <v>1788.05</v>
          </cell>
        </row>
        <row r="6877">
          <cell r="A6877">
            <v>40437</v>
          </cell>
          <cell r="B6877">
            <v>1806.78</v>
          </cell>
        </row>
        <row r="6878">
          <cell r="A6878">
            <v>40438</v>
          </cell>
          <cell r="B6878">
            <v>1811.55</v>
          </cell>
        </row>
        <row r="6879">
          <cell r="A6879">
            <v>40439</v>
          </cell>
          <cell r="B6879">
            <v>1806.76</v>
          </cell>
        </row>
        <row r="6880">
          <cell r="A6880">
            <v>40440</v>
          </cell>
          <cell r="B6880">
            <v>1806.76</v>
          </cell>
        </row>
        <row r="6881">
          <cell r="A6881">
            <v>40441</v>
          </cell>
          <cell r="B6881">
            <v>1806.76</v>
          </cell>
        </row>
        <row r="6882">
          <cell r="A6882">
            <v>40442</v>
          </cell>
          <cell r="B6882">
            <v>1798.73</v>
          </cell>
        </row>
        <row r="6883">
          <cell r="A6883">
            <v>40443</v>
          </cell>
          <cell r="B6883">
            <v>1805.31</v>
          </cell>
        </row>
        <row r="6884">
          <cell r="A6884">
            <v>40444</v>
          </cell>
          <cell r="B6884">
            <v>1803.71</v>
          </cell>
        </row>
        <row r="6885">
          <cell r="A6885">
            <v>40445</v>
          </cell>
          <cell r="B6885">
            <v>1810.72</v>
          </cell>
        </row>
        <row r="6886">
          <cell r="A6886">
            <v>40446</v>
          </cell>
          <cell r="B6886">
            <v>1809.46</v>
          </cell>
        </row>
        <row r="6887">
          <cell r="A6887">
            <v>40447</v>
          </cell>
          <cell r="B6887">
            <v>1809.46</v>
          </cell>
        </row>
        <row r="6888">
          <cell r="A6888">
            <v>40448</v>
          </cell>
          <cell r="B6888">
            <v>1809.46</v>
          </cell>
        </row>
        <row r="6889">
          <cell r="A6889">
            <v>40449</v>
          </cell>
          <cell r="B6889">
            <v>1802.15</v>
          </cell>
        </row>
        <row r="6890">
          <cell r="A6890">
            <v>40450</v>
          </cell>
          <cell r="B6890">
            <v>1804.06</v>
          </cell>
        </row>
        <row r="6891">
          <cell r="A6891">
            <v>40451</v>
          </cell>
          <cell r="B6891">
            <v>1799.89</v>
          </cell>
        </row>
        <row r="6892">
          <cell r="A6892">
            <v>40452</v>
          </cell>
          <cell r="B6892">
            <v>1801.01</v>
          </cell>
        </row>
        <row r="6893">
          <cell r="A6893">
            <v>40453</v>
          </cell>
          <cell r="B6893">
            <v>1795.93</v>
          </cell>
        </row>
        <row r="6894">
          <cell r="A6894">
            <v>40454</v>
          </cell>
          <cell r="B6894">
            <v>1795.93</v>
          </cell>
        </row>
        <row r="6895">
          <cell r="A6895">
            <v>40455</v>
          </cell>
          <cell r="B6895">
            <v>1795.93</v>
          </cell>
        </row>
        <row r="6896">
          <cell r="A6896">
            <v>40456</v>
          </cell>
          <cell r="B6896">
            <v>1802.09</v>
          </cell>
        </row>
        <row r="6897">
          <cell r="A6897">
            <v>40457</v>
          </cell>
          <cell r="B6897">
            <v>1802.43</v>
          </cell>
        </row>
        <row r="6898">
          <cell r="A6898">
            <v>40458</v>
          </cell>
          <cell r="B6898">
            <v>1796.29</v>
          </cell>
        </row>
        <row r="6899">
          <cell r="A6899">
            <v>40459</v>
          </cell>
          <cell r="B6899">
            <v>1786.2</v>
          </cell>
        </row>
        <row r="6900">
          <cell r="A6900">
            <v>40460</v>
          </cell>
          <cell r="B6900">
            <v>1786.37</v>
          </cell>
        </row>
        <row r="6901">
          <cell r="A6901">
            <v>40461</v>
          </cell>
          <cell r="B6901">
            <v>1786.37</v>
          </cell>
        </row>
        <row r="6902">
          <cell r="A6902">
            <v>40462</v>
          </cell>
          <cell r="B6902">
            <v>1786.37</v>
          </cell>
        </row>
        <row r="6903">
          <cell r="A6903">
            <v>40463</v>
          </cell>
          <cell r="B6903">
            <v>1786.37</v>
          </cell>
        </row>
        <row r="6904">
          <cell r="A6904">
            <v>40464</v>
          </cell>
          <cell r="B6904">
            <v>1786.77</v>
          </cell>
        </row>
        <row r="6905">
          <cell r="A6905">
            <v>40465</v>
          </cell>
          <cell r="B6905">
            <v>1791.56</v>
          </cell>
        </row>
        <row r="6906">
          <cell r="A6906">
            <v>40466</v>
          </cell>
          <cell r="B6906">
            <v>1801.2</v>
          </cell>
        </row>
        <row r="6907">
          <cell r="A6907">
            <v>40467</v>
          </cell>
          <cell r="B6907">
            <v>1807.88</v>
          </cell>
        </row>
        <row r="6908">
          <cell r="A6908">
            <v>40468</v>
          </cell>
          <cell r="B6908">
            <v>1807.88</v>
          </cell>
        </row>
        <row r="6909">
          <cell r="A6909">
            <v>40469</v>
          </cell>
          <cell r="B6909">
            <v>1807.88</v>
          </cell>
        </row>
        <row r="6910">
          <cell r="A6910">
            <v>40470</v>
          </cell>
          <cell r="B6910">
            <v>1807.88</v>
          </cell>
        </row>
        <row r="6911">
          <cell r="A6911">
            <v>40471</v>
          </cell>
          <cell r="B6911">
            <v>1817.45</v>
          </cell>
        </row>
        <row r="6912">
          <cell r="A6912">
            <v>40472</v>
          </cell>
          <cell r="B6912">
            <v>1812.6</v>
          </cell>
        </row>
        <row r="6913">
          <cell r="A6913">
            <v>40473</v>
          </cell>
          <cell r="B6913">
            <v>1816.28</v>
          </cell>
        </row>
        <row r="6914">
          <cell r="A6914">
            <v>40474</v>
          </cell>
          <cell r="B6914">
            <v>1823.05</v>
          </cell>
        </row>
        <row r="6915">
          <cell r="A6915">
            <v>40475</v>
          </cell>
          <cell r="B6915">
            <v>1823.05</v>
          </cell>
        </row>
        <row r="6916">
          <cell r="A6916">
            <v>40476</v>
          </cell>
          <cell r="B6916">
            <v>1823.05</v>
          </cell>
        </row>
        <row r="6917">
          <cell r="A6917">
            <v>40477</v>
          </cell>
          <cell r="B6917">
            <v>1830.96</v>
          </cell>
        </row>
        <row r="6918">
          <cell r="A6918">
            <v>40478</v>
          </cell>
          <cell r="B6918">
            <v>1838.45</v>
          </cell>
        </row>
        <row r="6919">
          <cell r="A6919">
            <v>40479</v>
          </cell>
          <cell r="B6919">
            <v>1846.41</v>
          </cell>
        </row>
        <row r="6920">
          <cell r="A6920">
            <v>40480</v>
          </cell>
          <cell r="B6920">
            <v>1839.9</v>
          </cell>
        </row>
        <row r="6921">
          <cell r="A6921">
            <v>40481</v>
          </cell>
          <cell r="B6921">
            <v>1831.64</v>
          </cell>
        </row>
        <row r="6922">
          <cell r="A6922">
            <v>40482</v>
          </cell>
          <cell r="B6922">
            <v>1831.64</v>
          </cell>
        </row>
        <row r="6923">
          <cell r="A6923">
            <v>40483</v>
          </cell>
          <cell r="B6923">
            <v>1831.64</v>
          </cell>
        </row>
        <row r="6924">
          <cell r="A6924">
            <v>40484</v>
          </cell>
          <cell r="B6924">
            <v>1831.64</v>
          </cell>
        </row>
        <row r="6925">
          <cell r="A6925">
            <v>40485</v>
          </cell>
          <cell r="B6925">
            <v>1845.51</v>
          </cell>
        </row>
        <row r="6926">
          <cell r="A6926">
            <v>40486</v>
          </cell>
          <cell r="B6926">
            <v>1840.51</v>
          </cell>
        </row>
        <row r="6927">
          <cell r="A6927">
            <v>40487</v>
          </cell>
          <cell r="B6927">
            <v>1821.05</v>
          </cell>
        </row>
        <row r="6928">
          <cell r="A6928">
            <v>40488</v>
          </cell>
          <cell r="B6928">
            <v>1817.7</v>
          </cell>
        </row>
        <row r="6929">
          <cell r="A6929">
            <v>40489</v>
          </cell>
          <cell r="B6929">
            <v>1817.7</v>
          </cell>
        </row>
        <row r="6930">
          <cell r="A6930">
            <v>40490</v>
          </cell>
          <cell r="B6930">
            <v>1817.7</v>
          </cell>
        </row>
        <row r="6931">
          <cell r="A6931">
            <v>40491</v>
          </cell>
          <cell r="B6931">
            <v>1828.28</v>
          </cell>
        </row>
        <row r="6932">
          <cell r="A6932">
            <v>40492</v>
          </cell>
          <cell r="B6932">
            <v>1836.27</v>
          </cell>
        </row>
        <row r="6933">
          <cell r="A6933">
            <v>40493</v>
          </cell>
          <cell r="B6933">
            <v>1858.01</v>
          </cell>
        </row>
        <row r="6934">
          <cell r="A6934">
            <v>40494</v>
          </cell>
          <cell r="B6934">
            <v>1858.01</v>
          </cell>
        </row>
        <row r="6935">
          <cell r="A6935">
            <v>40495</v>
          </cell>
          <cell r="B6935">
            <v>1861.74</v>
          </cell>
        </row>
        <row r="6936">
          <cell r="A6936">
            <v>40496</v>
          </cell>
          <cell r="B6936">
            <v>1861.74</v>
          </cell>
        </row>
        <row r="6937">
          <cell r="A6937">
            <v>40497</v>
          </cell>
          <cell r="B6937">
            <v>1861.74</v>
          </cell>
        </row>
        <row r="6938">
          <cell r="A6938">
            <v>40498</v>
          </cell>
          <cell r="B6938">
            <v>1861.74</v>
          </cell>
        </row>
        <row r="6939">
          <cell r="A6939">
            <v>40499</v>
          </cell>
          <cell r="B6939">
            <v>1880.98</v>
          </cell>
        </row>
        <row r="6940">
          <cell r="A6940">
            <v>40500</v>
          </cell>
          <cell r="B6940">
            <v>1875.78</v>
          </cell>
        </row>
        <row r="6941">
          <cell r="A6941">
            <v>40501</v>
          </cell>
          <cell r="B6941">
            <v>1865.82</v>
          </cell>
        </row>
        <row r="6942">
          <cell r="A6942">
            <v>40502</v>
          </cell>
          <cell r="B6942">
            <v>1875.39</v>
          </cell>
        </row>
        <row r="6943">
          <cell r="A6943">
            <v>40503</v>
          </cell>
          <cell r="B6943">
            <v>1875.39</v>
          </cell>
        </row>
        <row r="6944">
          <cell r="A6944">
            <v>40504</v>
          </cell>
          <cell r="B6944">
            <v>1875.39</v>
          </cell>
        </row>
        <row r="6945">
          <cell r="A6945">
            <v>40505</v>
          </cell>
          <cell r="B6945">
            <v>1882</v>
          </cell>
        </row>
        <row r="6946">
          <cell r="A6946">
            <v>40506</v>
          </cell>
          <cell r="B6946">
            <v>1892.84</v>
          </cell>
        </row>
        <row r="6947">
          <cell r="A6947">
            <v>40507</v>
          </cell>
          <cell r="B6947">
            <v>1889.11</v>
          </cell>
        </row>
        <row r="6948">
          <cell r="A6948">
            <v>40508</v>
          </cell>
          <cell r="B6948">
            <v>1889.11</v>
          </cell>
        </row>
        <row r="6949">
          <cell r="A6949">
            <v>40509</v>
          </cell>
          <cell r="B6949">
            <v>1906.69</v>
          </cell>
        </row>
        <row r="6950">
          <cell r="A6950">
            <v>40510</v>
          </cell>
          <cell r="B6950">
            <v>1906.69</v>
          </cell>
        </row>
        <row r="6951">
          <cell r="A6951">
            <v>40511</v>
          </cell>
          <cell r="B6951">
            <v>1906.69</v>
          </cell>
        </row>
        <row r="6952">
          <cell r="A6952">
            <v>40512</v>
          </cell>
          <cell r="B6952">
            <v>1916.96</v>
          </cell>
        </row>
        <row r="6953">
          <cell r="A6953">
            <v>40513</v>
          </cell>
          <cell r="B6953">
            <v>1932.63</v>
          </cell>
        </row>
        <row r="6954">
          <cell r="A6954">
            <v>40514</v>
          </cell>
          <cell r="B6954">
            <v>1933.58</v>
          </cell>
        </row>
        <row r="6955">
          <cell r="A6955">
            <v>40515</v>
          </cell>
          <cell r="B6955">
            <v>1920</v>
          </cell>
        </row>
        <row r="6956">
          <cell r="A6956">
            <v>40516</v>
          </cell>
          <cell r="B6956">
            <v>1896.73</v>
          </cell>
        </row>
        <row r="6957">
          <cell r="A6957">
            <v>40517</v>
          </cell>
          <cell r="B6957">
            <v>1896.73</v>
          </cell>
        </row>
        <row r="6958">
          <cell r="A6958">
            <v>40518</v>
          </cell>
          <cell r="B6958">
            <v>1896.73</v>
          </cell>
        </row>
        <row r="6959">
          <cell r="A6959">
            <v>40519</v>
          </cell>
          <cell r="B6959">
            <v>1889.75</v>
          </cell>
        </row>
        <row r="6960">
          <cell r="A6960">
            <v>40520</v>
          </cell>
          <cell r="B6960">
            <v>1880.82</v>
          </cell>
        </row>
        <row r="6961">
          <cell r="A6961">
            <v>40521</v>
          </cell>
          <cell r="B6961">
            <v>1880.82</v>
          </cell>
        </row>
        <row r="6962">
          <cell r="A6962">
            <v>40522</v>
          </cell>
          <cell r="B6962">
            <v>1902.72</v>
          </cell>
        </row>
        <row r="6963">
          <cell r="A6963">
            <v>40523</v>
          </cell>
          <cell r="B6963">
            <v>1911.87</v>
          </cell>
        </row>
        <row r="6964">
          <cell r="A6964">
            <v>40524</v>
          </cell>
          <cell r="B6964">
            <v>1911.87</v>
          </cell>
        </row>
        <row r="6965">
          <cell r="A6965">
            <v>40525</v>
          </cell>
          <cell r="B6965">
            <v>1911.87</v>
          </cell>
        </row>
        <row r="6966">
          <cell r="A6966">
            <v>40526</v>
          </cell>
          <cell r="B6966">
            <v>1894.12</v>
          </cell>
        </row>
        <row r="6967">
          <cell r="A6967">
            <v>40527</v>
          </cell>
          <cell r="B6967">
            <v>1899.89</v>
          </cell>
        </row>
        <row r="6968">
          <cell r="A6968">
            <v>40528</v>
          </cell>
          <cell r="B6968">
            <v>1905.84</v>
          </cell>
        </row>
        <row r="6969">
          <cell r="A6969">
            <v>40529</v>
          </cell>
          <cell r="B6969">
            <v>1916.09</v>
          </cell>
        </row>
        <row r="6970">
          <cell r="A6970">
            <v>40530</v>
          </cell>
          <cell r="B6970">
            <v>1923.13</v>
          </cell>
        </row>
        <row r="6971">
          <cell r="A6971">
            <v>40531</v>
          </cell>
          <cell r="B6971">
            <v>1923.13</v>
          </cell>
        </row>
        <row r="6972">
          <cell r="A6972">
            <v>40532</v>
          </cell>
          <cell r="B6972">
            <v>1923.13</v>
          </cell>
        </row>
        <row r="6973">
          <cell r="A6973">
            <v>40533</v>
          </cell>
          <cell r="B6973">
            <v>1928.71</v>
          </cell>
        </row>
        <row r="6974">
          <cell r="A6974">
            <v>40534</v>
          </cell>
          <cell r="B6974">
            <v>1934.96</v>
          </cell>
        </row>
        <row r="6975">
          <cell r="A6975">
            <v>40535</v>
          </cell>
          <cell r="B6975">
            <v>1934.44</v>
          </cell>
        </row>
        <row r="6976">
          <cell r="A6976">
            <v>40536</v>
          </cell>
          <cell r="B6976">
            <v>1928.33</v>
          </cell>
        </row>
        <row r="6977">
          <cell r="A6977">
            <v>40537</v>
          </cell>
          <cell r="B6977">
            <v>1939.54</v>
          </cell>
        </row>
        <row r="6978">
          <cell r="A6978">
            <v>40538</v>
          </cell>
          <cell r="B6978">
            <v>1939.54</v>
          </cell>
        </row>
        <row r="6979">
          <cell r="A6979">
            <v>40539</v>
          </cell>
          <cell r="B6979">
            <v>1939.54</v>
          </cell>
        </row>
        <row r="6980">
          <cell r="A6980">
            <v>40540</v>
          </cell>
          <cell r="B6980">
            <v>1964.57</v>
          </cell>
        </row>
        <row r="6981">
          <cell r="A6981">
            <v>40541</v>
          </cell>
          <cell r="B6981">
            <v>2027.33</v>
          </cell>
        </row>
        <row r="6982">
          <cell r="A6982">
            <v>40542</v>
          </cell>
          <cell r="B6982">
            <v>1989.88</v>
          </cell>
        </row>
        <row r="6983">
          <cell r="A6983">
            <v>40543</v>
          </cell>
          <cell r="B6983">
            <v>1913.98</v>
          </cell>
        </row>
        <row r="6984">
          <cell r="A6984">
            <v>40544</v>
          </cell>
          <cell r="B6984">
            <v>1913.98</v>
          </cell>
        </row>
        <row r="6985">
          <cell r="A6985">
            <v>40545</v>
          </cell>
          <cell r="B6985">
            <v>1913.98</v>
          </cell>
        </row>
        <row r="6986">
          <cell r="A6986">
            <v>40546</v>
          </cell>
          <cell r="B6986">
            <v>1913.98</v>
          </cell>
        </row>
        <row r="6987">
          <cell r="A6987">
            <v>40547</v>
          </cell>
          <cell r="B6987">
            <v>1902.71</v>
          </cell>
        </row>
        <row r="6988">
          <cell r="A6988">
            <v>40548</v>
          </cell>
          <cell r="B6988">
            <v>1899.86</v>
          </cell>
        </row>
        <row r="6989">
          <cell r="A6989">
            <v>40549</v>
          </cell>
          <cell r="B6989">
            <v>1894.82</v>
          </cell>
        </row>
        <row r="6990">
          <cell r="A6990">
            <v>40550</v>
          </cell>
          <cell r="B6990">
            <v>1869.94</v>
          </cell>
        </row>
        <row r="6991">
          <cell r="A6991">
            <v>40551</v>
          </cell>
          <cell r="B6991">
            <v>1859.97</v>
          </cell>
        </row>
        <row r="6992">
          <cell r="A6992">
            <v>40552</v>
          </cell>
          <cell r="B6992">
            <v>1859.97</v>
          </cell>
        </row>
        <row r="6993">
          <cell r="A6993">
            <v>40553</v>
          </cell>
          <cell r="B6993">
            <v>1859.97</v>
          </cell>
        </row>
        <row r="6994">
          <cell r="A6994">
            <v>40554</v>
          </cell>
          <cell r="B6994">
            <v>1859.97</v>
          </cell>
        </row>
        <row r="6995">
          <cell r="A6995">
            <v>40555</v>
          </cell>
          <cell r="B6995">
            <v>1856.79</v>
          </cell>
        </row>
        <row r="6996">
          <cell r="A6996">
            <v>40556</v>
          </cell>
          <cell r="B6996">
            <v>1855.46</v>
          </cell>
        </row>
        <row r="6997">
          <cell r="A6997">
            <v>40557</v>
          </cell>
          <cell r="B6997">
            <v>1864.36</v>
          </cell>
        </row>
        <row r="6998">
          <cell r="A6998">
            <v>40558</v>
          </cell>
          <cell r="B6998">
            <v>1872.46</v>
          </cell>
        </row>
        <row r="6999">
          <cell r="A6999">
            <v>40559</v>
          </cell>
          <cell r="B6999">
            <v>1872.46</v>
          </cell>
        </row>
        <row r="7000">
          <cell r="A7000">
            <v>40560</v>
          </cell>
          <cell r="B7000">
            <v>1872.46</v>
          </cell>
        </row>
        <row r="7001">
          <cell r="A7001">
            <v>40561</v>
          </cell>
          <cell r="B7001">
            <v>1872.46</v>
          </cell>
        </row>
        <row r="7002">
          <cell r="A7002">
            <v>40562</v>
          </cell>
          <cell r="B7002">
            <v>1864.64</v>
          </cell>
        </row>
        <row r="7003">
          <cell r="A7003">
            <v>40563</v>
          </cell>
          <cell r="B7003">
            <v>1841.9</v>
          </cell>
        </row>
        <row r="7004">
          <cell r="A7004">
            <v>40564</v>
          </cell>
          <cell r="B7004">
            <v>1849.59</v>
          </cell>
        </row>
        <row r="7005">
          <cell r="A7005">
            <v>40565</v>
          </cell>
          <cell r="B7005">
            <v>1838.94</v>
          </cell>
        </row>
        <row r="7006">
          <cell r="A7006">
            <v>40566</v>
          </cell>
          <cell r="B7006">
            <v>1838.94</v>
          </cell>
        </row>
        <row r="7007">
          <cell r="A7007">
            <v>40567</v>
          </cell>
          <cell r="B7007">
            <v>1838.94</v>
          </cell>
        </row>
        <row r="7008">
          <cell r="A7008">
            <v>40568</v>
          </cell>
          <cell r="B7008">
            <v>1842.43</v>
          </cell>
        </row>
        <row r="7009">
          <cell r="A7009">
            <v>40569</v>
          </cell>
          <cell r="B7009">
            <v>1853.71</v>
          </cell>
        </row>
        <row r="7010">
          <cell r="A7010">
            <v>40570</v>
          </cell>
          <cell r="B7010">
            <v>1862.05</v>
          </cell>
        </row>
        <row r="7011">
          <cell r="A7011">
            <v>40571</v>
          </cell>
          <cell r="B7011">
            <v>1858.7</v>
          </cell>
        </row>
        <row r="7012">
          <cell r="A7012">
            <v>40572</v>
          </cell>
          <cell r="B7012">
            <v>1857.98</v>
          </cell>
        </row>
        <row r="7013">
          <cell r="A7013">
            <v>40573</v>
          </cell>
          <cell r="B7013">
            <v>1857.98</v>
          </cell>
        </row>
        <row r="7014">
          <cell r="A7014">
            <v>40574</v>
          </cell>
          <cell r="B7014">
            <v>1857.98</v>
          </cell>
        </row>
        <row r="7015">
          <cell r="A7015">
            <v>40575</v>
          </cell>
          <cell r="B7015">
            <v>1867.82</v>
          </cell>
        </row>
        <row r="7016">
          <cell r="A7016">
            <v>40576</v>
          </cell>
          <cell r="B7016">
            <v>1853.33</v>
          </cell>
        </row>
        <row r="7017">
          <cell r="A7017">
            <v>40577</v>
          </cell>
          <cell r="B7017">
            <v>1852.67</v>
          </cell>
        </row>
        <row r="7018">
          <cell r="A7018">
            <v>40578</v>
          </cell>
          <cell r="B7018">
            <v>1863.03</v>
          </cell>
        </row>
        <row r="7019">
          <cell r="A7019">
            <v>40579</v>
          </cell>
          <cell r="B7019">
            <v>1872.01</v>
          </cell>
        </row>
        <row r="7020">
          <cell r="A7020">
            <v>40580</v>
          </cell>
          <cell r="B7020">
            <v>1872.01</v>
          </cell>
        </row>
        <row r="7021">
          <cell r="A7021">
            <v>40581</v>
          </cell>
          <cell r="B7021">
            <v>1872.01</v>
          </cell>
        </row>
        <row r="7022">
          <cell r="A7022">
            <v>40582</v>
          </cell>
          <cell r="B7022">
            <v>1871.81</v>
          </cell>
        </row>
        <row r="7023">
          <cell r="A7023">
            <v>40583</v>
          </cell>
          <cell r="B7023">
            <v>1875.32</v>
          </cell>
        </row>
        <row r="7024">
          <cell r="A7024">
            <v>40584</v>
          </cell>
          <cell r="B7024">
            <v>1891.54</v>
          </cell>
        </row>
        <row r="7025">
          <cell r="A7025">
            <v>40585</v>
          </cell>
          <cell r="B7025">
            <v>1889.1</v>
          </cell>
        </row>
        <row r="7026">
          <cell r="A7026">
            <v>40586</v>
          </cell>
          <cell r="B7026">
            <v>1880.37</v>
          </cell>
        </row>
        <row r="7027">
          <cell r="A7027">
            <v>40587</v>
          </cell>
          <cell r="B7027">
            <v>1880.37</v>
          </cell>
        </row>
        <row r="7028">
          <cell r="A7028">
            <v>40588</v>
          </cell>
          <cell r="B7028">
            <v>1880.37</v>
          </cell>
        </row>
        <row r="7029">
          <cell r="A7029">
            <v>40589</v>
          </cell>
          <cell r="B7029">
            <v>1891.84</v>
          </cell>
        </row>
        <row r="7030">
          <cell r="A7030">
            <v>40590</v>
          </cell>
          <cell r="B7030">
            <v>1902.01</v>
          </cell>
        </row>
        <row r="7031">
          <cell r="A7031">
            <v>40591</v>
          </cell>
          <cell r="B7031">
            <v>1907.69</v>
          </cell>
        </row>
        <row r="7032">
          <cell r="A7032">
            <v>40592</v>
          </cell>
          <cell r="B7032">
            <v>1893.46</v>
          </cell>
        </row>
        <row r="7033">
          <cell r="A7033">
            <v>40593</v>
          </cell>
          <cell r="B7033">
            <v>1879.15</v>
          </cell>
        </row>
        <row r="7034">
          <cell r="A7034">
            <v>40594</v>
          </cell>
          <cell r="B7034">
            <v>1879.15</v>
          </cell>
        </row>
        <row r="7035">
          <cell r="A7035">
            <v>40595</v>
          </cell>
          <cell r="B7035">
            <v>1879.15</v>
          </cell>
        </row>
        <row r="7036">
          <cell r="A7036">
            <v>40596</v>
          </cell>
          <cell r="B7036">
            <v>1879.15</v>
          </cell>
        </row>
        <row r="7037">
          <cell r="A7037">
            <v>40597</v>
          </cell>
          <cell r="B7037">
            <v>1889.69</v>
          </cell>
        </row>
        <row r="7038">
          <cell r="A7038">
            <v>40598</v>
          </cell>
          <cell r="B7038">
            <v>1898.28</v>
          </cell>
        </row>
        <row r="7039">
          <cell r="A7039">
            <v>40599</v>
          </cell>
          <cell r="B7039">
            <v>1898.39</v>
          </cell>
        </row>
        <row r="7040">
          <cell r="A7040">
            <v>40600</v>
          </cell>
          <cell r="B7040">
            <v>1895.56</v>
          </cell>
        </row>
        <row r="7041">
          <cell r="A7041">
            <v>40601</v>
          </cell>
          <cell r="B7041">
            <v>1895.56</v>
          </cell>
        </row>
        <row r="7042">
          <cell r="A7042">
            <v>40602</v>
          </cell>
          <cell r="B7042">
            <v>1895.56</v>
          </cell>
        </row>
        <row r="7043">
          <cell r="A7043">
            <v>40603</v>
          </cell>
          <cell r="B7043">
            <v>1907.37</v>
          </cell>
        </row>
        <row r="7044">
          <cell r="A7044">
            <v>40604</v>
          </cell>
          <cell r="B7044">
            <v>1913.21</v>
          </cell>
        </row>
        <row r="7045">
          <cell r="A7045">
            <v>40605</v>
          </cell>
          <cell r="B7045">
            <v>1916.05</v>
          </cell>
        </row>
        <row r="7046">
          <cell r="A7046">
            <v>40606</v>
          </cell>
          <cell r="B7046">
            <v>1904.73</v>
          </cell>
        </row>
        <row r="7047">
          <cell r="A7047">
            <v>40607</v>
          </cell>
          <cell r="B7047">
            <v>1890.23</v>
          </cell>
        </row>
        <row r="7048">
          <cell r="A7048">
            <v>40608</v>
          </cell>
          <cell r="B7048">
            <v>1890.23</v>
          </cell>
        </row>
        <row r="7049">
          <cell r="A7049">
            <v>40609</v>
          </cell>
          <cell r="B7049">
            <v>1890.23</v>
          </cell>
        </row>
        <row r="7050">
          <cell r="A7050">
            <v>40610</v>
          </cell>
          <cell r="B7050">
            <v>1893.17</v>
          </cell>
        </row>
        <row r="7051">
          <cell r="A7051">
            <v>40611</v>
          </cell>
          <cell r="B7051">
            <v>1889.85</v>
          </cell>
        </row>
        <row r="7052">
          <cell r="A7052">
            <v>40612</v>
          </cell>
          <cell r="B7052">
            <v>1879.49</v>
          </cell>
        </row>
        <row r="7053">
          <cell r="A7053">
            <v>40613</v>
          </cell>
          <cell r="B7053">
            <v>1871.97</v>
          </cell>
        </row>
        <row r="7054">
          <cell r="A7054">
            <v>40614</v>
          </cell>
          <cell r="B7054">
            <v>1866.2</v>
          </cell>
        </row>
        <row r="7055">
          <cell r="A7055">
            <v>40615</v>
          </cell>
          <cell r="B7055">
            <v>1866.2</v>
          </cell>
        </row>
        <row r="7056">
          <cell r="A7056">
            <v>40616</v>
          </cell>
          <cell r="B7056">
            <v>1866.2</v>
          </cell>
        </row>
        <row r="7057">
          <cell r="A7057">
            <v>40617</v>
          </cell>
          <cell r="B7057">
            <v>1876.29</v>
          </cell>
        </row>
        <row r="7058">
          <cell r="A7058">
            <v>40618</v>
          </cell>
          <cell r="B7058">
            <v>1887.67</v>
          </cell>
        </row>
        <row r="7059">
          <cell r="A7059">
            <v>40619</v>
          </cell>
          <cell r="B7059">
            <v>1892.62</v>
          </cell>
        </row>
        <row r="7060">
          <cell r="A7060">
            <v>40620</v>
          </cell>
          <cell r="B7060">
            <v>1876.78</v>
          </cell>
        </row>
        <row r="7061">
          <cell r="A7061">
            <v>40621</v>
          </cell>
          <cell r="B7061">
            <v>1874.79</v>
          </cell>
        </row>
        <row r="7062">
          <cell r="A7062">
            <v>40622</v>
          </cell>
          <cell r="B7062">
            <v>1874.79</v>
          </cell>
        </row>
        <row r="7063">
          <cell r="A7063">
            <v>40623</v>
          </cell>
          <cell r="B7063">
            <v>1874.79</v>
          </cell>
        </row>
        <row r="7064">
          <cell r="A7064">
            <v>40624</v>
          </cell>
          <cell r="B7064">
            <v>1874.79</v>
          </cell>
        </row>
        <row r="7065">
          <cell r="A7065">
            <v>40625</v>
          </cell>
          <cell r="B7065">
            <v>1866.34</v>
          </cell>
        </row>
        <row r="7066">
          <cell r="A7066">
            <v>40626</v>
          </cell>
          <cell r="B7066">
            <v>1867.74</v>
          </cell>
        </row>
        <row r="7067">
          <cell r="A7067">
            <v>40627</v>
          </cell>
          <cell r="B7067">
            <v>1865.11</v>
          </cell>
        </row>
        <row r="7068">
          <cell r="A7068">
            <v>40628</v>
          </cell>
          <cell r="B7068">
            <v>1871.37</v>
          </cell>
        </row>
        <row r="7069">
          <cell r="A7069">
            <v>40629</v>
          </cell>
          <cell r="B7069">
            <v>1871.37</v>
          </cell>
        </row>
        <row r="7070">
          <cell r="A7070">
            <v>40630</v>
          </cell>
          <cell r="B7070">
            <v>1871.37</v>
          </cell>
        </row>
        <row r="7071">
          <cell r="A7071">
            <v>40631</v>
          </cell>
          <cell r="B7071">
            <v>1877.84</v>
          </cell>
        </row>
        <row r="7072">
          <cell r="A7072">
            <v>40632</v>
          </cell>
          <cell r="B7072">
            <v>1888</v>
          </cell>
        </row>
        <row r="7073">
          <cell r="A7073">
            <v>40633</v>
          </cell>
          <cell r="B7073">
            <v>1879.47</v>
          </cell>
        </row>
        <row r="7074">
          <cell r="A7074">
            <v>40634</v>
          </cell>
          <cell r="B7074">
            <v>1870.6</v>
          </cell>
        </row>
        <row r="7075">
          <cell r="A7075">
            <v>40635</v>
          </cell>
          <cell r="B7075">
            <v>1858.95</v>
          </cell>
        </row>
        <row r="7076">
          <cell r="A7076">
            <v>40636</v>
          </cell>
          <cell r="B7076">
            <v>1858.95</v>
          </cell>
        </row>
        <row r="7077">
          <cell r="A7077">
            <v>40637</v>
          </cell>
          <cell r="B7077">
            <v>1858.95</v>
          </cell>
        </row>
        <row r="7078">
          <cell r="A7078">
            <v>40638</v>
          </cell>
          <cell r="B7078">
            <v>1846.78</v>
          </cell>
        </row>
        <row r="7079">
          <cell r="A7079">
            <v>40639</v>
          </cell>
          <cell r="B7079">
            <v>1838.29</v>
          </cell>
        </row>
        <row r="7080">
          <cell r="A7080">
            <v>40640</v>
          </cell>
          <cell r="B7080">
            <v>1826.97</v>
          </cell>
        </row>
        <row r="7081">
          <cell r="A7081">
            <v>40641</v>
          </cell>
          <cell r="B7081">
            <v>1825.09</v>
          </cell>
        </row>
        <row r="7082">
          <cell r="A7082">
            <v>40642</v>
          </cell>
          <cell r="B7082">
            <v>1817.35</v>
          </cell>
        </row>
        <row r="7083">
          <cell r="A7083">
            <v>40643</v>
          </cell>
          <cell r="B7083">
            <v>1817.35</v>
          </cell>
        </row>
        <row r="7084">
          <cell r="A7084">
            <v>40644</v>
          </cell>
          <cell r="B7084">
            <v>1817.35</v>
          </cell>
        </row>
        <row r="7085">
          <cell r="A7085">
            <v>40645</v>
          </cell>
          <cell r="B7085">
            <v>1815.79</v>
          </cell>
        </row>
        <row r="7086">
          <cell r="A7086">
            <v>40646</v>
          </cell>
          <cell r="B7086">
            <v>1818.14</v>
          </cell>
        </row>
        <row r="7087">
          <cell r="A7087">
            <v>40647</v>
          </cell>
          <cell r="B7087">
            <v>1818.91</v>
          </cell>
        </row>
        <row r="7088">
          <cell r="A7088">
            <v>40648</v>
          </cell>
          <cell r="B7088">
            <v>1811.1</v>
          </cell>
        </row>
        <row r="7089">
          <cell r="A7089">
            <v>40649</v>
          </cell>
          <cell r="B7089">
            <v>1800.63</v>
          </cell>
        </row>
        <row r="7090">
          <cell r="A7090">
            <v>40650</v>
          </cell>
          <cell r="B7090">
            <v>1800.63</v>
          </cell>
        </row>
        <row r="7091">
          <cell r="A7091">
            <v>40651</v>
          </cell>
          <cell r="B7091">
            <v>1800.63</v>
          </cell>
        </row>
        <row r="7092">
          <cell r="A7092">
            <v>40652</v>
          </cell>
          <cell r="B7092">
            <v>1799.79</v>
          </cell>
        </row>
        <row r="7093">
          <cell r="A7093">
            <v>40653</v>
          </cell>
          <cell r="B7093">
            <v>1790.54</v>
          </cell>
        </row>
        <row r="7094">
          <cell r="A7094">
            <v>40654</v>
          </cell>
          <cell r="B7094">
            <v>1782.59</v>
          </cell>
        </row>
        <row r="7095">
          <cell r="A7095">
            <v>40655</v>
          </cell>
          <cell r="B7095">
            <v>1782.59</v>
          </cell>
        </row>
        <row r="7096">
          <cell r="A7096">
            <v>40656</v>
          </cell>
          <cell r="B7096">
            <v>1782.59</v>
          </cell>
        </row>
        <row r="7097">
          <cell r="A7097">
            <v>40657</v>
          </cell>
          <cell r="B7097">
            <v>1782.59</v>
          </cell>
        </row>
        <row r="7098">
          <cell r="A7098">
            <v>40658</v>
          </cell>
          <cell r="B7098">
            <v>1782.59</v>
          </cell>
        </row>
        <row r="7099">
          <cell r="A7099">
            <v>40659</v>
          </cell>
          <cell r="B7099">
            <v>1781.56</v>
          </cell>
        </row>
        <row r="7100">
          <cell r="A7100">
            <v>40660</v>
          </cell>
          <cell r="B7100">
            <v>1787.88</v>
          </cell>
        </row>
        <row r="7101">
          <cell r="A7101">
            <v>40661</v>
          </cell>
          <cell r="B7101">
            <v>1784.11</v>
          </cell>
        </row>
        <row r="7102">
          <cell r="A7102">
            <v>40662</v>
          </cell>
          <cell r="B7102">
            <v>1767.54</v>
          </cell>
        </row>
        <row r="7103">
          <cell r="A7103">
            <v>40663</v>
          </cell>
          <cell r="B7103">
            <v>1768.19</v>
          </cell>
        </row>
        <row r="7104">
          <cell r="A7104">
            <v>40664</v>
          </cell>
          <cell r="B7104">
            <v>1768.19</v>
          </cell>
        </row>
        <row r="7105">
          <cell r="A7105">
            <v>40665</v>
          </cell>
          <cell r="B7105">
            <v>1768.19</v>
          </cell>
        </row>
        <row r="7106">
          <cell r="A7106">
            <v>40666</v>
          </cell>
          <cell r="B7106">
            <v>1768.37</v>
          </cell>
        </row>
        <row r="7107">
          <cell r="A7107">
            <v>40667</v>
          </cell>
          <cell r="B7107">
            <v>1767.05</v>
          </cell>
        </row>
        <row r="7108">
          <cell r="A7108">
            <v>40668</v>
          </cell>
          <cell r="B7108">
            <v>1763.45</v>
          </cell>
        </row>
        <row r="7109">
          <cell r="A7109">
            <v>40669</v>
          </cell>
          <cell r="B7109">
            <v>1769.46</v>
          </cell>
        </row>
        <row r="7110">
          <cell r="A7110">
            <v>40670</v>
          </cell>
          <cell r="B7110">
            <v>1763.12</v>
          </cell>
        </row>
        <row r="7111">
          <cell r="A7111">
            <v>40671</v>
          </cell>
          <cell r="B7111">
            <v>1763.12</v>
          </cell>
        </row>
        <row r="7112">
          <cell r="A7112">
            <v>40672</v>
          </cell>
          <cell r="B7112">
            <v>1763.12</v>
          </cell>
        </row>
        <row r="7113">
          <cell r="A7113">
            <v>40673</v>
          </cell>
          <cell r="B7113">
            <v>1779.7</v>
          </cell>
        </row>
        <row r="7114">
          <cell r="A7114">
            <v>40674</v>
          </cell>
          <cell r="B7114">
            <v>1791.72</v>
          </cell>
        </row>
        <row r="7115">
          <cell r="A7115">
            <v>40675</v>
          </cell>
          <cell r="B7115">
            <v>1798.66</v>
          </cell>
        </row>
        <row r="7116">
          <cell r="A7116">
            <v>40676</v>
          </cell>
          <cell r="B7116">
            <v>1807.86</v>
          </cell>
        </row>
        <row r="7117">
          <cell r="A7117">
            <v>40677</v>
          </cell>
          <cell r="B7117">
            <v>1805.37</v>
          </cell>
        </row>
        <row r="7118">
          <cell r="A7118">
            <v>40678</v>
          </cell>
          <cell r="B7118">
            <v>1805.37</v>
          </cell>
        </row>
        <row r="7119">
          <cell r="A7119">
            <v>40679</v>
          </cell>
          <cell r="B7119">
            <v>1805.37</v>
          </cell>
        </row>
        <row r="7120">
          <cell r="A7120">
            <v>40680</v>
          </cell>
          <cell r="B7120">
            <v>1814.98</v>
          </cell>
        </row>
        <row r="7121">
          <cell r="A7121">
            <v>40681</v>
          </cell>
          <cell r="B7121">
            <v>1826.03</v>
          </cell>
        </row>
        <row r="7122">
          <cell r="A7122">
            <v>40682</v>
          </cell>
          <cell r="B7122">
            <v>1824.62</v>
          </cell>
        </row>
        <row r="7123">
          <cell r="A7123">
            <v>40683</v>
          </cell>
          <cell r="B7123">
            <v>1814.99</v>
          </cell>
        </row>
        <row r="7124">
          <cell r="A7124">
            <v>40684</v>
          </cell>
          <cell r="B7124">
            <v>1819.86</v>
          </cell>
        </row>
        <row r="7125">
          <cell r="A7125">
            <v>40685</v>
          </cell>
          <cell r="B7125">
            <v>1819.86</v>
          </cell>
        </row>
        <row r="7126">
          <cell r="A7126">
            <v>40686</v>
          </cell>
          <cell r="B7126">
            <v>1819.86</v>
          </cell>
        </row>
        <row r="7127">
          <cell r="A7127">
            <v>40687</v>
          </cell>
          <cell r="B7127">
            <v>1828.12</v>
          </cell>
        </row>
        <row r="7128">
          <cell r="A7128">
            <v>40688</v>
          </cell>
          <cell r="B7128">
            <v>1828.64</v>
          </cell>
        </row>
        <row r="7129">
          <cell r="A7129">
            <v>40689</v>
          </cell>
          <cell r="B7129">
            <v>1831.58</v>
          </cell>
        </row>
        <row r="7130">
          <cell r="A7130">
            <v>40690</v>
          </cell>
          <cell r="B7130">
            <v>1829.75</v>
          </cell>
        </row>
        <row r="7131">
          <cell r="A7131">
            <v>40691</v>
          </cell>
          <cell r="B7131">
            <v>1817.34</v>
          </cell>
        </row>
        <row r="7132">
          <cell r="A7132">
            <v>40692</v>
          </cell>
          <cell r="B7132">
            <v>1817.34</v>
          </cell>
        </row>
        <row r="7133">
          <cell r="A7133">
            <v>40693</v>
          </cell>
          <cell r="B7133">
            <v>1817.34</v>
          </cell>
        </row>
        <row r="7134">
          <cell r="A7134">
            <v>40694</v>
          </cell>
          <cell r="B7134">
            <v>1817.34</v>
          </cell>
        </row>
        <row r="7135">
          <cell r="A7135">
            <v>40695</v>
          </cell>
          <cell r="B7135">
            <v>1797.83</v>
          </cell>
        </row>
        <row r="7136">
          <cell r="A7136">
            <v>40696</v>
          </cell>
          <cell r="B7136">
            <v>1789.41</v>
          </cell>
        </row>
        <row r="7137">
          <cell r="A7137">
            <v>40697</v>
          </cell>
          <cell r="B7137">
            <v>1784.12</v>
          </cell>
        </row>
        <row r="7138">
          <cell r="A7138">
            <v>40698</v>
          </cell>
          <cell r="B7138">
            <v>1785.05</v>
          </cell>
        </row>
        <row r="7139">
          <cell r="A7139">
            <v>40699</v>
          </cell>
          <cell r="B7139">
            <v>1785.05</v>
          </cell>
        </row>
        <row r="7140">
          <cell r="A7140">
            <v>40700</v>
          </cell>
          <cell r="B7140">
            <v>1785.05</v>
          </cell>
        </row>
        <row r="7141">
          <cell r="A7141">
            <v>40701</v>
          </cell>
          <cell r="B7141">
            <v>1785.05</v>
          </cell>
        </row>
        <row r="7142">
          <cell r="A7142">
            <v>40702</v>
          </cell>
          <cell r="B7142">
            <v>1770.13</v>
          </cell>
        </row>
        <row r="7143">
          <cell r="A7143">
            <v>40703</v>
          </cell>
          <cell r="B7143">
            <v>1769.83</v>
          </cell>
        </row>
        <row r="7144">
          <cell r="A7144">
            <v>40704</v>
          </cell>
          <cell r="B7144">
            <v>1772.59</v>
          </cell>
        </row>
        <row r="7145">
          <cell r="A7145">
            <v>40705</v>
          </cell>
          <cell r="B7145">
            <v>1774.94</v>
          </cell>
        </row>
        <row r="7146">
          <cell r="A7146">
            <v>40706</v>
          </cell>
          <cell r="B7146">
            <v>1774.94</v>
          </cell>
        </row>
        <row r="7147">
          <cell r="A7147">
            <v>40707</v>
          </cell>
          <cell r="B7147">
            <v>1774.94</v>
          </cell>
        </row>
        <row r="7148">
          <cell r="A7148">
            <v>40708</v>
          </cell>
          <cell r="B7148">
            <v>1777.64</v>
          </cell>
        </row>
        <row r="7149">
          <cell r="A7149">
            <v>40709</v>
          </cell>
          <cell r="B7149">
            <v>1774.24</v>
          </cell>
        </row>
        <row r="7150">
          <cell r="A7150">
            <v>40710</v>
          </cell>
          <cell r="B7150">
            <v>1781.4</v>
          </cell>
        </row>
        <row r="7151">
          <cell r="A7151">
            <v>40711</v>
          </cell>
          <cell r="B7151">
            <v>1793.92</v>
          </cell>
        </row>
        <row r="7152">
          <cell r="A7152">
            <v>40712</v>
          </cell>
          <cell r="B7152">
            <v>1787.8</v>
          </cell>
        </row>
        <row r="7153">
          <cell r="A7153">
            <v>40713</v>
          </cell>
          <cell r="B7153">
            <v>1787.8</v>
          </cell>
        </row>
        <row r="7154">
          <cell r="A7154">
            <v>40714</v>
          </cell>
          <cell r="B7154">
            <v>1787.8</v>
          </cell>
        </row>
        <row r="7155">
          <cell r="A7155">
            <v>40715</v>
          </cell>
          <cell r="B7155">
            <v>1789.47</v>
          </cell>
        </row>
        <row r="7156">
          <cell r="A7156">
            <v>40716</v>
          </cell>
          <cell r="B7156">
            <v>1780.48</v>
          </cell>
        </row>
        <row r="7157">
          <cell r="A7157">
            <v>40717</v>
          </cell>
          <cell r="B7157">
            <v>1779.1</v>
          </cell>
        </row>
        <row r="7158">
          <cell r="A7158">
            <v>40718</v>
          </cell>
          <cell r="B7158">
            <v>1788.11</v>
          </cell>
        </row>
        <row r="7159">
          <cell r="A7159">
            <v>40719</v>
          </cell>
          <cell r="B7159">
            <v>1787.8</v>
          </cell>
        </row>
        <row r="7160">
          <cell r="A7160">
            <v>40720</v>
          </cell>
          <cell r="B7160">
            <v>1787.8</v>
          </cell>
        </row>
        <row r="7161">
          <cell r="A7161">
            <v>40721</v>
          </cell>
          <cell r="B7161">
            <v>1787.8</v>
          </cell>
        </row>
        <row r="7162">
          <cell r="A7162">
            <v>40722</v>
          </cell>
          <cell r="B7162">
            <v>1787.8</v>
          </cell>
        </row>
        <row r="7163">
          <cell r="A7163">
            <v>40723</v>
          </cell>
          <cell r="B7163">
            <v>1786.73</v>
          </cell>
        </row>
        <row r="7164">
          <cell r="A7164">
            <v>40724</v>
          </cell>
          <cell r="B7164">
            <v>1780.16</v>
          </cell>
        </row>
        <row r="7165">
          <cell r="A7165">
            <v>40725</v>
          </cell>
          <cell r="B7165">
            <v>1772.32</v>
          </cell>
        </row>
        <row r="7166">
          <cell r="A7166">
            <v>40726</v>
          </cell>
          <cell r="B7166">
            <v>1762.59</v>
          </cell>
        </row>
        <row r="7167">
          <cell r="A7167">
            <v>40727</v>
          </cell>
          <cell r="B7167">
            <v>1762.59</v>
          </cell>
        </row>
        <row r="7168">
          <cell r="A7168">
            <v>40728</v>
          </cell>
          <cell r="B7168">
            <v>1762.59</v>
          </cell>
        </row>
        <row r="7169">
          <cell r="A7169">
            <v>40729</v>
          </cell>
          <cell r="B7169">
            <v>1762.59</v>
          </cell>
        </row>
        <row r="7170">
          <cell r="A7170">
            <v>40730</v>
          </cell>
          <cell r="B7170">
            <v>1766.57</v>
          </cell>
        </row>
        <row r="7171">
          <cell r="A7171">
            <v>40731</v>
          </cell>
          <cell r="B7171">
            <v>1767.47</v>
          </cell>
        </row>
        <row r="7172">
          <cell r="A7172">
            <v>40732</v>
          </cell>
          <cell r="B7172">
            <v>1759.38</v>
          </cell>
        </row>
        <row r="7173">
          <cell r="A7173">
            <v>40733</v>
          </cell>
          <cell r="B7173">
            <v>1759.41</v>
          </cell>
        </row>
        <row r="7174">
          <cell r="A7174">
            <v>40734</v>
          </cell>
          <cell r="B7174">
            <v>1759.41</v>
          </cell>
        </row>
        <row r="7175">
          <cell r="A7175">
            <v>40735</v>
          </cell>
          <cell r="B7175">
            <v>1759.41</v>
          </cell>
        </row>
        <row r="7176">
          <cell r="A7176">
            <v>40736</v>
          </cell>
          <cell r="B7176">
            <v>1768.42</v>
          </cell>
        </row>
        <row r="7177">
          <cell r="A7177">
            <v>40737</v>
          </cell>
          <cell r="B7177">
            <v>1765.32</v>
          </cell>
        </row>
        <row r="7178">
          <cell r="A7178">
            <v>40738</v>
          </cell>
          <cell r="B7178">
            <v>1758.25</v>
          </cell>
        </row>
        <row r="7179">
          <cell r="A7179">
            <v>40739</v>
          </cell>
          <cell r="B7179">
            <v>1748.41</v>
          </cell>
        </row>
        <row r="7180">
          <cell r="A7180">
            <v>40740</v>
          </cell>
          <cell r="B7180">
            <v>1750.9</v>
          </cell>
        </row>
        <row r="7181">
          <cell r="A7181">
            <v>40741</v>
          </cell>
          <cell r="B7181">
            <v>1750.9</v>
          </cell>
        </row>
        <row r="7182">
          <cell r="A7182">
            <v>40742</v>
          </cell>
          <cell r="B7182">
            <v>1750.9</v>
          </cell>
        </row>
        <row r="7183">
          <cell r="A7183">
            <v>40743</v>
          </cell>
          <cell r="B7183">
            <v>1758.99</v>
          </cell>
        </row>
        <row r="7184">
          <cell r="A7184">
            <v>40744</v>
          </cell>
          <cell r="B7184">
            <v>1757.49</v>
          </cell>
        </row>
        <row r="7185">
          <cell r="A7185">
            <v>40745</v>
          </cell>
          <cell r="B7185">
            <v>1757.49</v>
          </cell>
        </row>
        <row r="7186">
          <cell r="A7186">
            <v>40746</v>
          </cell>
          <cell r="B7186">
            <v>1756.38</v>
          </cell>
        </row>
        <row r="7187">
          <cell r="A7187">
            <v>40747</v>
          </cell>
          <cell r="B7187">
            <v>1757.35</v>
          </cell>
        </row>
        <row r="7188">
          <cell r="A7188">
            <v>40748</v>
          </cell>
          <cell r="B7188">
            <v>1757.35</v>
          </cell>
        </row>
        <row r="7189">
          <cell r="A7189">
            <v>40749</v>
          </cell>
          <cell r="B7189">
            <v>1757.35</v>
          </cell>
        </row>
        <row r="7190">
          <cell r="A7190">
            <v>40750</v>
          </cell>
          <cell r="B7190">
            <v>1768.02</v>
          </cell>
        </row>
        <row r="7191">
          <cell r="A7191">
            <v>40751</v>
          </cell>
          <cell r="B7191">
            <v>1759.88</v>
          </cell>
        </row>
        <row r="7192">
          <cell r="A7192">
            <v>40752</v>
          </cell>
          <cell r="B7192">
            <v>1764.89</v>
          </cell>
        </row>
        <row r="7193">
          <cell r="A7193">
            <v>40753</v>
          </cell>
          <cell r="B7193">
            <v>1771.15</v>
          </cell>
        </row>
        <row r="7194">
          <cell r="A7194">
            <v>40754</v>
          </cell>
          <cell r="B7194">
            <v>1777.82</v>
          </cell>
        </row>
        <row r="7195">
          <cell r="A7195">
            <v>40755</v>
          </cell>
          <cell r="B7195">
            <v>1777.82</v>
          </cell>
        </row>
        <row r="7196">
          <cell r="A7196">
            <v>40756</v>
          </cell>
          <cell r="B7196">
            <v>1777.82</v>
          </cell>
        </row>
        <row r="7197">
          <cell r="A7197">
            <v>40757</v>
          </cell>
          <cell r="B7197">
            <v>1771.81</v>
          </cell>
        </row>
        <row r="7198">
          <cell r="A7198">
            <v>40758</v>
          </cell>
          <cell r="B7198">
            <v>1765.53</v>
          </cell>
        </row>
        <row r="7199">
          <cell r="A7199">
            <v>40759</v>
          </cell>
          <cell r="B7199">
            <v>1772.52</v>
          </cell>
        </row>
        <row r="7200">
          <cell r="A7200">
            <v>40760</v>
          </cell>
          <cell r="B7200">
            <v>1781.33</v>
          </cell>
        </row>
        <row r="7201">
          <cell r="A7201">
            <v>40761</v>
          </cell>
          <cell r="B7201">
            <v>1792.68</v>
          </cell>
        </row>
        <row r="7202">
          <cell r="A7202">
            <v>40762</v>
          </cell>
          <cell r="B7202">
            <v>1792.68</v>
          </cell>
        </row>
        <row r="7203">
          <cell r="A7203">
            <v>40763</v>
          </cell>
          <cell r="B7203">
            <v>1792.68</v>
          </cell>
        </row>
        <row r="7204">
          <cell r="A7204">
            <v>40764</v>
          </cell>
          <cell r="B7204">
            <v>1811.18</v>
          </cell>
        </row>
        <row r="7205">
          <cell r="A7205">
            <v>40765</v>
          </cell>
          <cell r="B7205">
            <v>1811.68</v>
          </cell>
        </row>
        <row r="7206">
          <cell r="A7206">
            <v>40766</v>
          </cell>
          <cell r="B7206">
            <v>1800.97</v>
          </cell>
        </row>
        <row r="7207">
          <cell r="A7207">
            <v>40767</v>
          </cell>
          <cell r="B7207">
            <v>1793.47</v>
          </cell>
        </row>
        <row r="7208">
          <cell r="A7208">
            <v>40768</v>
          </cell>
          <cell r="B7208">
            <v>1783.35</v>
          </cell>
        </row>
        <row r="7209">
          <cell r="A7209">
            <v>40769</v>
          </cell>
          <cell r="B7209">
            <v>1783.35</v>
          </cell>
        </row>
        <row r="7210">
          <cell r="A7210">
            <v>40770</v>
          </cell>
          <cell r="B7210">
            <v>1783.35</v>
          </cell>
        </row>
        <row r="7211">
          <cell r="A7211">
            <v>40771</v>
          </cell>
          <cell r="B7211">
            <v>1783.35</v>
          </cell>
        </row>
        <row r="7212">
          <cell r="A7212">
            <v>40772</v>
          </cell>
          <cell r="B7212">
            <v>1776.66</v>
          </cell>
        </row>
        <row r="7213">
          <cell r="A7213">
            <v>40773</v>
          </cell>
          <cell r="B7213">
            <v>1767.29</v>
          </cell>
        </row>
        <row r="7214">
          <cell r="A7214">
            <v>40774</v>
          </cell>
          <cell r="B7214">
            <v>1775.84</v>
          </cell>
        </row>
        <row r="7215">
          <cell r="A7215">
            <v>40775</v>
          </cell>
          <cell r="B7215">
            <v>1779.05</v>
          </cell>
        </row>
        <row r="7216">
          <cell r="A7216">
            <v>40776</v>
          </cell>
          <cell r="B7216">
            <v>1779.05</v>
          </cell>
        </row>
        <row r="7217">
          <cell r="A7217">
            <v>40777</v>
          </cell>
          <cell r="B7217">
            <v>1779.05</v>
          </cell>
        </row>
        <row r="7218">
          <cell r="A7218">
            <v>40778</v>
          </cell>
          <cell r="B7218">
            <v>1779.86</v>
          </cell>
        </row>
        <row r="7219">
          <cell r="A7219">
            <v>40779</v>
          </cell>
          <cell r="B7219">
            <v>1781.91</v>
          </cell>
        </row>
        <row r="7220">
          <cell r="A7220">
            <v>40780</v>
          </cell>
          <cell r="B7220">
            <v>1791.61</v>
          </cell>
        </row>
        <row r="7221">
          <cell r="A7221">
            <v>40781</v>
          </cell>
          <cell r="B7221">
            <v>1791.05</v>
          </cell>
        </row>
        <row r="7222">
          <cell r="A7222">
            <v>40782</v>
          </cell>
          <cell r="B7222">
            <v>1794.02</v>
          </cell>
        </row>
        <row r="7223">
          <cell r="A7223">
            <v>40783</v>
          </cell>
          <cell r="B7223">
            <v>1794.02</v>
          </cell>
        </row>
        <row r="7224">
          <cell r="A7224">
            <v>40784</v>
          </cell>
          <cell r="B7224">
            <v>1794.02</v>
          </cell>
        </row>
        <row r="7225">
          <cell r="A7225">
            <v>40785</v>
          </cell>
          <cell r="B7225">
            <v>1787.52</v>
          </cell>
        </row>
        <row r="7226">
          <cell r="A7226">
            <v>40786</v>
          </cell>
          <cell r="B7226">
            <v>1783.66</v>
          </cell>
        </row>
        <row r="7227">
          <cell r="A7227">
            <v>40787</v>
          </cell>
          <cell r="B7227">
            <v>1780.26</v>
          </cell>
        </row>
        <row r="7228">
          <cell r="A7228">
            <v>40788</v>
          </cell>
          <cell r="B7228">
            <v>1778.51</v>
          </cell>
        </row>
        <row r="7229">
          <cell r="A7229">
            <v>40789</v>
          </cell>
          <cell r="B7229">
            <v>1782.8</v>
          </cell>
        </row>
        <row r="7230">
          <cell r="A7230">
            <v>40790</v>
          </cell>
          <cell r="B7230">
            <v>1782.8</v>
          </cell>
        </row>
        <row r="7231">
          <cell r="A7231">
            <v>40791</v>
          </cell>
          <cell r="B7231">
            <v>1782.8</v>
          </cell>
        </row>
        <row r="7232">
          <cell r="A7232">
            <v>40792</v>
          </cell>
          <cell r="B7232">
            <v>1782.8</v>
          </cell>
        </row>
        <row r="7233">
          <cell r="A7233">
            <v>40793</v>
          </cell>
          <cell r="B7233">
            <v>1791.89</v>
          </cell>
        </row>
        <row r="7234">
          <cell r="A7234">
            <v>40794</v>
          </cell>
          <cell r="B7234">
            <v>1789.3</v>
          </cell>
        </row>
        <row r="7235">
          <cell r="A7235">
            <v>40795</v>
          </cell>
          <cell r="B7235">
            <v>1789.9</v>
          </cell>
        </row>
        <row r="7236">
          <cell r="A7236">
            <v>40796</v>
          </cell>
          <cell r="B7236">
            <v>1796.58</v>
          </cell>
        </row>
        <row r="7237">
          <cell r="A7237">
            <v>40797</v>
          </cell>
          <cell r="B7237">
            <v>1796.58</v>
          </cell>
        </row>
        <row r="7238">
          <cell r="A7238">
            <v>40798</v>
          </cell>
          <cell r="B7238">
            <v>1796.58</v>
          </cell>
        </row>
        <row r="7239">
          <cell r="A7239">
            <v>40799</v>
          </cell>
          <cell r="B7239">
            <v>1811.34</v>
          </cell>
        </row>
        <row r="7240">
          <cell r="A7240">
            <v>40800</v>
          </cell>
          <cell r="B7240">
            <v>1813.42</v>
          </cell>
        </row>
        <row r="7241">
          <cell r="A7241">
            <v>40801</v>
          </cell>
          <cell r="B7241">
            <v>1824.15</v>
          </cell>
        </row>
        <row r="7242">
          <cell r="A7242">
            <v>40802</v>
          </cell>
          <cell r="B7242">
            <v>1822.04</v>
          </cell>
        </row>
        <row r="7243">
          <cell r="A7243">
            <v>40803</v>
          </cell>
          <cell r="B7243">
            <v>1820.29</v>
          </cell>
        </row>
        <row r="7244">
          <cell r="A7244">
            <v>40804</v>
          </cell>
          <cell r="B7244">
            <v>1820.29</v>
          </cell>
        </row>
        <row r="7245">
          <cell r="A7245">
            <v>40805</v>
          </cell>
          <cell r="B7245">
            <v>1820.29</v>
          </cell>
        </row>
        <row r="7246">
          <cell r="A7246">
            <v>40806</v>
          </cell>
          <cell r="B7246">
            <v>1843.26</v>
          </cell>
        </row>
        <row r="7247">
          <cell r="A7247">
            <v>40807</v>
          </cell>
          <cell r="B7247">
            <v>1854.96</v>
          </cell>
        </row>
        <row r="7248">
          <cell r="A7248">
            <v>40808</v>
          </cell>
          <cell r="B7248">
            <v>1882.23</v>
          </cell>
        </row>
        <row r="7249">
          <cell r="A7249">
            <v>40809</v>
          </cell>
          <cell r="B7249">
            <v>1915.63</v>
          </cell>
        </row>
        <row r="7250">
          <cell r="A7250">
            <v>40810</v>
          </cell>
          <cell r="B7250">
            <v>1902.45</v>
          </cell>
        </row>
        <row r="7251">
          <cell r="A7251">
            <v>40811</v>
          </cell>
          <cell r="B7251">
            <v>1902.45</v>
          </cell>
        </row>
        <row r="7252">
          <cell r="A7252">
            <v>40812</v>
          </cell>
          <cell r="B7252">
            <v>1902.45</v>
          </cell>
        </row>
        <row r="7253">
          <cell r="A7253">
            <v>40813</v>
          </cell>
          <cell r="B7253">
            <v>1903.31</v>
          </cell>
        </row>
        <row r="7254">
          <cell r="A7254">
            <v>40814</v>
          </cell>
          <cell r="B7254">
            <v>1887.38</v>
          </cell>
        </row>
        <row r="7255">
          <cell r="A7255">
            <v>40815</v>
          </cell>
          <cell r="B7255">
            <v>1907.75</v>
          </cell>
        </row>
        <row r="7256">
          <cell r="A7256">
            <v>40816</v>
          </cell>
          <cell r="B7256">
            <v>1915.1</v>
          </cell>
        </row>
        <row r="7257">
          <cell r="A7257">
            <v>40817</v>
          </cell>
          <cell r="B7257">
            <v>1929.01</v>
          </cell>
        </row>
        <row r="7258">
          <cell r="A7258">
            <v>40818</v>
          </cell>
          <cell r="B7258">
            <v>1929.01</v>
          </cell>
        </row>
        <row r="7259">
          <cell r="A7259">
            <v>40819</v>
          </cell>
          <cell r="B7259">
            <v>1929.01</v>
          </cell>
        </row>
        <row r="7260">
          <cell r="A7260">
            <v>40820</v>
          </cell>
          <cell r="B7260">
            <v>1943.8</v>
          </cell>
        </row>
        <row r="7261">
          <cell r="A7261">
            <v>40821</v>
          </cell>
          <cell r="B7261">
            <v>1972.76</v>
          </cell>
        </row>
        <row r="7262">
          <cell r="A7262">
            <v>40822</v>
          </cell>
          <cell r="B7262">
            <v>1967.56</v>
          </cell>
        </row>
        <row r="7263">
          <cell r="A7263">
            <v>40823</v>
          </cell>
          <cell r="B7263">
            <v>1952.09</v>
          </cell>
        </row>
        <row r="7264">
          <cell r="A7264">
            <v>40824</v>
          </cell>
          <cell r="B7264">
            <v>1931.64</v>
          </cell>
        </row>
        <row r="7265">
          <cell r="A7265">
            <v>40825</v>
          </cell>
          <cell r="B7265">
            <v>1931.64</v>
          </cell>
        </row>
        <row r="7266">
          <cell r="A7266">
            <v>40826</v>
          </cell>
          <cell r="B7266">
            <v>1931.64</v>
          </cell>
        </row>
        <row r="7267">
          <cell r="A7267">
            <v>40827</v>
          </cell>
          <cell r="B7267">
            <v>1931.64</v>
          </cell>
        </row>
        <row r="7268">
          <cell r="A7268">
            <v>40828</v>
          </cell>
          <cell r="B7268">
            <v>1913.6</v>
          </cell>
        </row>
        <row r="7269">
          <cell r="A7269">
            <v>40829</v>
          </cell>
          <cell r="B7269">
            <v>1896.72</v>
          </cell>
        </row>
        <row r="7270">
          <cell r="A7270">
            <v>40830</v>
          </cell>
          <cell r="B7270">
            <v>1909.12</v>
          </cell>
        </row>
        <row r="7271">
          <cell r="A7271">
            <v>40831</v>
          </cell>
          <cell r="B7271">
            <v>1895.33</v>
          </cell>
        </row>
        <row r="7272">
          <cell r="A7272">
            <v>40832</v>
          </cell>
          <cell r="B7272">
            <v>1895.33</v>
          </cell>
        </row>
        <row r="7273">
          <cell r="A7273">
            <v>40833</v>
          </cell>
          <cell r="B7273">
            <v>1895.33</v>
          </cell>
        </row>
        <row r="7274">
          <cell r="A7274">
            <v>40834</v>
          </cell>
          <cell r="B7274">
            <v>1895.33</v>
          </cell>
        </row>
        <row r="7275">
          <cell r="A7275">
            <v>40835</v>
          </cell>
          <cell r="B7275">
            <v>1902.47</v>
          </cell>
        </row>
        <row r="7276">
          <cell r="A7276">
            <v>40836</v>
          </cell>
          <cell r="B7276">
            <v>1900.1</v>
          </cell>
        </row>
        <row r="7277">
          <cell r="A7277">
            <v>40837</v>
          </cell>
          <cell r="B7277">
            <v>1905.95</v>
          </cell>
        </row>
        <row r="7278">
          <cell r="A7278">
            <v>40838</v>
          </cell>
          <cell r="B7278">
            <v>1897.45</v>
          </cell>
        </row>
        <row r="7279">
          <cell r="A7279">
            <v>40839</v>
          </cell>
          <cell r="B7279">
            <v>1897.45</v>
          </cell>
        </row>
        <row r="7280">
          <cell r="A7280">
            <v>40840</v>
          </cell>
          <cell r="B7280">
            <v>1897.45</v>
          </cell>
        </row>
        <row r="7281">
          <cell r="A7281">
            <v>40841</v>
          </cell>
          <cell r="B7281">
            <v>1878.78</v>
          </cell>
        </row>
        <row r="7282">
          <cell r="A7282">
            <v>40842</v>
          </cell>
          <cell r="B7282">
            <v>1875.55</v>
          </cell>
        </row>
        <row r="7283">
          <cell r="A7283">
            <v>40843</v>
          </cell>
          <cell r="B7283">
            <v>1878.1</v>
          </cell>
        </row>
        <row r="7284">
          <cell r="A7284">
            <v>40844</v>
          </cell>
          <cell r="B7284">
            <v>1862.84</v>
          </cell>
        </row>
        <row r="7285">
          <cell r="A7285">
            <v>40845</v>
          </cell>
          <cell r="B7285">
            <v>1863.06</v>
          </cell>
        </row>
        <row r="7286">
          <cell r="A7286">
            <v>40846</v>
          </cell>
          <cell r="B7286">
            <v>1863.06</v>
          </cell>
        </row>
        <row r="7287">
          <cell r="A7287">
            <v>40847</v>
          </cell>
          <cell r="B7287">
            <v>1863.06</v>
          </cell>
        </row>
        <row r="7288">
          <cell r="A7288">
            <v>40848</v>
          </cell>
          <cell r="B7288">
            <v>1871.49</v>
          </cell>
        </row>
        <row r="7289">
          <cell r="A7289">
            <v>40849</v>
          </cell>
          <cell r="B7289">
            <v>1891.38</v>
          </cell>
        </row>
        <row r="7290">
          <cell r="A7290">
            <v>40850</v>
          </cell>
          <cell r="B7290">
            <v>1889.66</v>
          </cell>
        </row>
        <row r="7291">
          <cell r="A7291">
            <v>40851</v>
          </cell>
          <cell r="B7291">
            <v>1905.38</v>
          </cell>
        </row>
        <row r="7292">
          <cell r="A7292">
            <v>40852</v>
          </cell>
          <cell r="B7292">
            <v>1915.72</v>
          </cell>
        </row>
        <row r="7293">
          <cell r="A7293">
            <v>40853</v>
          </cell>
          <cell r="B7293">
            <v>1915.72</v>
          </cell>
        </row>
        <row r="7294">
          <cell r="A7294">
            <v>40854</v>
          </cell>
          <cell r="B7294">
            <v>1915.72</v>
          </cell>
        </row>
        <row r="7295">
          <cell r="A7295">
            <v>40855</v>
          </cell>
          <cell r="B7295">
            <v>1915.72</v>
          </cell>
        </row>
        <row r="7296">
          <cell r="A7296">
            <v>40856</v>
          </cell>
          <cell r="B7296">
            <v>1908.71</v>
          </cell>
        </row>
        <row r="7297">
          <cell r="A7297">
            <v>40857</v>
          </cell>
          <cell r="B7297">
            <v>1917.69</v>
          </cell>
        </row>
        <row r="7298">
          <cell r="A7298">
            <v>40858</v>
          </cell>
          <cell r="B7298">
            <v>1913.65</v>
          </cell>
        </row>
        <row r="7299">
          <cell r="A7299">
            <v>40859</v>
          </cell>
          <cell r="B7299">
            <v>1913.65</v>
          </cell>
        </row>
        <row r="7300">
          <cell r="A7300">
            <v>40860</v>
          </cell>
          <cell r="B7300">
            <v>1913.65</v>
          </cell>
        </row>
        <row r="7301">
          <cell r="A7301">
            <v>40861</v>
          </cell>
          <cell r="B7301">
            <v>1913.65</v>
          </cell>
        </row>
        <row r="7302">
          <cell r="A7302">
            <v>40862</v>
          </cell>
          <cell r="B7302">
            <v>1913.65</v>
          </cell>
        </row>
        <row r="7303">
          <cell r="A7303">
            <v>40863</v>
          </cell>
          <cell r="B7303">
            <v>1915.41</v>
          </cell>
        </row>
        <row r="7304">
          <cell r="A7304">
            <v>40864</v>
          </cell>
          <cell r="B7304">
            <v>1912.2</v>
          </cell>
        </row>
        <row r="7305">
          <cell r="A7305">
            <v>40865</v>
          </cell>
          <cell r="B7305">
            <v>1910.83</v>
          </cell>
        </row>
        <row r="7306">
          <cell r="A7306">
            <v>40866</v>
          </cell>
          <cell r="B7306">
            <v>1917.45</v>
          </cell>
        </row>
        <row r="7307">
          <cell r="A7307">
            <v>40867</v>
          </cell>
          <cell r="B7307">
            <v>1917.45</v>
          </cell>
        </row>
        <row r="7308">
          <cell r="A7308">
            <v>40868</v>
          </cell>
          <cell r="B7308">
            <v>1917.45</v>
          </cell>
        </row>
        <row r="7309">
          <cell r="A7309">
            <v>40869</v>
          </cell>
          <cell r="B7309">
            <v>1928.47</v>
          </cell>
        </row>
        <row r="7310">
          <cell r="A7310">
            <v>40870</v>
          </cell>
          <cell r="B7310">
            <v>1925.39</v>
          </cell>
        </row>
        <row r="7311">
          <cell r="A7311">
            <v>40871</v>
          </cell>
          <cell r="B7311">
            <v>1932.63</v>
          </cell>
        </row>
        <row r="7312">
          <cell r="A7312">
            <v>40872</v>
          </cell>
          <cell r="B7312">
            <v>1932.63</v>
          </cell>
        </row>
        <row r="7313">
          <cell r="A7313">
            <v>40873</v>
          </cell>
          <cell r="B7313">
            <v>1948.48</v>
          </cell>
        </row>
        <row r="7314">
          <cell r="A7314">
            <v>40874</v>
          </cell>
          <cell r="B7314">
            <v>1948.48</v>
          </cell>
        </row>
        <row r="7315">
          <cell r="A7315">
            <v>40875</v>
          </cell>
          <cell r="B7315">
            <v>1948.48</v>
          </cell>
        </row>
        <row r="7316">
          <cell r="A7316">
            <v>40876</v>
          </cell>
          <cell r="B7316">
            <v>1946.28</v>
          </cell>
        </row>
        <row r="7317">
          <cell r="A7317">
            <v>40877</v>
          </cell>
          <cell r="B7317">
            <v>1967.18</v>
          </cell>
        </row>
        <row r="7318">
          <cell r="A7318">
            <v>40878</v>
          </cell>
          <cell r="B7318">
            <v>1948.51</v>
          </cell>
        </row>
        <row r="7319">
          <cell r="A7319">
            <v>40879</v>
          </cell>
          <cell r="B7319">
            <v>1949.56</v>
          </cell>
        </row>
        <row r="7320">
          <cell r="A7320">
            <v>40880</v>
          </cell>
          <cell r="B7320">
            <v>1938.83</v>
          </cell>
        </row>
        <row r="7321">
          <cell r="A7321">
            <v>40881</v>
          </cell>
          <cell r="B7321">
            <v>1938.83</v>
          </cell>
        </row>
        <row r="7322">
          <cell r="A7322">
            <v>40882</v>
          </cell>
          <cell r="B7322">
            <v>1938.83</v>
          </cell>
        </row>
        <row r="7323">
          <cell r="A7323">
            <v>40883</v>
          </cell>
          <cell r="B7323">
            <v>1936.29</v>
          </cell>
        </row>
        <row r="7324">
          <cell r="A7324">
            <v>40884</v>
          </cell>
          <cell r="B7324">
            <v>1936.11</v>
          </cell>
        </row>
        <row r="7325">
          <cell r="A7325">
            <v>40885</v>
          </cell>
          <cell r="B7325">
            <v>1930.57</v>
          </cell>
        </row>
        <row r="7326">
          <cell r="A7326">
            <v>40886</v>
          </cell>
          <cell r="B7326">
            <v>1930.57</v>
          </cell>
        </row>
        <row r="7327">
          <cell r="A7327">
            <v>40887</v>
          </cell>
          <cell r="B7327">
            <v>1927.1</v>
          </cell>
        </row>
        <row r="7328">
          <cell r="A7328">
            <v>40888</v>
          </cell>
          <cell r="B7328">
            <v>1927.1</v>
          </cell>
        </row>
        <row r="7329">
          <cell r="A7329">
            <v>40889</v>
          </cell>
          <cell r="B7329">
            <v>1927.1</v>
          </cell>
        </row>
        <row r="7330">
          <cell r="A7330">
            <v>40890</v>
          </cell>
          <cell r="B7330">
            <v>1932.3</v>
          </cell>
        </row>
        <row r="7331">
          <cell r="A7331">
            <v>40891</v>
          </cell>
          <cell r="B7331">
            <v>1929.01</v>
          </cell>
        </row>
        <row r="7332">
          <cell r="A7332">
            <v>40892</v>
          </cell>
          <cell r="B7332">
            <v>1937.6</v>
          </cell>
        </row>
        <row r="7333">
          <cell r="A7333">
            <v>40893</v>
          </cell>
          <cell r="B7333">
            <v>1935.96</v>
          </cell>
        </row>
        <row r="7334">
          <cell r="A7334">
            <v>40894</v>
          </cell>
          <cell r="B7334">
            <v>1935.64</v>
          </cell>
        </row>
        <row r="7335">
          <cell r="A7335">
            <v>40895</v>
          </cell>
          <cell r="B7335">
            <v>1935.64</v>
          </cell>
        </row>
        <row r="7336">
          <cell r="A7336">
            <v>40896</v>
          </cell>
          <cell r="B7336">
            <v>1935.64</v>
          </cell>
        </row>
        <row r="7337">
          <cell r="A7337">
            <v>40897</v>
          </cell>
          <cell r="B7337">
            <v>1939.39</v>
          </cell>
        </row>
        <row r="7338">
          <cell r="A7338">
            <v>40898</v>
          </cell>
          <cell r="B7338">
            <v>1932.08</v>
          </cell>
        </row>
        <row r="7339">
          <cell r="A7339">
            <v>40899</v>
          </cell>
          <cell r="B7339">
            <v>1935.72</v>
          </cell>
        </row>
        <row r="7340">
          <cell r="A7340">
            <v>40900</v>
          </cell>
          <cell r="B7340">
            <v>1927.71</v>
          </cell>
        </row>
        <row r="7341">
          <cell r="A7341">
            <v>40901</v>
          </cell>
          <cell r="B7341">
            <v>1920.93</v>
          </cell>
        </row>
        <row r="7342">
          <cell r="A7342">
            <v>40902</v>
          </cell>
          <cell r="B7342">
            <v>1920.93</v>
          </cell>
        </row>
        <row r="7343">
          <cell r="A7343">
            <v>40903</v>
          </cell>
          <cell r="B7343">
            <v>1920.93</v>
          </cell>
        </row>
        <row r="7344">
          <cell r="A7344">
            <v>40904</v>
          </cell>
          <cell r="B7344">
            <v>1920.93</v>
          </cell>
        </row>
        <row r="7345">
          <cell r="A7345">
            <v>40905</v>
          </cell>
          <cell r="B7345">
            <v>1920.16</v>
          </cell>
        </row>
        <row r="7346">
          <cell r="A7346">
            <v>40906</v>
          </cell>
          <cell r="B7346">
            <v>1938.52</v>
          </cell>
        </row>
        <row r="7347">
          <cell r="A7347">
            <v>40907</v>
          </cell>
          <cell r="B7347">
            <v>1942.7</v>
          </cell>
        </row>
        <row r="7348">
          <cell r="A7348">
            <v>40908</v>
          </cell>
          <cell r="B7348">
            <v>1942.7</v>
          </cell>
        </row>
        <row r="7349">
          <cell r="A7349">
            <v>40909</v>
          </cell>
          <cell r="B7349">
            <v>1942.7</v>
          </cell>
        </row>
        <row r="7350">
          <cell r="A7350">
            <v>40910</v>
          </cell>
          <cell r="B7350">
            <v>1942.7</v>
          </cell>
        </row>
        <row r="7351">
          <cell r="A7351">
            <v>40911</v>
          </cell>
          <cell r="B7351">
            <v>1942.7</v>
          </cell>
        </row>
        <row r="7352">
          <cell r="A7352">
            <v>40912</v>
          </cell>
          <cell r="B7352">
            <v>1915.02</v>
          </cell>
        </row>
        <row r="7353">
          <cell r="A7353">
            <v>40913</v>
          </cell>
          <cell r="B7353">
            <v>1898.24</v>
          </cell>
        </row>
        <row r="7354">
          <cell r="A7354">
            <v>40914</v>
          </cell>
          <cell r="B7354">
            <v>1884.44</v>
          </cell>
        </row>
        <row r="7355">
          <cell r="A7355">
            <v>40915</v>
          </cell>
          <cell r="B7355">
            <v>1884.47</v>
          </cell>
        </row>
        <row r="7356">
          <cell r="A7356">
            <v>40916</v>
          </cell>
          <cell r="B7356">
            <v>1884.47</v>
          </cell>
        </row>
        <row r="7357">
          <cell r="A7357">
            <v>40917</v>
          </cell>
          <cell r="B7357">
            <v>1884.47</v>
          </cell>
        </row>
        <row r="7358">
          <cell r="A7358">
            <v>40918</v>
          </cell>
          <cell r="B7358">
            <v>1884.47</v>
          </cell>
        </row>
        <row r="7359">
          <cell r="A7359">
            <v>40919</v>
          </cell>
          <cell r="B7359">
            <v>1865.07</v>
          </cell>
        </row>
        <row r="7360">
          <cell r="A7360">
            <v>40920</v>
          </cell>
          <cell r="B7360">
            <v>1854.17</v>
          </cell>
        </row>
        <row r="7361">
          <cell r="A7361">
            <v>40921</v>
          </cell>
          <cell r="B7361">
            <v>1842.47</v>
          </cell>
        </row>
        <row r="7362">
          <cell r="A7362">
            <v>40922</v>
          </cell>
          <cell r="B7362">
            <v>1841.31</v>
          </cell>
        </row>
        <row r="7363">
          <cell r="A7363">
            <v>40923</v>
          </cell>
          <cell r="B7363">
            <v>1841.31</v>
          </cell>
        </row>
        <row r="7364">
          <cell r="A7364">
            <v>40924</v>
          </cell>
          <cell r="B7364">
            <v>1841.31</v>
          </cell>
        </row>
        <row r="7365">
          <cell r="A7365">
            <v>40925</v>
          </cell>
          <cell r="B7365">
            <v>1841.31</v>
          </cell>
        </row>
        <row r="7366">
          <cell r="A7366">
            <v>40926</v>
          </cell>
          <cell r="B7366">
            <v>1836.34</v>
          </cell>
        </row>
        <row r="7367">
          <cell r="A7367">
            <v>40927</v>
          </cell>
          <cell r="B7367">
            <v>1827.24</v>
          </cell>
        </row>
        <row r="7368">
          <cell r="A7368">
            <v>40928</v>
          </cell>
          <cell r="B7368">
            <v>1821.86</v>
          </cell>
        </row>
        <row r="7369">
          <cell r="A7369">
            <v>40929</v>
          </cell>
          <cell r="B7369">
            <v>1828.75</v>
          </cell>
        </row>
        <row r="7370">
          <cell r="A7370">
            <v>40930</v>
          </cell>
          <cell r="B7370">
            <v>1828.75</v>
          </cell>
        </row>
        <row r="7371">
          <cell r="A7371">
            <v>40931</v>
          </cell>
          <cell r="B7371">
            <v>1828.75</v>
          </cell>
        </row>
        <row r="7372">
          <cell r="A7372">
            <v>40932</v>
          </cell>
          <cell r="B7372">
            <v>1811.55</v>
          </cell>
        </row>
        <row r="7373">
          <cell r="A7373">
            <v>40933</v>
          </cell>
          <cell r="B7373">
            <v>1814.58</v>
          </cell>
        </row>
        <row r="7374">
          <cell r="A7374">
            <v>40934</v>
          </cell>
          <cell r="B7374">
            <v>1814.69</v>
          </cell>
        </row>
        <row r="7375">
          <cell r="A7375">
            <v>40935</v>
          </cell>
          <cell r="B7375">
            <v>1801.88</v>
          </cell>
        </row>
        <row r="7376">
          <cell r="A7376">
            <v>40936</v>
          </cell>
          <cell r="B7376">
            <v>1810.55</v>
          </cell>
        </row>
        <row r="7377">
          <cell r="A7377">
            <v>40937</v>
          </cell>
          <cell r="B7377">
            <v>1810.55</v>
          </cell>
        </row>
        <row r="7378">
          <cell r="A7378">
            <v>40938</v>
          </cell>
          <cell r="B7378">
            <v>1810.55</v>
          </cell>
        </row>
        <row r="7379">
          <cell r="A7379">
            <v>40939</v>
          </cell>
          <cell r="B7379">
            <v>1815.08</v>
          </cell>
        </row>
        <row r="7380">
          <cell r="A7380">
            <v>40940</v>
          </cell>
          <cell r="B7380">
            <v>1805.98</v>
          </cell>
        </row>
        <row r="7381">
          <cell r="A7381">
            <v>40941</v>
          </cell>
          <cell r="B7381">
            <v>1797.68</v>
          </cell>
        </row>
        <row r="7382">
          <cell r="A7382">
            <v>40942</v>
          </cell>
          <cell r="B7382">
            <v>1795.55</v>
          </cell>
        </row>
        <row r="7383">
          <cell r="A7383">
            <v>40943</v>
          </cell>
          <cell r="B7383">
            <v>1784.77</v>
          </cell>
        </row>
        <row r="7384">
          <cell r="A7384">
            <v>40944</v>
          </cell>
          <cell r="B7384">
            <v>1784.77</v>
          </cell>
        </row>
        <row r="7385">
          <cell r="A7385">
            <v>40945</v>
          </cell>
          <cell r="B7385">
            <v>1784.77</v>
          </cell>
        </row>
        <row r="7386">
          <cell r="A7386">
            <v>40946</v>
          </cell>
          <cell r="B7386">
            <v>1787.96</v>
          </cell>
        </row>
        <row r="7387">
          <cell r="A7387">
            <v>40947</v>
          </cell>
          <cell r="B7387">
            <v>1783.34</v>
          </cell>
        </row>
        <row r="7388">
          <cell r="A7388">
            <v>40948</v>
          </cell>
          <cell r="B7388">
            <v>1778.9</v>
          </cell>
        </row>
        <row r="7389">
          <cell r="A7389">
            <v>40949</v>
          </cell>
          <cell r="B7389">
            <v>1774.96</v>
          </cell>
        </row>
        <row r="7390">
          <cell r="A7390">
            <v>40950</v>
          </cell>
          <cell r="B7390">
            <v>1785.59</v>
          </cell>
        </row>
        <row r="7391">
          <cell r="A7391">
            <v>40951</v>
          </cell>
          <cell r="B7391">
            <v>1785.59</v>
          </cell>
        </row>
        <row r="7392">
          <cell r="A7392">
            <v>40952</v>
          </cell>
          <cell r="B7392">
            <v>1785.59</v>
          </cell>
        </row>
        <row r="7393">
          <cell r="A7393">
            <v>40953</v>
          </cell>
          <cell r="B7393">
            <v>1778.12</v>
          </cell>
        </row>
        <row r="7394">
          <cell r="A7394">
            <v>40954</v>
          </cell>
          <cell r="B7394">
            <v>1785.24</v>
          </cell>
        </row>
        <row r="7395">
          <cell r="A7395">
            <v>40955</v>
          </cell>
          <cell r="B7395">
            <v>1791.29</v>
          </cell>
        </row>
        <row r="7396">
          <cell r="A7396">
            <v>40956</v>
          </cell>
          <cell r="B7396">
            <v>1792.92</v>
          </cell>
        </row>
        <row r="7397">
          <cell r="A7397">
            <v>40957</v>
          </cell>
          <cell r="B7397">
            <v>1779.81</v>
          </cell>
        </row>
        <row r="7398">
          <cell r="A7398">
            <v>40958</v>
          </cell>
          <cell r="B7398">
            <v>1779.81</v>
          </cell>
        </row>
        <row r="7399">
          <cell r="A7399">
            <v>40959</v>
          </cell>
          <cell r="B7399">
            <v>1779.81</v>
          </cell>
        </row>
        <row r="7400">
          <cell r="A7400">
            <v>40960</v>
          </cell>
          <cell r="B7400">
            <v>1779.81</v>
          </cell>
        </row>
        <row r="7401">
          <cell r="A7401">
            <v>40961</v>
          </cell>
          <cell r="B7401">
            <v>1777.59</v>
          </cell>
        </row>
        <row r="7402">
          <cell r="A7402">
            <v>40962</v>
          </cell>
          <cell r="B7402">
            <v>1781.57</v>
          </cell>
        </row>
        <row r="7403">
          <cell r="A7403">
            <v>40963</v>
          </cell>
          <cell r="B7403">
            <v>1776.11</v>
          </cell>
        </row>
        <row r="7404">
          <cell r="A7404">
            <v>40964</v>
          </cell>
          <cell r="B7404">
            <v>1772.42</v>
          </cell>
        </row>
        <row r="7405">
          <cell r="A7405">
            <v>40965</v>
          </cell>
          <cell r="B7405">
            <v>1772.42</v>
          </cell>
        </row>
        <row r="7406">
          <cell r="A7406">
            <v>40966</v>
          </cell>
          <cell r="B7406">
            <v>1772.42</v>
          </cell>
        </row>
        <row r="7407">
          <cell r="A7407">
            <v>40967</v>
          </cell>
          <cell r="B7407">
            <v>1777.27</v>
          </cell>
        </row>
        <row r="7408">
          <cell r="A7408">
            <v>40968</v>
          </cell>
          <cell r="B7408">
            <v>1767.83</v>
          </cell>
        </row>
        <row r="7409">
          <cell r="A7409">
            <v>40969</v>
          </cell>
          <cell r="B7409">
            <v>1766.85</v>
          </cell>
        </row>
        <row r="7410">
          <cell r="A7410">
            <v>40970</v>
          </cell>
          <cell r="B7410">
            <v>1770.7</v>
          </cell>
        </row>
        <row r="7411">
          <cell r="A7411">
            <v>40971</v>
          </cell>
          <cell r="B7411">
            <v>1775.69</v>
          </cell>
        </row>
        <row r="7412">
          <cell r="A7412">
            <v>40972</v>
          </cell>
          <cell r="B7412">
            <v>1775.69</v>
          </cell>
        </row>
        <row r="7413">
          <cell r="A7413">
            <v>40973</v>
          </cell>
          <cell r="B7413">
            <v>1775.69</v>
          </cell>
        </row>
        <row r="7414">
          <cell r="A7414">
            <v>40974</v>
          </cell>
          <cell r="B7414">
            <v>1774.03</v>
          </cell>
        </row>
        <row r="7415">
          <cell r="A7415">
            <v>40975</v>
          </cell>
          <cell r="B7415">
            <v>1779.32</v>
          </cell>
        </row>
        <row r="7416">
          <cell r="A7416">
            <v>40976</v>
          </cell>
          <cell r="B7416">
            <v>1773.88</v>
          </cell>
        </row>
        <row r="7417">
          <cell r="A7417">
            <v>40977</v>
          </cell>
          <cell r="B7417">
            <v>1765.06</v>
          </cell>
        </row>
        <row r="7418">
          <cell r="A7418">
            <v>40978</v>
          </cell>
          <cell r="B7418">
            <v>1762.08</v>
          </cell>
        </row>
        <row r="7419">
          <cell r="A7419">
            <v>40979</v>
          </cell>
          <cell r="B7419">
            <v>1762.08</v>
          </cell>
        </row>
        <row r="7420">
          <cell r="A7420">
            <v>40980</v>
          </cell>
          <cell r="B7420">
            <v>1762.08</v>
          </cell>
        </row>
        <row r="7421">
          <cell r="A7421">
            <v>40981</v>
          </cell>
          <cell r="B7421">
            <v>1766.1</v>
          </cell>
        </row>
        <row r="7422">
          <cell r="A7422">
            <v>40982</v>
          </cell>
          <cell r="B7422">
            <v>1760.77</v>
          </cell>
        </row>
        <row r="7423">
          <cell r="A7423">
            <v>40983</v>
          </cell>
          <cell r="B7423">
            <v>1761.04</v>
          </cell>
        </row>
        <row r="7424">
          <cell r="A7424">
            <v>40984</v>
          </cell>
          <cell r="B7424">
            <v>1761.02</v>
          </cell>
        </row>
        <row r="7425">
          <cell r="A7425">
            <v>40985</v>
          </cell>
          <cell r="B7425">
            <v>1758.38</v>
          </cell>
        </row>
        <row r="7426">
          <cell r="A7426">
            <v>40986</v>
          </cell>
          <cell r="B7426">
            <v>1758.38</v>
          </cell>
        </row>
        <row r="7427">
          <cell r="A7427">
            <v>40987</v>
          </cell>
          <cell r="B7427">
            <v>1758.38</v>
          </cell>
        </row>
        <row r="7428">
          <cell r="A7428">
            <v>40988</v>
          </cell>
          <cell r="B7428">
            <v>1758.38</v>
          </cell>
        </row>
        <row r="7429">
          <cell r="A7429">
            <v>40989</v>
          </cell>
          <cell r="B7429">
            <v>1759.78</v>
          </cell>
        </row>
        <row r="7430">
          <cell r="A7430">
            <v>40990</v>
          </cell>
          <cell r="B7430">
            <v>1758.03</v>
          </cell>
        </row>
        <row r="7431">
          <cell r="A7431">
            <v>40991</v>
          </cell>
          <cell r="B7431">
            <v>1761.87</v>
          </cell>
        </row>
        <row r="7432">
          <cell r="A7432">
            <v>40992</v>
          </cell>
          <cell r="B7432">
            <v>1760.17</v>
          </cell>
        </row>
        <row r="7433">
          <cell r="A7433">
            <v>40993</v>
          </cell>
          <cell r="B7433">
            <v>1760.17</v>
          </cell>
        </row>
        <row r="7434">
          <cell r="A7434">
            <v>40994</v>
          </cell>
          <cell r="B7434">
            <v>1760.17</v>
          </cell>
        </row>
        <row r="7435">
          <cell r="A7435">
            <v>40995</v>
          </cell>
          <cell r="B7435">
            <v>1759.58</v>
          </cell>
        </row>
        <row r="7436">
          <cell r="A7436">
            <v>40996</v>
          </cell>
          <cell r="B7436">
            <v>1762.93</v>
          </cell>
        </row>
        <row r="7437">
          <cell r="A7437">
            <v>40997</v>
          </cell>
          <cell r="B7437">
            <v>1771.25</v>
          </cell>
        </row>
        <row r="7438">
          <cell r="A7438">
            <v>40998</v>
          </cell>
          <cell r="B7438">
            <v>1784.66</v>
          </cell>
        </row>
        <row r="7439">
          <cell r="A7439">
            <v>40999</v>
          </cell>
          <cell r="B7439">
            <v>1792.07</v>
          </cell>
        </row>
        <row r="7440">
          <cell r="A7440">
            <v>41000</v>
          </cell>
          <cell r="B7440">
            <v>1792.07</v>
          </cell>
        </row>
        <row r="7441">
          <cell r="A7441">
            <v>41001</v>
          </cell>
          <cell r="B7441">
            <v>1792.07</v>
          </cell>
        </row>
        <row r="7442">
          <cell r="A7442">
            <v>41002</v>
          </cell>
          <cell r="B7442">
            <v>1779.13</v>
          </cell>
        </row>
        <row r="7443">
          <cell r="A7443">
            <v>41003</v>
          </cell>
          <cell r="B7443">
            <v>1767.84</v>
          </cell>
        </row>
        <row r="7444">
          <cell r="A7444">
            <v>41004</v>
          </cell>
          <cell r="B7444">
            <v>1772.58</v>
          </cell>
        </row>
        <row r="7445">
          <cell r="A7445">
            <v>41005</v>
          </cell>
          <cell r="B7445">
            <v>1772.58</v>
          </cell>
        </row>
        <row r="7446">
          <cell r="A7446">
            <v>41006</v>
          </cell>
          <cell r="B7446">
            <v>1772.58</v>
          </cell>
        </row>
        <row r="7447">
          <cell r="A7447">
            <v>41007</v>
          </cell>
          <cell r="B7447">
            <v>1772.58</v>
          </cell>
        </row>
        <row r="7448">
          <cell r="A7448">
            <v>41008</v>
          </cell>
          <cell r="B7448">
            <v>1772.58</v>
          </cell>
        </row>
        <row r="7449">
          <cell r="A7449">
            <v>41009</v>
          </cell>
          <cell r="B7449">
            <v>1779.53</v>
          </cell>
        </row>
        <row r="7450">
          <cell r="A7450">
            <v>41010</v>
          </cell>
          <cell r="B7450">
            <v>1793.3</v>
          </cell>
        </row>
        <row r="7451">
          <cell r="A7451">
            <v>41011</v>
          </cell>
          <cell r="B7451">
            <v>1787.66</v>
          </cell>
        </row>
        <row r="7452">
          <cell r="A7452">
            <v>41012</v>
          </cell>
          <cell r="B7452">
            <v>1778.78</v>
          </cell>
        </row>
        <row r="7453">
          <cell r="A7453">
            <v>41013</v>
          </cell>
          <cell r="B7453">
            <v>1777.12</v>
          </cell>
        </row>
        <row r="7454">
          <cell r="A7454">
            <v>41014</v>
          </cell>
          <cell r="B7454">
            <v>1777.12</v>
          </cell>
        </row>
        <row r="7455">
          <cell r="A7455">
            <v>41015</v>
          </cell>
          <cell r="B7455">
            <v>1777.12</v>
          </cell>
        </row>
        <row r="7456">
          <cell r="A7456">
            <v>41016</v>
          </cell>
          <cell r="B7456">
            <v>1775.67</v>
          </cell>
        </row>
        <row r="7457">
          <cell r="A7457">
            <v>41017</v>
          </cell>
          <cell r="B7457">
            <v>1769.07</v>
          </cell>
        </row>
        <row r="7458">
          <cell r="A7458">
            <v>41018</v>
          </cell>
          <cell r="B7458">
            <v>1774.21</v>
          </cell>
        </row>
        <row r="7459">
          <cell r="A7459">
            <v>41019</v>
          </cell>
          <cell r="B7459">
            <v>1776.06</v>
          </cell>
        </row>
        <row r="7460">
          <cell r="A7460">
            <v>41020</v>
          </cell>
          <cell r="B7460">
            <v>1771.13</v>
          </cell>
        </row>
        <row r="7461">
          <cell r="A7461">
            <v>41021</v>
          </cell>
          <cell r="B7461">
            <v>1771.13</v>
          </cell>
        </row>
        <row r="7462">
          <cell r="A7462">
            <v>41022</v>
          </cell>
          <cell r="B7462">
            <v>1771.13</v>
          </cell>
        </row>
        <row r="7463">
          <cell r="A7463">
            <v>41023</v>
          </cell>
          <cell r="B7463">
            <v>1774.44</v>
          </cell>
        </row>
        <row r="7464">
          <cell r="A7464">
            <v>41024</v>
          </cell>
          <cell r="B7464">
            <v>1767.91</v>
          </cell>
        </row>
        <row r="7465">
          <cell r="A7465">
            <v>41025</v>
          </cell>
          <cell r="B7465">
            <v>1763.85</v>
          </cell>
        </row>
        <row r="7466">
          <cell r="A7466">
            <v>41026</v>
          </cell>
          <cell r="B7466">
            <v>1764.63</v>
          </cell>
        </row>
        <row r="7467">
          <cell r="A7467">
            <v>41027</v>
          </cell>
          <cell r="B7467">
            <v>1761.2</v>
          </cell>
        </row>
        <row r="7468">
          <cell r="A7468">
            <v>41028</v>
          </cell>
          <cell r="B7468">
            <v>1761.2</v>
          </cell>
        </row>
        <row r="7469">
          <cell r="A7469">
            <v>41029</v>
          </cell>
          <cell r="B7469">
            <v>1761.2</v>
          </cell>
        </row>
        <row r="7470">
          <cell r="A7470">
            <v>41030</v>
          </cell>
          <cell r="B7470">
            <v>1764</v>
          </cell>
        </row>
        <row r="7471">
          <cell r="A7471">
            <v>41031</v>
          </cell>
          <cell r="B7471">
            <v>1764</v>
          </cell>
        </row>
        <row r="7472">
          <cell r="A7472">
            <v>41032</v>
          </cell>
          <cell r="B7472">
            <v>1760.12</v>
          </cell>
        </row>
        <row r="7473">
          <cell r="A7473">
            <v>41033</v>
          </cell>
          <cell r="B7473">
            <v>1754.89</v>
          </cell>
        </row>
        <row r="7474">
          <cell r="A7474">
            <v>41034</v>
          </cell>
          <cell r="B7474">
            <v>1757.24</v>
          </cell>
        </row>
        <row r="7475">
          <cell r="A7475">
            <v>41035</v>
          </cell>
          <cell r="B7475">
            <v>1757.24</v>
          </cell>
        </row>
        <row r="7476">
          <cell r="A7476">
            <v>41036</v>
          </cell>
          <cell r="B7476">
            <v>1757.24</v>
          </cell>
        </row>
        <row r="7477">
          <cell r="A7477">
            <v>41037</v>
          </cell>
          <cell r="B7477">
            <v>1759.12</v>
          </cell>
        </row>
        <row r="7478">
          <cell r="A7478">
            <v>41038</v>
          </cell>
          <cell r="B7478">
            <v>1760.6</v>
          </cell>
        </row>
        <row r="7479">
          <cell r="A7479">
            <v>41039</v>
          </cell>
          <cell r="B7479">
            <v>1775.96</v>
          </cell>
        </row>
        <row r="7480">
          <cell r="A7480">
            <v>41040</v>
          </cell>
          <cell r="B7480">
            <v>1765</v>
          </cell>
        </row>
        <row r="7481">
          <cell r="A7481">
            <v>41041</v>
          </cell>
          <cell r="B7481">
            <v>1764.69</v>
          </cell>
        </row>
        <row r="7482">
          <cell r="A7482">
            <v>41042</v>
          </cell>
          <cell r="B7482">
            <v>1764.69</v>
          </cell>
        </row>
        <row r="7483">
          <cell r="A7483">
            <v>41043</v>
          </cell>
          <cell r="B7483">
            <v>1764.69</v>
          </cell>
        </row>
        <row r="7484">
          <cell r="A7484">
            <v>41044</v>
          </cell>
          <cell r="B7484">
            <v>1771.6</v>
          </cell>
        </row>
        <row r="7485">
          <cell r="A7485">
            <v>41045</v>
          </cell>
          <cell r="B7485">
            <v>1778.37</v>
          </cell>
        </row>
        <row r="7486">
          <cell r="A7486">
            <v>41046</v>
          </cell>
          <cell r="B7486">
            <v>1793.61</v>
          </cell>
        </row>
        <row r="7487">
          <cell r="A7487">
            <v>41047</v>
          </cell>
          <cell r="B7487">
            <v>1804.92</v>
          </cell>
        </row>
        <row r="7488">
          <cell r="A7488">
            <v>41048</v>
          </cell>
          <cell r="B7488">
            <v>1814.46</v>
          </cell>
        </row>
        <row r="7489">
          <cell r="A7489">
            <v>41049</v>
          </cell>
          <cell r="B7489">
            <v>1814.46</v>
          </cell>
        </row>
        <row r="7490">
          <cell r="A7490">
            <v>41050</v>
          </cell>
          <cell r="B7490">
            <v>1814.46</v>
          </cell>
        </row>
        <row r="7491">
          <cell r="A7491">
            <v>41051</v>
          </cell>
          <cell r="B7491">
            <v>1814.46</v>
          </cell>
        </row>
        <row r="7492">
          <cell r="A7492">
            <v>41052</v>
          </cell>
          <cell r="B7492">
            <v>1824.73</v>
          </cell>
        </row>
        <row r="7493">
          <cell r="A7493">
            <v>41053</v>
          </cell>
          <cell r="B7493">
            <v>1845.17</v>
          </cell>
        </row>
        <row r="7494">
          <cell r="A7494">
            <v>41054</v>
          </cell>
          <cell r="B7494">
            <v>1836.45</v>
          </cell>
        </row>
        <row r="7495">
          <cell r="A7495">
            <v>41055</v>
          </cell>
          <cell r="B7495">
            <v>1840.69</v>
          </cell>
        </row>
        <row r="7496">
          <cell r="A7496">
            <v>41056</v>
          </cell>
          <cell r="B7496">
            <v>1840.69</v>
          </cell>
        </row>
        <row r="7497">
          <cell r="A7497">
            <v>41057</v>
          </cell>
          <cell r="B7497">
            <v>1840.69</v>
          </cell>
        </row>
        <row r="7498">
          <cell r="A7498">
            <v>41058</v>
          </cell>
          <cell r="B7498">
            <v>1840.69</v>
          </cell>
        </row>
        <row r="7499">
          <cell r="A7499">
            <v>41059</v>
          </cell>
          <cell r="B7499">
            <v>1818.82</v>
          </cell>
        </row>
        <row r="7500">
          <cell r="A7500">
            <v>41060</v>
          </cell>
          <cell r="B7500">
            <v>1827.83</v>
          </cell>
        </row>
        <row r="7501">
          <cell r="A7501">
            <v>41061</v>
          </cell>
          <cell r="B7501">
            <v>1833.8</v>
          </cell>
        </row>
        <row r="7502">
          <cell r="A7502">
            <v>41062</v>
          </cell>
          <cell r="B7502">
            <v>1834.71</v>
          </cell>
        </row>
        <row r="7503">
          <cell r="A7503">
            <v>41063</v>
          </cell>
          <cell r="B7503">
            <v>1834.71</v>
          </cell>
        </row>
        <row r="7504">
          <cell r="A7504">
            <v>41064</v>
          </cell>
          <cell r="B7504">
            <v>1834.71</v>
          </cell>
        </row>
        <row r="7505">
          <cell r="A7505">
            <v>41065</v>
          </cell>
          <cell r="B7505">
            <v>1815.54</v>
          </cell>
        </row>
        <row r="7506">
          <cell r="A7506">
            <v>41066</v>
          </cell>
          <cell r="B7506">
            <v>1798.85</v>
          </cell>
        </row>
        <row r="7507">
          <cell r="A7507">
            <v>41067</v>
          </cell>
          <cell r="B7507">
            <v>1782.89</v>
          </cell>
        </row>
        <row r="7508">
          <cell r="A7508">
            <v>41068</v>
          </cell>
          <cell r="B7508">
            <v>1766.91</v>
          </cell>
        </row>
        <row r="7509">
          <cell r="A7509">
            <v>41069</v>
          </cell>
          <cell r="B7509">
            <v>1776.26</v>
          </cell>
        </row>
        <row r="7510">
          <cell r="A7510">
            <v>41070</v>
          </cell>
          <cell r="B7510">
            <v>1776.26</v>
          </cell>
        </row>
        <row r="7511">
          <cell r="A7511">
            <v>41071</v>
          </cell>
          <cell r="B7511">
            <v>1776.26</v>
          </cell>
        </row>
        <row r="7512">
          <cell r="A7512">
            <v>41072</v>
          </cell>
          <cell r="B7512">
            <v>1776.26</v>
          </cell>
        </row>
        <row r="7513">
          <cell r="A7513">
            <v>41073</v>
          </cell>
          <cell r="B7513">
            <v>1776.47</v>
          </cell>
        </row>
        <row r="7514">
          <cell r="A7514">
            <v>41074</v>
          </cell>
          <cell r="B7514">
            <v>1783.45</v>
          </cell>
        </row>
        <row r="7515">
          <cell r="A7515">
            <v>41075</v>
          </cell>
          <cell r="B7515">
            <v>1787.63</v>
          </cell>
        </row>
        <row r="7516">
          <cell r="A7516">
            <v>41076</v>
          </cell>
          <cell r="B7516">
            <v>1786.21</v>
          </cell>
        </row>
        <row r="7517">
          <cell r="A7517">
            <v>41077</v>
          </cell>
          <cell r="B7517">
            <v>1786.21</v>
          </cell>
        </row>
        <row r="7518">
          <cell r="A7518">
            <v>41078</v>
          </cell>
          <cell r="B7518">
            <v>1786.21</v>
          </cell>
        </row>
        <row r="7519">
          <cell r="A7519">
            <v>41079</v>
          </cell>
          <cell r="B7519">
            <v>1786.21</v>
          </cell>
        </row>
        <row r="7520">
          <cell r="A7520">
            <v>41080</v>
          </cell>
          <cell r="B7520">
            <v>1773.18</v>
          </cell>
        </row>
        <row r="7521">
          <cell r="A7521">
            <v>41081</v>
          </cell>
          <cell r="B7521">
            <v>1770.38</v>
          </cell>
        </row>
        <row r="7522">
          <cell r="A7522">
            <v>41082</v>
          </cell>
          <cell r="B7522">
            <v>1775.99</v>
          </cell>
        </row>
        <row r="7523">
          <cell r="A7523">
            <v>41083</v>
          </cell>
          <cell r="B7523">
            <v>1787.47</v>
          </cell>
        </row>
        <row r="7524">
          <cell r="A7524">
            <v>41084</v>
          </cell>
          <cell r="B7524">
            <v>1787.47</v>
          </cell>
        </row>
        <row r="7525">
          <cell r="A7525">
            <v>41085</v>
          </cell>
          <cell r="B7525">
            <v>1787.47</v>
          </cell>
        </row>
        <row r="7526">
          <cell r="A7526">
            <v>41086</v>
          </cell>
          <cell r="B7526">
            <v>1803.37</v>
          </cell>
        </row>
        <row r="7527">
          <cell r="A7527">
            <v>41087</v>
          </cell>
          <cell r="B7527">
            <v>1805.14</v>
          </cell>
        </row>
        <row r="7528">
          <cell r="A7528">
            <v>41088</v>
          </cell>
          <cell r="B7528">
            <v>1796.18</v>
          </cell>
        </row>
        <row r="7529">
          <cell r="A7529">
            <v>41089</v>
          </cell>
          <cell r="B7529">
            <v>1805.6</v>
          </cell>
        </row>
        <row r="7530">
          <cell r="A7530">
            <v>41090</v>
          </cell>
          <cell r="B7530">
            <v>1784.6</v>
          </cell>
        </row>
        <row r="7531">
          <cell r="A7531">
            <v>41091</v>
          </cell>
          <cell r="B7531">
            <v>1784.6</v>
          </cell>
        </row>
        <row r="7532">
          <cell r="A7532">
            <v>41092</v>
          </cell>
          <cell r="B7532">
            <v>1784.6</v>
          </cell>
        </row>
        <row r="7533">
          <cell r="A7533">
            <v>41093</v>
          </cell>
          <cell r="B7533">
            <v>1784.6</v>
          </cell>
        </row>
        <row r="7534">
          <cell r="A7534">
            <v>41094</v>
          </cell>
          <cell r="B7534">
            <v>1771.53</v>
          </cell>
        </row>
        <row r="7535">
          <cell r="A7535">
            <v>41095</v>
          </cell>
          <cell r="B7535">
            <v>1771.53</v>
          </cell>
        </row>
        <row r="7536">
          <cell r="A7536">
            <v>41096</v>
          </cell>
          <cell r="B7536">
            <v>1774.37</v>
          </cell>
        </row>
        <row r="7537">
          <cell r="A7537">
            <v>41097</v>
          </cell>
          <cell r="B7537">
            <v>1785.25</v>
          </cell>
        </row>
        <row r="7538">
          <cell r="A7538">
            <v>41098</v>
          </cell>
          <cell r="B7538">
            <v>1785.25</v>
          </cell>
        </row>
        <row r="7539">
          <cell r="A7539">
            <v>41099</v>
          </cell>
          <cell r="B7539">
            <v>1785.25</v>
          </cell>
        </row>
        <row r="7540">
          <cell r="A7540">
            <v>41100</v>
          </cell>
          <cell r="B7540">
            <v>1790.25</v>
          </cell>
        </row>
        <row r="7541">
          <cell r="A7541">
            <v>41101</v>
          </cell>
          <cell r="B7541">
            <v>1785.06</v>
          </cell>
        </row>
        <row r="7542">
          <cell r="A7542">
            <v>41102</v>
          </cell>
          <cell r="B7542">
            <v>1787.72</v>
          </cell>
        </row>
        <row r="7543">
          <cell r="A7543">
            <v>41103</v>
          </cell>
          <cell r="B7543">
            <v>1790.12</v>
          </cell>
        </row>
        <row r="7544">
          <cell r="A7544">
            <v>41104</v>
          </cell>
          <cell r="B7544">
            <v>1780.21</v>
          </cell>
        </row>
        <row r="7545">
          <cell r="A7545">
            <v>41105</v>
          </cell>
          <cell r="B7545">
            <v>1780.21</v>
          </cell>
        </row>
        <row r="7546">
          <cell r="A7546">
            <v>41106</v>
          </cell>
          <cell r="B7546">
            <v>1780.21</v>
          </cell>
        </row>
        <row r="7547">
          <cell r="A7547">
            <v>41107</v>
          </cell>
          <cell r="B7547">
            <v>1778.42</v>
          </cell>
        </row>
        <row r="7548">
          <cell r="A7548">
            <v>41108</v>
          </cell>
          <cell r="B7548">
            <v>1778.97</v>
          </cell>
        </row>
        <row r="7549">
          <cell r="A7549">
            <v>41109</v>
          </cell>
          <cell r="B7549">
            <v>1778.28</v>
          </cell>
        </row>
        <row r="7550">
          <cell r="A7550">
            <v>41110</v>
          </cell>
          <cell r="B7550">
            <v>1775.8</v>
          </cell>
        </row>
        <row r="7551">
          <cell r="A7551">
            <v>41111</v>
          </cell>
          <cell r="B7551">
            <v>1775.8</v>
          </cell>
        </row>
        <row r="7552">
          <cell r="A7552">
            <v>41112</v>
          </cell>
          <cell r="B7552">
            <v>1775.8</v>
          </cell>
        </row>
        <row r="7553">
          <cell r="A7553">
            <v>41113</v>
          </cell>
          <cell r="B7553">
            <v>1775.8</v>
          </cell>
        </row>
        <row r="7554">
          <cell r="A7554">
            <v>41114</v>
          </cell>
          <cell r="B7554">
            <v>1790.39</v>
          </cell>
        </row>
        <row r="7555">
          <cell r="A7555">
            <v>41115</v>
          </cell>
          <cell r="B7555">
            <v>1797.33</v>
          </cell>
        </row>
        <row r="7556">
          <cell r="A7556">
            <v>41116</v>
          </cell>
          <cell r="B7556">
            <v>1799.48</v>
          </cell>
        </row>
        <row r="7557">
          <cell r="A7557">
            <v>41117</v>
          </cell>
          <cell r="B7557">
            <v>1789.22</v>
          </cell>
        </row>
        <row r="7558">
          <cell r="A7558">
            <v>41118</v>
          </cell>
          <cell r="B7558">
            <v>1791.12</v>
          </cell>
        </row>
        <row r="7559">
          <cell r="A7559">
            <v>41119</v>
          </cell>
          <cell r="B7559">
            <v>1791.12</v>
          </cell>
        </row>
        <row r="7560">
          <cell r="A7560">
            <v>41120</v>
          </cell>
          <cell r="B7560">
            <v>1791.12</v>
          </cell>
        </row>
        <row r="7561">
          <cell r="A7561">
            <v>41121</v>
          </cell>
          <cell r="B7561">
            <v>1789.02</v>
          </cell>
        </row>
        <row r="7562">
          <cell r="A7562">
            <v>41122</v>
          </cell>
          <cell r="B7562">
            <v>1790.74</v>
          </cell>
        </row>
        <row r="7563">
          <cell r="A7563">
            <v>41123</v>
          </cell>
          <cell r="B7563">
            <v>1787.51</v>
          </cell>
        </row>
        <row r="7564">
          <cell r="A7564">
            <v>41124</v>
          </cell>
          <cell r="B7564">
            <v>1790.97</v>
          </cell>
        </row>
        <row r="7565">
          <cell r="A7565">
            <v>41125</v>
          </cell>
          <cell r="B7565">
            <v>1786.06</v>
          </cell>
        </row>
        <row r="7566">
          <cell r="A7566">
            <v>41126</v>
          </cell>
          <cell r="B7566">
            <v>1786.06</v>
          </cell>
        </row>
        <row r="7567">
          <cell r="A7567">
            <v>41127</v>
          </cell>
          <cell r="B7567">
            <v>1786.06</v>
          </cell>
        </row>
        <row r="7568">
          <cell r="A7568">
            <v>41128</v>
          </cell>
          <cell r="B7568">
            <v>1785.29</v>
          </cell>
        </row>
        <row r="7569">
          <cell r="A7569">
            <v>41129</v>
          </cell>
          <cell r="B7569">
            <v>1785.29</v>
          </cell>
        </row>
        <row r="7570">
          <cell r="A7570">
            <v>41130</v>
          </cell>
          <cell r="B7570">
            <v>1788.03</v>
          </cell>
        </row>
        <row r="7571">
          <cell r="A7571">
            <v>41131</v>
          </cell>
          <cell r="B7571">
            <v>1788.08</v>
          </cell>
        </row>
        <row r="7572">
          <cell r="A7572">
            <v>41132</v>
          </cell>
          <cell r="B7572">
            <v>1791.61</v>
          </cell>
        </row>
        <row r="7573">
          <cell r="A7573">
            <v>41133</v>
          </cell>
          <cell r="B7573">
            <v>1791.61</v>
          </cell>
        </row>
        <row r="7574">
          <cell r="A7574">
            <v>41134</v>
          </cell>
          <cell r="B7574">
            <v>1791.61</v>
          </cell>
        </row>
        <row r="7575">
          <cell r="A7575">
            <v>41135</v>
          </cell>
          <cell r="B7575">
            <v>1792.86</v>
          </cell>
        </row>
        <row r="7576">
          <cell r="A7576">
            <v>41136</v>
          </cell>
          <cell r="B7576">
            <v>1800.81</v>
          </cell>
        </row>
        <row r="7577">
          <cell r="A7577">
            <v>41137</v>
          </cell>
          <cell r="B7577">
            <v>1817.18</v>
          </cell>
        </row>
        <row r="7578">
          <cell r="A7578">
            <v>41138</v>
          </cell>
          <cell r="B7578">
            <v>1825.52</v>
          </cell>
        </row>
        <row r="7579">
          <cell r="A7579">
            <v>41139</v>
          </cell>
          <cell r="B7579">
            <v>1822.59</v>
          </cell>
        </row>
        <row r="7580">
          <cell r="A7580">
            <v>41140</v>
          </cell>
          <cell r="B7580">
            <v>1822.59</v>
          </cell>
        </row>
        <row r="7581">
          <cell r="A7581">
            <v>41141</v>
          </cell>
          <cell r="B7581">
            <v>1822.59</v>
          </cell>
        </row>
        <row r="7582">
          <cell r="A7582">
            <v>41142</v>
          </cell>
          <cell r="B7582">
            <v>1822.59</v>
          </cell>
        </row>
        <row r="7583">
          <cell r="A7583">
            <v>41143</v>
          </cell>
          <cell r="B7583">
            <v>1815.8</v>
          </cell>
        </row>
        <row r="7584">
          <cell r="A7584">
            <v>41144</v>
          </cell>
          <cell r="B7584">
            <v>1812.88</v>
          </cell>
        </row>
        <row r="7585">
          <cell r="A7585">
            <v>41145</v>
          </cell>
          <cell r="B7585">
            <v>1808.33</v>
          </cell>
        </row>
        <row r="7586">
          <cell r="A7586">
            <v>41146</v>
          </cell>
          <cell r="B7586">
            <v>1814.83</v>
          </cell>
        </row>
        <row r="7587">
          <cell r="A7587">
            <v>41147</v>
          </cell>
          <cell r="B7587">
            <v>1814.83</v>
          </cell>
        </row>
        <row r="7588">
          <cell r="A7588">
            <v>41148</v>
          </cell>
          <cell r="B7588">
            <v>1814.83</v>
          </cell>
        </row>
        <row r="7589">
          <cell r="A7589">
            <v>41149</v>
          </cell>
          <cell r="B7589">
            <v>1821.44</v>
          </cell>
        </row>
        <row r="7590">
          <cell r="A7590">
            <v>41150</v>
          </cell>
          <cell r="B7590">
            <v>1828.99</v>
          </cell>
        </row>
        <row r="7591">
          <cell r="A7591">
            <v>41151</v>
          </cell>
          <cell r="B7591">
            <v>1833.14</v>
          </cell>
        </row>
        <row r="7592">
          <cell r="A7592">
            <v>41152</v>
          </cell>
          <cell r="B7592">
            <v>1830.5</v>
          </cell>
        </row>
        <row r="7593">
          <cell r="A7593">
            <v>41153</v>
          </cell>
          <cell r="B7593">
            <v>1825.21</v>
          </cell>
        </row>
        <row r="7594">
          <cell r="A7594">
            <v>41154</v>
          </cell>
          <cell r="B7594">
            <v>1825.21</v>
          </cell>
        </row>
        <row r="7595">
          <cell r="A7595">
            <v>41155</v>
          </cell>
          <cell r="B7595">
            <v>1825.21</v>
          </cell>
        </row>
        <row r="7596">
          <cell r="A7596">
            <v>41156</v>
          </cell>
          <cell r="B7596">
            <v>1825.21</v>
          </cell>
        </row>
        <row r="7597">
          <cell r="A7597">
            <v>41157</v>
          </cell>
          <cell r="B7597">
            <v>1824.81</v>
          </cell>
        </row>
        <row r="7598">
          <cell r="A7598">
            <v>41158</v>
          </cell>
          <cell r="B7598">
            <v>1814.06</v>
          </cell>
        </row>
        <row r="7599">
          <cell r="A7599">
            <v>41159</v>
          </cell>
          <cell r="B7599">
            <v>1804.09</v>
          </cell>
        </row>
        <row r="7600">
          <cell r="A7600">
            <v>41160</v>
          </cell>
          <cell r="B7600">
            <v>1797.35</v>
          </cell>
        </row>
        <row r="7601">
          <cell r="A7601">
            <v>41161</v>
          </cell>
          <cell r="B7601">
            <v>1797.35</v>
          </cell>
        </row>
        <row r="7602">
          <cell r="A7602">
            <v>41162</v>
          </cell>
          <cell r="B7602">
            <v>1797.35</v>
          </cell>
        </row>
        <row r="7603">
          <cell r="A7603">
            <v>41163</v>
          </cell>
          <cell r="B7603">
            <v>1802.23</v>
          </cell>
        </row>
        <row r="7604">
          <cell r="A7604">
            <v>41164</v>
          </cell>
          <cell r="B7604">
            <v>1795.4</v>
          </cell>
        </row>
        <row r="7605">
          <cell r="A7605">
            <v>41165</v>
          </cell>
          <cell r="B7605">
            <v>1802.22</v>
          </cell>
        </row>
        <row r="7606">
          <cell r="A7606">
            <v>41166</v>
          </cell>
          <cell r="B7606">
            <v>1799.57</v>
          </cell>
        </row>
        <row r="7607">
          <cell r="A7607">
            <v>41167</v>
          </cell>
          <cell r="B7607">
            <v>1789.54</v>
          </cell>
        </row>
        <row r="7608">
          <cell r="A7608">
            <v>41168</v>
          </cell>
          <cell r="B7608">
            <v>1789.54</v>
          </cell>
        </row>
        <row r="7609">
          <cell r="A7609">
            <v>41169</v>
          </cell>
          <cell r="B7609">
            <v>1789.54</v>
          </cell>
        </row>
        <row r="7610">
          <cell r="A7610">
            <v>41170</v>
          </cell>
          <cell r="B7610">
            <v>1799.77</v>
          </cell>
        </row>
        <row r="7611">
          <cell r="A7611">
            <v>41171</v>
          </cell>
          <cell r="B7611">
            <v>1800.19</v>
          </cell>
        </row>
        <row r="7612">
          <cell r="A7612">
            <v>41172</v>
          </cell>
          <cell r="B7612">
            <v>1795.66</v>
          </cell>
        </row>
        <row r="7613">
          <cell r="A7613">
            <v>41173</v>
          </cell>
          <cell r="B7613">
            <v>1798.98</v>
          </cell>
        </row>
        <row r="7614">
          <cell r="A7614">
            <v>41174</v>
          </cell>
          <cell r="B7614">
            <v>1796.75</v>
          </cell>
        </row>
        <row r="7615">
          <cell r="A7615">
            <v>41175</v>
          </cell>
          <cell r="B7615">
            <v>1796.75</v>
          </cell>
        </row>
        <row r="7616">
          <cell r="A7616">
            <v>41176</v>
          </cell>
          <cell r="B7616">
            <v>1796.75</v>
          </cell>
        </row>
        <row r="7617">
          <cell r="A7617">
            <v>41177</v>
          </cell>
          <cell r="B7617">
            <v>1799.29</v>
          </cell>
        </row>
        <row r="7618">
          <cell r="A7618">
            <v>41178</v>
          </cell>
          <cell r="B7618">
            <v>1795.69</v>
          </cell>
        </row>
        <row r="7619">
          <cell r="A7619">
            <v>41179</v>
          </cell>
          <cell r="B7619">
            <v>1799.55</v>
          </cell>
        </row>
        <row r="7620">
          <cell r="A7620">
            <v>41180</v>
          </cell>
          <cell r="B7620">
            <v>1798.08</v>
          </cell>
        </row>
        <row r="7621">
          <cell r="A7621">
            <v>41181</v>
          </cell>
          <cell r="B7621">
            <v>1800.52</v>
          </cell>
        </row>
        <row r="7622">
          <cell r="A7622">
            <v>41182</v>
          </cell>
          <cell r="B7622">
            <v>1800.52</v>
          </cell>
        </row>
        <row r="7623">
          <cell r="A7623">
            <v>41183</v>
          </cell>
          <cell r="B7623">
            <v>1800.52</v>
          </cell>
        </row>
        <row r="7624">
          <cell r="A7624">
            <v>41184</v>
          </cell>
          <cell r="B7624">
            <v>1797.97</v>
          </cell>
        </row>
        <row r="7625">
          <cell r="A7625">
            <v>41185</v>
          </cell>
          <cell r="B7625">
            <v>1798.86</v>
          </cell>
        </row>
        <row r="7626">
          <cell r="A7626">
            <v>41186</v>
          </cell>
          <cell r="B7626">
            <v>1800.43</v>
          </cell>
        </row>
        <row r="7627">
          <cell r="A7627">
            <v>41187</v>
          </cell>
          <cell r="B7627">
            <v>1797.68</v>
          </cell>
        </row>
        <row r="7628">
          <cell r="A7628">
            <v>41188</v>
          </cell>
          <cell r="B7628">
            <v>1795.4</v>
          </cell>
        </row>
        <row r="7629">
          <cell r="A7629">
            <v>41189</v>
          </cell>
          <cell r="B7629">
            <v>1795.4</v>
          </cell>
        </row>
        <row r="7630">
          <cell r="A7630">
            <v>41190</v>
          </cell>
          <cell r="B7630">
            <v>1795.4</v>
          </cell>
        </row>
        <row r="7631">
          <cell r="A7631">
            <v>41191</v>
          </cell>
          <cell r="B7631">
            <v>1795.4</v>
          </cell>
        </row>
        <row r="7632">
          <cell r="A7632">
            <v>41192</v>
          </cell>
          <cell r="B7632">
            <v>1798.32</v>
          </cell>
        </row>
        <row r="7633">
          <cell r="A7633">
            <v>41193</v>
          </cell>
          <cell r="B7633">
            <v>1799.78</v>
          </cell>
        </row>
        <row r="7634">
          <cell r="A7634">
            <v>41194</v>
          </cell>
          <cell r="B7634">
            <v>1797.68</v>
          </cell>
        </row>
        <row r="7635">
          <cell r="A7635">
            <v>41195</v>
          </cell>
          <cell r="B7635">
            <v>1797.68</v>
          </cell>
        </row>
        <row r="7636">
          <cell r="A7636">
            <v>41196</v>
          </cell>
          <cell r="B7636">
            <v>1797.68</v>
          </cell>
        </row>
        <row r="7637">
          <cell r="A7637">
            <v>41197</v>
          </cell>
          <cell r="B7637">
            <v>1797.68</v>
          </cell>
        </row>
        <row r="7638">
          <cell r="A7638">
            <v>41198</v>
          </cell>
          <cell r="B7638">
            <v>1797.68</v>
          </cell>
        </row>
        <row r="7639">
          <cell r="A7639">
            <v>41199</v>
          </cell>
          <cell r="B7639">
            <v>1797.81</v>
          </cell>
        </row>
        <row r="7640">
          <cell r="A7640">
            <v>41200</v>
          </cell>
          <cell r="B7640">
            <v>1798.53</v>
          </cell>
        </row>
        <row r="7641">
          <cell r="A7641">
            <v>41201</v>
          </cell>
          <cell r="B7641">
            <v>1797.66</v>
          </cell>
        </row>
        <row r="7642">
          <cell r="A7642">
            <v>41202</v>
          </cell>
          <cell r="B7642">
            <v>1798.42</v>
          </cell>
        </row>
        <row r="7643">
          <cell r="A7643">
            <v>41203</v>
          </cell>
          <cell r="B7643">
            <v>1798.42</v>
          </cell>
        </row>
        <row r="7644">
          <cell r="A7644">
            <v>41204</v>
          </cell>
          <cell r="B7644">
            <v>1798.42</v>
          </cell>
        </row>
        <row r="7645">
          <cell r="A7645">
            <v>41205</v>
          </cell>
          <cell r="B7645">
            <v>1802.91</v>
          </cell>
        </row>
        <row r="7646">
          <cell r="A7646">
            <v>41206</v>
          </cell>
          <cell r="B7646">
            <v>1816.6</v>
          </cell>
        </row>
        <row r="7647">
          <cell r="A7647">
            <v>41207</v>
          </cell>
          <cell r="B7647">
            <v>1817.25</v>
          </cell>
        </row>
        <row r="7648">
          <cell r="A7648">
            <v>41208</v>
          </cell>
          <cell r="B7648">
            <v>1816.97</v>
          </cell>
        </row>
        <row r="7649">
          <cell r="A7649">
            <v>41209</v>
          </cell>
          <cell r="B7649">
            <v>1823.18</v>
          </cell>
        </row>
        <row r="7650">
          <cell r="A7650">
            <v>41210</v>
          </cell>
          <cell r="B7650">
            <v>1823.18</v>
          </cell>
        </row>
        <row r="7651">
          <cell r="A7651">
            <v>41211</v>
          </cell>
          <cell r="B7651">
            <v>1823.18</v>
          </cell>
        </row>
        <row r="7652">
          <cell r="A7652">
            <v>41212</v>
          </cell>
          <cell r="B7652">
            <v>1830.45</v>
          </cell>
        </row>
        <row r="7653">
          <cell r="A7653">
            <v>41213</v>
          </cell>
          <cell r="B7653">
            <v>1829.89</v>
          </cell>
        </row>
        <row r="7654">
          <cell r="A7654">
            <v>41214</v>
          </cell>
          <cell r="B7654">
            <v>1831.25</v>
          </cell>
        </row>
        <row r="7655">
          <cell r="A7655">
            <v>41215</v>
          </cell>
          <cell r="B7655">
            <v>1825.5</v>
          </cell>
        </row>
        <row r="7656">
          <cell r="A7656">
            <v>41216</v>
          </cell>
          <cell r="B7656">
            <v>1828.8</v>
          </cell>
        </row>
        <row r="7657">
          <cell r="A7657">
            <v>41217</v>
          </cell>
          <cell r="B7657">
            <v>1828.8</v>
          </cell>
        </row>
        <row r="7658">
          <cell r="A7658">
            <v>41218</v>
          </cell>
          <cell r="B7658">
            <v>1828.8</v>
          </cell>
        </row>
        <row r="7659">
          <cell r="A7659">
            <v>41219</v>
          </cell>
          <cell r="B7659">
            <v>1828.8</v>
          </cell>
        </row>
        <row r="7660">
          <cell r="A7660">
            <v>41220</v>
          </cell>
          <cell r="B7660">
            <v>1814.99</v>
          </cell>
        </row>
        <row r="7661">
          <cell r="A7661">
            <v>41221</v>
          </cell>
          <cell r="B7661">
            <v>1814.83</v>
          </cell>
        </row>
        <row r="7662">
          <cell r="A7662">
            <v>41222</v>
          </cell>
          <cell r="B7662">
            <v>1814.21</v>
          </cell>
        </row>
        <row r="7663">
          <cell r="A7663">
            <v>41223</v>
          </cell>
          <cell r="B7663">
            <v>1816.99</v>
          </cell>
        </row>
        <row r="7664">
          <cell r="A7664">
            <v>41224</v>
          </cell>
          <cell r="B7664">
            <v>1816.99</v>
          </cell>
        </row>
        <row r="7665">
          <cell r="A7665">
            <v>41225</v>
          </cell>
          <cell r="B7665">
            <v>1816.99</v>
          </cell>
        </row>
        <row r="7666">
          <cell r="A7666">
            <v>41226</v>
          </cell>
          <cell r="B7666">
            <v>1816.99</v>
          </cell>
        </row>
        <row r="7667">
          <cell r="A7667">
            <v>41227</v>
          </cell>
          <cell r="B7667">
            <v>1819.3</v>
          </cell>
        </row>
        <row r="7668">
          <cell r="A7668">
            <v>41228</v>
          </cell>
          <cell r="B7668">
            <v>1818.2</v>
          </cell>
        </row>
        <row r="7669">
          <cell r="A7669">
            <v>41229</v>
          </cell>
          <cell r="B7669">
            <v>1822.61</v>
          </cell>
        </row>
        <row r="7670">
          <cell r="A7670">
            <v>41230</v>
          </cell>
          <cell r="B7670">
            <v>1823.46</v>
          </cell>
        </row>
        <row r="7671">
          <cell r="A7671">
            <v>41231</v>
          </cell>
          <cell r="B7671">
            <v>1823.46</v>
          </cell>
        </row>
        <row r="7672">
          <cell r="A7672">
            <v>41232</v>
          </cell>
          <cell r="B7672">
            <v>1823.46</v>
          </cell>
        </row>
        <row r="7673">
          <cell r="A7673">
            <v>41233</v>
          </cell>
          <cell r="B7673">
            <v>1817.67</v>
          </cell>
        </row>
        <row r="7674">
          <cell r="A7674">
            <v>41234</v>
          </cell>
          <cell r="B7674">
            <v>1815.58</v>
          </cell>
        </row>
        <row r="7675">
          <cell r="A7675">
            <v>41235</v>
          </cell>
          <cell r="B7675">
            <v>1815.76</v>
          </cell>
        </row>
        <row r="7676">
          <cell r="A7676">
            <v>41236</v>
          </cell>
          <cell r="B7676">
            <v>1815.76</v>
          </cell>
        </row>
        <row r="7677">
          <cell r="A7677">
            <v>41237</v>
          </cell>
          <cell r="B7677">
            <v>1820.18</v>
          </cell>
        </row>
        <row r="7678">
          <cell r="A7678">
            <v>41238</v>
          </cell>
          <cell r="B7678">
            <v>1820.18</v>
          </cell>
        </row>
        <row r="7679">
          <cell r="A7679">
            <v>41239</v>
          </cell>
          <cell r="B7679">
            <v>1820.18</v>
          </cell>
        </row>
        <row r="7680">
          <cell r="A7680">
            <v>41240</v>
          </cell>
          <cell r="B7680">
            <v>1824.12</v>
          </cell>
        </row>
        <row r="7681">
          <cell r="A7681">
            <v>41241</v>
          </cell>
          <cell r="B7681">
            <v>1823.54</v>
          </cell>
        </row>
        <row r="7682">
          <cell r="A7682">
            <v>41242</v>
          </cell>
          <cell r="B7682">
            <v>1825.08</v>
          </cell>
        </row>
        <row r="7683">
          <cell r="A7683">
            <v>41243</v>
          </cell>
          <cell r="B7683">
            <v>1817.93</v>
          </cell>
        </row>
        <row r="7684">
          <cell r="A7684">
            <v>41244</v>
          </cell>
          <cell r="B7684">
            <v>1813.72</v>
          </cell>
        </row>
        <row r="7685">
          <cell r="A7685">
            <v>41245</v>
          </cell>
          <cell r="B7685">
            <v>1813.72</v>
          </cell>
        </row>
        <row r="7686">
          <cell r="A7686">
            <v>41246</v>
          </cell>
          <cell r="B7686">
            <v>1813.72</v>
          </cell>
        </row>
        <row r="7687">
          <cell r="A7687">
            <v>41247</v>
          </cell>
          <cell r="B7687">
            <v>1813.73</v>
          </cell>
        </row>
        <row r="7688">
          <cell r="A7688">
            <v>41248</v>
          </cell>
          <cell r="B7688">
            <v>1813.57</v>
          </cell>
        </row>
        <row r="7689">
          <cell r="A7689">
            <v>41249</v>
          </cell>
          <cell r="B7689">
            <v>1811.05</v>
          </cell>
        </row>
        <row r="7690">
          <cell r="A7690">
            <v>41250</v>
          </cell>
          <cell r="B7690">
            <v>1803.69</v>
          </cell>
        </row>
        <row r="7691">
          <cell r="A7691">
            <v>41251</v>
          </cell>
          <cell r="B7691">
            <v>1797.45</v>
          </cell>
        </row>
        <row r="7692">
          <cell r="A7692">
            <v>41252</v>
          </cell>
          <cell r="B7692">
            <v>1797.45</v>
          </cell>
        </row>
        <row r="7693">
          <cell r="A7693">
            <v>41253</v>
          </cell>
          <cell r="B7693">
            <v>1797.45</v>
          </cell>
        </row>
        <row r="7694">
          <cell r="A7694">
            <v>41254</v>
          </cell>
          <cell r="B7694">
            <v>1799.4</v>
          </cell>
        </row>
        <row r="7695">
          <cell r="A7695">
            <v>41255</v>
          </cell>
          <cell r="B7695">
            <v>1801.5</v>
          </cell>
        </row>
        <row r="7696">
          <cell r="A7696">
            <v>41256</v>
          </cell>
          <cell r="B7696">
            <v>1796.31</v>
          </cell>
        </row>
        <row r="7697">
          <cell r="A7697">
            <v>41257</v>
          </cell>
          <cell r="B7697">
            <v>1795.05</v>
          </cell>
        </row>
        <row r="7698">
          <cell r="A7698">
            <v>41258</v>
          </cell>
          <cell r="B7698">
            <v>1798.37</v>
          </cell>
        </row>
        <row r="7699">
          <cell r="A7699">
            <v>41259</v>
          </cell>
          <cell r="B7699">
            <v>1798.37</v>
          </cell>
        </row>
        <row r="7700">
          <cell r="A7700">
            <v>41260</v>
          </cell>
          <cell r="B7700">
            <v>1798.37</v>
          </cell>
        </row>
        <row r="7701">
          <cell r="A7701">
            <v>41261</v>
          </cell>
          <cell r="B7701">
            <v>1796.98</v>
          </cell>
        </row>
        <row r="7702">
          <cell r="A7702">
            <v>41262</v>
          </cell>
          <cell r="B7702">
            <v>1794.14</v>
          </cell>
        </row>
        <row r="7703">
          <cell r="A7703">
            <v>41263</v>
          </cell>
          <cell r="B7703">
            <v>1790.46</v>
          </cell>
        </row>
        <row r="7704">
          <cell r="A7704">
            <v>41264</v>
          </cell>
          <cell r="B7704">
            <v>1788.87</v>
          </cell>
        </row>
        <row r="7705">
          <cell r="A7705">
            <v>41265</v>
          </cell>
          <cell r="B7705">
            <v>1779.79</v>
          </cell>
        </row>
        <row r="7706">
          <cell r="A7706">
            <v>41266</v>
          </cell>
          <cell r="B7706">
            <v>1779.79</v>
          </cell>
        </row>
        <row r="7707">
          <cell r="A7707">
            <v>41267</v>
          </cell>
          <cell r="B7707">
            <v>1779.79</v>
          </cell>
        </row>
        <row r="7708">
          <cell r="A7708">
            <v>41268</v>
          </cell>
          <cell r="B7708">
            <v>1773.44</v>
          </cell>
        </row>
        <row r="7709">
          <cell r="A7709">
            <v>41269</v>
          </cell>
          <cell r="B7709">
            <v>1773.44</v>
          </cell>
        </row>
        <row r="7710">
          <cell r="A7710">
            <v>41270</v>
          </cell>
          <cell r="B7710">
            <v>1771.49</v>
          </cell>
        </row>
        <row r="7711">
          <cell r="A7711">
            <v>41271</v>
          </cell>
          <cell r="B7711">
            <v>1771.54</v>
          </cell>
        </row>
        <row r="7712">
          <cell r="A7712">
            <v>41272</v>
          </cell>
          <cell r="B7712">
            <v>1768.23</v>
          </cell>
        </row>
        <row r="7713">
          <cell r="A7713">
            <v>41273</v>
          </cell>
          <cell r="B7713">
            <v>1768.23</v>
          </cell>
        </row>
        <row r="7714">
          <cell r="A7714">
            <v>41274</v>
          </cell>
          <cell r="B7714">
            <v>1768.23</v>
          </cell>
        </row>
        <row r="7715">
          <cell r="A7715">
            <v>41275</v>
          </cell>
          <cell r="B7715">
            <v>1768.23</v>
          </cell>
        </row>
        <row r="7716">
          <cell r="A7716">
            <v>41276</v>
          </cell>
          <cell r="B7716">
            <v>1768.23</v>
          </cell>
        </row>
        <row r="7717">
          <cell r="A7717">
            <v>41277</v>
          </cell>
          <cell r="B7717">
            <v>1759.97</v>
          </cell>
        </row>
        <row r="7718">
          <cell r="A7718">
            <v>41278</v>
          </cell>
          <cell r="B7718">
            <v>1760.83</v>
          </cell>
        </row>
        <row r="7719">
          <cell r="A7719">
            <v>41279</v>
          </cell>
          <cell r="B7719">
            <v>1767.54</v>
          </cell>
        </row>
        <row r="7720">
          <cell r="A7720">
            <v>41280</v>
          </cell>
          <cell r="B7720">
            <v>1767.54</v>
          </cell>
        </row>
        <row r="7721">
          <cell r="A7721">
            <v>41281</v>
          </cell>
          <cell r="B7721">
            <v>1767.54</v>
          </cell>
        </row>
        <row r="7722">
          <cell r="A7722">
            <v>41282</v>
          </cell>
          <cell r="B7722">
            <v>1767.54</v>
          </cell>
        </row>
        <row r="7723">
          <cell r="A7723">
            <v>41283</v>
          </cell>
          <cell r="B7723">
            <v>1771.31</v>
          </cell>
        </row>
        <row r="7724">
          <cell r="A7724">
            <v>41284</v>
          </cell>
          <cell r="B7724">
            <v>1767.96</v>
          </cell>
        </row>
        <row r="7725">
          <cell r="A7725">
            <v>41285</v>
          </cell>
          <cell r="B7725">
            <v>1761.5</v>
          </cell>
        </row>
        <row r="7726">
          <cell r="A7726">
            <v>41286</v>
          </cell>
          <cell r="B7726">
            <v>1762.38</v>
          </cell>
        </row>
        <row r="7727">
          <cell r="A7727">
            <v>41287</v>
          </cell>
          <cell r="B7727">
            <v>1762.38</v>
          </cell>
        </row>
        <row r="7728">
          <cell r="A7728">
            <v>41288</v>
          </cell>
          <cell r="B7728">
            <v>1762.38</v>
          </cell>
        </row>
        <row r="7729">
          <cell r="A7729">
            <v>41289</v>
          </cell>
          <cell r="B7729">
            <v>1758.45</v>
          </cell>
        </row>
        <row r="7730">
          <cell r="A7730">
            <v>41290</v>
          </cell>
          <cell r="B7730">
            <v>1769.88</v>
          </cell>
        </row>
        <row r="7731">
          <cell r="A7731">
            <v>41291</v>
          </cell>
          <cell r="B7731">
            <v>1775.15</v>
          </cell>
        </row>
        <row r="7732">
          <cell r="A7732">
            <v>41292</v>
          </cell>
          <cell r="B7732">
            <v>1767.78</v>
          </cell>
        </row>
        <row r="7733">
          <cell r="A7733">
            <v>41293</v>
          </cell>
          <cell r="B7733">
            <v>1767.74</v>
          </cell>
        </row>
        <row r="7734">
          <cell r="A7734">
            <v>41294</v>
          </cell>
          <cell r="B7734">
            <v>1767.74</v>
          </cell>
        </row>
        <row r="7735">
          <cell r="A7735">
            <v>41295</v>
          </cell>
          <cell r="B7735">
            <v>1767.74</v>
          </cell>
        </row>
        <row r="7736">
          <cell r="A7736">
            <v>41296</v>
          </cell>
          <cell r="B7736">
            <v>1767.74</v>
          </cell>
        </row>
        <row r="7737">
          <cell r="A7737">
            <v>41297</v>
          </cell>
          <cell r="B7737">
            <v>1776.96</v>
          </cell>
        </row>
        <row r="7738">
          <cell r="A7738">
            <v>41298</v>
          </cell>
          <cell r="B7738">
            <v>1778.69</v>
          </cell>
        </row>
        <row r="7739">
          <cell r="A7739">
            <v>41299</v>
          </cell>
          <cell r="B7739">
            <v>1779.73</v>
          </cell>
        </row>
        <row r="7740">
          <cell r="A7740">
            <v>41300</v>
          </cell>
          <cell r="B7740">
            <v>1779.25</v>
          </cell>
        </row>
        <row r="7741">
          <cell r="A7741">
            <v>41301</v>
          </cell>
          <cell r="B7741">
            <v>1779.25</v>
          </cell>
        </row>
        <row r="7742">
          <cell r="A7742">
            <v>41302</v>
          </cell>
          <cell r="B7742">
            <v>1779.25</v>
          </cell>
        </row>
        <row r="7743">
          <cell r="A7743">
            <v>41303</v>
          </cell>
          <cell r="B7743">
            <v>1779.84</v>
          </cell>
        </row>
        <row r="7744">
          <cell r="A7744">
            <v>41304</v>
          </cell>
          <cell r="B7744">
            <v>1776.09</v>
          </cell>
        </row>
        <row r="7745">
          <cell r="A7745">
            <v>41305</v>
          </cell>
          <cell r="B7745">
            <v>1773.24</v>
          </cell>
        </row>
        <row r="7746">
          <cell r="A7746">
            <v>41306</v>
          </cell>
          <cell r="B7746">
            <v>1775.65</v>
          </cell>
        </row>
        <row r="7747">
          <cell r="A7747">
            <v>41307</v>
          </cell>
          <cell r="B7747">
            <v>1776.2</v>
          </cell>
        </row>
        <row r="7748">
          <cell r="A7748">
            <v>41308</v>
          </cell>
          <cell r="B7748">
            <v>1776.2</v>
          </cell>
        </row>
        <row r="7749">
          <cell r="A7749">
            <v>41309</v>
          </cell>
          <cell r="B7749">
            <v>1776.2</v>
          </cell>
        </row>
        <row r="7750">
          <cell r="A7750">
            <v>41310</v>
          </cell>
          <cell r="B7750">
            <v>1785.92</v>
          </cell>
        </row>
        <row r="7751">
          <cell r="A7751">
            <v>41311</v>
          </cell>
          <cell r="B7751">
            <v>1789.09</v>
          </cell>
        </row>
        <row r="7752">
          <cell r="A7752">
            <v>41312</v>
          </cell>
          <cell r="B7752">
            <v>1791.24</v>
          </cell>
        </row>
        <row r="7753">
          <cell r="A7753">
            <v>41313</v>
          </cell>
          <cell r="B7753">
            <v>1795.21</v>
          </cell>
        </row>
        <row r="7754">
          <cell r="A7754">
            <v>41314</v>
          </cell>
          <cell r="B7754">
            <v>1790.61</v>
          </cell>
        </row>
        <row r="7755">
          <cell r="A7755">
            <v>41315</v>
          </cell>
          <cell r="B7755">
            <v>1790.61</v>
          </cell>
        </row>
        <row r="7756">
          <cell r="A7756">
            <v>41316</v>
          </cell>
          <cell r="B7756">
            <v>1790.61</v>
          </cell>
        </row>
        <row r="7757">
          <cell r="A7757">
            <v>41317</v>
          </cell>
          <cell r="B7757">
            <v>1784.71</v>
          </cell>
        </row>
        <row r="7758">
          <cell r="A7758">
            <v>41318</v>
          </cell>
          <cell r="B7758">
            <v>1783.2</v>
          </cell>
        </row>
        <row r="7759">
          <cell r="A7759">
            <v>41319</v>
          </cell>
          <cell r="B7759">
            <v>1777.72</v>
          </cell>
        </row>
        <row r="7760">
          <cell r="A7760">
            <v>41320</v>
          </cell>
          <cell r="B7760">
            <v>1783.19</v>
          </cell>
        </row>
        <row r="7761">
          <cell r="A7761">
            <v>41321</v>
          </cell>
          <cell r="B7761">
            <v>1785.41</v>
          </cell>
        </row>
        <row r="7762">
          <cell r="A7762">
            <v>41322</v>
          </cell>
          <cell r="B7762">
            <v>1785.41</v>
          </cell>
        </row>
        <row r="7763">
          <cell r="A7763">
            <v>41323</v>
          </cell>
          <cell r="B7763">
            <v>1785.41</v>
          </cell>
        </row>
        <row r="7764">
          <cell r="A7764">
            <v>41324</v>
          </cell>
          <cell r="B7764">
            <v>1785.41</v>
          </cell>
        </row>
        <row r="7765">
          <cell r="A7765">
            <v>41325</v>
          </cell>
          <cell r="B7765">
            <v>1794.63</v>
          </cell>
        </row>
        <row r="7766">
          <cell r="A7766">
            <v>41326</v>
          </cell>
          <cell r="B7766">
            <v>1791.33</v>
          </cell>
        </row>
        <row r="7767">
          <cell r="A7767">
            <v>41327</v>
          </cell>
          <cell r="B7767">
            <v>1798.21</v>
          </cell>
        </row>
        <row r="7768">
          <cell r="A7768">
            <v>41328</v>
          </cell>
          <cell r="B7768">
            <v>1800.7</v>
          </cell>
        </row>
        <row r="7769">
          <cell r="A7769">
            <v>41329</v>
          </cell>
          <cell r="B7769">
            <v>1800.7</v>
          </cell>
        </row>
        <row r="7770">
          <cell r="A7770">
            <v>41330</v>
          </cell>
          <cell r="B7770">
            <v>1800.7</v>
          </cell>
        </row>
        <row r="7771">
          <cell r="A7771">
            <v>41331</v>
          </cell>
          <cell r="B7771">
            <v>1806.11</v>
          </cell>
        </row>
        <row r="7772">
          <cell r="A7772">
            <v>41332</v>
          </cell>
          <cell r="B7772">
            <v>1818.54</v>
          </cell>
        </row>
        <row r="7773">
          <cell r="A7773">
            <v>41333</v>
          </cell>
          <cell r="B7773">
            <v>1816.42</v>
          </cell>
        </row>
        <row r="7774">
          <cell r="A7774">
            <v>41334</v>
          </cell>
          <cell r="B7774">
            <v>1814.28</v>
          </cell>
        </row>
        <row r="7775">
          <cell r="A7775">
            <v>41335</v>
          </cell>
          <cell r="B7775">
            <v>1816.48</v>
          </cell>
        </row>
        <row r="7776">
          <cell r="A7776">
            <v>41336</v>
          </cell>
          <cell r="B7776">
            <v>1816.48</v>
          </cell>
        </row>
        <row r="7777">
          <cell r="A7777">
            <v>41337</v>
          </cell>
          <cell r="B7777">
            <v>1816.48</v>
          </cell>
        </row>
        <row r="7778">
          <cell r="A7778">
            <v>41338</v>
          </cell>
          <cell r="B7778">
            <v>1813.53</v>
          </cell>
        </row>
        <row r="7779">
          <cell r="A7779">
            <v>41339</v>
          </cell>
          <cell r="B7779">
            <v>1809.65</v>
          </cell>
        </row>
        <row r="7780">
          <cell r="A7780">
            <v>41340</v>
          </cell>
          <cell r="B7780">
            <v>1808</v>
          </cell>
        </row>
        <row r="7781">
          <cell r="A7781">
            <v>41341</v>
          </cell>
          <cell r="B7781">
            <v>1803.65</v>
          </cell>
        </row>
        <row r="7782">
          <cell r="A7782">
            <v>41342</v>
          </cell>
          <cell r="B7782">
            <v>1800.45</v>
          </cell>
        </row>
        <row r="7783">
          <cell r="A7783">
            <v>41343</v>
          </cell>
          <cell r="B7783">
            <v>1800.45</v>
          </cell>
        </row>
        <row r="7784">
          <cell r="A7784">
            <v>41344</v>
          </cell>
          <cell r="B7784">
            <v>1800.45</v>
          </cell>
        </row>
        <row r="7785">
          <cell r="A7785">
            <v>41345</v>
          </cell>
          <cell r="B7785">
            <v>1801.2</v>
          </cell>
        </row>
        <row r="7786">
          <cell r="A7786">
            <v>41346</v>
          </cell>
          <cell r="B7786">
            <v>1801.64</v>
          </cell>
        </row>
        <row r="7787">
          <cell r="A7787">
            <v>41347</v>
          </cell>
          <cell r="B7787">
            <v>1798.56</v>
          </cell>
        </row>
        <row r="7788">
          <cell r="A7788">
            <v>41348</v>
          </cell>
          <cell r="B7788">
            <v>1797.28</v>
          </cell>
        </row>
        <row r="7789">
          <cell r="A7789">
            <v>41349</v>
          </cell>
          <cell r="B7789">
            <v>1804.06</v>
          </cell>
        </row>
        <row r="7790">
          <cell r="A7790">
            <v>41350</v>
          </cell>
          <cell r="B7790">
            <v>1804.06</v>
          </cell>
        </row>
        <row r="7791">
          <cell r="A7791">
            <v>41351</v>
          </cell>
          <cell r="B7791">
            <v>1804.06</v>
          </cell>
        </row>
        <row r="7792">
          <cell r="A7792">
            <v>41352</v>
          </cell>
          <cell r="B7792">
            <v>1809.58</v>
          </cell>
        </row>
        <row r="7793">
          <cell r="A7793">
            <v>41353</v>
          </cell>
          <cell r="B7793">
            <v>1809.83</v>
          </cell>
        </row>
        <row r="7794">
          <cell r="A7794">
            <v>41354</v>
          </cell>
          <cell r="B7794">
            <v>1812.35</v>
          </cell>
        </row>
        <row r="7795">
          <cell r="A7795">
            <v>41355</v>
          </cell>
          <cell r="B7795">
            <v>1822.78</v>
          </cell>
        </row>
        <row r="7796">
          <cell r="A7796">
            <v>41356</v>
          </cell>
          <cell r="B7796">
            <v>1825.79</v>
          </cell>
        </row>
        <row r="7797">
          <cell r="A7797">
            <v>41357</v>
          </cell>
          <cell r="B7797">
            <v>1825.79</v>
          </cell>
        </row>
        <row r="7798">
          <cell r="A7798">
            <v>41358</v>
          </cell>
          <cell r="B7798">
            <v>1825.79</v>
          </cell>
        </row>
        <row r="7799">
          <cell r="A7799">
            <v>41359</v>
          </cell>
          <cell r="B7799">
            <v>1825.79</v>
          </cell>
        </row>
        <row r="7800">
          <cell r="A7800">
            <v>41360</v>
          </cell>
          <cell r="B7800">
            <v>1828.95</v>
          </cell>
        </row>
        <row r="7801">
          <cell r="A7801">
            <v>41361</v>
          </cell>
          <cell r="B7801">
            <v>1832.2</v>
          </cell>
        </row>
        <row r="7802">
          <cell r="A7802">
            <v>41362</v>
          </cell>
          <cell r="B7802">
            <v>1832.2</v>
          </cell>
        </row>
        <row r="7803">
          <cell r="A7803">
            <v>41363</v>
          </cell>
          <cell r="B7803">
            <v>1832.2</v>
          </cell>
        </row>
        <row r="7804">
          <cell r="A7804">
            <v>41364</v>
          </cell>
          <cell r="B7804">
            <v>1832.2</v>
          </cell>
        </row>
        <row r="7805">
          <cell r="A7805">
            <v>41365</v>
          </cell>
          <cell r="B7805">
            <v>1832.2</v>
          </cell>
        </row>
        <row r="7806">
          <cell r="A7806">
            <v>41366</v>
          </cell>
          <cell r="B7806">
            <v>1823.12</v>
          </cell>
        </row>
        <row r="7807">
          <cell r="A7807">
            <v>41367</v>
          </cell>
          <cell r="B7807">
            <v>1817.14</v>
          </cell>
        </row>
        <row r="7808">
          <cell r="A7808">
            <v>41368</v>
          </cell>
          <cell r="B7808">
            <v>1819.93</v>
          </cell>
        </row>
        <row r="7809">
          <cell r="A7809">
            <v>41369</v>
          </cell>
          <cell r="B7809">
            <v>1829.01</v>
          </cell>
        </row>
        <row r="7810">
          <cell r="A7810">
            <v>41370</v>
          </cell>
          <cell r="B7810">
            <v>1826.88</v>
          </cell>
        </row>
        <row r="7811">
          <cell r="A7811">
            <v>41371</v>
          </cell>
          <cell r="B7811">
            <v>1826.88</v>
          </cell>
        </row>
        <row r="7812">
          <cell r="A7812">
            <v>41372</v>
          </cell>
          <cell r="B7812">
            <v>1826.88</v>
          </cell>
        </row>
        <row r="7813">
          <cell r="A7813">
            <v>41373</v>
          </cell>
          <cell r="B7813">
            <v>1817.66</v>
          </cell>
        </row>
        <row r="7814">
          <cell r="A7814">
            <v>41374</v>
          </cell>
          <cell r="B7814">
            <v>1813.11</v>
          </cell>
        </row>
        <row r="7815">
          <cell r="A7815">
            <v>41375</v>
          </cell>
          <cell r="B7815">
            <v>1821.2</v>
          </cell>
        </row>
        <row r="7816">
          <cell r="A7816">
            <v>41376</v>
          </cell>
          <cell r="B7816">
            <v>1823.84</v>
          </cell>
        </row>
        <row r="7817">
          <cell r="A7817">
            <v>41377</v>
          </cell>
          <cell r="B7817">
            <v>1827.79</v>
          </cell>
        </row>
        <row r="7818">
          <cell r="A7818">
            <v>41378</v>
          </cell>
          <cell r="B7818">
            <v>1827.79</v>
          </cell>
        </row>
        <row r="7819">
          <cell r="A7819">
            <v>41379</v>
          </cell>
          <cell r="B7819">
            <v>1827.79</v>
          </cell>
        </row>
        <row r="7820">
          <cell r="A7820">
            <v>41380</v>
          </cell>
          <cell r="B7820">
            <v>1834.86</v>
          </cell>
        </row>
        <row r="7821">
          <cell r="A7821">
            <v>41381</v>
          </cell>
          <cell r="B7821">
            <v>1833.98</v>
          </cell>
        </row>
        <row r="7822">
          <cell r="A7822">
            <v>41382</v>
          </cell>
          <cell r="B7822">
            <v>1846.46</v>
          </cell>
        </row>
        <row r="7823">
          <cell r="A7823">
            <v>41383</v>
          </cell>
          <cell r="B7823">
            <v>1847.02</v>
          </cell>
        </row>
        <row r="7824">
          <cell r="A7824">
            <v>41384</v>
          </cell>
          <cell r="B7824">
            <v>1835.57</v>
          </cell>
        </row>
        <row r="7825">
          <cell r="A7825">
            <v>41385</v>
          </cell>
          <cell r="B7825">
            <v>1835.57</v>
          </cell>
        </row>
        <row r="7826">
          <cell r="A7826">
            <v>41386</v>
          </cell>
          <cell r="B7826">
            <v>1835.57</v>
          </cell>
        </row>
        <row r="7827">
          <cell r="A7827">
            <v>41387</v>
          </cell>
          <cell r="B7827">
            <v>1841.14</v>
          </cell>
        </row>
        <row r="7828">
          <cell r="A7828">
            <v>41388</v>
          </cell>
          <cell r="B7828">
            <v>1838.03</v>
          </cell>
        </row>
        <row r="7829">
          <cell r="A7829">
            <v>41389</v>
          </cell>
          <cell r="B7829">
            <v>1836.79</v>
          </cell>
        </row>
        <row r="7830">
          <cell r="A7830">
            <v>41390</v>
          </cell>
          <cell r="B7830">
            <v>1830.84</v>
          </cell>
        </row>
        <row r="7831">
          <cell r="A7831">
            <v>41391</v>
          </cell>
          <cell r="B7831">
            <v>1833.7</v>
          </cell>
        </row>
        <row r="7832">
          <cell r="A7832">
            <v>41392</v>
          </cell>
          <cell r="B7832">
            <v>1833.7</v>
          </cell>
        </row>
        <row r="7833">
          <cell r="A7833">
            <v>41393</v>
          </cell>
          <cell r="B7833">
            <v>1833.7</v>
          </cell>
        </row>
        <row r="7834">
          <cell r="A7834">
            <v>41394</v>
          </cell>
          <cell r="B7834">
            <v>1828.79</v>
          </cell>
        </row>
        <row r="7835">
          <cell r="A7835">
            <v>41395</v>
          </cell>
          <cell r="B7835">
            <v>1825.83</v>
          </cell>
        </row>
        <row r="7836">
          <cell r="A7836">
            <v>41396</v>
          </cell>
          <cell r="B7836">
            <v>1825.83</v>
          </cell>
        </row>
        <row r="7837">
          <cell r="A7837">
            <v>41397</v>
          </cell>
          <cell r="B7837">
            <v>1836.34</v>
          </cell>
        </row>
        <row r="7838">
          <cell r="A7838">
            <v>41398</v>
          </cell>
          <cell r="B7838">
            <v>1835.88</v>
          </cell>
        </row>
        <row r="7839">
          <cell r="A7839">
            <v>41399</v>
          </cell>
          <cell r="B7839">
            <v>1835.88</v>
          </cell>
        </row>
        <row r="7840">
          <cell r="A7840">
            <v>41400</v>
          </cell>
          <cell r="B7840">
            <v>1835.88</v>
          </cell>
        </row>
        <row r="7841">
          <cell r="A7841">
            <v>41401</v>
          </cell>
          <cell r="B7841">
            <v>1831.42</v>
          </cell>
        </row>
        <row r="7842">
          <cell r="A7842">
            <v>41402</v>
          </cell>
          <cell r="B7842">
            <v>1827.13</v>
          </cell>
        </row>
        <row r="7843">
          <cell r="A7843">
            <v>41403</v>
          </cell>
          <cell r="B7843">
            <v>1830.7</v>
          </cell>
        </row>
        <row r="7844">
          <cell r="A7844">
            <v>41404</v>
          </cell>
          <cell r="B7844">
            <v>1833.07</v>
          </cell>
        </row>
        <row r="7845">
          <cell r="A7845">
            <v>41405</v>
          </cell>
          <cell r="B7845">
            <v>1834.83</v>
          </cell>
        </row>
        <row r="7846">
          <cell r="A7846">
            <v>41406</v>
          </cell>
          <cell r="B7846">
            <v>1834.83</v>
          </cell>
        </row>
        <row r="7847">
          <cell r="A7847">
            <v>41407</v>
          </cell>
          <cell r="B7847">
            <v>1834.83</v>
          </cell>
        </row>
        <row r="7848">
          <cell r="A7848">
            <v>41408</v>
          </cell>
          <cell r="B7848">
            <v>1834.83</v>
          </cell>
        </row>
        <row r="7849">
          <cell r="A7849">
            <v>41409</v>
          </cell>
          <cell r="B7849">
            <v>1838.63</v>
          </cell>
        </row>
        <row r="7850">
          <cell r="A7850">
            <v>41410</v>
          </cell>
          <cell r="B7850">
            <v>1843.75</v>
          </cell>
        </row>
        <row r="7851">
          <cell r="A7851">
            <v>41411</v>
          </cell>
          <cell r="B7851">
            <v>1838.82</v>
          </cell>
        </row>
        <row r="7852">
          <cell r="A7852">
            <v>41412</v>
          </cell>
          <cell r="B7852">
            <v>1841.35</v>
          </cell>
        </row>
        <row r="7853">
          <cell r="A7853">
            <v>41413</v>
          </cell>
          <cell r="B7853">
            <v>1841.35</v>
          </cell>
        </row>
        <row r="7854">
          <cell r="A7854">
            <v>41414</v>
          </cell>
          <cell r="B7854">
            <v>1841.35</v>
          </cell>
        </row>
        <row r="7855">
          <cell r="A7855">
            <v>41415</v>
          </cell>
          <cell r="B7855">
            <v>1842.59</v>
          </cell>
        </row>
        <row r="7856">
          <cell r="A7856">
            <v>41416</v>
          </cell>
          <cell r="B7856">
            <v>1846.76</v>
          </cell>
        </row>
        <row r="7857">
          <cell r="A7857">
            <v>41417</v>
          </cell>
          <cell r="B7857">
            <v>1850.55</v>
          </cell>
        </row>
        <row r="7858">
          <cell r="A7858">
            <v>41418</v>
          </cell>
          <cell r="B7858">
            <v>1864.02</v>
          </cell>
        </row>
        <row r="7859">
          <cell r="A7859">
            <v>41419</v>
          </cell>
          <cell r="B7859">
            <v>1874.1</v>
          </cell>
        </row>
        <row r="7860">
          <cell r="A7860">
            <v>41420</v>
          </cell>
          <cell r="B7860">
            <v>1874.1</v>
          </cell>
        </row>
        <row r="7861">
          <cell r="A7861">
            <v>41421</v>
          </cell>
          <cell r="B7861">
            <v>1874.1</v>
          </cell>
        </row>
        <row r="7862">
          <cell r="A7862">
            <v>41422</v>
          </cell>
          <cell r="B7862">
            <v>1874.1</v>
          </cell>
        </row>
        <row r="7863">
          <cell r="A7863">
            <v>41423</v>
          </cell>
          <cell r="B7863">
            <v>1897.1</v>
          </cell>
        </row>
        <row r="7864">
          <cell r="A7864">
            <v>41424</v>
          </cell>
          <cell r="B7864">
            <v>1894.13</v>
          </cell>
        </row>
        <row r="7865">
          <cell r="A7865">
            <v>41425</v>
          </cell>
          <cell r="B7865">
            <v>1891.48</v>
          </cell>
        </row>
        <row r="7866">
          <cell r="A7866">
            <v>41426</v>
          </cell>
          <cell r="B7866">
            <v>1907.76</v>
          </cell>
        </row>
        <row r="7867">
          <cell r="A7867">
            <v>41427</v>
          </cell>
          <cell r="B7867">
            <v>1907.76</v>
          </cell>
        </row>
        <row r="7868">
          <cell r="A7868">
            <v>41428</v>
          </cell>
          <cell r="B7868">
            <v>1907.76</v>
          </cell>
        </row>
        <row r="7869">
          <cell r="A7869">
            <v>41429</v>
          </cell>
          <cell r="B7869">
            <v>1907.76</v>
          </cell>
        </row>
        <row r="7870">
          <cell r="A7870">
            <v>41430</v>
          </cell>
          <cell r="B7870">
            <v>1894.4</v>
          </cell>
        </row>
        <row r="7871">
          <cell r="A7871">
            <v>41431</v>
          </cell>
          <cell r="B7871">
            <v>1899.08</v>
          </cell>
        </row>
        <row r="7872">
          <cell r="A7872">
            <v>41432</v>
          </cell>
          <cell r="B7872">
            <v>1907.88</v>
          </cell>
        </row>
        <row r="7873">
          <cell r="A7873">
            <v>41433</v>
          </cell>
          <cell r="B7873">
            <v>1898.8</v>
          </cell>
        </row>
        <row r="7874">
          <cell r="A7874">
            <v>41434</v>
          </cell>
          <cell r="B7874">
            <v>1898.8</v>
          </cell>
        </row>
        <row r="7875">
          <cell r="A7875">
            <v>41435</v>
          </cell>
          <cell r="B7875">
            <v>1898.8</v>
          </cell>
        </row>
        <row r="7876">
          <cell r="A7876">
            <v>41436</v>
          </cell>
          <cell r="B7876">
            <v>1898.8</v>
          </cell>
        </row>
        <row r="7877">
          <cell r="A7877">
            <v>41437</v>
          </cell>
          <cell r="B7877">
            <v>1907.12</v>
          </cell>
        </row>
        <row r="7878">
          <cell r="A7878">
            <v>41438</v>
          </cell>
          <cell r="B7878">
            <v>1897.53</v>
          </cell>
        </row>
        <row r="7879">
          <cell r="A7879">
            <v>41439</v>
          </cell>
          <cell r="B7879">
            <v>1895.01</v>
          </cell>
        </row>
        <row r="7880">
          <cell r="A7880">
            <v>41440</v>
          </cell>
          <cell r="B7880">
            <v>1882.38</v>
          </cell>
        </row>
        <row r="7881">
          <cell r="A7881">
            <v>41441</v>
          </cell>
          <cell r="B7881">
            <v>1882.38</v>
          </cell>
        </row>
        <row r="7882">
          <cell r="A7882">
            <v>41442</v>
          </cell>
          <cell r="B7882">
            <v>1882.38</v>
          </cell>
        </row>
        <row r="7883">
          <cell r="A7883">
            <v>41443</v>
          </cell>
          <cell r="B7883">
            <v>1883.57</v>
          </cell>
        </row>
        <row r="7884">
          <cell r="A7884">
            <v>41444</v>
          </cell>
          <cell r="B7884">
            <v>1902.47</v>
          </cell>
        </row>
        <row r="7885">
          <cell r="A7885">
            <v>41445</v>
          </cell>
          <cell r="B7885">
            <v>1900.87</v>
          </cell>
        </row>
        <row r="7886">
          <cell r="A7886">
            <v>41446</v>
          </cell>
          <cell r="B7886">
            <v>1937.26</v>
          </cell>
        </row>
        <row r="7887">
          <cell r="A7887">
            <v>41447</v>
          </cell>
          <cell r="B7887">
            <v>1941.06</v>
          </cell>
        </row>
        <row r="7888">
          <cell r="A7888">
            <v>41448</v>
          </cell>
          <cell r="B7888">
            <v>1941.06</v>
          </cell>
        </row>
        <row r="7889">
          <cell r="A7889">
            <v>41449</v>
          </cell>
          <cell r="B7889">
            <v>1941.06</v>
          </cell>
        </row>
        <row r="7890">
          <cell r="A7890">
            <v>41450</v>
          </cell>
          <cell r="B7890">
            <v>1942.97</v>
          </cell>
        </row>
        <row r="7891">
          <cell r="A7891">
            <v>41451</v>
          </cell>
          <cell r="B7891">
            <v>1928.27</v>
          </cell>
        </row>
        <row r="7892">
          <cell r="A7892">
            <v>41452</v>
          </cell>
          <cell r="B7892">
            <v>1921.86</v>
          </cell>
        </row>
        <row r="7893">
          <cell r="A7893">
            <v>41453</v>
          </cell>
          <cell r="B7893">
            <v>1922.63</v>
          </cell>
        </row>
        <row r="7894">
          <cell r="A7894">
            <v>41454</v>
          </cell>
          <cell r="B7894">
            <v>1929</v>
          </cell>
        </row>
        <row r="7895">
          <cell r="A7895">
            <v>41455</v>
          </cell>
          <cell r="B7895">
            <v>1929</v>
          </cell>
        </row>
        <row r="7896">
          <cell r="A7896">
            <v>41456</v>
          </cell>
          <cell r="B7896">
            <v>1929</v>
          </cell>
        </row>
        <row r="7897">
          <cell r="A7897">
            <v>41457</v>
          </cell>
          <cell r="B7897">
            <v>1929</v>
          </cell>
        </row>
        <row r="7898">
          <cell r="A7898">
            <v>41458</v>
          </cell>
          <cell r="B7898">
            <v>1919.42</v>
          </cell>
        </row>
        <row r="7899">
          <cell r="A7899">
            <v>41459</v>
          </cell>
          <cell r="B7899">
            <v>1915.45</v>
          </cell>
        </row>
        <row r="7900">
          <cell r="A7900">
            <v>41460</v>
          </cell>
          <cell r="B7900">
            <v>1915.45</v>
          </cell>
        </row>
        <row r="7901">
          <cell r="A7901">
            <v>41461</v>
          </cell>
          <cell r="B7901">
            <v>1927.4</v>
          </cell>
        </row>
        <row r="7902">
          <cell r="A7902">
            <v>41462</v>
          </cell>
          <cell r="B7902">
            <v>1927.4</v>
          </cell>
        </row>
        <row r="7903">
          <cell r="A7903">
            <v>41463</v>
          </cell>
          <cell r="B7903">
            <v>1927.4</v>
          </cell>
        </row>
        <row r="7904">
          <cell r="A7904">
            <v>41464</v>
          </cell>
          <cell r="B7904">
            <v>1926.84</v>
          </cell>
        </row>
        <row r="7905">
          <cell r="A7905">
            <v>41465</v>
          </cell>
          <cell r="B7905">
            <v>1920.12</v>
          </cell>
        </row>
        <row r="7906">
          <cell r="A7906">
            <v>41466</v>
          </cell>
          <cell r="B7906">
            <v>1920.24</v>
          </cell>
        </row>
        <row r="7907">
          <cell r="A7907">
            <v>41467</v>
          </cell>
          <cell r="B7907">
            <v>1910.79</v>
          </cell>
        </row>
        <row r="7908">
          <cell r="A7908">
            <v>41468</v>
          </cell>
          <cell r="B7908">
            <v>1905.25</v>
          </cell>
        </row>
        <row r="7909">
          <cell r="A7909">
            <v>41469</v>
          </cell>
          <cell r="B7909">
            <v>1905.25</v>
          </cell>
        </row>
        <row r="7910">
          <cell r="A7910">
            <v>41470</v>
          </cell>
          <cell r="B7910">
            <v>1905.25</v>
          </cell>
        </row>
        <row r="7911">
          <cell r="A7911">
            <v>41471</v>
          </cell>
          <cell r="B7911">
            <v>1893.16</v>
          </cell>
        </row>
        <row r="7912">
          <cell r="A7912">
            <v>41472</v>
          </cell>
          <cell r="B7912">
            <v>1878.42</v>
          </cell>
        </row>
        <row r="7913">
          <cell r="A7913">
            <v>41473</v>
          </cell>
          <cell r="B7913">
            <v>1873.25</v>
          </cell>
        </row>
        <row r="7914">
          <cell r="A7914">
            <v>41474</v>
          </cell>
          <cell r="B7914">
            <v>1883.29</v>
          </cell>
        </row>
        <row r="7915">
          <cell r="A7915">
            <v>41475</v>
          </cell>
          <cell r="B7915">
            <v>1884.01</v>
          </cell>
        </row>
        <row r="7916">
          <cell r="A7916">
            <v>41476</v>
          </cell>
          <cell r="B7916">
            <v>1884.01</v>
          </cell>
        </row>
        <row r="7917">
          <cell r="A7917">
            <v>41477</v>
          </cell>
          <cell r="B7917">
            <v>1884.01</v>
          </cell>
        </row>
        <row r="7918">
          <cell r="A7918">
            <v>41478</v>
          </cell>
          <cell r="B7918">
            <v>1880.87</v>
          </cell>
        </row>
        <row r="7919">
          <cell r="A7919">
            <v>41479</v>
          </cell>
          <cell r="B7919">
            <v>1886.06</v>
          </cell>
        </row>
        <row r="7920">
          <cell r="A7920">
            <v>41480</v>
          </cell>
          <cell r="B7920">
            <v>1891.02</v>
          </cell>
        </row>
        <row r="7921">
          <cell r="A7921">
            <v>41481</v>
          </cell>
          <cell r="B7921">
            <v>1887.4</v>
          </cell>
        </row>
        <row r="7922">
          <cell r="A7922">
            <v>41482</v>
          </cell>
          <cell r="B7922">
            <v>1886.26</v>
          </cell>
        </row>
        <row r="7923">
          <cell r="A7923">
            <v>41483</v>
          </cell>
          <cell r="B7923">
            <v>1886.26</v>
          </cell>
        </row>
        <row r="7924">
          <cell r="A7924">
            <v>41484</v>
          </cell>
          <cell r="B7924">
            <v>1886.26</v>
          </cell>
        </row>
        <row r="7925">
          <cell r="A7925">
            <v>41485</v>
          </cell>
          <cell r="B7925">
            <v>1888.95</v>
          </cell>
        </row>
        <row r="7926">
          <cell r="A7926">
            <v>41486</v>
          </cell>
          <cell r="B7926">
            <v>1890.33</v>
          </cell>
        </row>
        <row r="7927">
          <cell r="A7927">
            <v>41487</v>
          </cell>
          <cell r="B7927">
            <v>1896.15</v>
          </cell>
        </row>
        <row r="7928">
          <cell r="A7928">
            <v>41488</v>
          </cell>
          <cell r="B7928">
            <v>1896.65</v>
          </cell>
        </row>
        <row r="7929">
          <cell r="A7929">
            <v>41489</v>
          </cell>
          <cell r="B7929">
            <v>1891.67</v>
          </cell>
        </row>
        <row r="7930">
          <cell r="A7930">
            <v>41490</v>
          </cell>
          <cell r="B7930">
            <v>1891.67</v>
          </cell>
        </row>
        <row r="7931">
          <cell r="A7931">
            <v>41491</v>
          </cell>
          <cell r="B7931">
            <v>1891.67</v>
          </cell>
        </row>
        <row r="7932">
          <cell r="A7932">
            <v>41492</v>
          </cell>
          <cell r="B7932">
            <v>1883.24</v>
          </cell>
        </row>
        <row r="7933">
          <cell r="A7933">
            <v>41493</v>
          </cell>
          <cell r="B7933">
            <v>1882.01</v>
          </cell>
        </row>
        <row r="7934">
          <cell r="A7934">
            <v>41494</v>
          </cell>
          <cell r="B7934">
            <v>1882.01</v>
          </cell>
        </row>
        <row r="7935">
          <cell r="A7935">
            <v>41495</v>
          </cell>
          <cell r="B7935">
            <v>1877.23</v>
          </cell>
        </row>
        <row r="7936">
          <cell r="A7936">
            <v>41496</v>
          </cell>
          <cell r="B7936">
            <v>1873.92</v>
          </cell>
        </row>
        <row r="7937">
          <cell r="A7937">
            <v>41497</v>
          </cell>
          <cell r="B7937">
            <v>1873.92</v>
          </cell>
        </row>
        <row r="7938">
          <cell r="A7938">
            <v>41498</v>
          </cell>
          <cell r="B7938">
            <v>1873.92</v>
          </cell>
        </row>
        <row r="7939">
          <cell r="A7939">
            <v>41499</v>
          </cell>
          <cell r="B7939">
            <v>1868.9</v>
          </cell>
        </row>
        <row r="7940">
          <cell r="A7940">
            <v>41500</v>
          </cell>
          <cell r="B7940">
            <v>1882.36</v>
          </cell>
        </row>
        <row r="7941">
          <cell r="A7941">
            <v>41501</v>
          </cell>
          <cell r="B7941">
            <v>1883.15</v>
          </cell>
        </row>
        <row r="7942">
          <cell r="A7942">
            <v>41502</v>
          </cell>
          <cell r="B7942">
            <v>1901.03</v>
          </cell>
        </row>
        <row r="7943">
          <cell r="A7943">
            <v>41503</v>
          </cell>
          <cell r="B7943">
            <v>1907.06</v>
          </cell>
        </row>
        <row r="7944">
          <cell r="A7944">
            <v>41504</v>
          </cell>
          <cell r="B7944">
            <v>1907.06</v>
          </cell>
        </row>
        <row r="7945">
          <cell r="A7945">
            <v>41505</v>
          </cell>
          <cell r="B7945">
            <v>1907.06</v>
          </cell>
        </row>
        <row r="7946">
          <cell r="A7946">
            <v>41506</v>
          </cell>
          <cell r="B7946">
            <v>1907.06</v>
          </cell>
        </row>
        <row r="7947">
          <cell r="A7947">
            <v>41507</v>
          </cell>
          <cell r="B7947">
            <v>1922.73</v>
          </cell>
        </row>
        <row r="7948">
          <cell r="A7948">
            <v>41508</v>
          </cell>
          <cell r="B7948">
            <v>1929.75</v>
          </cell>
        </row>
        <row r="7949">
          <cell r="A7949">
            <v>41509</v>
          </cell>
          <cell r="B7949">
            <v>1921.99</v>
          </cell>
        </row>
        <row r="7950">
          <cell r="A7950">
            <v>41510</v>
          </cell>
          <cell r="B7950">
            <v>1911.16</v>
          </cell>
        </row>
        <row r="7951">
          <cell r="A7951">
            <v>41511</v>
          </cell>
          <cell r="B7951">
            <v>1911.16</v>
          </cell>
        </row>
        <row r="7952">
          <cell r="A7952">
            <v>41512</v>
          </cell>
          <cell r="B7952">
            <v>1911.16</v>
          </cell>
        </row>
        <row r="7953">
          <cell r="A7953">
            <v>41513</v>
          </cell>
          <cell r="B7953">
            <v>1922.96</v>
          </cell>
        </row>
        <row r="7954">
          <cell r="A7954">
            <v>41514</v>
          </cell>
          <cell r="B7954">
            <v>1938.26</v>
          </cell>
        </row>
        <row r="7955">
          <cell r="A7955">
            <v>41515</v>
          </cell>
          <cell r="B7955">
            <v>1939.85</v>
          </cell>
        </row>
        <row r="7956">
          <cell r="A7956">
            <v>41516</v>
          </cell>
          <cell r="B7956">
            <v>1943.04</v>
          </cell>
        </row>
        <row r="7957">
          <cell r="A7957">
            <v>41517</v>
          </cell>
          <cell r="B7957">
            <v>1935.43</v>
          </cell>
        </row>
        <row r="7958">
          <cell r="A7958">
            <v>41518</v>
          </cell>
          <cell r="B7958">
            <v>1935.43</v>
          </cell>
        </row>
        <row r="7959">
          <cell r="A7959">
            <v>41519</v>
          </cell>
          <cell r="B7959">
            <v>1935.43</v>
          </cell>
        </row>
        <row r="7960">
          <cell r="A7960">
            <v>41520</v>
          </cell>
          <cell r="B7960">
            <v>1935.43</v>
          </cell>
        </row>
        <row r="7961">
          <cell r="A7961">
            <v>41521</v>
          </cell>
          <cell r="B7961">
            <v>1946.28</v>
          </cell>
        </row>
        <row r="7962">
          <cell r="A7962">
            <v>41522</v>
          </cell>
          <cell r="B7962">
            <v>1938.99</v>
          </cell>
        </row>
        <row r="7963">
          <cell r="A7963">
            <v>41523</v>
          </cell>
          <cell r="B7963">
            <v>1952.11</v>
          </cell>
        </row>
        <row r="7964">
          <cell r="A7964">
            <v>41524</v>
          </cell>
          <cell r="B7964">
            <v>1947.99</v>
          </cell>
        </row>
        <row r="7965">
          <cell r="A7965">
            <v>41525</v>
          </cell>
          <cell r="B7965">
            <v>1947.99</v>
          </cell>
        </row>
        <row r="7966">
          <cell r="A7966">
            <v>41526</v>
          </cell>
          <cell r="B7966">
            <v>1947.99</v>
          </cell>
        </row>
        <row r="7967">
          <cell r="A7967">
            <v>41527</v>
          </cell>
          <cell r="B7967">
            <v>1946.06</v>
          </cell>
        </row>
        <row r="7968">
          <cell r="A7968">
            <v>41528</v>
          </cell>
          <cell r="B7968">
            <v>1935.55</v>
          </cell>
        </row>
        <row r="7969">
          <cell r="A7969">
            <v>41529</v>
          </cell>
          <cell r="B7969">
            <v>1923.64</v>
          </cell>
        </row>
        <row r="7970">
          <cell r="A7970">
            <v>41530</v>
          </cell>
          <cell r="B7970">
            <v>1919.25</v>
          </cell>
        </row>
        <row r="7971">
          <cell r="A7971">
            <v>41531</v>
          </cell>
          <cell r="B7971">
            <v>1919.54</v>
          </cell>
        </row>
        <row r="7972">
          <cell r="A7972">
            <v>41532</v>
          </cell>
          <cell r="B7972">
            <v>1919.54</v>
          </cell>
        </row>
        <row r="7973">
          <cell r="A7973">
            <v>41533</v>
          </cell>
          <cell r="B7973">
            <v>1919.54</v>
          </cell>
        </row>
        <row r="7974">
          <cell r="A7974">
            <v>41534</v>
          </cell>
          <cell r="B7974">
            <v>1917.03</v>
          </cell>
        </row>
        <row r="7975">
          <cell r="A7975">
            <v>41535</v>
          </cell>
          <cell r="B7975">
            <v>1914.12</v>
          </cell>
        </row>
        <row r="7976">
          <cell r="A7976">
            <v>41536</v>
          </cell>
          <cell r="B7976">
            <v>1911.3</v>
          </cell>
        </row>
        <row r="7977">
          <cell r="A7977">
            <v>41537</v>
          </cell>
          <cell r="B7977">
            <v>1887.3</v>
          </cell>
        </row>
        <row r="7978">
          <cell r="A7978">
            <v>41538</v>
          </cell>
          <cell r="B7978">
            <v>1889.12</v>
          </cell>
        </row>
        <row r="7979">
          <cell r="A7979">
            <v>41539</v>
          </cell>
          <cell r="B7979">
            <v>1889.12</v>
          </cell>
        </row>
        <row r="7980">
          <cell r="A7980">
            <v>41540</v>
          </cell>
          <cell r="B7980">
            <v>1889.12</v>
          </cell>
        </row>
        <row r="7981">
          <cell r="A7981">
            <v>41541</v>
          </cell>
          <cell r="B7981">
            <v>1892.89</v>
          </cell>
        </row>
        <row r="7982">
          <cell r="A7982">
            <v>41542</v>
          </cell>
          <cell r="B7982">
            <v>1888.14</v>
          </cell>
        </row>
        <row r="7983">
          <cell r="A7983">
            <v>41543</v>
          </cell>
          <cell r="B7983">
            <v>1893.42</v>
          </cell>
        </row>
        <row r="7984">
          <cell r="A7984">
            <v>41544</v>
          </cell>
          <cell r="B7984">
            <v>1899.1</v>
          </cell>
        </row>
        <row r="7985">
          <cell r="A7985">
            <v>41545</v>
          </cell>
          <cell r="B7985">
            <v>1914.65</v>
          </cell>
        </row>
        <row r="7986">
          <cell r="A7986">
            <v>41546</v>
          </cell>
          <cell r="B7986">
            <v>1914.65</v>
          </cell>
        </row>
        <row r="7987">
          <cell r="A7987">
            <v>41547</v>
          </cell>
          <cell r="B7987">
            <v>1914.65</v>
          </cell>
        </row>
        <row r="7988">
          <cell r="A7988">
            <v>41548</v>
          </cell>
          <cell r="B7988">
            <v>1908.29</v>
          </cell>
        </row>
        <row r="7989">
          <cell r="A7989">
            <v>41549</v>
          </cell>
          <cell r="B7989">
            <v>1893.77</v>
          </cell>
        </row>
        <row r="7990">
          <cell r="A7990">
            <v>41550</v>
          </cell>
          <cell r="B7990">
            <v>1884.97</v>
          </cell>
        </row>
        <row r="7991">
          <cell r="A7991">
            <v>41551</v>
          </cell>
          <cell r="B7991">
            <v>1889.95</v>
          </cell>
        </row>
        <row r="7992">
          <cell r="A7992">
            <v>41552</v>
          </cell>
          <cell r="B7992">
            <v>1886.78</v>
          </cell>
        </row>
        <row r="7993">
          <cell r="A7993">
            <v>41553</v>
          </cell>
          <cell r="B7993">
            <v>1886.78</v>
          </cell>
        </row>
        <row r="7994">
          <cell r="A7994">
            <v>41554</v>
          </cell>
          <cell r="B7994">
            <v>1886.78</v>
          </cell>
        </row>
        <row r="7995">
          <cell r="A7995">
            <v>41555</v>
          </cell>
          <cell r="B7995">
            <v>1885.19</v>
          </cell>
        </row>
        <row r="7996">
          <cell r="A7996">
            <v>41556</v>
          </cell>
          <cell r="B7996">
            <v>1889.17</v>
          </cell>
        </row>
        <row r="7997">
          <cell r="A7997">
            <v>41557</v>
          </cell>
          <cell r="B7997">
            <v>1894.06</v>
          </cell>
        </row>
        <row r="7998">
          <cell r="A7998">
            <v>41558</v>
          </cell>
          <cell r="B7998">
            <v>1885.84</v>
          </cell>
        </row>
        <row r="7999">
          <cell r="A7999">
            <v>41559</v>
          </cell>
          <cell r="B7999">
            <v>1883.65</v>
          </cell>
        </row>
        <row r="8000">
          <cell r="A8000">
            <v>41560</v>
          </cell>
          <cell r="B8000">
            <v>1883.65</v>
          </cell>
        </row>
        <row r="8001">
          <cell r="A8001">
            <v>41561</v>
          </cell>
          <cell r="B8001">
            <v>1883.65</v>
          </cell>
        </row>
        <row r="8002">
          <cell r="A8002">
            <v>41562</v>
          </cell>
          <cell r="B8002">
            <v>1883.65</v>
          </cell>
        </row>
        <row r="8003">
          <cell r="A8003">
            <v>41563</v>
          </cell>
          <cell r="B8003">
            <v>1883.7</v>
          </cell>
        </row>
        <row r="8004">
          <cell r="A8004">
            <v>41564</v>
          </cell>
          <cell r="B8004">
            <v>1880.91</v>
          </cell>
        </row>
        <row r="8005">
          <cell r="A8005">
            <v>41565</v>
          </cell>
          <cell r="B8005">
            <v>1879.48</v>
          </cell>
        </row>
        <row r="8006">
          <cell r="A8006">
            <v>41566</v>
          </cell>
          <cell r="B8006">
            <v>1879.88</v>
          </cell>
        </row>
        <row r="8007">
          <cell r="A8007">
            <v>41567</v>
          </cell>
          <cell r="B8007">
            <v>1879.88</v>
          </cell>
        </row>
        <row r="8008">
          <cell r="A8008">
            <v>41568</v>
          </cell>
          <cell r="B8008">
            <v>1879.88</v>
          </cell>
        </row>
        <row r="8009">
          <cell r="A8009">
            <v>41569</v>
          </cell>
          <cell r="B8009">
            <v>1885.52</v>
          </cell>
        </row>
        <row r="8010">
          <cell r="A8010">
            <v>41570</v>
          </cell>
          <cell r="B8010">
            <v>1879.46</v>
          </cell>
        </row>
        <row r="8011">
          <cell r="A8011">
            <v>41571</v>
          </cell>
          <cell r="B8011">
            <v>1883.14</v>
          </cell>
        </row>
        <row r="8012">
          <cell r="A8012">
            <v>41572</v>
          </cell>
          <cell r="B8012">
            <v>1882.11</v>
          </cell>
        </row>
        <row r="8013">
          <cell r="A8013">
            <v>41573</v>
          </cell>
          <cell r="B8013">
            <v>1882.34</v>
          </cell>
        </row>
        <row r="8014">
          <cell r="A8014">
            <v>41574</v>
          </cell>
          <cell r="B8014">
            <v>1882.34</v>
          </cell>
        </row>
        <row r="8015">
          <cell r="A8015">
            <v>41575</v>
          </cell>
          <cell r="B8015">
            <v>1882.34</v>
          </cell>
        </row>
        <row r="8016">
          <cell r="A8016">
            <v>41576</v>
          </cell>
          <cell r="B8016">
            <v>1884.43</v>
          </cell>
        </row>
        <row r="8017">
          <cell r="A8017">
            <v>41577</v>
          </cell>
          <cell r="B8017">
            <v>1883.42</v>
          </cell>
        </row>
        <row r="8018">
          <cell r="A8018">
            <v>41578</v>
          </cell>
          <cell r="B8018">
            <v>1884.06</v>
          </cell>
        </row>
        <row r="8019">
          <cell r="A8019">
            <v>41579</v>
          </cell>
          <cell r="B8019">
            <v>1889.16</v>
          </cell>
        </row>
        <row r="8020">
          <cell r="A8020">
            <v>41580</v>
          </cell>
          <cell r="B8020">
            <v>1901.22</v>
          </cell>
        </row>
        <row r="8021">
          <cell r="A8021">
            <v>41581</v>
          </cell>
          <cell r="B8021">
            <v>1901.22</v>
          </cell>
        </row>
        <row r="8022">
          <cell r="A8022">
            <v>41582</v>
          </cell>
          <cell r="B8022">
            <v>1901.22</v>
          </cell>
        </row>
        <row r="8023">
          <cell r="A8023">
            <v>41583</v>
          </cell>
          <cell r="B8023">
            <v>1901.22</v>
          </cell>
        </row>
        <row r="8024">
          <cell r="A8024">
            <v>41584</v>
          </cell>
          <cell r="B8024">
            <v>1916.22</v>
          </cell>
        </row>
        <row r="8025">
          <cell r="A8025">
            <v>41585</v>
          </cell>
          <cell r="B8025">
            <v>1916.8</v>
          </cell>
        </row>
        <row r="8026">
          <cell r="A8026">
            <v>41586</v>
          </cell>
          <cell r="B8026">
            <v>1924.87</v>
          </cell>
        </row>
        <row r="8027">
          <cell r="A8027">
            <v>41587</v>
          </cell>
          <cell r="B8027">
            <v>1932.77</v>
          </cell>
        </row>
        <row r="8028">
          <cell r="A8028">
            <v>41588</v>
          </cell>
          <cell r="B8028">
            <v>1932.77</v>
          </cell>
        </row>
        <row r="8029">
          <cell r="A8029">
            <v>41589</v>
          </cell>
          <cell r="B8029">
            <v>1932.77</v>
          </cell>
        </row>
        <row r="8030">
          <cell r="A8030">
            <v>41590</v>
          </cell>
          <cell r="B8030">
            <v>1932.77</v>
          </cell>
        </row>
        <row r="8031">
          <cell r="A8031">
            <v>41591</v>
          </cell>
          <cell r="B8031">
            <v>1928.96</v>
          </cell>
        </row>
        <row r="8032">
          <cell r="A8032">
            <v>41592</v>
          </cell>
          <cell r="B8032">
            <v>1932.03</v>
          </cell>
        </row>
        <row r="8033">
          <cell r="A8033">
            <v>41593</v>
          </cell>
          <cell r="B8033">
            <v>1929.24</v>
          </cell>
        </row>
        <row r="8034">
          <cell r="A8034">
            <v>41594</v>
          </cell>
          <cell r="B8034">
            <v>1919.89</v>
          </cell>
        </row>
        <row r="8035">
          <cell r="A8035">
            <v>41595</v>
          </cell>
          <cell r="B8035">
            <v>1919.89</v>
          </cell>
        </row>
        <row r="8036">
          <cell r="A8036">
            <v>41596</v>
          </cell>
          <cell r="B8036">
            <v>1919.89</v>
          </cell>
        </row>
        <row r="8037">
          <cell r="A8037">
            <v>41597</v>
          </cell>
          <cell r="B8037">
            <v>1915.37</v>
          </cell>
        </row>
        <row r="8038">
          <cell r="A8038">
            <v>41598</v>
          </cell>
          <cell r="B8038">
            <v>1919.2</v>
          </cell>
        </row>
        <row r="8039">
          <cell r="A8039">
            <v>41599</v>
          </cell>
          <cell r="B8039">
            <v>1923.19</v>
          </cell>
        </row>
        <row r="8040">
          <cell r="A8040">
            <v>41600</v>
          </cell>
          <cell r="B8040">
            <v>1932.42</v>
          </cell>
        </row>
        <row r="8041">
          <cell r="A8041">
            <v>41601</v>
          </cell>
          <cell r="B8041">
            <v>1929.13</v>
          </cell>
        </row>
        <row r="8042">
          <cell r="A8042">
            <v>41602</v>
          </cell>
          <cell r="B8042">
            <v>1929.13</v>
          </cell>
        </row>
        <row r="8043">
          <cell r="A8043">
            <v>41603</v>
          </cell>
          <cell r="B8043">
            <v>1929.13</v>
          </cell>
        </row>
        <row r="8044">
          <cell r="A8044">
            <v>41604</v>
          </cell>
          <cell r="B8044">
            <v>1926.99</v>
          </cell>
        </row>
        <row r="8045">
          <cell r="A8045">
            <v>41605</v>
          </cell>
          <cell r="B8045">
            <v>1926.74</v>
          </cell>
        </row>
        <row r="8046">
          <cell r="A8046">
            <v>41606</v>
          </cell>
          <cell r="B8046">
            <v>1928.25</v>
          </cell>
        </row>
        <row r="8047">
          <cell r="A8047">
            <v>41607</v>
          </cell>
          <cell r="B8047">
            <v>1928.25</v>
          </cell>
        </row>
        <row r="8048">
          <cell r="A8048">
            <v>41608</v>
          </cell>
          <cell r="B8048">
            <v>1931.88</v>
          </cell>
        </row>
        <row r="8049">
          <cell r="A8049">
            <v>41609</v>
          </cell>
          <cell r="B8049">
            <v>1931.88</v>
          </cell>
        </row>
        <row r="8050">
          <cell r="A8050">
            <v>41610</v>
          </cell>
          <cell r="B8050">
            <v>1931.88</v>
          </cell>
        </row>
        <row r="8051">
          <cell r="A8051">
            <v>41611</v>
          </cell>
          <cell r="B8051">
            <v>1934.16</v>
          </cell>
        </row>
        <row r="8052">
          <cell r="A8052">
            <v>41612</v>
          </cell>
          <cell r="B8052">
            <v>1941.01</v>
          </cell>
        </row>
        <row r="8053">
          <cell r="A8053">
            <v>41613</v>
          </cell>
          <cell r="B8053">
            <v>1948.48</v>
          </cell>
        </row>
        <row r="8054">
          <cell r="A8054">
            <v>41614</v>
          </cell>
          <cell r="B8054">
            <v>1940.26</v>
          </cell>
        </row>
        <row r="8055">
          <cell r="A8055">
            <v>41615</v>
          </cell>
          <cell r="B8055">
            <v>1936.33</v>
          </cell>
        </row>
        <row r="8056">
          <cell r="A8056">
            <v>41616</v>
          </cell>
          <cell r="B8056">
            <v>1936.33</v>
          </cell>
        </row>
        <row r="8057">
          <cell r="A8057">
            <v>41617</v>
          </cell>
          <cell r="B8057">
            <v>1936.33</v>
          </cell>
        </row>
        <row r="8058">
          <cell r="A8058">
            <v>41618</v>
          </cell>
          <cell r="B8058">
            <v>1932.71</v>
          </cell>
        </row>
        <row r="8059">
          <cell r="A8059">
            <v>41619</v>
          </cell>
          <cell r="B8059">
            <v>1933.52</v>
          </cell>
        </row>
        <row r="8060">
          <cell r="A8060">
            <v>41620</v>
          </cell>
          <cell r="B8060">
            <v>1935.61</v>
          </cell>
        </row>
        <row r="8061">
          <cell r="A8061">
            <v>41621</v>
          </cell>
          <cell r="B8061">
            <v>1935.89</v>
          </cell>
        </row>
        <row r="8062">
          <cell r="A8062">
            <v>41622</v>
          </cell>
          <cell r="B8062">
            <v>1930.87</v>
          </cell>
        </row>
        <row r="8063">
          <cell r="A8063">
            <v>41623</v>
          </cell>
          <cell r="B8063">
            <v>1930.87</v>
          </cell>
        </row>
        <row r="8064">
          <cell r="A8064">
            <v>41624</v>
          </cell>
          <cell r="B8064">
            <v>1930.87</v>
          </cell>
        </row>
        <row r="8065">
          <cell r="A8065">
            <v>41625</v>
          </cell>
          <cell r="B8065">
            <v>1934.95</v>
          </cell>
        </row>
        <row r="8066">
          <cell r="A8066">
            <v>41626</v>
          </cell>
          <cell r="B8066">
            <v>1936.14</v>
          </cell>
        </row>
        <row r="8067">
          <cell r="A8067">
            <v>41627</v>
          </cell>
          <cell r="B8067">
            <v>1945.6</v>
          </cell>
        </row>
        <row r="8068">
          <cell r="A8068">
            <v>41628</v>
          </cell>
          <cell r="B8068">
            <v>1943.46</v>
          </cell>
        </row>
        <row r="8069">
          <cell r="A8069">
            <v>41629</v>
          </cell>
          <cell r="B8069">
            <v>1935.93</v>
          </cell>
        </row>
        <row r="8070">
          <cell r="A8070">
            <v>41630</v>
          </cell>
          <cell r="B8070">
            <v>1935.93</v>
          </cell>
        </row>
        <row r="8071">
          <cell r="A8071">
            <v>41631</v>
          </cell>
          <cell r="B8071">
            <v>1935.93</v>
          </cell>
        </row>
        <row r="8072">
          <cell r="A8072">
            <v>41632</v>
          </cell>
          <cell r="B8072">
            <v>1925.45</v>
          </cell>
        </row>
        <row r="8073">
          <cell r="A8073">
            <v>41633</v>
          </cell>
          <cell r="B8073">
            <v>1922.76</v>
          </cell>
        </row>
        <row r="8074">
          <cell r="A8074">
            <v>41634</v>
          </cell>
          <cell r="B8074">
            <v>1922.76</v>
          </cell>
        </row>
        <row r="8075">
          <cell r="A8075">
            <v>41635</v>
          </cell>
          <cell r="B8075">
            <v>1921.22</v>
          </cell>
        </row>
        <row r="8076">
          <cell r="A8076">
            <v>41636</v>
          </cell>
          <cell r="B8076">
            <v>1922.56</v>
          </cell>
        </row>
        <row r="8077">
          <cell r="A8077">
            <v>41637</v>
          </cell>
          <cell r="B8077">
            <v>1922.56</v>
          </cell>
        </row>
        <row r="8078">
          <cell r="A8078">
            <v>41638</v>
          </cell>
          <cell r="B8078">
            <v>1922.56</v>
          </cell>
        </row>
        <row r="8079">
          <cell r="A8079">
            <v>41639</v>
          </cell>
          <cell r="B8079">
            <v>1926.83</v>
          </cell>
        </row>
        <row r="8080">
          <cell r="A8080">
            <v>41640</v>
          </cell>
          <cell r="B8080">
            <v>1926.83</v>
          </cell>
        </row>
        <row r="8081">
          <cell r="A8081">
            <v>41641</v>
          </cell>
          <cell r="B8081">
            <v>1926.83</v>
          </cell>
        </row>
        <row r="8082">
          <cell r="A8082">
            <v>41642</v>
          </cell>
          <cell r="B8082">
            <v>1938.89</v>
          </cell>
        </row>
        <row r="8083">
          <cell r="A8083">
            <v>41643</v>
          </cell>
          <cell r="B8083">
            <v>1936.92</v>
          </cell>
        </row>
        <row r="8084">
          <cell r="A8084">
            <v>41644</v>
          </cell>
          <cell r="B8084">
            <v>1936.92</v>
          </cell>
        </row>
        <row r="8085">
          <cell r="A8085">
            <v>41645</v>
          </cell>
          <cell r="B8085">
            <v>1936.92</v>
          </cell>
        </row>
        <row r="8086">
          <cell r="A8086">
            <v>41646</v>
          </cell>
          <cell r="B8086">
            <v>1936.92</v>
          </cell>
        </row>
        <row r="8087">
          <cell r="A8087">
            <v>41647</v>
          </cell>
          <cell r="B8087">
            <v>1930.45</v>
          </cell>
        </row>
        <row r="8088">
          <cell r="A8088">
            <v>41648</v>
          </cell>
          <cell r="B8088">
            <v>1933.24</v>
          </cell>
        </row>
        <row r="8089">
          <cell r="A8089">
            <v>41649</v>
          </cell>
          <cell r="B8089">
            <v>1934.88</v>
          </cell>
        </row>
        <row r="8090">
          <cell r="A8090">
            <v>41650</v>
          </cell>
          <cell r="B8090">
            <v>1926.55</v>
          </cell>
        </row>
        <row r="8091">
          <cell r="A8091">
            <v>41651</v>
          </cell>
          <cell r="B8091">
            <v>1926.55</v>
          </cell>
        </row>
        <row r="8092">
          <cell r="A8092">
            <v>41652</v>
          </cell>
          <cell r="B8092">
            <v>1926.55</v>
          </cell>
        </row>
        <row r="8093">
          <cell r="A8093">
            <v>41653</v>
          </cell>
          <cell r="B8093">
            <v>1924.79</v>
          </cell>
        </row>
        <row r="8094">
          <cell r="A8094">
            <v>41654</v>
          </cell>
          <cell r="B8094">
            <v>1932.59</v>
          </cell>
        </row>
        <row r="8095">
          <cell r="A8095">
            <v>41655</v>
          </cell>
          <cell r="B8095">
            <v>1941.45</v>
          </cell>
        </row>
        <row r="8096">
          <cell r="A8096">
            <v>41656</v>
          </cell>
          <cell r="B8096">
            <v>1947.15</v>
          </cell>
        </row>
        <row r="8097">
          <cell r="A8097">
            <v>41657</v>
          </cell>
          <cell r="B8097">
            <v>1957.86</v>
          </cell>
        </row>
        <row r="8098">
          <cell r="A8098">
            <v>41658</v>
          </cell>
          <cell r="B8098">
            <v>1957.86</v>
          </cell>
        </row>
        <row r="8099">
          <cell r="A8099">
            <v>41659</v>
          </cell>
          <cell r="B8099">
            <v>1957.86</v>
          </cell>
        </row>
        <row r="8100">
          <cell r="A8100">
            <v>41660</v>
          </cell>
          <cell r="B8100">
            <v>1957.86</v>
          </cell>
        </row>
        <row r="8101">
          <cell r="A8101">
            <v>41661</v>
          </cell>
          <cell r="B8101">
            <v>1981.98</v>
          </cell>
        </row>
        <row r="8102">
          <cell r="A8102">
            <v>41662</v>
          </cell>
          <cell r="B8102">
            <v>1983.48</v>
          </cell>
        </row>
        <row r="8103">
          <cell r="A8103">
            <v>41663</v>
          </cell>
          <cell r="B8103">
            <v>1993.23</v>
          </cell>
        </row>
        <row r="8104">
          <cell r="A8104">
            <v>41664</v>
          </cell>
          <cell r="B8104">
            <v>2000.48</v>
          </cell>
        </row>
        <row r="8105">
          <cell r="A8105">
            <v>41665</v>
          </cell>
          <cell r="B8105">
            <v>2000.48</v>
          </cell>
        </row>
        <row r="8106">
          <cell r="A8106">
            <v>41666</v>
          </cell>
          <cell r="B8106">
            <v>2000.48</v>
          </cell>
        </row>
        <row r="8107">
          <cell r="A8107">
            <v>41667</v>
          </cell>
          <cell r="B8107">
            <v>1997.91</v>
          </cell>
        </row>
        <row r="8108">
          <cell r="A8108">
            <v>41668</v>
          </cell>
          <cell r="B8108">
            <v>2000.56</v>
          </cell>
        </row>
        <row r="8109">
          <cell r="A8109">
            <v>41669</v>
          </cell>
          <cell r="B8109">
            <v>2013.17</v>
          </cell>
        </row>
        <row r="8110">
          <cell r="A8110">
            <v>41670</v>
          </cell>
          <cell r="B8110">
            <v>2008.26</v>
          </cell>
        </row>
        <row r="8111">
          <cell r="A8111">
            <v>41671</v>
          </cell>
          <cell r="B8111">
            <v>2021.1</v>
          </cell>
        </row>
        <row r="8112">
          <cell r="A8112">
            <v>41672</v>
          </cell>
          <cell r="B8112">
            <v>2021.1</v>
          </cell>
        </row>
        <row r="8113">
          <cell r="A8113">
            <v>41673</v>
          </cell>
          <cell r="B8113">
            <v>2021.1</v>
          </cell>
        </row>
        <row r="8114">
          <cell r="A8114">
            <v>41674</v>
          </cell>
          <cell r="B8114">
            <v>2039.85</v>
          </cell>
        </row>
        <row r="8115">
          <cell r="A8115">
            <v>41675</v>
          </cell>
          <cell r="B8115">
            <v>2041.34</v>
          </cell>
        </row>
        <row r="8116">
          <cell r="A8116">
            <v>41676</v>
          </cell>
          <cell r="B8116">
            <v>2048.75</v>
          </cell>
        </row>
        <row r="8117">
          <cell r="A8117">
            <v>41677</v>
          </cell>
          <cell r="B8117">
            <v>2049.52</v>
          </cell>
        </row>
        <row r="8118">
          <cell r="A8118">
            <v>41678</v>
          </cell>
          <cell r="B8118">
            <v>2046.06</v>
          </cell>
        </row>
        <row r="8119">
          <cell r="A8119">
            <v>41679</v>
          </cell>
          <cell r="B8119">
            <v>2046.06</v>
          </cell>
        </row>
        <row r="8120">
          <cell r="A8120">
            <v>41680</v>
          </cell>
          <cell r="B8120">
            <v>2046.06</v>
          </cell>
        </row>
        <row r="8121">
          <cell r="A8121">
            <v>41681</v>
          </cell>
          <cell r="B8121">
            <v>2048.5500000000002</v>
          </cell>
        </row>
        <row r="8122">
          <cell r="A8122">
            <v>41682</v>
          </cell>
          <cell r="B8122">
            <v>2041.61</v>
          </cell>
        </row>
        <row r="8123">
          <cell r="A8123">
            <v>41683</v>
          </cell>
          <cell r="B8123">
            <v>2031.75</v>
          </cell>
        </row>
        <row r="8124">
          <cell r="A8124">
            <v>41684</v>
          </cell>
          <cell r="B8124">
            <v>2032.99</v>
          </cell>
        </row>
        <row r="8125">
          <cell r="A8125">
            <v>41685</v>
          </cell>
          <cell r="B8125">
            <v>2022.68</v>
          </cell>
        </row>
        <row r="8126">
          <cell r="A8126">
            <v>41686</v>
          </cell>
          <cell r="B8126">
            <v>2022.68</v>
          </cell>
        </row>
        <row r="8127">
          <cell r="A8127">
            <v>41687</v>
          </cell>
          <cell r="B8127">
            <v>2022.68</v>
          </cell>
        </row>
        <row r="8128">
          <cell r="A8128">
            <v>41688</v>
          </cell>
          <cell r="B8128">
            <v>2022.68</v>
          </cell>
        </row>
        <row r="8129">
          <cell r="A8129">
            <v>41689</v>
          </cell>
          <cell r="B8129">
            <v>2028.54</v>
          </cell>
        </row>
        <row r="8130">
          <cell r="A8130">
            <v>41690</v>
          </cell>
          <cell r="B8130">
            <v>2042.22</v>
          </cell>
        </row>
        <row r="8131">
          <cell r="A8131">
            <v>41691</v>
          </cell>
          <cell r="B8131">
            <v>2052.46</v>
          </cell>
        </row>
        <row r="8132">
          <cell r="A8132">
            <v>41692</v>
          </cell>
          <cell r="B8132">
            <v>2043.96</v>
          </cell>
        </row>
        <row r="8133">
          <cell r="A8133">
            <v>41693</v>
          </cell>
          <cell r="B8133">
            <v>2043.96</v>
          </cell>
        </row>
        <row r="8134">
          <cell r="A8134">
            <v>41694</v>
          </cell>
          <cell r="B8134">
            <v>2043.96</v>
          </cell>
        </row>
        <row r="8135">
          <cell r="A8135">
            <v>41695</v>
          </cell>
          <cell r="B8135">
            <v>2042.67</v>
          </cell>
        </row>
        <row r="8136">
          <cell r="A8136">
            <v>41696</v>
          </cell>
          <cell r="B8136">
            <v>2045.45</v>
          </cell>
        </row>
        <row r="8137">
          <cell r="A8137">
            <v>41697</v>
          </cell>
          <cell r="B8137">
            <v>2053.11</v>
          </cell>
        </row>
        <row r="8138">
          <cell r="A8138">
            <v>41698</v>
          </cell>
          <cell r="B8138">
            <v>2054.9</v>
          </cell>
        </row>
        <row r="8139">
          <cell r="A8139">
            <v>41699</v>
          </cell>
          <cell r="B8139">
            <v>2046.75</v>
          </cell>
        </row>
        <row r="8140">
          <cell r="A8140">
            <v>41700</v>
          </cell>
          <cell r="B8140">
            <v>2046.75</v>
          </cell>
        </row>
        <row r="8141">
          <cell r="A8141">
            <v>41701</v>
          </cell>
          <cell r="B8141">
            <v>2046.75</v>
          </cell>
        </row>
        <row r="8142">
          <cell r="A8142">
            <v>41702</v>
          </cell>
          <cell r="B8142">
            <v>2052.5100000000002</v>
          </cell>
        </row>
        <row r="8143">
          <cell r="A8143">
            <v>41703</v>
          </cell>
          <cell r="B8143">
            <v>2047.75</v>
          </cell>
        </row>
        <row r="8144">
          <cell r="A8144">
            <v>41704</v>
          </cell>
          <cell r="B8144">
            <v>2045.14</v>
          </cell>
        </row>
        <row r="8145">
          <cell r="A8145">
            <v>41705</v>
          </cell>
          <cell r="B8145">
            <v>2030.02</v>
          </cell>
        </row>
        <row r="8146">
          <cell r="A8146">
            <v>41706</v>
          </cell>
          <cell r="B8146">
            <v>2036.2</v>
          </cell>
        </row>
        <row r="8147">
          <cell r="A8147">
            <v>41707</v>
          </cell>
          <cell r="B8147">
            <v>2036.2</v>
          </cell>
        </row>
        <row r="8148">
          <cell r="A8148">
            <v>41708</v>
          </cell>
          <cell r="B8148">
            <v>2036.2</v>
          </cell>
        </row>
        <row r="8149">
          <cell r="A8149">
            <v>41709</v>
          </cell>
          <cell r="B8149">
            <v>2042.78</v>
          </cell>
        </row>
        <row r="8150">
          <cell r="A8150">
            <v>41710</v>
          </cell>
          <cell r="B8150">
            <v>2043.59</v>
          </cell>
        </row>
        <row r="8151">
          <cell r="A8151">
            <v>41711</v>
          </cell>
          <cell r="B8151">
            <v>2047.59</v>
          </cell>
        </row>
        <row r="8152">
          <cell r="A8152">
            <v>41712</v>
          </cell>
          <cell r="B8152">
            <v>2044.48</v>
          </cell>
        </row>
        <row r="8153">
          <cell r="A8153">
            <v>41713</v>
          </cell>
          <cell r="B8153">
            <v>2044.58</v>
          </cell>
        </row>
        <row r="8154">
          <cell r="A8154">
            <v>41714</v>
          </cell>
          <cell r="B8154">
            <v>2044.58</v>
          </cell>
        </row>
        <row r="8155">
          <cell r="A8155">
            <v>41715</v>
          </cell>
          <cell r="B8155">
            <v>2044.58</v>
          </cell>
        </row>
        <row r="8156">
          <cell r="A8156">
            <v>41716</v>
          </cell>
          <cell r="B8156">
            <v>2035.16</v>
          </cell>
        </row>
        <row r="8157">
          <cell r="A8157">
            <v>41717</v>
          </cell>
          <cell r="B8157">
            <v>2034.86</v>
          </cell>
        </row>
        <row r="8158">
          <cell r="A8158">
            <v>41718</v>
          </cell>
          <cell r="B8158">
            <v>2017.38</v>
          </cell>
        </row>
        <row r="8159">
          <cell r="A8159">
            <v>41719</v>
          </cell>
          <cell r="B8159">
            <v>1998.6</v>
          </cell>
        </row>
        <row r="8160">
          <cell r="A8160">
            <v>41720</v>
          </cell>
          <cell r="B8160">
            <v>1993.85</v>
          </cell>
        </row>
        <row r="8161">
          <cell r="A8161">
            <v>41721</v>
          </cell>
          <cell r="B8161">
            <v>1993.85</v>
          </cell>
        </row>
        <row r="8162">
          <cell r="A8162">
            <v>41722</v>
          </cell>
          <cell r="B8162">
            <v>1993.85</v>
          </cell>
        </row>
        <row r="8163">
          <cell r="A8163">
            <v>41723</v>
          </cell>
          <cell r="B8163">
            <v>1993.85</v>
          </cell>
        </row>
        <row r="8164">
          <cell r="A8164">
            <v>41724</v>
          </cell>
          <cell r="B8164">
            <v>1978.63</v>
          </cell>
        </row>
        <row r="8165">
          <cell r="A8165">
            <v>41725</v>
          </cell>
          <cell r="B8165">
            <v>1973.03</v>
          </cell>
        </row>
        <row r="8166">
          <cell r="A8166">
            <v>41726</v>
          </cell>
          <cell r="B8166">
            <v>1965.64</v>
          </cell>
        </row>
        <row r="8167">
          <cell r="A8167">
            <v>41727</v>
          </cell>
          <cell r="B8167">
            <v>1965.32</v>
          </cell>
        </row>
        <row r="8168">
          <cell r="A8168">
            <v>41728</v>
          </cell>
          <cell r="B8168">
            <v>1965.32</v>
          </cell>
        </row>
        <row r="8169">
          <cell r="A8169">
            <v>41729</v>
          </cell>
          <cell r="B8169">
            <v>1965.32</v>
          </cell>
        </row>
        <row r="8170">
          <cell r="A8170">
            <v>41730</v>
          </cell>
          <cell r="B8170">
            <v>1969.45</v>
          </cell>
        </row>
        <row r="8171">
          <cell r="A8171">
            <v>41731</v>
          </cell>
          <cell r="B8171">
            <v>1966.02</v>
          </cell>
        </row>
        <row r="8172">
          <cell r="A8172">
            <v>41732</v>
          </cell>
          <cell r="B8172">
            <v>1963.51</v>
          </cell>
        </row>
        <row r="8173">
          <cell r="A8173">
            <v>41733</v>
          </cell>
          <cell r="B8173">
            <v>1966.4</v>
          </cell>
        </row>
        <row r="8174">
          <cell r="A8174">
            <v>41734</v>
          </cell>
          <cell r="B8174">
            <v>1951.85</v>
          </cell>
        </row>
        <row r="8175">
          <cell r="A8175">
            <v>41735</v>
          </cell>
          <cell r="B8175">
            <v>1951.85</v>
          </cell>
        </row>
        <row r="8176">
          <cell r="A8176">
            <v>41736</v>
          </cell>
          <cell r="B8176">
            <v>1951.85</v>
          </cell>
        </row>
        <row r="8177">
          <cell r="A8177">
            <v>41737</v>
          </cell>
          <cell r="B8177">
            <v>1937.59</v>
          </cell>
        </row>
        <row r="8178">
          <cell r="A8178">
            <v>41738</v>
          </cell>
          <cell r="B8178">
            <v>1923.95</v>
          </cell>
        </row>
        <row r="8179">
          <cell r="A8179">
            <v>41739</v>
          </cell>
          <cell r="B8179">
            <v>1931.09</v>
          </cell>
        </row>
        <row r="8180">
          <cell r="A8180">
            <v>41740</v>
          </cell>
          <cell r="B8180">
            <v>1920.93</v>
          </cell>
        </row>
        <row r="8181">
          <cell r="A8181">
            <v>41741</v>
          </cell>
          <cell r="B8181">
            <v>1927.28</v>
          </cell>
        </row>
        <row r="8182">
          <cell r="A8182">
            <v>41742</v>
          </cell>
          <cell r="B8182">
            <v>1927.28</v>
          </cell>
        </row>
        <row r="8183">
          <cell r="A8183">
            <v>41743</v>
          </cell>
          <cell r="B8183">
            <v>1927.28</v>
          </cell>
        </row>
        <row r="8184">
          <cell r="A8184">
            <v>41744</v>
          </cell>
          <cell r="B8184">
            <v>1926.47</v>
          </cell>
        </row>
        <row r="8185">
          <cell r="A8185">
            <v>41745</v>
          </cell>
          <cell r="B8185">
            <v>1932.42</v>
          </cell>
        </row>
        <row r="8186">
          <cell r="A8186">
            <v>41746</v>
          </cell>
          <cell r="B8186">
            <v>1930.62</v>
          </cell>
        </row>
        <row r="8187">
          <cell r="A8187">
            <v>41747</v>
          </cell>
          <cell r="B8187">
            <v>1930.62</v>
          </cell>
        </row>
        <row r="8188">
          <cell r="A8188">
            <v>41748</v>
          </cell>
          <cell r="B8188">
            <v>1930.62</v>
          </cell>
        </row>
        <row r="8189">
          <cell r="A8189">
            <v>41749</v>
          </cell>
          <cell r="B8189">
            <v>1930.62</v>
          </cell>
        </row>
        <row r="8190">
          <cell r="A8190">
            <v>41750</v>
          </cell>
          <cell r="B8190">
            <v>1930.62</v>
          </cell>
        </row>
        <row r="8191">
          <cell r="A8191">
            <v>41751</v>
          </cell>
          <cell r="B8191">
            <v>1921.75</v>
          </cell>
        </row>
        <row r="8192">
          <cell r="A8192">
            <v>41752</v>
          </cell>
          <cell r="B8192">
            <v>1929.66</v>
          </cell>
        </row>
        <row r="8193">
          <cell r="A8193">
            <v>41753</v>
          </cell>
          <cell r="B8193">
            <v>1936.63</v>
          </cell>
        </row>
        <row r="8194">
          <cell r="A8194">
            <v>41754</v>
          </cell>
          <cell r="B8194">
            <v>1936.07</v>
          </cell>
        </row>
        <row r="8195">
          <cell r="A8195">
            <v>41755</v>
          </cell>
          <cell r="B8195">
            <v>1942.37</v>
          </cell>
        </row>
        <row r="8196">
          <cell r="A8196">
            <v>41756</v>
          </cell>
          <cell r="B8196">
            <v>1942.37</v>
          </cell>
        </row>
        <row r="8197">
          <cell r="A8197">
            <v>41757</v>
          </cell>
          <cell r="B8197">
            <v>1942.37</v>
          </cell>
        </row>
        <row r="8198">
          <cell r="A8198">
            <v>41758</v>
          </cell>
          <cell r="B8198">
            <v>1936.13</v>
          </cell>
        </row>
        <row r="8199">
          <cell r="A8199">
            <v>41759</v>
          </cell>
          <cell r="B8199">
            <v>1935.14</v>
          </cell>
        </row>
        <row r="8200">
          <cell r="A8200">
            <v>41760</v>
          </cell>
          <cell r="B8200">
            <v>1933.46</v>
          </cell>
        </row>
        <row r="8201">
          <cell r="A8201">
            <v>41761</v>
          </cell>
          <cell r="B8201">
            <v>1933.46</v>
          </cell>
        </row>
        <row r="8202">
          <cell r="A8202">
            <v>41762</v>
          </cell>
          <cell r="B8202">
            <v>1926.3</v>
          </cell>
        </row>
        <row r="8203">
          <cell r="A8203">
            <v>41763</v>
          </cell>
          <cell r="B8203">
            <v>1926.3</v>
          </cell>
        </row>
        <row r="8204">
          <cell r="A8204">
            <v>41764</v>
          </cell>
          <cell r="B8204">
            <v>1926.3</v>
          </cell>
        </row>
        <row r="8205">
          <cell r="A8205">
            <v>41765</v>
          </cell>
          <cell r="B8205">
            <v>1923.07</v>
          </cell>
        </row>
        <row r="8206">
          <cell r="A8206">
            <v>41766</v>
          </cell>
          <cell r="B8206">
            <v>1918.2</v>
          </cell>
        </row>
        <row r="8207">
          <cell r="A8207">
            <v>41767</v>
          </cell>
          <cell r="B8207">
            <v>1912.97</v>
          </cell>
        </row>
        <row r="8208">
          <cell r="A8208">
            <v>41768</v>
          </cell>
          <cell r="B8208">
            <v>1902.15</v>
          </cell>
        </row>
        <row r="8209">
          <cell r="A8209">
            <v>41769</v>
          </cell>
          <cell r="B8209">
            <v>1901.51</v>
          </cell>
        </row>
        <row r="8210">
          <cell r="A8210">
            <v>41770</v>
          </cell>
          <cell r="B8210">
            <v>1901.51</v>
          </cell>
        </row>
        <row r="8211">
          <cell r="A8211">
            <v>41771</v>
          </cell>
          <cell r="B8211">
            <v>1901.51</v>
          </cell>
        </row>
        <row r="8212">
          <cell r="A8212">
            <v>41772</v>
          </cell>
          <cell r="B8212">
            <v>1904.85</v>
          </cell>
        </row>
        <row r="8213">
          <cell r="A8213">
            <v>41773</v>
          </cell>
          <cell r="B8213">
            <v>1919.7</v>
          </cell>
        </row>
        <row r="8214">
          <cell r="A8214">
            <v>41774</v>
          </cell>
          <cell r="B8214">
            <v>1925.31</v>
          </cell>
        </row>
        <row r="8215">
          <cell r="A8215">
            <v>41775</v>
          </cell>
          <cell r="B8215">
            <v>1927.8</v>
          </cell>
        </row>
        <row r="8216">
          <cell r="A8216">
            <v>41776</v>
          </cell>
          <cell r="B8216">
            <v>1925.41</v>
          </cell>
        </row>
        <row r="8217">
          <cell r="A8217">
            <v>41777</v>
          </cell>
          <cell r="B8217">
            <v>1925.41</v>
          </cell>
        </row>
        <row r="8218">
          <cell r="A8218">
            <v>41778</v>
          </cell>
          <cell r="B8218">
            <v>1925.41</v>
          </cell>
        </row>
        <row r="8219">
          <cell r="A8219">
            <v>41779</v>
          </cell>
          <cell r="B8219">
            <v>1921.16</v>
          </cell>
        </row>
        <row r="8220">
          <cell r="A8220">
            <v>41780</v>
          </cell>
          <cell r="B8220">
            <v>1920.41</v>
          </cell>
        </row>
        <row r="8221">
          <cell r="A8221">
            <v>41781</v>
          </cell>
          <cell r="B8221">
            <v>1911.33</v>
          </cell>
        </row>
        <row r="8222">
          <cell r="A8222">
            <v>41782</v>
          </cell>
          <cell r="B8222">
            <v>1905.8</v>
          </cell>
        </row>
        <row r="8223">
          <cell r="A8223">
            <v>41783</v>
          </cell>
          <cell r="B8223">
            <v>1905.53</v>
          </cell>
        </row>
        <row r="8224">
          <cell r="A8224">
            <v>41784</v>
          </cell>
          <cell r="B8224">
            <v>1905.53</v>
          </cell>
        </row>
        <row r="8225">
          <cell r="A8225">
            <v>41785</v>
          </cell>
          <cell r="B8225">
            <v>1905.53</v>
          </cell>
        </row>
        <row r="8226">
          <cell r="A8226">
            <v>41786</v>
          </cell>
          <cell r="B8226">
            <v>1905.53</v>
          </cell>
        </row>
        <row r="8227">
          <cell r="A8227">
            <v>41787</v>
          </cell>
          <cell r="B8227">
            <v>1917.34</v>
          </cell>
        </row>
        <row r="8228">
          <cell r="A8228">
            <v>41788</v>
          </cell>
          <cell r="B8228">
            <v>1910.8</v>
          </cell>
        </row>
        <row r="8229">
          <cell r="A8229">
            <v>41789</v>
          </cell>
          <cell r="B8229">
            <v>1905.96</v>
          </cell>
        </row>
        <row r="8230">
          <cell r="A8230">
            <v>41790</v>
          </cell>
          <cell r="B8230">
            <v>1900.64</v>
          </cell>
        </row>
        <row r="8231">
          <cell r="A8231">
            <v>41791</v>
          </cell>
          <cell r="B8231">
            <v>1900.64</v>
          </cell>
        </row>
        <row r="8232">
          <cell r="A8232">
            <v>41792</v>
          </cell>
          <cell r="B8232">
            <v>1900.64</v>
          </cell>
        </row>
        <row r="8233">
          <cell r="A8233">
            <v>41793</v>
          </cell>
          <cell r="B8233">
            <v>1900.64</v>
          </cell>
        </row>
        <row r="8234">
          <cell r="A8234">
            <v>41794</v>
          </cell>
          <cell r="B8234">
            <v>1899.74</v>
          </cell>
        </row>
        <row r="8235">
          <cell r="A8235">
            <v>41795</v>
          </cell>
          <cell r="B8235">
            <v>1897.7</v>
          </cell>
        </row>
        <row r="8236">
          <cell r="A8236">
            <v>41796</v>
          </cell>
          <cell r="B8236">
            <v>1892.08</v>
          </cell>
        </row>
        <row r="8237">
          <cell r="A8237">
            <v>41797</v>
          </cell>
          <cell r="B8237">
            <v>1886.09</v>
          </cell>
        </row>
        <row r="8238">
          <cell r="A8238">
            <v>41798</v>
          </cell>
          <cell r="B8238">
            <v>1886.09</v>
          </cell>
        </row>
        <row r="8239">
          <cell r="A8239">
            <v>41799</v>
          </cell>
          <cell r="B8239">
            <v>1886.09</v>
          </cell>
        </row>
        <row r="8240">
          <cell r="A8240">
            <v>41800</v>
          </cell>
          <cell r="B8240">
            <v>1883.76</v>
          </cell>
        </row>
        <row r="8241">
          <cell r="A8241">
            <v>41801</v>
          </cell>
          <cell r="B8241">
            <v>1884.97</v>
          </cell>
        </row>
        <row r="8242">
          <cell r="A8242">
            <v>41802</v>
          </cell>
          <cell r="B8242">
            <v>1884.63</v>
          </cell>
        </row>
        <row r="8243">
          <cell r="A8243">
            <v>41803</v>
          </cell>
          <cell r="B8243">
            <v>1877.18</v>
          </cell>
        </row>
        <row r="8244">
          <cell r="A8244">
            <v>41804</v>
          </cell>
          <cell r="B8244">
            <v>1877.37</v>
          </cell>
        </row>
        <row r="8245">
          <cell r="A8245">
            <v>41805</v>
          </cell>
          <cell r="B8245">
            <v>1877.37</v>
          </cell>
        </row>
        <row r="8246">
          <cell r="A8246">
            <v>41806</v>
          </cell>
          <cell r="B8246">
            <v>1877.37</v>
          </cell>
        </row>
        <row r="8247">
          <cell r="A8247">
            <v>41807</v>
          </cell>
          <cell r="B8247">
            <v>1886.62</v>
          </cell>
        </row>
        <row r="8248">
          <cell r="A8248">
            <v>41808</v>
          </cell>
          <cell r="B8248">
            <v>1899.9</v>
          </cell>
        </row>
        <row r="8249">
          <cell r="A8249">
            <v>41809</v>
          </cell>
          <cell r="B8249">
            <v>1895.92</v>
          </cell>
        </row>
        <row r="8250">
          <cell r="A8250">
            <v>41810</v>
          </cell>
          <cell r="B8250">
            <v>1881.34</v>
          </cell>
        </row>
        <row r="8251">
          <cell r="A8251">
            <v>41811</v>
          </cell>
          <cell r="B8251">
            <v>1884.56</v>
          </cell>
        </row>
        <row r="8252">
          <cell r="A8252">
            <v>41812</v>
          </cell>
          <cell r="B8252">
            <v>1884.56</v>
          </cell>
        </row>
        <row r="8253">
          <cell r="A8253">
            <v>41813</v>
          </cell>
          <cell r="B8253">
            <v>1884.56</v>
          </cell>
        </row>
        <row r="8254">
          <cell r="A8254">
            <v>41814</v>
          </cell>
          <cell r="B8254">
            <v>1884.56</v>
          </cell>
        </row>
        <row r="8255">
          <cell r="A8255">
            <v>41815</v>
          </cell>
          <cell r="B8255">
            <v>1886.85</v>
          </cell>
        </row>
        <row r="8256">
          <cell r="A8256">
            <v>41816</v>
          </cell>
          <cell r="B8256">
            <v>1880.37</v>
          </cell>
        </row>
        <row r="8257">
          <cell r="A8257">
            <v>41817</v>
          </cell>
          <cell r="B8257">
            <v>1886.01</v>
          </cell>
        </row>
        <row r="8258">
          <cell r="A8258">
            <v>41818</v>
          </cell>
          <cell r="B8258">
            <v>1881.19</v>
          </cell>
        </row>
        <row r="8259">
          <cell r="A8259">
            <v>41819</v>
          </cell>
          <cell r="B8259">
            <v>1881.19</v>
          </cell>
        </row>
        <row r="8260">
          <cell r="A8260">
            <v>41820</v>
          </cell>
          <cell r="B8260">
            <v>1881.19</v>
          </cell>
        </row>
        <row r="8261">
          <cell r="A8261">
            <v>41821</v>
          </cell>
          <cell r="B8261">
            <v>1881.19</v>
          </cell>
        </row>
        <row r="8262">
          <cell r="A8262">
            <v>41822</v>
          </cell>
          <cell r="B8262">
            <v>1865.42</v>
          </cell>
        </row>
        <row r="8263">
          <cell r="A8263">
            <v>41823</v>
          </cell>
          <cell r="B8263">
            <v>1856.73</v>
          </cell>
        </row>
        <row r="8264">
          <cell r="A8264">
            <v>41824</v>
          </cell>
          <cell r="B8264">
            <v>1848.91</v>
          </cell>
        </row>
        <row r="8265">
          <cell r="A8265">
            <v>41825</v>
          </cell>
          <cell r="B8265">
            <v>1848.91</v>
          </cell>
        </row>
        <row r="8266">
          <cell r="A8266">
            <v>41826</v>
          </cell>
          <cell r="B8266">
            <v>1848.91</v>
          </cell>
        </row>
        <row r="8267">
          <cell r="A8267">
            <v>41827</v>
          </cell>
          <cell r="B8267">
            <v>1848.91</v>
          </cell>
        </row>
        <row r="8268">
          <cell r="A8268">
            <v>41828</v>
          </cell>
          <cell r="B8268">
            <v>1849.28</v>
          </cell>
        </row>
        <row r="8269">
          <cell r="A8269">
            <v>41829</v>
          </cell>
          <cell r="B8269">
            <v>1854.24</v>
          </cell>
        </row>
        <row r="8270">
          <cell r="A8270">
            <v>41830</v>
          </cell>
          <cell r="B8270">
            <v>1859.94</v>
          </cell>
        </row>
        <row r="8271">
          <cell r="A8271">
            <v>41831</v>
          </cell>
          <cell r="B8271">
            <v>1858.47</v>
          </cell>
        </row>
        <row r="8272">
          <cell r="A8272">
            <v>41832</v>
          </cell>
          <cell r="B8272">
            <v>1852.57</v>
          </cell>
        </row>
        <row r="8273">
          <cell r="A8273">
            <v>41833</v>
          </cell>
          <cell r="B8273">
            <v>1852.57</v>
          </cell>
        </row>
        <row r="8274">
          <cell r="A8274">
            <v>41834</v>
          </cell>
          <cell r="B8274">
            <v>1852.57</v>
          </cell>
        </row>
        <row r="8275">
          <cell r="A8275">
            <v>41835</v>
          </cell>
          <cell r="B8275">
            <v>1857.93</v>
          </cell>
        </row>
        <row r="8276">
          <cell r="A8276">
            <v>41836</v>
          </cell>
          <cell r="B8276">
            <v>1867.88</v>
          </cell>
        </row>
        <row r="8277">
          <cell r="A8277">
            <v>41837</v>
          </cell>
          <cell r="B8277">
            <v>1868.41</v>
          </cell>
        </row>
        <row r="8278">
          <cell r="A8278">
            <v>41838</v>
          </cell>
          <cell r="B8278">
            <v>1872.27</v>
          </cell>
        </row>
        <row r="8279">
          <cell r="A8279">
            <v>41839</v>
          </cell>
          <cell r="B8279">
            <v>1871.87</v>
          </cell>
        </row>
        <row r="8280">
          <cell r="A8280">
            <v>41840</v>
          </cell>
          <cell r="B8280">
            <v>1871.87</v>
          </cell>
        </row>
        <row r="8281">
          <cell r="A8281">
            <v>41841</v>
          </cell>
          <cell r="B8281">
            <v>1871.87</v>
          </cell>
        </row>
        <row r="8282">
          <cell r="A8282">
            <v>41842</v>
          </cell>
          <cell r="B8282">
            <v>1861.28</v>
          </cell>
        </row>
        <row r="8283">
          <cell r="A8283">
            <v>41843</v>
          </cell>
          <cell r="B8283">
            <v>1848.98</v>
          </cell>
        </row>
        <row r="8284">
          <cell r="A8284">
            <v>41844</v>
          </cell>
          <cell r="B8284">
            <v>1847.85</v>
          </cell>
        </row>
        <row r="8285">
          <cell r="A8285">
            <v>41845</v>
          </cell>
          <cell r="B8285">
            <v>1846.12</v>
          </cell>
        </row>
        <row r="8286">
          <cell r="A8286">
            <v>41846</v>
          </cell>
          <cell r="B8286">
            <v>1848.56</v>
          </cell>
        </row>
        <row r="8287">
          <cell r="A8287">
            <v>41847</v>
          </cell>
          <cell r="B8287">
            <v>1848.56</v>
          </cell>
        </row>
        <row r="8288">
          <cell r="A8288">
            <v>41848</v>
          </cell>
          <cell r="B8288">
            <v>1848.56</v>
          </cell>
        </row>
        <row r="8289">
          <cell r="A8289">
            <v>41849</v>
          </cell>
          <cell r="B8289">
            <v>1850.61</v>
          </cell>
        </row>
        <row r="8290">
          <cell r="A8290">
            <v>41850</v>
          </cell>
          <cell r="B8290">
            <v>1853.3</v>
          </cell>
        </row>
        <row r="8291">
          <cell r="A8291">
            <v>41851</v>
          </cell>
          <cell r="B8291">
            <v>1872.43</v>
          </cell>
        </row>
        <row r="8292">
          <cell r="A8292">
            <v>41852</v>
          </cell>
          <cell r="B8292">
            <v>1878.75</v>
          </cell>
        </row>
        <row r="8293">
          <cell r="A8293">
            <v>41853</v>
          </cell>
          <cell r="B8293">
            <v>1873.65</v>
          </cell>
        </row>
        <row r="8294">
          <cell r="A8294">
            <v>41854</v>
          </cell>
          <cell r="B8294">
            <v>1873.65</v>
          </cell>
        </row>
        <row r="8295">
          <cell r="A8295">
            <v>41855</v>
          </cell>
          <cell r="B8295">
            <v>1873.65</v>
          </cell>
        </row>
        <row r="8296">
          <cell r="A8296">
            <v>41856</v>
          </cell>
          <cell r="B8296">
            <v>1878.68</v>
          </cell>
        </row>
        <row r="8297">
          <cell r="A8297">
            <v>41857</v>
          </cell>
          <cell r="B8297">
            <v>1892.35</v>
          </cell>
        </row>
        <row r="8298">
          <cell r="A8298">
            <v>41858</v>
          </cell>
          <cell r="B8298">
            <v>1888.51</v>
          </cell>
        </row>
        <row r="8299">
          <cell r="A8299">
            <v>41859</v>
          </cell>
          <cell r="B8299">
            <v>1888.51</v>
          </cell>
        </row>
        <row r="8300">
          <cell r="A8300">
            <v>41860</v>
          </cell>
          <cell r="B8300">
            <v>1891.59</v>
          </cell>
        </row>
        <row r="8301">
          <cell r="A8301">
            <v>41861</v>
          </cell>
          <cell r="B8301">
            <v>1891.59</v>
          </cell>
        </row>
        <row r="8302">
          <cell r="A8302">
            <v>41862</v>
          </cell>
          <cell r="B8302">
            <v>1891.59</v>
          </cell>
        </row>
        <row r="8303">
          <cell r="A8303">
            <v>41863</v>
          </cell>
          <cell r="B8303">
            <v>1881.62</v>
          </cell>
        </row>
        <row r="8304">
          <cell r="A8304">
            <v>41864</v>
          </cell>
          <cell r="B8304">
            <v>1877.4</v>
          </cell>
        </row>
        <row r="8305">
          <cell r="A8305">
            <v>41865</v>
          </cell>
          <cell r="B8305">
            <v>1883.33</v>
          </cell>
        </row>
        <row r="8306">
          <cell r="A8306">
            <v>41866</v>
          </cell>
          <cell r="B8306">
            <v>1877.77</v>
          </cell>
        </row>
        <row r="8307">
          <cell r="A8307">
            <v>41867</v>
          </cell>
          <cell r="B8307">
            <v>1884.81</v>
          </cell>
        </row>
        <row r="8308">
          <cell r="A8308">
            <v>41868</v>
          </cell>
          <cell r="B8308">
            <v>1884.81</v>
          </cell>
        </row>
        <row r="8309">
          <cell r="A8309">
            <v>41869</v>
          </cell>
          <cell r="B8309">
            <v>1884.81</v>
          </cell>
        </row>
        <row r="8310">
          <cell r="A8310">
            <v>41870</v>
          </cell>
          <cell r="B8310">
            <v>1884.81</v>
          </cell>
        </row>
        <row r="8311">
          <cell r="A8311">
            <v>41871</v>
          </cell>
          <cell r="B8311">
            <v>1894.27</v>
          </cell>
        </row>
        <row r="8312">
          <cell r="A8312">
            <v>41872</v>
          </cell>
          <cell r="B8312">
            <v>1912.43</v>
          </cell>
        </row>
        <row r="8313">
          <cell r="A8313">
            <v>41873</v>
          </cell>
          <cell r="B8313">
            <v>1919.84</v>
          </cell>
        </row>
        <row r="8314">
          <cell r="A8314">
            <v>41874</v>
          </cell>
          <cell r="B8314">
            <v>1924.4</v>
          </cell>
        </row>
        <row r="8315">
          <cell r="A8315">
            <v>41875</v>
          </cell>
          <cell r="B8315">
            <v>1924.4</v>
          </cell>
        </row>
        <row r="8316">
          <cell r="A8316">
            <v>41876</v>
          </cell>
          <cell r="B8316">
            <v>1924.4</v>
          </cell>
        </row>
        <row r="8317">
          <cell r="A8317">
            <v>41877</v>
          </cell>
          <cell r="B8317">
            <v>1932.39</v>
          </cell>
        </row>
        <row r="8318">
          <cell r="A8318">
            <v>41878</v>
          </cell>
          <cell r="B8318">
            <v>1928.67</v>
          </cell>
        </row>
        <row r="8319">
          <cell r="A8319">
            <v>41879</v>
          </cell>
          <cell r="B8319">
            <v>1926.92</v>
          </cell>
        </row>
        <row r="8320">
          <cell r="A8320">
            <v>41880</v>
          </cell>
          <cell r="B8320">
            <v>1935.04</v>
          </cell>
        </row>
        <row r="8321">
          <cell r="A8321">
            <v>41881</v>
          </cell>
          <cell r="B8321">
            <v>1918.62</v>
          </cell>
        </row>
        <row r="8322">
          <cell r="A8322">
            <v>41882</v>
          </cell>
          <cell r="B8322">
            <v>1918.62</v>
          </cell>
        </row>
        <row r="8323">
          <cell r="A8323">
            <v>41883</v>
          </cell>
          <cell r="B8323">
            <v>1918.62</v>
          </cell>
        </row>
        <row r="8324">
          <cell r="A8324">
            <v>41884</v>
          </cell>
          <cell r="B8324">
            <v>1918.62</v>
          </cell>
        </row>
        <row r="8325">
          <cell r="A8325">
            <v>41885</v>
          </cell>
          <cell r="B8325">
            <v>1931.49</v>
          </cell>
        </row>
        <row r="8326">
          <cell r="A8326">
            <v>41886</v>
          </cell>
          <cell r="B8326">
            <v>1924.67</v>
          </cell>
        </row>
        <row r="8327">
          <cell r="A8327">
            <v>41887</v>
          </cell>
          <cell r="B8327">
            <v>1931.45</v>
          </cell>
        </row>
        <row r="8328">
          <cell r="A8328">
            <v>41888</v>
          </cell>
          <cell r="B8328">
            <v>1935.25</v>
          </cell>
        </row>
        <row r="8329">
          <cell r="A8329">
            <v>41889</v>
          </cell>
          <cell r="B8329">
            <v>1935.25</v>
          </cell>
        </row>
        <row r="8330">
          <cell r="A8330">
            <v>41890</v>
          </cell>
          <cell r="B8330">
            <v>1935.25</v>
          </cell>
        </row>
        <row r="8331">
          <cell r="A8331">
            <v>41891</v>
          </cell>
          <cell r="B8331">
            <v>1942.03</v>
          </cell>
        </row>
        <row r="8332">
          <cell r="A8332">
            <v>41892</v>
          </cell>
          <cell r="B8332">
            <v>1962.84</v>
          </cell>
        </row>
        <row r="8333">
          <cell r="A8333">
            <v>41893</v>
          </cell>
          <cell r="B8333">
            <v>1975.82</v>
          </cell>
        </row>
        <row r="8334">
          <cell r="A8334">
            <v>41894</v>
          </cell>
          <cell r="B8334">
            <v>1979.97</v>
          </cell>
        </row>
        <row r="8335">
          <cell r="A8335">
            <v>41895</v>
          </cell>
          <cell r="B8335">
            <v>1994.97</v>
          </cell>
        </row>
        <row r="8336">
          <cell r="A8336">
            <v>41896</v>
          </cell>
          <cell r="B8336">
            <v>1994.97</v>
          </cell>
        </row>
        <row r="8337">
          <cell r="A8337">
            <v>41897</v>
          </cell>
          <cell r="B8337">
            <v>1994.97</v>
          </cell>
        </row>
        <row r="8338">
          <cell r="A8338">
            <v>41898</v>
          </cell>
          <cell r="B8338">
            <v>1987.71</v>
          </cell>
        </row>
        <row r="8339">
          <cell r="A8339">
            <v>41899</v>
          </cell>
          <cell r="B8339">
            <v>1978.08</v>
          </cell>
        </row>
        <row r="8340">
          <cell r="A8340">
            <v>41900</v>
          </cell>
          <cell r="B8340">
            <v>1975.47</v>
          </cell>
        </row>
        <row r="8341">
          <cell r="A8341">
            <v>41901</v>
          </cell>
          <cell r="B8341">
            <v>1975.42</v>
          </cell>
        </row>
        <row r="8342">
          <cell r="A8342">
            <v>41902</v>
          </cell>
          <cell r="B8342">
            <v>1966.89</v>
          </cell>
        </row>
        <row r="8343">
          <cell r="A8343">
            <v>41903</v>
          </cell>
          <cell r="B8343">
            <v>1966.89</v>
          </cell>
        </row>
        <row r="8344">
          <cell r="A8344">
            <v>41904</v>
          </cell>
          <cell r="B8344">
            <v>1966.89</v>
          </cell>
        </row>
        <row r="8345">
          <cell r="A8345">
            <v>41905</v>
          </cell>
          <cell r="B8345">
            <v>1992.68</v>
          </cell>
        </row>
        <row r="8346">
          <cell r="A8346">
            <v>41906</v>
          </cell>
          <cell r="B8346">
            <v>1997.91</v>
          </cell>
        </row>
        <row r="8347">
          <cell r="A8347">
            <v>41907</v>
          </cell>
          <cell r="B8347">
            <v>2007.48</v>
          </cell>
        </row>
        <row r="8348">
          <cell r="A8348">
            <v>41908</v>
          </cell>
          <cell r="B8348">
            <v>2019.76</v>
          </cell>
        </row>
        <row r="8349">
          <cell r="A8349">
            <v>41909</v>
          </cell>
          <cell r="B8349">
            <v>2023.89</v>
          </cell>
        </row>
        <row r="8350">
          <cell r="A8350">
            <v>41910</v>
          </cell>
          <cell r="B8350">
            <v>2023.89</v>
          </cell>
        </row>
        <row r="8351">
          <cell r="A8351">
            <v>41911</v>
          </cell>
          <cell r="B8351">
            <v>2023.89</v>
          </cell>
        </row>
        <row r="8352">
          <cell r="A8352">
            <v>41912</v>
          </cell>
          <cell r="B8352">
            <v>2028.48</v>
          </cell>
        </row>
        <row r="8353">
          <cell r="A8353">
            <v>41913</v>
          </cell>
          <cell r="B8353">
            <v>2022</v>
          </cell>
        </row>
        <row r="8354">
          <cell r="A8354">
            <v>41914</v>
          </cell>
          <cell r="B8354">
            <v>2025.75</v>
          </cell>
        </row>
        <row r="8355">
          <cell r="A8355">
            <v>41915</v>
          </cell>
          <cell r="B8355">
            <v>2021.49</v>
          </cell>
        </row>
        <row r="8356">
          <cell r="A8356">
            <v>41916</v>
          </cell>
          <cell r="B8356">
            <v>2026.2</v>
          </cell>
        </row>
        <row r="8357">
          <cell r="A8357">
            <v>41917</v>
          </cell>
          <cell r="B8357">
            <v>2026.2</v>
          </cell>
        </row>
        <row r="8358">
          <cell r="A8358">
            <v>41918</v>
          </cell>
          <cell r="B8358">
            <v>2026.2</v>
          </cell>
        </row>
        <row r="8359">
          <cell r="A8359">
            <v>41919</v>
          </cell>
          <cell r="B8359">
            <v>2028.03</v>
          </cell>
        </row>
        <row r="8360">
          <cell r="A8360">
            <v>41920</v>
          </cell>
          <cell r="B8360">
            <v>2026.9</v>
          </cell>
        </row>
        <row r="8361">
          <cell r="A8361">
            <v>41921</v>
          </cell>
          <cell r="B8361">
            <v>2040.31</v>
          </cell>
        </row>
        <row r="8362">
          <cell r="A8362">
            <v>41922</v>
          </cell>
          <cell r="B8362">
            <v>2041.71</v>
          </cell>
        </row>
        <row r="8363">
          <cell r="A8363">
            <v>41923</v>
          </cell>
          <cell r="B8363">
            <v>2052.96</v>
          </cell>
        </row>
        <row r="8364">
          <cell r="A8364">
            <v>41924</v>
          </cell>
          <cell r="B8364">
            <v>2052.96</v>
          </cell>
        </row>
        <row r="8365">
          <cell r="A8365">
            <v>41925</v>
          </cell>
          <cell r="B8365">
            <v>2052.96</v>
          </cell>
        </row>
        <row r="8366">
          <cell r="A8366">
            <v>41926</v>
          </cell>
          <cell r="B8366">
            <v>2052.96</v>
          </cell>
        </row>
        <row r="8367">
          <cell r="A8367">
            <v>41927</v>
          </cell>
          <cell r="B8367">
            <v>2049.66</v>
          </cell>
        </row>
        <row r="8368">
          <cell r="A8368">
            <v>41928</v>
          </cell>
          <cell r="B8368">
            <v>2057.6999999999998</v>
          </cell>
        </row>
        <row r="8369">
          <cell r="A8369">
            <v>41929</v>
          </cell>
          <cell r="B8369">
            <v>2074.4</v>
          </cell>
        </row>
        <row r="8370">
          <cell r="A8370">
            <v>41930</v>
          </cell>
          <cell r="B8370">
            <v>2064.4299999999998</v>
          </cell>
        </row>
        <row r="8371">
          <cell r="A8371">
            <v>41931</v>
          </cell>
          <cell r="B8371">
            <v>2064.4299999999998</v>
          </cell>
        </row>
        <row r="8372">
          <cell r="A8372">
            <v>41932</v>
          </cell>
          <cell r="B8372">
            <v>2064.4299999999998</v>
          </cell>
        </row>
        <row r="8373">
          <cell r="A8373">
            <v>41933</v>
          </cell>
          <cell r="B8373">
            <v>2065.8200000000002</v>
          </cell>
        </row>
        <row r="8374">
          <cell r="A8374">
            <v>41934</v>
          </cell>
          <cell r="B8374">
            <v>2048.44</v>
          </cell>
        </row>
        <row r="8375">
          <cell r="A8375">
            <v>41935</v>
          </cell>
          <cell r="B8375">
            <v>2049.9</v>
          </cell>
        </row>
        <row r="8376">
          <cell r="A8376">
            <v>41936</v>
          </cell>
          <cell r="B8376">
            <v>2053.39</v>
          </cell>
        </row>
        <row r="8377">
          <cell r="A8377">
            <v>41937</v>
          </cell>
          <cell r="B8377">
            <v>2065.38</v>
          </cell>
        </row>
        <row r="8378">
          <cell r="A8378">
            <v>41938</v>
          </cell>
          <cell r="B8378">
            <v>2065.38</v>
          </cell>
        </row>
        <row r="8379">
          <cell r="A8379">
            <v>41939</v>
          </cell>
          <cell r="B8379">
            <v>2065.38</v>
          </cell>
        </row>
        <row r="8380">
          <cell r="A8380">
            <v>41940</v>
          </cell>
          <cell r="B8380">
            <v>2069.7199999999998</v>
          </cell>
        </row>
        <row r="8381">
          <cell r="A8381">
            <v>41941</v>
          </cell>
          <cell r="B8381">
            <v>2055.4299999999998</v>
          </cell>
        </row>
        <row r="8382">
          <cell r="A8382">
            <v>41942</v>
          </cell>
          <cell r="B8382">
            <v>2044.55</v>
          </cell>
        </row>
        <row r="8383">
          <cell r="A8383">
            <v>41943</v>
          </cell>
          <cell r="B8383">
            <v>2050.52</v>
          </cell>
        </row>
        <row r="8384">
          <cell r="A8384">
            <v>41944</v>
          </cell>
          <cell r="B8384">
            <v>2061.92</v>
          </cell>
        </row>
        <row r="8385">
          <cell r="A8385">
            <v>41945</v>
          </cell>
          <cell r="B8385">
            <v>2061.92</v>
          </cell>
        </row>
        <row r="8386">
          <cell r="A8386">
            <v>41946</v>
          </cell>
          <cell r="B8386">
            <v>2061.92</v>
          </cell>
        </row>
        <row r="8387">
          <cell r="A8387">
            <v>41947</v>
          </cell>
          <cell r="B8387">
            <v>2061.92</v>
          </cell>
        </row>
        <row r="8388">
          <cell r="A8388">
            <v>41948</v>
          </cell>
          <cell r="B8388">
            <v>2076.9899999999998</v>
          </cell>
        </row>
        <row r="8389">
          <cell r="A8389">
            <v>41949</v>
          </cell>
          <cell r="B8389">
            <v>2081.2399999999998</v>
          </cell>
        </row>
        <row r="8390">
          <cell r="A8390">
            <v>41950</v>
          </cell>
          <cell r="B8390">
            <v>2086.86</v>
          </cell>
        </row>
        <row r="8391">
          <cell r="A8391">
            <v>41951</v>
          </cell>
          <cell r="B8391">
            <v>2103.25</v>
          </cell>
        </row>
        <row r="8392">
          <cell r="A8392">
            <v>41952</v>
          </cell>
          <cell r="B8392">
            <v>2103.25</v>
          </cell>
        </row>
        <row r="8393">
          <cell r="A8393">
            <v>41953</v>
          </cell>
          <cell r="B8393">
            <v>2103.25</v>
          </cell>
        </row>
        <row r="8394">
          <cell r="A8394">
            <v>41954</v>
          </cell>
          <cell r="B8394">
            <v>2103.12</v>
          </cell>
        </row>
        <row r="8395">
          <cell r="A8395">
            <v>41955</v>
          </cell>
          <cell r="B8395">
            <v>2103.12</v>
          </cell>
        </row>
        <row r="8396">
          <cell r="A8396">
            <v>41956</v>
          </cell>
          <cell r="B8396">
            <v>2115.59</v>
          </cell>
        </row>
        <row r="8397">
          <cell r="A8397">
            <v>41957</v>
          </cell>
          <cell r="B8397">
            <v>2133.0300000000002</v>
          </cell>
        </row>
        <row r="8398">
          <cell r="A8398">
            <v>41958</v>
          </cell>
          <cell r="B8398">
            <v>2160.4699999999998</v>
          </cell>
        </row>
        <row r="8399">
          <cell r="A8399">
            <v>41959</v>
          </cell>
          <cell r="B8399">
            <v>2160.4699999999998</v>
          </cell>
        </row>
        <row r="8400">
          <cell r="A8400">
            <v>41960</v>
          </cell>
          <cell r="B8400">
            <v>2160.4699999999998</v>
          </cell>
        </row>
        <row r="8401">
          <cell r="A8401">
            <v>41961</v>
          </cell>
          <cell r="B8401">
            <v>2160.4699999999998</v>
          </cell>
        </row>
        <row r="8402">
          <cell r="A8402">
            <v>41962</v>
          </cell>
          <cell r="B8402">
            <v>2158.58</v>
          </cell>
        </row>
        <row r="8403">
          <cell r="A8403">
            <v>41963</v>
          </cell>
          <cell r="B8403">
            <v>2156.73</v>
          </cell>
        </row>
        <row r="8404">
          <cell r="A8404">
            <v>41964</v>
          </cell>
          <cell r="B8404">
            <v>2156.9299999999998</v>
          </cell>
        </row>
        <row r="8405">
          <cell r="A8405">
            <v>41965</v>
          </cell>
          <cell r="B8405">
            <v>2142.02</v>
          </cell>
        </row>
        <row r="8406">
          <cell r="A8406">
            <v>41966</v>
          </cell>
          <cell r="B8406">
            <v>2142.02</v>
          </cell>
        </row>
        <row r="8407">
          <cell r="A8407">
            <v>41967</v>
          </cell>
          <cell r="B8407">
            <v>2142.02</v>
          </cell>
        </row>
        <row r="8408">
          <cell r="A8408">
            <v>41968</v>
          </cell>
          <cell r="B8408">
            <v>2158.12</v>
          </cell>
        </row>
        <row r="8409">
          <cell r="A8409">
            <v>41969</v>
          </cell>
          <cell r="B8409">
            <v>2162.15</v>
          </cell>
        </row>
        <row r="8410">
          <cell r="A8410">
            <v>41970</v>
          </cell>
          <cell r="B8410">
            <v>2165.15</v>
          </cell>
        </row>
        <row r="8411">
          <cell r="A8411">
            <v>41971</v>
          </cell>
          <cell r="B8411">
            <v>2165.15</v>
          </cell>
        </row>
        <row r="8412">
          <cell r="A8412">
            <v>41972</v>
          </cell>
          <cell r="B8412">
            <v>2206.19</v>
          </cell>
        </row>
        <row r="8413">
          <cell r="A8413">
            <v>41973</v>
          </cell>
          <cell r="B8413">
            <v>2206.19</v>
          </cell>
        </row>
        <row r="8414">
          <cell r="A8414">
            <v>41974</v>
          </cell>
          <cell r="B8414">
            <v>2206.19</v>
          </cell>
        </row>
        <row r="8415">
          <cell r="A8415">
            <v>41975</v>
          </cell>
          <cell r="B8415">
            <v>2252.36</v>
          </cell>
        </row>
        <row r="8416">
          <cell r="A8416">
            <v>41976</v>
          </cell>
          <cell r="B8416">
            <v>2293.4699999999998</v>
          </cell>
        </row>
        <row r="8417">
          <cell r="A8417">
            <v>41977</v>
          </cell>
          <cell r="B8417">
            <v>2286.0300000000002</v>
          </cell>
        </row>
        <row r="8418">
          <cell r="A8418">
            <v>41978</v>
          </cell>
          <cell r="B8418">
            <v>2284.2399999999998</v>
          </cell>
        </row>
        <row r="8419">
          <cell r="A8419">
            <v>41979</v>
          </cell>
          <cell r="B8419">
            <v>2304.12</v>
          </cell>
        </row>
        <row r="8420">
          <cell r="A8420">
            <v>41980</v>
          </cell>
          <cell r="B8420">
            <v>2304.12</v>
          </cell>
        </row>
        <row r="8421">
          <cell r="A8421">
            <v>41981</v>
          </cell>
          <cell r="B8421">
            <v>2304.12</v>
          </cell>
        </row>
        <row r="8422">
          <cell r="A8422">
            <v>41982</v>
          </cell>
          <cell r="B8422">
            <v>2304.12</v>
          </cell>
        </row>
        <row r="8423">
          <cell r="A8423">
            <v>41983</v>
          </cell>
          <cell r="B8423">
            <v>2350.0100000000002</v>
          </cell>
        </row>
        <row r="8424">
          <cell r="A8424">
            <v>41984</v>
          </cell>
          <cell r="B8424">
            <v>2381.96</v>
          </cell>
        </row>
        <row r="8425">
          <cell r="A8425">
            <v>41985</v>
          </cell>
          <cell r="B8425">
            <v>2423.56</v>
          </cell>
        </row>
        <row r="8426">
          <cell r="A8426">
            <v>41986</v>
          </cell>
          <cell r="B8426">
            <v>2405.31</v>
          </cell>
        </row>
        <row r="8427">
          <cell r="A8427">
            <v>41987</v>
          </cell>
          <cell r="B8427">
            <v>2405.31</v>
          </cell>
        </row>
        <row r="8428">
          <cell r="A8428">
            <v>41988</v>
          </cell>
          <cell r="B8428">
            <v>2405.31</v>
          </cell>
        </row>
        <row r="8429">
          <cell r="A8429">
            <v>41989</v>
          </cell>
          <cell r="B8429">
            <v>2414.39</v>
          </cell>
        </row>
        <row r="8430">
          <cell r="A8430">
            <v>41990</v>
          </cell>
          <cell r="B8430">
            <v>2446.35</v>
          </cell>
        </row>
        <row r="8431">
          <cell r="A8431">
            <v>41991</v>
          </cell>
          <cell r="B8431">
            <v>2412.79</v>
          </cell>
        </row>
        <row r="8432">
          <cell r="A8432">
            <v>41992</v>
          </cell>
          <cell r="B8432">
            <v>2334.98</v>
          </cell>
        </row>
        <row r="8433">
          <cell r="A8433">
            <v>41993</v>
          </cell>
          <cell r="B8433">
            <v>2297.14</v>
          </cell>
        </row>
        <row r="8434">
          <cell r="A8434">
            <v>41994</v>
          </cell>
          <cell r="B8434">
            <v>2297.14</v>
          </cell>
        </row>
        <row r="8435">
          <cell r="A8435">
            <v>41995</v>
          </cell>
          <cell r="B8435">
            <v>2297.14</v>
          </cell>
        </row>
        <row r="8436">
          <cell r="A8436">
            <v>41996</v>
          </cell>
          <cell r="B8436">
            <v>2316.9299999999998</v>
          </cell>
        </row>
        <row r="8437">
          <cell r="A8437">
            <v>41997</v>
          </cell>
          <cell r="B8437">
            <v>2342.5700000000002</v>
          </cell>
        </row>
        <row r="8438">
          <cell r="A8438">
            <v>41998</v>
          </cell>
          <cell r="B8438">
            <v>2346.9</v>
          </cell>
        </row>
        <row r="8439">
          <cell r="A8439">
            <v>41999</v>
          </cell>
          <cell r="B8439">
            <v>2346.9</v>
          </cell>
        </row>
        <row r="8440">
          <cell r="A8440">
            <v>42000</v>
          </cell>
          <cell r="B8440">
            <v>2358.46</v>
          </cell>
        </row>
        <row r="8441">
          <cell r="A8441">
            <v>42001</v>
          </cell>
          <cell r="B8441">
            <v>2358.46</v>
          </cell>
        </row>
        <row r="8442">
          <cell r="A8442">
            <v>42002</v>
          </cell>
          <cell r="B8442">
            <v>2358.46</v>
          </cell>
        </row>
        <row r="8443">
          <cell r="A8443">
            <v>42003</v>
          </cell>
          <cell r="B8443">
            <v>2378.56</v>
          </cell>
        </row>
        <row r="8444">
          <cell r="A8444">
            <v>42004</v>
          </cell>
          <cell r="B8444">
            <v>2392.46</v>
          </cell>
        </row>
        <row r="8445">
          <cell r="A8445">
            <v>42005</v>
          </cell>
          <cell r="B8445">
            <v>2392.46</v>
          </cell>
        </row>
        <row r="8446">
          <cell r="A8446">
            <v>42006</v>
          </cell>
          <cell r="B8446">
            <v>2392.46</v>
          </cell>
        </row>
        <row r="8447">
          <cell r="A8447">
            <v>42007</v>
          </cell>
          <cell r="B8447">
            <v>2383.37</v>
          </cell>
        </row>
        <row r="8448">
          <cell r="A8448">
            <v>42008</v>
          </cell>
          <cell r="B8448">
            <v>2383.37</v>
          </cell>
        </row>
        <row r="8449">
          <cell r="A8449">
            <v>42009</v>
          </cell>
          <cell r="B8449">
            <v>2383.37</v>
          </cell>
        </row>
        <row r="8450">
          <cell r="A8450">
            <v>42010</v>
          </cell>
          <cell r="B8450">
            <v>2412.8200000000002</v>
          </cell>
        </row>
        <row r="8451">
          <cell r="A8451">
            <v>42011</v>
          </cell>
          <cell r="B8451">
            <v>2452.11</v>
          </cell>
        </row>
        <row r="8452">
          <cell r="A8452">
            <v>42012</v>
          </cell>
          <cell r="B8452">
            <v>2434.31</v>
          </cell>
        </row>
        <row r="8453">
          <cell r="A8453">
            <v>42013</v>
          </cell>
          <cell r="B8453">
            <v>2405.0300000000002</v>
          </cell>
        </row>
        <row r="8454">
          <cell r="A8454">
            <v>42014</v>
          </cell>
          <cell r="B8454">
            <v>2406.71</v>
          </cell>
        </row>
        <row r="8455">
          <cell r="A8455">
            <v>42015</v>
          </cell>
          <cell r="B8455">
            <v>2406.71</v>
          </cell>
        </row>
        <row r="8456">
          <cell r="A8456">
            <v>42016</v>
          </cell>
          <cell r="B8456">
            <v>2406.71</v>
          </cell>
        </row>
        <row r="8457">
          <cell r="A8457">
            <v>42017</v>
          </cell>
          <cell r="B8457">
            <v>2406.71</v>
          </cell>
        </row>
        <row r="8458">
          <cell r="A8458">
            <v>42018</v>
          </cell>
          <cell r="B8458">
            <v>2442.0300000000002</v>
          </cell>
        </row>
        <row r="8459">
          <cell r="A8459">
            <v>42019</v>
          </cell>
          <cell r="B8459">
            <v>2438.79</v>
          </cell>
        </row>
        <row r="8460">
          <cell r="A8460">
            <v>42020</v>
          </cell>
          <cell r="B8460">
            <v>2398.91</v>
          </cell>
        </row>
        <row r="8461">
          <cell r="A8461">
            <v>42021</v>
          </cell>
          <cell r="B8461">
            <v>2383.91</v>
          </cell>
        </row>
        <row r="8462">
          <cell r="A8462">
            <v>42022</v>
          </cell>
          <cell r="B8462">
            <v>2383.91</v>
          </cell>
        </row>
        <row r="8463">
          <cell r="A8463">
            <v>42023</v>
          </cell>
          <cell r="B8463">
            <v>2383.91</v>
          </cell>
        </row>
        <row r="8464">
          <cell r="A8464">
            <v>42024</v>
          </cell>
          <cell r="B8464">
            <v>2383.91</v>
          </cell>
        </row>
        <row r="8465">
          <cell r="A8465">
            <v>42025</v>
          </cell>
          <cell r="B8465">
            <v>2373.44</v>
          </cell>
        </row>
        <row r="8466">
          <cell r="A8466">
            <v>42026</v>
          </cell>
          <cell r="B8466">
            <v>2361.54</v>
          </cell>
        </row>
        <row r="8467">
          <cell r="A8467">
            <v>42027</v>
          </cell>
          <cell r="B8467">
            <v>2370.75</v>
          </cell>
        </row>
        <row r="8468">
          <cell r="A8468">
            <v>42028</v>
          </cell>
          <cell r="B8468">
            <v>2386.5</v>
          </cell>
        </row>
        <row r="8469">
          <cell r="A8469">
            <v>42029</v>
          </cell>
          <cell r="B8469">
            <v>2386.5</v>
          </cell>
        </row>
        <row r="8470">
          <cell r="A8470">
            <v>42030</v>
          </cell>
          <cell r="B8470">
            <v>2386.5</v>
          </cell>
        </row>
        <row r="8471">
          <cell r="A8471">
            <v>42031</v>
          </cell>
          <cell r="B8471">
            <v>2386.2800000000002</v>
          </cell>
        </row>
        <row r="8472">
          <cell r="A8472">
            <v>42032</v>
          </cell>
          <cell r="B8472">
            <v>2381.11</v>
          </cell>
        </row>
        <row r="8473">
          <cell r="A8473">
            <v>42033</v>
          </cell>
          <cell r="B8473">
            <v>2362.42</v>
          </cell>
        </row>
        <row r="8474">
          <cell r="A8474">
            <v>42034</v>
          </cell>
          <cell r="B8474">
            <v>2397.35</v>
          </cell>
        </row>
        <row r="8475">
          <cell r="A8475">
            <v>42035</v>
          </cell>
          <cell r="B8475">
            <v>2441.1</v>
          </cell>
        </row>
        <row r="8476">
          <cell r="A8476">
            <v>42036</v>
          </cell>
          <cell r="B8476">
            <v>2441.1</v>
          </cell>
        </row>
        <row r="8477">
          <cell r="A8477">
            <v>42037</v>
          </cell>
          <cell r="B8477">
            <v>2441.1</v>
          </cell>
        </row>
        <row r="8478">
          <cell r="A8478">
            <v>42038</v>
          </cell>
          <cell r="B8478">
            <v>2407.29</v>
          </cell>
        </row>
        <row r="8479">
          <cell r="A8479">
            <v>42039</v>
          </cell>
          <cell r="B8479">
            <v>2374.7199999999998</v>
          </cell>
        </row>
        <row r="8480">
          <cell r="A8480">
            <v>42040</v>
          </cell>
          <cell r="B8480">
            <v>2381.91</v>
          </cell>
        </row>
        <row r="8481">
          <cell r="A8481">
            <v>42041</v>
          </cell>
          <cell r="B8481">
            <v>2384.5300000000002</v>
          </cell>
        </row>
        <row r="8482">
          <cell r="A8482">
            <v>42042</v>
          </cell>
          <cell r="B8482">
            <v>2384.7600000000002</v>
          </cell>
        </row>
        <row r="8483">
          <cell r="A8483">
            <v>42043</v>
          </cell>
          <cell r="B8483">
            <v>2384.7600000000002</v>
          </cell>
        </row>
        <row r="8484">
          <cell r="A8484">
            <v>42044</v>
          </cell>
          <cell r="B8484">
            <v>2384.7600000000002</v>
          </cell>
        </row>
        <row r="8485">
          <cell r="A8485">
            <v>42045</v>
          </cell>
          <cell r="B8485">
            <v>2371.31</v>
          </cell>
        </row>
        <row r="8486">
          <cell r="A8486">
            <v>42046</v>
          </cell>
          <cell r="B8486">
            <v>2380.79</v>
          </cell>
        </row>
        <row r="8487">
          <cell r="A8487">
            <v>42047</v>
          </cell>
          <cell r="B8487">
            <v>2416.61</v>
          </cell>
        </row>
        <row r="8488">
          <cell r="A8488">
            <v>42048</v>
          </cell>
          <cell r="B8488">
            <v>2401.0300000000002</v>
          </cell>
        </row>
        <row r="8489">
          <cell r="A8489">
            <v>42049</v>
          </cell>
          <cell r="B8489">
            <v>2376.23</v>
          </cell>
        </row>
        <row r="8490">
          <cell r="A8490">
            <v>42050</v>
          </cell>
          <cell r="B8490">
            <v>2376.23</v>
          </cell>
        </row>
        <row r="8491">
          <cell r="A8491">
            <v>42051</v>
          </cell>
          <cell r="B8491">
            <v>2376.23</v>
          </cell>
        </row>
        <row r="8492">
          <cell r="A8492">
            <v>42052</v>
          </cell>
          <cell r="B8492">
            <v>2376.23</v>
          </cell>
        </row>
        <row r="8493">
          <cell r="A8493">
            <v>42053</v>
          </cell>
          <cell r="B8493">
            <v>2416.37</v>
          </cell>
        </row>
        <row r="8494">
          <cell r="A8494">
            <v>42054</v>
          </cell>
          <cell r="B8494">
            <v>2429.71</v>
          </cell>
        </row>
        <row r="8495">
          <cell r="A8495">
            <v>42055</v>
          </cell>
          <cell r="B8495">
            <v>2445.16</v>
          </cell>
        </row>
        <row r="8496">
          <cell r="A8496">
            <v>42056</v>
          </cell>
          <cell r="B8496">
            <v>2455.54</v>
          </cell>
        </row>
        <row r="8497">
          <cell r="A8497">
            <v>42057</v>
          </cell>
          <cell r="B8497">
            <v>2455.54</v>
          </cell>
        </row>
        <row r="8498">
          <cell r="A8498">
            <v>42058</v>
          </cell>
          <cell r="B8498">
            <v>2455.54</v>
          </cell>
        </row>
        <row r="8499">
          <cell r="A8499">
            <v>42059</v>
          </cell>
          <cell r="B8499">
            <v>2489.81</v>
          </cell>
        </row>
        <row r="8500">
          <cell r="A8500">
            <v>42060</v>
          </cell>
          <cell r="B8500">
            <v>2500.59</v>
          </cell>
        </row>
        <row r="8501">
          <cell r="A8501">
            <v>42061</v>
          </cell>
          <cell r="B8501">
            <v>2489.41</v>
          </cell>
        </row>
        <row r="8502">
          <cell r="A8502">
            <v>42062</v>
          </cell>
          <cell r="B8502">
            <v>2484.58</v>
          </cell>
        </row>
        <row r="8503">
          <cell r="A8503">
            <v>42063</v>
          </cell>
          <cell r="B8503">
            <v>2496.9899999999998</v>
          </cell>
        </row>
        <row r="8504">
          <cell r="A8504">
            <v>42064</v>
          </cell>
          <cell r="B8504">
            <v>2496.9899999999998</v>
          </cell>
        </row>
        <row r="8505">
          <cell r="A8505">
            <v>42065</v>
          </cell>
          <cell r="B8505">
            <v>2496.9899999999998</v>
          </cell>
        </row>
        <row r="8506">
          <cell r="A8506">
            <v>42066</v>
          </cell>
          <cell r="B8506">
            <v>2522.0300000000002</v>
          </cell>
        </row>
        <row r="8507">
          <cell r="A8507">
            <v>42067</v>
          </cell>
          <cell r="B8507">
            <v>2555.08</v>
          </cell>
        </row>
        <row r="8508">
          <cell r="A8508">
            <v>42068</v>
          </cell>
          <cell r="B8508">
            <v>2565.9</v>
          </cell>
        </row>
        <row r="8509">
          <cell r="A8509">
            <v>42069</v>
          </cell>
          <cell r="B8509">
            <v>2543.4699999999998</v>
          </cell>
        </row>
        <row r="8510">
          <cell r="A8510">
            <v>42070</v>
          </cell>
          <cell r="B8510">
            <v>2565.61</v>
          </cell>
        </row>
        <row r="8511">
          <cell r="A8511">
            <v>42071</v>
          </cell>
          <cell r="B8511">
            <v>2565.61</v>
          </cell>
        </row>
        <row r="8512">
          <cell r="A8512">
            <v>42072</v>
          </cell>
          <cell r="B8512">
            <v>2565.61</v>
          </cell>
        </row>
        <row r="8513">
          <cell r="A8513">
            <v>42073</v>
          </cell>
          <cell r="B8513">
            <v>2592.86</v>
          </cell>
        </row>
        <row r="8514">
          <cell r="A8514">
            <v>42074</v>
          </cell>
          <cell r="B8514">
            <v>2618.79</v>
          </cell>
        </row>
        <row r="8515">
          <cell r="A8515">
            <v>42075</v>
          </cell>
          <cell r="B8515">
            <v>2633.65</v>
          </cell>
        </row>
        <row r="8516">
          <cell r="A8516">
            <v>42076</v>
          </cell>
          <cell r="B8516">
            <v>2610.08</v>
          </cell>
        </row>
        <row r="8517">
          <cell r="A8517">
            <v>42077</v>
          </cell>
          <cell r="B8517">
            <v>2661.52</v>
          </cell>
        </row>
        <row r="8518">
          <cell r="A8518">
            <v>42078</v>
          </cell>
          <cell r="B8518">
            <v>2661.52</v>
          </cell>
        </row>
        <row r="8519">
          <cell r="A8519">
            <v>42079</v>
          </cell>
          <cell r="B8519">
            <v>2661.52</v>
          </cell>
        </row>
        <row r="8520">
          <cell r="A8520">
            <v>42080</v>
          </cell>
          <cell r="B8520">
            <v>2675.08</v>
          </cell>
        </row>
        <row r="8521">
          <cell r="A8521">
            <v>42081</v>
          </cell>
          <cell r="B8521">
            <v>2677.97</v>
          </cell>
        </row>
        <row r="8522">
          <cell r="A8522">
            <v>42082</v>
          </cell>
          <cell r="B8522">
            <v>2651.49</v>
          </cell>
        </row>
        <row r="8523">
          <cell r="A8523">
            <v>42083</v>
          </cell>
          <cell r="B8523">
            <v>2613.38</v>
          </cell>
        </row>
        <row r="8524">
          <cell r="A8524">
            <v>42084</v>
          </cell>
          <cell r="B8524">
            <v>2587.71</v>
          </cell>
        </row>
        <row r="8525">
          <cell r="A8525">
            <v>42085</v>
          </cell>
          <cell r="B8525">
            <v>2587.71</v>
          </cell>
        </row>
        <row r="8526">
          <cell r="A8526">
            <v>42086</v>
          </cell>
          <cell r="B8526">
            <v>2587.71</v>
          </cell>
        </row>
        <row r="8527">
          <cell r="A8527">
            <v>42087</v>
          </cell>
          <cell r="B8527">
            <v>2587.71</v>
          </cell>
        </row>
        <row r="8528">
          <cell r="A8528">
            <v>42088</v>
          </cell>
          <cell r="B8528">
            <v>2526.79</v>
          </cell>
        </row>
        <row r="8529">
          <cell r="A8529">
            <v>42089</v>
          </cell>
          <cell r="B8529">
            <v>2535.5500000000002</v>
          </cell>
        </row>
        <row r="8530">
          <cell r="A8530">
            <v>42090</v>
          </cell>
          <cell r="B8530">
            <v>2551.3000000000002</v>
          </cell>
        </row>
        <row r="8531">
          <cell r="A8531">
            <v>42091</v>
          </cell>
          <cell r="B8531">
            <v>2556.85</v>
          </cell>
        </row>
        <row r="8532">
          <cell r="A8532">
            <v>42092</v>
          </cell>
          <cell r="B8532">
            <v>2556.85</v>
          </cell>
        </row>
        <row r="8533">
          <cell r="A8533">
            <v>42093</v>
          </cell>
          <cell r="B8533">
            <v>2556.85</v>
          </cell>
        </row>
        <row r="8534">
          <cell r="A8534">
            <v>42094</v>
          </cell>
          <cell r="B8534">
            <v>2576.0500000000002</v>
          </cell>
        </row>
        <row r="8535">
          <cell r="A8535">
            <v>42095</v>
          </cell>
          <cell r="B8535">
            <v>2598.36</v>
          </cell>
        </row>
        <row r="8536">
          <cell r="A8536">
            <v>42096</v>
          </cell>
          <cell r="B8536">
            <v>2576.41</v>
          </cell>
        </row>
        <row r="8537">
          <cell r="A8537">
            <v>42097</v>
          </cell>
          <cell r="B8537">
            <v>2576.41</v>
          </cell>
        </row>
        <row r="8538">
          <cell r="A8538">
            <v>42098</v>
          </cell>
          <cell r="B8538">
            <v>2576.41</v>
          </cell>
        </row>
        <row r="8539">
          <cell r="A8539">
            <v>42099</v>
          </cell>
          <cell r="B8539">
            <v>2576.41</v>
          </cell>
        </row>
        <row r="8540">
          <cell r="A8540">
            <v>42100</v>
          </cell>
          <cell r="B8540">
            <v>2576.41</v>
          </cell>
        </row>
        <row r="8541">
          <cell r="A8541">
            <v>42101</v>
          </cell>
          <cell r="B8541">
            <v>2522.71</v>
          </cell>
        </row>
        <row r="8542">
          <cell r="A8542">
            <v>42102</v>
          </cell>
          <cell r="B8542">
            <v>2518.0500000000002</v>
          </cell>
        </row>
        <row r="8543">
          <cell r="A8543">
            <v>42103</v>
          </cell>
          <cell r="B8543">
            <v>2490.9</v>
          </cell>
        </row>
        <row r="8544">
          <cell r="A8544">
            <v>42104</v>
          </cell>
          <cell r="B8544">
            <v>2494.77</v>
          </cell>
        </row>
        <row r="8545">
          <cell r="A8545">
            <v>42105</v>
          </cell>
          <cell r="B8545">
            <v>2516.08</v>
          </cell>
        </row>
        <row r="8546">
          <cell r="A8546">
            <v>42106</v>
          </cell>
          <cell r="B8546">
            <v>2516.08</v>
          </cell>
        </row>
        <row r="8547">
          <cell r="A8547">
            <v>42107</v>
          </cell>
          <cell r="B8547">
            <v>2516.08</v>
          </cell>
        </row>
        <row r="8548">
          <cell r="A8548">
            <v>42108</v>
          </cell>
          <cell r="B8548">
            <v>2537.33</v>
          </cell>
        </row>
        <row r="8549">
          <cell r="A8549">
            <v>42109</v>
          </cell>
          <cell r="B8549">
            <v>2550.83</v>
          </cell>
        </row>
        <row r="8550">
          <cell r="A8550">
            <v>42110</v>
          </cell>
          <cell r="B8550">
            <v>2534.63</v>
          </cell>
        </row>
        <row r="8551">
          <cell r="A8551">
            <v>42111</v>
          </cell>
          <cell r="B8551">
            <v>2493.9299999999998</v>
          </cell>
        </row>
        <row r="8552">
          <cell r="A8552">
            <v>42112</v>
          </cell>
          <cell r="B8552">
            <v>2495.0100000000002</v>
          </cell>
        </row>
        <row r="8553">
          <cell r="A8553">
            <v>42113</v>
          </cell>
          <cell r="B8553">
            <v>2495.0100000000002</v>
          </cell>
        </row>
        <row r="8554">
          <cell r="A8554">
            <v>42114</v>
          </cell>
          <cell r="B8554">
            <v>2495.0100000000002</v>
          </cell>
        </row>
        <row r="8555">
          <cell r="A8555">
            <v>42115</v>
          </cell>
          <cell r="B8555">
            <v>2487.0700000000002</v>
          </cell>
        </row>
        <row r="8556">
          <cell r="A8556">
            <v>42116</v>
          </cell>
          <cell r="B8556">
            <v>2469.0300000000002</v>
          </cell>
        </row>
        <row r="8557">
          <cell r="A8557">
            <v>42117</v>
          </cell>
          <cell r="B8557">
            <v>2488.5</v>
          </cell>
        </row>
        <row r="8558">
          <cell r="A8558">
            <v>42118</v>
          </cell>
          <cell r="B8558">
            <v>2471.21</v>
          </cell>
        </row>
        <row r="8559">
          <cell r="A8559">
            <v>42119</v>
          </cell>
          <cell r="B8559">
            <v>2461.17</v>
          </cell>
        </row>
        <row r="8560">
          <cell r="A8560">
            <v>42120</v>
          </cell>
          <cell r="B8560">
            <v>2461.17</v>
          </cell>
        </row>
        <row r="8561">
          <cell r="A8561">
            <v>42121</v>
          </cell>
          <cell r="B8561">
            <v>2461.17</v>
          </cell>
        </row>
        <row r="8562">
          <cell r="A8562">
            <v>42122</v>
          </cell>
          <cell r="B8562">
            <v>2419.81</v>
          </cell>
        </row>
        <row r="8563">
          <cell r="A8563">
            <v>42123</v>
          </cell>
          <cell r="B8563">
            <v>2393.42</v>
          </cell>
        </row>
        <row r="8564">
          <cell r="A8564">
            <v>42124</v>
          </cell>
          <cell r="B8564">
            <v>2388.06</v>
          </cell>
        </row>
        <row r="8565">
          <cell r="A8565">
            <v>42125</v>
          </cell>
          <cell r="B8565">
            <v>2393.58</v>
          </cell>
        </row>
        <row r="8566">
          <cell r="A8566">
            <v>42126</v>
          </cell>
          <cell r="B8566">
            <v>2393.58</v>
          </cell>
        </row>
        <row r="8567">
          <cell r="A8567">
            <v>42127</v>
          </cell>
          <cell r="B8567">
            <v>2393.58</v>
          </cell>
        </row>
        <row r="8568">
          <cell r="A8568">
            <v>42128</v>
          </cell>
          <cell r="B8568">
            <v>2393.58</v>
          </cell>
        </row>
        <row r="8569">
          <cell r="A8569">
            <v>42129</v>
          </cell>
          <cell r="B8569">
            <v>2408.17</v>
          </cell>
        </row>
        <row r="8570">
          <cell r="A8570">
            <v>42130</v>
          </cell>
          <cell r="B8570">
            <v>2386.7199999999998</v>
          </cell>
        </row>
        <row r="8571">
          <cell r="A8571">
            <v>42131</v>
          </cell>
          <cell r="B8571">
            <v>2362.41</v>
          </cell>
        </row>
        <row r="8572">
          <cell r="A8572">
            <v>42132</v>
          </cell>
          <cell r="B8572">
            <v>2369.23</v>
          </cell>
        </row>
        <row r="8573">
          <cell r="A8573">
            <v>42133</v>
          </cell>
          <cell r="B8573">
            <v>2360.58</v>
          </cell>
        </row>
        <row r="8574">
          <cell r="A8574">
            <v>42134</v>
          </cell>
          <cell r="B8574">
            <v>2360.58</v>
          </cell>
        </row>
        <row r="8575">
          <cell r="A8575">
            <v>42135</v>
          </cell>
          <cell r="B8575">
            <v>2360.58</v>
          </cell>
        </row>
        <row r="8576">
          <cell r="A8576">
            <v>42136</v>
          </cell>
          <cell r="B8576">
            <v>2381.5300000000002</v>
          </cell>
        </row>
        <row r="8577">
          <cell r="A8577">
            <v>42137</v>
          </cell>
          <cell r="B8577">
            <v>2386.77</v>
          </cell>
        </row>
        <row r="8578">
          <cell r="A8578">
            <v>42138</v>
          </cell>
          <cell r="B8578">
            <v>2377.87</v>
          </cell>
        </row>
        <row r="8579">
          <cell r="A8579">
            <v>42139</v>
          </cell>
          <cell r="B8579">
            <v>2389.4899999999998</v>
          </cell>
        </row>
        <row r="8580">
          <cell r="A8580">
            <v>42140</v>
          </cell>
          <cell r="B8580">
            <v>2417.0100000000002</v>
          </cell>
        </row>
        <row r="8581">
          <cell r="A8581">
            <v>42141</v>
          </cell>
          <cell r="B8581">
            <v>2417.0100000000002</v>
          </cell>
        </row>
        <row r="8582">
          <cell r="A8582">
            <v>42142</v>
          </cell>
          <cell r="B8582">
            <v>2417.0100000000002</v>
          </cell>
        </row>
        <row r="8583">
          <cell r="A8583">
            <v>42143</v>
          </cell>
          <cell r="B8583">
            <v>2417.0100000000002</v>
          </cell>
        </row>
        <row r="8584">
          <cell r="A8584">
            <v>42144</v>
          </cell>
          <cell r="B8584">
            <v>2475.4499999999998</v>
          </cell>
        </row>
        <row r="8585">
          <cell r="A8585">
            <v>42145</v>
          </cell>
          <cell r="B8585">
            <v>2503.37</v>
          </cell>
        </row>
        <row r="8586">
          <cell r="A8586">
            <v>42146</v>
          </cell>
          <cell r="B8586">
            <v>2489.39</v>
          </cell>
        </row>
        <row r="8587">
          <cell r="A8587">
            <v>42147</v>
          </cell>
          <cell r="B8587">
            <v>2500.2199999999998</v>
          </cell>
        </row>
        <row r="8588">
          <cell r="A8588">
            <v>42148</v>
          </cell>
          <cell r="B8588">
            <v>2500.2199999999998</v>
          </cell>
        </row>
        <row r="8589">
          <cell r="A8589">
            <v>42149</v>
          </cell>
          <cell r="B8589">
            <v>2500.2199999999998</v>
          </cell>
        </row>
        <row r="8590">
          <cell r="A8590">
            <v>42150</v>
          </cell>
          <cell r="B8590">
            <v>2500.2199999999998</v>
          </cell>
        </row>
        <row r="8591">
          <cell r="A8591">
            <v>42151</v>
          </cell>
          <cell r="B8591">
            <v>2542.5300000000002</v>
          </cell>
        </row>
        <row r="8592">
          <cell r="A8592">
            <v>42152</v>
          </cell>
          <cell r="B8592">
            <v>2548.13</v>
          </cell>
        </row>
        <row r="8593">
          <cell r="A8593">
            <v>42153</v>
          </cell>
          <cell r="B8593">
            <v>2549.9699999999998</v>
          </cell>
        </row>
        <row r="8594">
          <cell r="A8594">
            <v>42154</v>
          </cell>
          <cell r="B8594">
            <v>2533.79</v>
          </cell>
        </row>
        <row r="8595">
          <cell r="A8595">
            <v>42155</v>
          </cell>
          <cell r="B8595">
            <v>2533.79</v>
          </cell>
        </row>
        <row r="8596">
          <cell r="A8596">
            <v>42156</v>
          </cell>
          <cell r="B8596">
            <v>2533.79</v>
          </cell>
        </row>
        <row r="8597">
          <cell r="A8597">
            <v>42157</v>
          </cell>
          <cell r="B8597">
            <v>2549.29</v>
          </cell>
        </row>
        <row r="8598">
          <cell r="A8598">
            <v>42158</v>
          </cell>
          <cell r="B8598">
            <v>2554.44</v>
          </cell>
        </row>
        <row r="8599">
          <cell r="A8599">
            <v>42159</v>
          </cell>
          <cell r="B8599">
            <v>2571.92</v>
          </cell>
        </row>
        <row r="8600">
          <cell r="A8600">
            <v>42160</v>
          </cell>
          <cell r="B8600">
            <v>2588.56</v>
          </cell>
        </row>
        <row r="8601">
          <cell r="A8601">
            <v>42161</v>
          </cell>
          <cell r="B8601">
            <v>2623.66</v>
          </cell>
        </row>
        <row r="8602">
          <cell r="A8602">
            <v>42162</v>
          </cell>
          <cell r="B8602">
            <v>2623.66</v>
          </cell>
        </row>
        <row r="8603">
          <cell r="A8603">
            <v>42163</v>
          </cell>
          <cell r="B8603">
            <v>2623.66</v>
          </cell>
        </row>
        <row r="8604">
          <cell r="A8604">
            <v>42164</v>
          </cell>
          <cell r="B8604">
            <v>2623.66</v>
          </cell>
        </row>
        <row r="8605">
          <cell r="A8605">
            <v>42165</v>
          </cell>
          <cell r="B8605">
            <v>2569.17</v>
          </cell>
        </row>
        <row r="8606">
          <cell r="A8606">
            <v>42166</v>
          </cell>
          <cell r="B8606">
            <v>2523</v>
          </cell>
        </row>
        <row r="8607">
          <cell r="A8607">
            <v>42167</v>
          </cell>
          <cell r="B8607">
            <v>2538.5500000000002</v>
          </cell>
        </row>
        <row r="8608">
          <cell r="A8608">
            <v>42168</v>
          </cell>
          <cell r="B8608">
            <v>2535.91</v>
          </cell>
        </row>
        <row r="8609">
          <cell r="A8609">
            <v>42169</v>
          </cell>
          <cell r="B8609">
            <v>2535.91</v>
          </cell>
        </row>
        <row r="8610">
          <cell r="A8610">
            <v>42170</v>
          </cell>
          <cell r="B8610">
            <v>2535.91</v>
          </cell>
        </row>
        <row r="8611">
          <cell r="A8611">
            <v>42171</v>
          </cell>
          <cell r="B8611">
            <v>2535.91</v>
          </cell>
        </row>
        <row r="8612">
          <cell r="A8612">
            <v>42172</v>
          </cell>
          <cell r="B8612">
            <v>2531.7199999999998</v>
          </cell>
        </row>
        <row r="8613">
          <cell r="A8613">
            <v>42173</v>
          </cell>
          <cell r="B8613">
            <v>2550.4299999999998</v>
          </cell>
        </row>
        <row r="8614">
          <cell r="A8614">
            <v>42174</v>
          </cell>
          <cell r="B8614">
            <v>2528.85</v>
          </cell>
        </row>
        <row r="8615">
          <cell r="A8615">
            <v>42175</v>
          </cell>
          <cell r="B8615">
            <v>2548.1999999999998</v>
          </cell>
        </row>
        <row r="8616">
          <cell r="A8616">
            <v>42176</v>
          </cell>
          <cell r="B8616">
            <v>2548.1999999999998</v>
          </cell>
        </row>
        <row r="8617">
          <cell r="A8617">
            <v>42177</v>
          </cell>
          <cell r="B8617">
            <v>2548.1999999999998</v>
          </cell>
        </row>
        <row r="8618">
          <cell r="A8618">
            <v>42178</v>
          </cell>
          <cell r="B8618">
            <v>2537.6799999999998</v>
          </cell>
        </row>
        <row r="8619">
          <cell r="A8619">
            <v>42179</v>
          </cell>
          <cell r="B8619">
            <v>2550.7399999999998</v>
          </cell>
        </row>
        <row r="8620">
          <cell r="A8620">
            <v>42180</v>
          </cell>
          <cell r="B8620">
            <v>2566.66</v>
          </cell>
        </row>
        <row r="8621">
          <cell r="A8621">
            <v>42181</v>
          </cell>
          <cell r="B8621">
            <v>2556.21</v>
          </cell>
        </row>
        <row r="8622">
          <cell r="A8622">
            <v>42182</v>
          </cell>
          <cell r="B8622">
            <v>2585.11</v>
          </cell>
        </row>
        <row r="8623">
          <cell r="A8623">
            <v>42183</v>
          </cell>
          <cell r="B8623">
            <v>2585.11</v>
          </cell>
        </row>
        <row r="8624">
          <cell r="A8624">
            <v>42184</v>
          </cell>
          <cell r="B8624">
            <v>2585.11</v>
          </cell>
        </row>
        <row r="8625">
          <cell r="A8625">
            <v>42185</v>
          </cell>
          <cell r="B8625">
            <v>2585.11</v>
          </cell>
        </row>
        <row r="8626">
          <cell r="A8626">
            <v>42186</v>
          </cell>
          <cell r="B8626">
            <v>2598.6799999999998</v>
          </cell>
        </row>
        <row r="8627">
          <cell r="A8627">
            <v>42187</v>
          </cell>
          <cell r="B8627">
            <v>2626.8</v>
          </cell>
        </row>
        <row r="8628">
          <cell r="A8628">
            <v>42188</v>
          </cell>
          <cell r="B8628">
            <v>2623.91</v>
          </cell>
        </row>
        <row r="8629">
          <cell r="A8629">
            <v>42189</v>
          </cell>
          <cell r="B8629">
            <v>2642.97</v>
          </cell>
        </row>
        <row r="8630">
          <cell r="A8630">
            <v>42190</v>
          </cell>
          <cell r="B8630">
            <v>2642.97</v>
          </cell>
        </row>
        <row r="8631">
          <cell r="A8631">
            <v>42191</v>
          </cell>
          <cell r="B8631">
            <v>2642.97</v>
          </cell>
        </row>
        <row r="8632">
          <cell r="A8632">
            <v>42192</v>
          </cell>
          <cell r="B8632">
            <v>2665.41</v>
          </cell>
        </row>
        <row r="8633">
          <cell r="A8633">
            <v>42193</v>
          </cell>
          <cell r="B8633">
            <v>2690.15</v>
          </cell>
        </row>
        <row r="8634">
          <cell r="A8634">
            <v>42194</v>
          </cell>
          <cell r="B8634">
            <v>2690.79</v>
          </cell>
        </row>
        <row r="8635">
          <cell r="A8635">
            <v>42195</v>
          </cell>
          <cell r="B8635">
            <v>2670.79</v>
          </cell>
        </row>
        <row r="8636">
          <cell r="A8636">
            <v>42196</v>
          </cell>
          <cell r="B8636">
            <v>2667.37</v>
          </cell>
        </row>
        <row r="8637">
          <cell r="A8637">
            <v>42197</v>
          </cell>
          <cell r="B8637">
            <v>2667.37</v>
          </cell>
        </row>
        <row r="8638">
          <cell r="A8638">
            <v>42198</v>
          </cell>
          <cell r="B8638">
            <v>2667.37</v>
          </cell>
        </row>
        <row r="8639">
          <cell r="A8639">
            <v>42199</v>
          </cell>
          <cell r="B8639">
            <v>2693.54</v>
          </cell>
        </row>
        <row r="8640">
          <cell r="A8640">
            <v>42200</v>
          </cell>
          <cell r="B8640">
            <v>2688.2</v>
          </cell>
        </row>
        <row r="8641">
          <cell r="A8641">
            <v>42201</v>
          </cell>
          <cell r="B8641">
            <v>2713.04</v>
          </cell>
        </row>
        <row r="8642">
          <cell r="A8642">
            <v>42202</v>
          </cell>
          <cell r="B8642">
            <v>2727.23</v>
          </cell>
        </row>
        <row r="8643">
          <cell r="A8643">
            <v>42203</v>
          </cell>
          <cell r="B8643">
            <v>2751.88</v>
          </cell>
        </row>
        <row r="8644">
          <cell r="A8644">
            <v>42204</v>
          </cell>
          <cell r="B8644">
            <v>2751.88</v>
          </cell>
        </row>
        <row r="8645">
          <cell r="A8645">
            <v>42205</v>
          </cell>
          <cell r="B8645">
            <v>2751.88</v>
          </cell>
        </row>
        <row r="8646">
          <cell r="A8646">
            <v>42206</v>
          </cell>
          <cell r="B8646">
            <v>2751.88</v>
          </cell>
        </row>
        <row r="8647">
          <cell r="A8647">
            <v>42207</v>
          </cell>
          <cell r="B8647">
            <v>2765.1</v>
          </cell>
        </row>
        <row r="8648">
          <cell r="A8648">
            <v>42208</v>
          </cell>
          <cell r="B8648">
            <v>2790.26</v>
          </cell>
        </row>
        <row r="8649">
          <cell r="A8649">
            <v>42209</v>
          </cell>
          <cell r="B8649">
            <v>2807.36</v>
          </cell>
        </row>
        <row r="8650">
          <cell r="A8650">
            <v>42210</v>
          </cell>
          <cell r="B8650">
            <v>2857.46</v>
          </cell>
        </row>
        <row r="8651">
          <cell r="A8651">
            <v>42211</v>
          </cell>
          <cell r="B8651">
            <v>2857.46</v>
          </cell>
        </row>
        <row r="8652">
          <cell r="A8652">
            <v>42212</v>
          </cell>
          <cell r="B8652">
            <v>2857.46</v>
          </cell>
        </row>
        <row r="8653">
          <cell r="A8653">
            <v>42213</v>
          </cell>
          <cell r="B8653">
            <v>2854.13</v>
          </cell>
        </row>
        <row r="8654">
          <cell r="A8654">
            <v>42214</v>
          </cell>
          <cell r="B8654">
            <v>2855.44</v>
          </cell>
        </row>
        <row r="8655">
          <cell r="A8655">
            <v>42215</v>
          </cell>
          <cell r="B8655">
            <v>2855.32</v>
          </cell>
        </row>
        <row r="8656">
          <cell r="A8656">
            <v>42216</v>
          </cell>
          <cell r="B8656">
            <v>2866.04</v>
          </cell>
        </row>
        <row r="8657">
          <cell r="A8657">
            <v>42217</v>
          </cell>
          <cell r="B8657">
            <v>2862.51</v>
          </cell>
        </row>
        <row r="8658">
          <cell r="A8658">
            <v>42218</v>
          </cell>
          <cell r="B8658">
            <v>2862.51</v>
          </cell>
        </row>
        <row r="8659">
          <cell r="A8659">
            <v>42219</v>
          </cell>
          <cell r="B8659">
            <v>2862.51</v>
          </cell>
        </row>
        <row r="8660">
          <cell r="A8660">
            <v>42220</v>
          </cell>
          <cell r="B8660">
            <v>2902.98</v>
          </cell>
        </row>
        <row r="8661">
          <cell r="A8661">
            <v>42221</v>
          </cell>
          <cell r="B8661">
            <v>2906.95</v>
          </cell>
        </row>
        <row r="8662">
          <cell r="A8662">
            <v>42222</v>
          </cell>
          <cell r="B8662">
            <v>2945.97</v>
          </cell>
        </row>
        <row r="8663">
          <cell r="A8663">
            <v>42223</v>
          </cell>
          <cell r="B8663">
            <v>2955.31</v>
          </cell>
        </row>
        <row r="8664">
          <cell r="A8664">
            <v>42224</v>
          </cell>
          <cell r="B8664">
            <v>2955.31</v>
          </cell>
        </row>
        <row r="8665">
          <cell r="A8665">
            <v>42225</v>
          </cell>
          <cell r="B8665">
            <v>2955.31</v>
          </cell>
        </row>
        <row r="8666">
          <cell r="A8666">
            <v>42226</v>
          </cell>
          <cell r="B8666">
            <v>2955.31</v>
          </cell>
        </row>
        <row r="8667">
          <cell r="A8667">
            <v>42227</v>
          </cell>
          <cell r="B8667">
            <v>2913.45</v>
          </cell>
        </row>
        <row r="8668">
          <cell r="A8668">
            <v>42228</v>
          </cell>
          <cell r="B8668">
            <v>2943.97</v>
          </cell>
        </row>
        <row r="8669">
          <cell r="A8669">
            <v>42229</v>
          </cell>
          <cell r="B8669">
            <v>2937.63</v>
          </cell>
        </row>
        <row r="8670">
          <cell r="A8670">
            <v>42230</v>
          </cell>
          <cell r="B8670">
            <v>2966.12</v>
          </cell>
        </row>
        <row r="8671">
          <cell r="A8671">
            <v>42231</v>
          </cell>
          <cell r="B8671">
            <v>2983.12</v>
          </cell>
        </row>
        <row r="8672">
          <cell r="A8672">
            <v>42232</v>
          </cell>
          <cell r="B8672">
            <v>2983.12</v>
          </cell>
        </row>
        <row r="8673">
          <cell r="A8673">
            <v>42233</v>
          </cell>
          <cell r="B8673">
            <v>2983.12</v>
          </cell>
        </row>
        <row r="8674">
          <cell r="A8674">
            <v>42234</v>
          </cell>
          <cell r="B8674">
            <v>2983.12</v>
          </cell>
        </row>
        <row r="8675">
          <cell r="A8675">
            <v>42235</v>
          </cell>
          <cell r="B8675">
            <v>3003.35</v>
          </cell>
        </row>
        <row r="8676">
          <cell r="A8676">
            <v>42236</v>
          </cell>
          <cell r="B8676">
            <v>3027.2</v>
          </cell>
        </row>
        <row r="8677">
          <cell r="A8677">
            <v>42237</v>
          </cell>
          <cell r="B8677">
            <v>3053.65</v>
          </cell>
        </row>
        <row r="8678">
          <cell r="A8678">
            <v>42238</v>
          </cell>
          <cell r="B8678">
            <v>3102.6</v>
          </cell>
        </row>
        <row r="8679">
          <cell r="A8679">
            <v>42239</v>
          </cell>
          <cell r="B8679">
            <v>3102.6</v>
          </cell>
        </row>
        <row r="8680">
          <cell r="A8680">
            <v>42240</v>
          </cell>
          <cell r="B8680">
            <v>3102.6</v>
          </cell>
        </row>
        <row r="8681">
          <cell r="A8681">
            <v>42241</v>
          </cell>
          <cell r="B8681">
            <v>3208.37</v>
          </cell>
        </row>
        <row r="8682">
          <cell r="A8682">
            <v>42242</v>
          </cell>
          <cell r="B8682">
            <v>3194.24</v>
          </cell>
        </row>
        <row r="8683">
          <cell r="A8683">
            <v>42243</v>
          </cell>
          <cell r="B8683">
            <v>3238.51</v>
          </cell>
        </row>
        <row r="8684">
          <cell r="A8684">
            <v>42244</v>
          </cell>
          <cell r="B8684">
            <v>3195.47</v>
          </cell>
        </row>
        <row r="8685">
          <cell r="A8685">
            <v>42245</v>
          </cell>
          <cell r="B8685">
            <v>3101.1</v>
          </cell>
        </row>
        <row r="8686">
          <cell r="A8686">
            <v>42246</v>
          </cell>
          <cell r="B8686">
            <v>3101.1</v>
          </cell>
        </row>
        <row r="8687">
          <cell r="A8687">
            <v>42247</v>
          </cell>
          <cell r="B8687">
            <v>3101.1</v>
          </cell>
        </row>
        <row r="8688">
          <cell r="A8688">
            <v>42248</v>
          </cell>
          <cell r="B8688">
            <v>3079.97</v>
          </cell>
        </row>
        <row r="8689">
          <cell r="A8689">
            <v>42249</v>
          </cell>
          <cell r="B8689">
            <v>3093.64</v>
          </cell>
        </row>
        <row r="8690">
          <cell r="A8690">
            <v>42250</v>
          </cell>
          <cell r="B8690">
            <v>3142.34</v>
          </cell>
        </row>
        <row r="8691">
          <cell r="A8691">
            <v>42251</v>
          </cell>
          <cell r="B8691">
            <v>3119.93</v>
          </cell>
        </row>
        <row r="8692">
          <cell r="A8692">
            <v>42252</v>
          </cell>
          <cell r="B8692">
            <v>3113.55</v>
          </cell>
        </row>
        <row r="8693">
          <cell r="A8693">
            <v>42253</v>
          </cell>
          <cell r="B8693">
            <v>3113.55</v>
          </cell>
        </row>
        <row r="8694">
          <cell r="A8694">
            <v>42254</v>
          </cell>
          <cell r="B8694">
            <v>3113.55</v>
          </cell>
        </row>
        <row r="8695">
          <cell r="A8695">
            <v>42255</v>
          </cell>
          <cell r="B8695">
            <v>3113.55</v>
          </cell>
        </row>
        <row r="8696">
          <cell r="A8696">
            <v>42256</v>
          </cell>
          <cell r="B8696">
            <v>3138.46</v>
          </cell>
        </row>
        <row r="8697">
          <cell r="A8697">
            <v>42257</v>
          </cell>
          <cell r="B8697">
            <v>3105.4</v>
          </cell>
        </row>
        <row r="8698">
          <cell r="A8698">
            <v>42258</v>
          </cell>
          <cell r="B8698">
            <v>3080.57</v>
          </cell>
        </row>
        <row r="8699">
          <cell r="A8699">
            <v>42259</v>
          </cell>
          <cell r="B8699">
            <v>3012.96</v>
          </cell>
        </row>
        <row r="8700">
          <cell r="A8700">
            <v>42260</v>
          </cell>
          <cell r="B8700">
            <v>3012.96</v>
          </cell>
        </row>
        <row r="8701">
          <cell r="A8701">
            <v>42261</v>
          </cell>
          <cell r="B8701">
            <v>3012.96</v>
          </cell>
        </row>
        <row r="8702">
          <cell r="A8702">
            <v>42262</v>
          </cell>
          <cell r="B8702">
            <v>3032.59</v>
          </cell>
        </row>
        <row r="8703">
          <cell r="A8703">
            <v>42263</v>
          </cell>
          <cell r="B8703">
            <v>3025.28</v>
          </cell>
        </row>
        <row r="8704">
          <cell r="A8704">
            <v>42264</v>
          </cell>
          <cell r="B8704">
            <v>2989.04</v>
          </cell>
        </row>
        <row r="8705">
          <cell r="A8705">
            <v>42265</v>
          </cell>
          <cell r="B8705">
            <v>2975.13</v>
          </cell>
        </row>
        <row r="8706">
          <cell r="A8706">
            <v>42266</v>
          </cell>
          <cell r="B8706">
            <v>2984.9</v>
          </cell>
        </row>
        <row r="8707">
          <cell r="A8707">
            <v>42267</v>
          </cell>
          <cell r="B8707">
            <v>2984.9</v>
          </cell>
        </row>
        <row r="8708">
          <cell r="A8708">
            <v>42268</v>
          </cell>
          <cell r="B8708">
            <v>2984.9</v>
          </cell>
        </row>
        <row r="8709">
          <cell r="A8709">
            <v>42269</v>
          </cell>
          <cell r="B8709">
            <v>3001.68</v>
          </cell>
        </row>
        <row r="8710">
          <cell r="A8710">
            <v>42270</v>
          </cell>
          <cell r="B8710">
            <v>3065.74</v>
          </cell>
        </row>
        <row r="8711">
          <cell r="A8711">
            <v>42271</v>
          </cell>
          <cell r="B8711">
            <v>3099.28</v>
          </cell>
        </row>
        <row r="8712">
          <cell r="A8712">
            <v>42272</v>
          </cell>
          <cell r="B8712">
            <v>3135.17</v>
          </cell>
        </row>
        <row r="8713">
          <cell r="A8713">
            <v>42273</v>
          </cell>
          <cell r="B8713">
            <v>3080.44</v>
          </cell>
        </row>
        <row r="8714">
          <cell r="A8714">
            <v>42274</v>
          </cell>
          <cell r="B8714">
            <v>3080.44</v>
          </cell>
        </row>
        <row r="8715">
          <cell r="A8715">
            <v>42275</v>
          </cell>
          <cell r="B8715">
            <v>3080.44</v>
          </cell>
        </row>
        <row r="8716">
          <cell r="A8716">
            <v>42276</v>
          </cell>
          <cell r="B8716">
            <v>3096.98</v>
          </cell>
        </row>
        <row r="8717">
          <cell r="A8717">
            <v>42277</v>
          </cell>
          <cell r="B8717">
            <v>3121.94</v>
          </cell>
        </row>
        <row r="8718">
          <cell r="A8718">
            <v>42278</v>
          </cell>
          <cell r="B8718">
            <v>3086.75</v>
          </cell>
        </row>
        <row r="8719">
          <cell r="A8719">
            <v>42279</v>
          </cell>
          <cell r="B8719">
            <v>3061.85</v>
          </cell>
        </row>
        <row r="8720">
          <cell r="A8720">
            <v>42280</v>
          </cell>
          <cell r="B8720">
            <v>3034.9</v>
          </cell>
        </row>
        <row r="8721">
          <cell r="A8721">
            <v>42281</v>
          </cell>
          <cell r="B8721">
            <v>3034.9</v>
          </cell>
        </row>
        <row r="8722">
          <cell r="A8722">
            <v>42282</v>
          </cell>
          <cell r="B8722">
            <v>3034.9</v>
          </cell>
        </row>
        <row r="8723">
          <cell r="A8723">
            <v>42283</v>
          </cell>
          <cell r="B8723">
            <v>2971.15</v>
          </cell>
        </row>
        <row r="8724">
          <cell r="A8724">
            <v>42284</v>
          </cell>
          <cell r="B8724">
            <v>2913.74</v>
          </cell>
        </row>
        <row r="8725">
          <cell r="A8725">
            <v>42285</v>
          </cell>
          <cell r="B8725">
            <v>2891.91</v>
          </cell>
        </row>
        <row r="8726">
          <cell r="A8726">
            <v>42286</v>
          </cell>
          <cell r="B8726">
            <v>2887.21</v>
          </cell>
        </row>
        <row r="8727">
          <cell r="A8727">
            <v>42287</v>
          </cell>
          <cell r="B8727">
            <v>2855.74</v>
          </cell>
        </row>
        <row r="8728">
          <cell r="A8728">
            <v>42288</v>
          </cell>
          <cell r="B8728">
            <v>2855.74</v>
          </cell>
        </row>
        <row r="8729">
          <cell r="A8729">
            <v>42289</v>
          </cell>
          <cell r="B8729">
            <v>2855.74</v>
          </cell>
        </row>
        <row r="8730">
          <cell r="A8730">
            <v>42290</v>
          </cell>
          <cell r="B8730">
            <v>2855.74</v>
          </cell>
        </row>
        <row r="8731">
          <cell r="A8731">
            <v>42291</v>
          </cell>
          <cell r="B8731">
            <v>2910.7</v>
          </cell>
        </row>
        <row r="8732">
          <cell r="A8732">
            <v>42292</v>
          </cell>
          <cell r="B8732">
            <v>2928.69</v>
          </cell>
        </row>
        <row r="8733">
          <cell r="A8733">
            <v>42293</v>
          </cell>
          <cell r="B8733">
            <v>2908.87</v>
          </cell>
        </row>
        <row r="8734">
          <cell r="A8734">
            <v>42294</v>
          </cell>
          <cell r="B8734">
            <v>2879.89</v>
          </cell>
        </row>
        <row r="8735">
          <cell r="A8735">
            <v>42295</v>
          </cell>
          <cell r="B8735">
            <v>2879.89</v>
          </cell>
        </row>
        <row r="8736">
          <cell r="A8736">
            <v>42296</v>
          </cell>
          <cell r="B8736">
            <v>2879.89</v>
          </cell>
        </row>
        <row r="8737">
          <cell r="A8737">
            <v>42297</v>
          </cell>
          <cell r="B8737">
            <v>2912.99</v>
          </cell>
        </row>
        <row r="8738">
          <cell r="A8738">
            <v>42298</v>
          </cell>
          <cell r="B8738">
            <v>2929.19</v>
          </cell>
        </row>
        <row r="8739">
          <cell r="A8739">
            <v>42299</v>
          </cell>
          <cell r="B8739">
            <v>2966.68</v>
          </cell>
        </row>
        <row r="8740">
          <cell r="A8740">
            <v>42300</v>
          </cell>
          <cell r="B8740">
            <v>2925.36</v>
          </cell>
        </row>
        <row r="8741">
          <cell r="A8741">
            <v>42301</v>
          </cell>
          <cell r="B8741">
            <v>2912.08</v>
          </cell>
        </row>
        <row r="8742">
          <cell r="A8742">
            <v>42302</v>
          </cell>
          <cell r="B8742">
            <v>2912.08</v>
          </cell>
        </row>
        <row r="8743">
          <cell r="A8743">
            <v>42303</v>
          </cell>
          <cell r="B8743">
            <v>2912.08</v>
          </cell>
        </row>
        <row r="8744">
          <cell r="A8744">
            <v>42304</v>
          </cell>
          <cell r="B8744">
            <v>2918.21</v>
          </cell>
        </row>
        <row r="8745">
          <cell r="A8745">
            <v>42305</v>
          </cell>
          <cell r="B8745">
            <v>2950.87</v>
          </cell>
        </row>
        <row r="8746">
          <cell r="A8746">
            <v>42306</v>
          </cell>
          <cell r="B8746">
            <v>2926.75</v>
          </cell>
        </row>
        <row r="8747">
          <cell r="A8747">
            <v>42307</v>
          </cell>
          <cell r="B8747">
            <v>2921.32</v>
          </cell>
        </row>
        <row r="8748">
          <cell r="A8748">
            <v>42308</v>
          </cell>
          <cell r="B8748">
            <v>2897.83</v>
          </cell>
        </row>
        <row r="8749">
          <cell r="A8749">
            <v>42309</v>
          </cell>
          <cell r="B8749">
            <v>2897.83</v>
          </cell>
        </row>
        <row r="8750">
          <cell r="A8750">
            <v>42310</v>
          </cell>
          <cell r="B8750">
            <v>2897.83</v>
          </cell>
        </row>
        <row r="8751">
          <cell r="A8751">
            <v>42311</v>
          </cell>
          <cell r="B8751">
            <v>2897.83</v>
          </cell>
        </row>
        <row r="8752">
          <cell r="A8752">
            <v>42312</v>
          </cell>
          <cell r="B8752">
            <v>2825.25</v>
          </cell>
        </row>
        <row r="8753">
          <cell r="A8753">
            <v>42313</v>
          </cell>
          <cell r="B8753">
            <v>2819.63</v>
          </cell>
        </row>
        <row r="8754">
          <cell r="A8754">
            <v>42314</v>
          </cell>
          <cell r="B8754">
            <v>2853.32</v>
          </cell>
        </row>
        <row r="8755">
          <cell r="A8755">
            <v>42315</v>
          </cell>
          <cell r="B8755">
            <v>2896.19</v>
          </cell>
        </row>
        <row r="8756">
          <cell r="A8756">
            <v>42316</v>
          </cell>
          <cell r="B8756">
            <v>2896.19</v>
          </cell>
        </row>
        <row r="8757">
          <cell r="A8757">
            <v>42317</v>
          </cell>
          <cell r="B8757">
            <v>2896.19</v>
          </cell>
        </row>
        <row r="8758">
          <cell r="A8758">
            <v>42318</v>
          </cell>
          <cell r="B8758">
            <v>2921.15</v>
          </cell>
        </row>
        <row r="8759">
          <cell r="A8759">
            <v>42319</v>
          </cell>
          <cell r="B8759">
            <v>2935.86</v>
          </cell>
        </row>
        <row r="8760">
          <cell r="A8760">
            <v>42320</v>
          </cell>
          <cell r="B8760">
            <v>2935.86</v>
          </cell>
        </row>
        <row r="8761">
          <cell r="A8761">
            <v>42321</v>
          </cell>
          <cell r="B8761">
            <v>3009.36</v>
          </cell>
        </row>
        <row r="8762">
          <cell r="A8762">
            <v>42322</v>
          </cell>
          <cell r="B8762">
            <v>3073.23</v>
          </cell>
        </row>
        <row r="8763">
          <cell r="A8763">
            <v>42323</v>
          </cell>
          <cell r="B8763">
            <v>3073.23</v>
          </cell>
        </row>
        <row r="8764">
          <cell r="A8764">
            <v>42324</v>
          </cell>
          <cell r="B8764">
            <v>3073.23</v>
          </cell>
        </row>
        <row r="8765">
          <cell r="A8765">
            <v>42325</v>
          </cell>
          <cell r="B8765">
            <v>3073.23</v>
          </cell>
        </row>
        <row r="8766">
          <cell r="A8766">
            <v>42326</v>
          </cell>
          <cell r="B8766">
            <v>3069.24</v>
          </cell>
        </row>
        <row r="8767">
          <cell r="A8767">
            <v>42327</v>
          </cell>
          <cell r="B8767">
            <v>3108.7</v>
          </cell>
        </row>
        <row r="8768">
          <cell r="A8768">
            <v>42328</v>
          </cell>
          <cell r="B8768">
            <v>3082.04</v>
          </cell>
        </row>
        <row r="8769">
          <cell r="A8769">
            <v>42329</v>
          </cell>
          <cell r="B8769">
            <v>3047.31</v>
          </cell>
        </row>
        <row r="8770">
          <cell r="A8770">
            <v>42330</v>
          </cell>
          <cell r="B8770">
            <v>3047.31</v>
          </cell>
        </row>
        <row r="8771">
          <cell r="A8771">
            <v>42331</v>
          </cell>
          <cell r="B8771">
            <v>3047.31</v>
          </cell>
        </row>
        <row r="8772">
          <cell r="A8772">
            <v>42332</v>
          </cell>
          <cell r="B8772">
            <v>3086.82</v>
          </cell>
        </row>
        <row r="8773">
          <cell r="A8773">
            <v>42333</v>
          </cell>
          <cell r="B8773">
            <v>3074.35</v>
          </cell>
        </row>
        <row r="8774">
          <cell r="A8774">
            <v>42334</v>
          </cell>
          <cell r="B8774">
            <v>3099.75</v>
          </cell>
        </row>
        <row r="8775">
          <cell r="A8775">
            <v>42335</v>
          </cell>
          <cell r="B8775">
            <v>3099.75</v>
          </cell>
        </row>
        <row r="8776">
          <cell r="A8776">
            <v>42336</v>
          </cell>
          <cell r="B8776">
            <v>3101.1</v>
          </cell>
        </row>
        <row r="8777">
          <cell r="A8777">
            <v>42337</v>
          </cell>
          <cell r="B8777">
            <v>3101.1</v>
          </cell>
        </row>
        <row r="8778">
          <cell r="A8778">
            <v>42338</v>
          </cell>
          <cell r="B8778">
            <v>3101.1</v>
          </cell>
        </row>
        <row r="8779">
          <cell r="A8779">
            <v>42339</v>
          </cell>
          <cell r="B8779">
            <v>3142.11</v>
          </cell>
        </row>
        <row r="8780">
          <cell r="A8780">
            <v>42340</v>
          </cell>
          <cell r="B8780">
            <v>3131.95</v>
          </cell>
        </row>
        <row r="8781">
          <cell r="A8781">
            <v>42341</v>
          </cell>
          <cell r="B8781">
            <v>3166.67</v>
          </cell>
        </row>
        <row r="8782">
          <cell r="A8782">
            <v>42342</v>
          </cell>
          <cell r="B8782">
            <v>3149.12</v>
          </cell>
        </row>
        <row r="8783">
          <cell r="A8783">
            <v>42343</v>
          </cell>
          <cell r="B8783">
            <v>3179.22</v>
          </cell>
        </row>
        <row r="8784">
          <cell r="A8784">
            <v>42344</v>
          </cell>
          <cell r="B8784">
            <v>3179.22</v>
          </cell>
        </row>
        <row r="8785">
          <cell r="A8785">
            <v>42345</v>
          </cell>
          <cell r="B8785">
            <v>3179.22</v>
          </cell>
        </row>
        <row r="8786">
          <cell r="A8786">
            <v>42346</v>
          </cell>
          <cell r="B8786">
            <v>3287.03</v>
          </cell>
        </row>
        <row r="8787">
          <cell r="A8787">
            <v>42347</v>
          </cell>
          <cell r="B8787">
            <v>3287.03</v>
          </cell>
        </row>
        <row r="8788">
          <cell r="A8788">
            <v>42348</v>
          </cell>
          <cell r="B8788">
            <v>3294.02</v>
          </cell>
        </row>
        <row r="8789">
          <cell r="A8789">
            <v>42349</v>
          </cell>
          <cell r="B8789">
            <v>3259.56</v>
          </cell>
        </row>
        <row r="8790">
          <cell r="A8790">
            <v>42350</v>
          </cell>
          <cell r="B8790">
            <v>3299.36</v>
          </cell>
        </row>
        <row r="8791">
          <cell r="A8791">
            <v>42351</v>
          </cell>
          <cell r="B8791">
            <v>3299.36</v>
          </cell>
        </row>
        <row r="8792">
          <cell r="A8792">
            <v>42352</v>
          </cell>
          <cell r="B8792">
            <v>3299.36</v>
          </cell>
        </row>
        <row r="8793">
          <cell r="A8793">
            <v>42353</v>
          </cell>
          <cell r="B8793">
            <v>3356</v>
          </cell>
        </row>
        <row r="8794">
          <cell r="A8794">
            <v>42354</v>
          </cell>
          <cell r="B8794">
            <v>3328.08</v>
          </cell>
        </row>
        <row r="8795">
          <cell r="A8795">
            <v>42355</v>
          </cell>
          <cell r="B8795">
            <v>3317.72</v>
          </cell>
        </row>
        <row r="8796">
          <cell r="A8796">
            <v>42356</v>
          </cell>
          <cell r="B8796">
            <v>3333.37</v>
          </cell>
        </row>
        <row r="8797">
          <cell r="A8797">
            <v>42357</v>
          </cell>
          <cell r="B8797">
            <v>3337.68</v>
          </cell>
        </row>
        <row r="8798">
          <cell r="A8798">
            <v>42358</v>
          </cell>
          <cell r="B8798">
            <v>3337.68</v>
          </cell>
        </row>
        <row r="8799">
          <cell r="A8799">
            <v>42359</v>
          </cell>
          <cell r="B8799">
            <v>3337.68</v>
          </cell>
        </row>
        <row r="8800">
          <cell r="A8800">
            <v>42360</v>
          </cell>
          <cell r="B8800">
            <v>3332.7</v>
          </cell>
        </row>
        <row r="8801">
          <cell r="A8801">
            <v>42361</v>
          </cell>
          <cell r="B8801">
            <v>3307.24</v>
          </cell>
        </row>
        <row r="8802">
          <cell r="A8802">
            <v>42362</v>
          </cell>
          <cell r="B8802">
            <v>3255.19</v>
          </cell>
        </row>
        <row r="8803">
          <cell r="A8803">
            <v>42363</v>
          </cell>
          <cell r="B8803">
            <v>3172.03</v>
          </cell>
        </row>
        <row r="8804">
          <cell r="A8804">
            <v>42364</v>
          </cell>
          <cell r="B8804">
            <v>3172.03</v>
          </cell>
        </row>
        <row r="8805">
          <cell r="A8805">
            <v>42365</v>
          </cell>
          <cell r="B8805">
            <v>3172.03</v>
          </cell>
        </row>
        <row r="8806">
          <cell r="A8806">
            <v>42366</v>
          </cell>
          <cell r="B8806">
            <v>3172.03</v>
          </cell>
        </row>
        <row r="8807">
          <cell r="A8807">
            <v>42367</v>
          </cell>
          <cell r="B8807">
            <v>3180.87</v>
          </cell>
        </row>
        <row r="8808">
          <cell r="A8808">
            <v>42368</v>
          </cell>
          <cell r="B8808">
            <v>3155.22</v>
          </cell>
        </row>
        <row r="8809">
          <cell r="A8809">
            <v>42369</v>
          </cell>
          <cell r="B8809">
            <v>3149.47</v>
          </cell>
        </row>
        <row r="8810">
          <cell r="A8810">
            <v>42370</v>
          </cell>
          <cell r="B8810">
            <v>3149.47</v>
          </cell>
        </row>
        <row r="8811">
          <cell r="A8811">
            <v>42371</v>
          </cell>
          <cell r="B8811">
            <v>3149.47</v>
          </cell>
        </row>
        <row r="8812">
          <cell r="A8812">
            <v>42372</v>
          </cell>
          <cell r="B8812">
            <v>3149.47</v>
          </cell>
        </row>
        <row r="8813">
          <cell r="A8813">
            <v>42373</v>
          </cell>
          <cell r="B8813">
            <v>3149.47</v>
          </cell>
        </row>
        <row r="8814">
          <cell r="A8814">
            <v>42374</v>
          </cell>
          <cell r="B8814">
            <v>3213.24</v>
          </cell>
        </row>
        <row r="8815">
          <cell r="A8815">
            <v>42375</v>
          </cell>
          <cell r="B8815">
            <v>3203.86</v>
          </cell>
        </row>
        <row r="8816">
          <cell r="A8816">
            <v>42376</v>
          </cell>
          <cell r="B8816">
            <v>3250.69</v>
          </cell>
        </row>
        <row r="8817">
          <cell r="A8817">
            <v>42377</v>
          </cell>
          <cell r="B8817">
            <v>3287.28</v>
          </cell>
        </row>
        <row r="8818">
          <cell r="A8818">
            <v>42378</v>
          </cell>
          <cell r="B8818">
            <v>3268.37</v>
          </cell>
        </row>
        <row r="8819">
          <cell r="A8819">
            <v>42379</v>
          </cell>
          <cell r="B8819">
            <v>3268.37</v>
          </cell>
        </row>
        <row r="8820">
          <cell r="A8820">
            <v>42380</v>
          </cell>
          <cell r="B8820">
            <v>3268.37</v>
          </cell>
        </row>
        <row r="8821">
          <cell r="A8821">
            <v>42381</v>
          </cell>
          <cell r="B8821">
            <v>3268.37</v>
          </cell>
        </row>
        <row r="8822">
          <cell r="A8822">
            <v>42382</v>
          </cell>
          <cell r="B8822">
            <v>3246.51</v>
          </cell>
        </row>
        <row r="8823">
          <cell r="A8823">
            <v>42383</v>
          </cell>
          <cell r="B8823">
            <v>3235.45</v>
          </cell>
        </row>
        <row r="8824">
          <cell r="A8824">
            <v>42384</v>
          </cell>
          <cell r="B8824">
            <v>3240.71</v>
          </cell>
        </row>
        <row r="8825">
          <cell r="A8825">
            <v>42385</v>
          </cell>
          <cell r="B8825">
            <v>3293.94</v>
          </cell>
        </row>
        <row r="8826">
          <cell r="A8826">
            <v>42386</v>
          </cell>
          <cell r="B8826">
            <v>3293.94</v>
          </cell>
        </row>
        <row r="8827">
          <cell r="A8827">
            <v>42387</v>
          </cell>
          <cell r="B8827">
            <v>3293.94</v>
          </cell>
        </row>
        <row r="8828">
          <cell r="A8828">
            <v>42388</v>
          </cell>
          <cell r="B8828">
            <v>3293.94</v>
          </cell>
        </row>
        <row r="8829">
          <cell r="A8829">
            <v>42389</v>
          </cell>
          <cell r="B8829">
            <v>3297.46</v>
          </cell>
        </row>
        <row r="8830">
          <cell r="A8830">
            <v>42390</v>
          </cell>
          <cell r="B8830">
            <v>3357.67</v>
          </cell>
        </row>
        <row r="8831">
          <cell r="A8831">
            <v>42391</v>
          </cell>
          <cell r="B8831">
            <v>3368.49</v>
          </cell>
        </row>
        <row r="8832">
          <cell r="A8832">
            <v>42392</v>
          </cell>
          <cell r="B8832">
            <v>3281.74</v>
          </cell>
        </row>
        <row r="8833">
          <cell r="A8833">
            <v>42393</v>
          </cell>
          <cell r="B8833">
            <v>3281.74</v>
          </cell>
        </row>
        <row r="8834">
          <cell r="A8834">
            <v>42394</v>
          </cell>
          <cell r="B8834">
            <v>3281.74</v>
          </cell>
        </row>
        <row r="8835">
          <cell r="A8835">
            <v>42395</v>
          </cell>
          <cell r="B8835">
            <v>3362.38</v>
          </cell>
        </row>
        <row r="8836">
          <cell r="A8836">
            <v>42396</v>
          </cell>
          <cell r="B8836">
            <v>3375.8</v>
          </cell>
        </row>
        <row r="8837">
          <cell r="A8837">
            <v>42397</v>
          </cell>
          <cell r="B8837">
            <v>3366.63</v>
          </cell>
        </row>
        <row r="8838">
          <cell r="A8838">
            <v>42398</v>
          </cell>
          <cell r="B8838">
            <v>3302.92</v>
          </cell>
        </row>
        <row r="8839">
          <cell r="A8839">
            <v>42399</v>
          </cell>
          <cell r="B8839">
            <v>3287.31</v>
          </cell>
        </row>
        <row r="8840">
          <cell r="A8840">
            <v>42400</v>
          </cell>
          <cell r="B8840">
            <v>3287.31</v>
          </cell>
        </row>
        <row r="8841">
          <cell r="A8841">
            <v>42401</v>
          </cell>
          <cell r="B8841">
            <v>3287.31</v>
          </cell>
        </row>
        <row r="8842">
          <cell r="A8842">
            <v>42402</v>
          </cell>
          <cell r="B8842">
            <v>3326.82</v>
          </cell>
        </row>
        <row r="8843">
          <cell r="A8843">
            <v>42403</v>
          </cell>
          <cell r="B8843">
            <v>3387.69</v>
          </cell>
        </row>
        <row r="8844">
          <cell r="A8844">
            <v>42404</v>
          </cell>
          <cell r="B8844">
            <v>3382.2</v>
          </cell>
        </row>
        <row r="8845">
          <cell r="A8845">
            <v>42405</v>
          </cell>
          <cell r="B8845">
            <v>3315.75</v>
          </cell>
        </row>
        <row r="8846">
          <cell r="A8846">
            <v>42406</v>
          </cell>
          <cell r="B8846">
            <v>3320.49</v>
          </cell>
        </row>
        <row r="8847">
          <cell r="A8847">
            <v>42407</v>
          </cell>
          <cell r="B8847">
            <v>3320.49</v>
          </cell>
        </row>
        <row r="8848">
          <cell r="A8848">
            <v>42408</v>
          </cell>
          <cell r="B8848">
            <v>3320.49</v>
          </cell>
        </row>
        <row r="8849">
          <cell r="A8849">
            <v>42409</v>
          </cell>
          <cell r="B8849">
            <v>3367.02</v>
          </cell>
        </row>
        <row r="8850">
          <cell r="A8850">
            <v>42410</v>
          </cell>
          <cell r="B8850">
            <v>3391.93</v>
          </cell>
        </row>
        <row r="8851">
          <cell r="A8851">
            <v>42411</v>
          </cell>
          <cell r="B8851">
            <v>3385.65</v>
          </cell>
        </row>
        <row r="8852">
          <cell r="A8852">
            <v>42412</v>
          </cell>
          <cell r="B8852">
            <v>3434.89</v>
          </cell>
        </row>
        <row r="8853">
          <cell r="A8853">
            <v>42413</v>
          </cell>
          <cell r="B8853">
            <v>3409.82</v>
          </cell>
        </row>
        <row r="8854">
          <cell r="A8854">
            <v>42414</v>
          </cell>
          <cell r="B8854">
            <v>3409.82</v>
          </cell>
        </row>
        <row r="8855">
          <cell r="A8855">
            <v>42415</v>
          </cell>
          <cell r="B8855">
            <v>3409.82</v>
          </cell>
        </row>
        <row r="8856">
          <cell r="A8856">
            <v>42416</v>
          </cell>
          <cell r="B8856">
            <v>3409.82</v>
          </cell>
        </row>
        <row r="8857">
          <cell r="A8857">
            <v>42417</v>
          </cell>
          <cell r="B8857">
            <v>3406.87</v>
          </cell>
        </row>
        <row r="8858">
          <cell r="A8858">
            <v>42418</v>
          </cell>
          <cell r="B8858">
            <v>3391.87</v>
          </cell>
        </row>
        <row r="8859">
          <cell r="A8859">
            <v>42419</v>
          </cell>
          <cell r="B8859">
            <v>3338.03</v>
          </cell>
        </row>
        <row r="8860">
          <cell r="A8860">
            <v>42420</v>
          </cell>
          <cell r="B8860">
            <v>3356.78</v>
          </cell>
        </row>
        <row r="8861">
          <cell r="A8861">
            <v>42421</v>
          </cell>
          <cell r="B8861">
            <v>3356.78</v>
          </cell>
        </row>
        <row r="8862">
          <cell r="A8862">
            <v>42422</v>
          </cell>
          <cell r="B8862">
            <v>3356.78</v>
          </cell>
        </row>
        <row r="8863">
          <cell r="A8863">
            <v>42423</v>
          </cell>
          <cell r="B8863">
            <v>3314.24</v>
          </cell>
        </row>
        <row r="8864">
          <cell r="A8864">
            <v>42424</v>
          </cell>
          <cell r="B8864">
            <v>3322.54</v>
          </cell>
        </row>
        <row r="8865">
          <cell r="A8865">
            <v>42425</v>
          </cell>
          <cell r="B8865">
            <v>3341.69</v>
          </cell>
        </row>
        <row r="8866">
          <cell r="A8866">
            <v>42426</v>
          </cell>
          <cell r="B8866">
            <v>3310.16</v>
          </cell>
        </row>
        <row r="8867">
          <cell r="A8867">
            <v>42427</v>
          </cell>
          <cell r="B8867">
            <v>3306</v>
          </cell>
        </row>
        <row r="8868">
          <cell r="A8868">
            <v>42428</v>
          </cell>
          <cell r="B8868">
            <v>3306</v>
          </cell>
        </row>
        <row r="8869">
          <cell r="A8869">
            <v>42429</v>
          </cell>
          <cell r="B8869">
            <v>3306</v>
          </cell>
        </row>
        <row r="8870">
          <cell r="A8870">
            <v>42430</v>
          </cell>
          <cell r="B8870">
            <v>3319.8</v>
          </cell>
        </row>
        <row r="8871">
          <cell r="A8871">
            <v>42431</v>
          </cell>
          <cell r="B8871">
            <v>3268.86</v>
          </cell>
        </row>
        <row r="8872">
          <cell r="A8872">
            <v>42432</v>
          </cell>
          <cell r="B8872">
            <v>3205.6</v>
          </cell>
        </row>
        <row r="8873">
          <cell r="A8873">
            <v>42433</v>
          </cell>
          <cell r="B8873">
            <v>3203.03</v>
          </cell>
        </row>
        <row r="8874">
          <cell r="A8874">
            <v>42434</v>
          </cell>
          <cell r="B8874">
            <v>3163.25</v>
          </cell>
        </row>
        <row r="8875">
          <cell r="A8875">
            <v>42435</v>
          </cell>
          <cell r="B8875">
            <v>3163.25</v>
          </cell>
        </row>
        <row r="8876">
          <cell r="A8876">
            <v>42436</v>
          </cell>
          <cell r="B8876">
            <v>3163.25</v>
          </cell>
        </row>
        <row r="8877">
          <cell r="A8877">
            <v>42437</v>
          </cell>
          <cell r="B8877">
            <v>3135.28</v>
          </cell>
        </row>
        <row r="8878">
          <cell r="A8878">
            <v>42438</v>
          </cell>
          <cell r="B8878">
            <v>3155.9</v>
          </cell>
        </row>
        <row r="8879">
          <cell r="A8879">
            <v>42439</v>
          </cell>
          <cell r="B8879">
            <v>3192.49</v>
          </cell>
        </row>
        <row r="8880">
          <cell r="A8880">
            <v>42440</v>
          </cell>
          <cell r="B8880">
            <v>3204.27</v>
          </cell>
        </row>
        <row r="8881">
          <cell r="A8881">
            <v>42441</v>
          </cell>
          <cell r="B8881">
            <v>3164.12</v>
          </cell>
        </row>
        <row r="8882">
          <cell r="A8882">
            <v>42442</v>
          </cell>
          <cell r="B8882">
            <v>3164.12</v>
          </cell>
        </row>
        <row r="8883">
          <cell r="A8883">
            <v>42443</v>
          </cell>
          <cell r="B8883">
            <v>3164.12</v>
          </cell>
        </row>
        <row r="8884">
          <cell r="A8884">
            <v>42444</v>
          </cell>
          <cell r="B8884">
            <v>3175.95</v>
          </cell>
        </row>
        <row r="8885">
          <cell r="A8885">
            <v>42445</v>
          </cell>
          <cell r="B8885">
            <v>3175.88</v>
          </cell>
        </row>
        <row r="8886">
          <cell r="A8886">
            <v>42446</v>
          </cell>
          <cell r="B8886">
            <v>3155.9</v>
          </cell>
        </row>
        <row r="8887">
          <cell r="A8887">
            <v>42447</v>
          </cell>
          <cell r="B8887">
            <v>3087.39</v>
          </cell>
        </row>
        <row r="8888">
          <cell r="A8888">
            <v>42448</v>
          </cell>
          <cell r="B8888">
            <v>3065.79</v>
          </cell>
        </row>
        <row r="8889">
          <cell r="A8889">
            <v>42449</v>
          </cell>
          <cell r="B8889">
            <v>3065.79</v>
          </cell>
        </row>
        <row r="8890">
          <cell r="A8890">
            <v>42450</v>
          </cell>
          <cell r="B8890">
            <v>3065.79</v>
          </cell>
        </row>
        <row r="8891">
          <cell r="A8891">
            <v>42451</v>
          </cell>
          <cell r="B8891">
            <v>3065.79</v>
          </cell>
        </row>
        <row r="8892">
          <cell r="A8892">
            <v>42452</v>
          </cell>
          <cell r="B8892">
            <v>3050.31</v>
          </cell>
        </row>
        <row r="8893">
          <cell r="A8893">
            <v>42453</v>
          </cell>
          <cell r="B8893">
            <v>3058.8</v>
          </cell>
        </row>
        <row r="8894">
          <cell r="A8894">
            <v>42454</v>
          </cell>
          <cell r="B8894">
            <v>3058.8</v>
          </cell>
        </row>
        <row r="8895">
          <cell r="A8895">
            <v>42455</v>
          </cell>
          <cell r="B8895">
            <v>3058.8</v>
          </cell>
        </row>
        <row r="8896">
          <cell r="A8896">
            <v>42456</v>
          </cell>
          <cell r="B8896">
            <v>3058.8</v>
          </cell>
        </row>
        <row r="8897">
          <cell r="A8897">
            <v>42457</v>
          </cell>
          <cell r="B8897">
            <v>3058.8</v>
          </cell>
        </row>
        <row r="8898">
          <cell r="A8898">
            <v>42458</v>
          </cell>
          <cell r="B8898">
            <v>3047.85</v>
          </cell>
        </row>
        <row r="8899">
          <cell r="A8899">
            <v>42459</v>
          </cell>
          <cell r="B8899">
            <v>3052.33</v>
          </cell>
        </row>
        <row r="8900">
          <cell r="A8900">
            <v>42460</v>
          </cell>
          <cell r="B8900">
            <v>3022.35</v>
          </cell>
        </row>
        <row r="8901">
          <cell r="A8901">
            <v>42461</v>
          </cell>
          <cell r="B8901">
            <v>3000.63</v>
          </cell>
        </row>
        <row r="8902">
          <cell r="A8902">
            <v>42462</v>
          </cell>
          <cell r="B8902">
            <v>3038.48</v>
          </cell>
        </row>
        <row r="8903">
          <cell r="A8903">
            <v>42463</v>
          </cell>
          <cell r="B8903">
            <v>3038.48</v>
          </cell>
        </row>
        <row r="8904">
          <cell r="A8904">
            <v>42464</v>
          </cell>
          <cell r="B8904">
            <v>3038.48</v>
          </cell>
        </row>
        <row r="8905">
          <cell r="A8905">
            <v>42465</v>
          </cell>
          <cell r="B8905">
            <v>3066.94</v>
          </cell>
        </row>
        <row r="8906">
          <cell r="A8906">
            <v>42466</v>
          </cell>
          <cell r="B8906">
            <v>3085.82</v>
          </cell>
        </row>
        <row r="8907">
          <cell r="A8907">
            <v>42467</v>
          </cell>
          <cell r="B8907">
            <v>3081.39</v>
          </cell>
        </row>
        <row r="8908">
          <cell r="A8908">
            <v>42468</v>
          </cell>
          <cell r="B8908">
            <v>3109.6</v>
          </cell>
        </row>
        <row r="8909">
          <cell r="A8909">
            <v>42469</v>
          </cell>
          <cell r="B8909">
            <v>3076.29</v>
          </cell>
        </row>
        <row r="8910">
          <cell r="A8910">
            <v>42470</v>
          </cell>
          <cell r="B8910">
            <v>3076.29</v>
          </cell>
        </row>
        <row r="8911">
          <cell r="A8911">
            <v>42471</v>
          </cell>
          <cell r="B8911">
            <v>3076.29</v>
          </cell>
        </row>
        <row r="8912">
          <cell r="A8912">
            <v>42472</v>
          </cell>
          <cell r="B8912">
            <v>3057.96</v>
          </cell>
        </row>
      </sheetData>
      <sheetData sheetId="7" refreshError="1"/>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ow r="53">
          <cell r="A53">
            <v>1990</v>
          </cell>
          <cell r="B53">
            <v>41025</v>
          </cell>
        </row>
        <row r="54">
          <cell r="A54">
            <v>1991</v>
          </cell>
          <cell r="B54">
            <v>51716</v>
          </cell>
        </row>
        <row r="55">
          <cell r="A55">
            <v>1992</v>
          </cell>
          <cell r="B55">
            <v>65190</v>
          </cell>
        </row>
        <row r="56">
          <cell r="A56">
            <v>1993</v>
          </cell>
          <cell r="B56">
            <v>81510</v>
          </cell>
        </row>
        <row r="57">
          <cell r="A57">
            <v>1994</v>
          </cell>
          <cell r="B57">
            <v>98700</v>
          </cell>
        </row>
        <row r="58">
          <cell r="A58">
            <v>1995</v>
          </cell>
          <cell r="B58">
            <v>118933.5</v>
          </cell>
        </row>
        <row r="59">
          <cell r="A59">
            <v>1996</v>
          </cell>
          <cell r="B59">
            <v>142125</v>
          </cell>
        </row>
        <row r="60">
          <cell r="A60">
            <v>1997</v>
          </cell>
          <cell r="B60">
            <v>172005</v>
          </cell>
        </row>
        <row r="61">
          <cell r="A61">
            <v>1998</v>
          </cell>
          <cell r="B61">
            <v>203826</v>
          </cell>
        </row>
        <row r="62">
          <cell r="A62">
            <v>1999</v>
          </cell>
          <cell r="B62">
            <v>236460</v>
          </cell>
        </row>
        <row r="63">
          <cell r="A63">
            <v>2000</v>
          </cell>
          <cell r="B63">
            <v>260100</v>
          </cell>
        </row>
        <row r="64">
          <cell r="A64">
            <v>2001</v>
          </cell>
          <cell r="B64">
            <v>286000</v>
          </cell>
        </row>
        <row r="65">
          <cell r="A65">
            <v>2002</v>
          </cell>
          <cell r="B65">
            <v>309000</v>
          </cell>
        </row>
        <row r="66">
          <cell r="A66">
            <v>2003</v>
          </cell>
          <cell r="B66">
            <v>332000</v>
          </cell>
        </row>
        <row r="67">
          <cell r="A67">
            <v>2004</v>
          </cell>
          <cell r="B67">
            <v>358000</v>
          </cell>
        </row>
        <row r="68">
          <cell r="A68">
            <v>2005</v>
          </cell>
          <cell r="B68">
            <v>381500</v>
          </cell>
        </row>
        <row r="69">
          <cell r="A69">
            <v>2006</v>
          </cell>
          <cell r="B69">
            <v>408000</v>
          </cell>
        </row>
        <row r="70">
          <cell r="A70">
            <v>2007</v>
          </cell>
          <cell r="B70">
            <v>433700</v>
          </cell>
        </row>
        <row r="71">
          <cell r="A71">
            <v>2008</v>
          </cell>
          <cell r="B71">
            <v>461500</v>
          </cell>
        </row>
        <row r="72">
          <cell r="A72">
            <v>2009</v>
          </cell>
          <cell r="B72">
            <v>496900</v>
          </cell>
        </row>
        <row r="73">
          <cell r="A73">
            <v>2010</v>
          </cell>
          <cell r="B73">
            <v>515000</v>
          </cell>
        </row>
        <row r="74">
          <cell r="A74">
            <v>2011</v>
          </cell>
          <cell r="B74">
            <v>535600</v>
          </cell>
        </row>
        <row r="75">
          <cell r="A75">
            <v>2012</v>
          </cell>
          <cell r="B75">
            <v>566700</v>
          </cell>
        </row>
        <row r="76">
          <cell r="A76">
            <v>2013</v>
          </cell>
          <cell r="B76">
            <v>589500</v>
          </cell>
        </row>
        <row r="77">
          <cell r="A77">
            <v>2014</v>
          </cell>
          <cell r="B77">
            <v>616000</v>
          </cell>
        </row>
        <row r="78">
          <cell r="A78">
            <v>2015</v>
          </cell>
          <cell r="B78">
            <v>644350</v>
          </cell>
        </row>
        <row r="79">
          <cell r="A79">
            <v>2016</v>
          </cell>
          <cell r="B79">
            <v>689455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superfinanciera.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superfinanciera.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Hoja1">
    <tabColor theme="3"/>
  </sheetPr>
  <dimension ref="A1:CA79"/>
  <sheetViews>
    <sheetView tabSelected="1" zoomScaleNormal="100" zoomScalePageLayoutView="125" workbookViewId="0">
      <pane xSplit="1" ySplit="3" topLeftCell="B5" activePane="bottomRight" state="frozen"/>
      <selection pane="topRight" activeCell="B1" sqref="B1"/>
      <selection pane="bottomLeft" activeCell="A4" sqref="A4"/>
      <selection pane="bottomRight" activeCell="B19" sqref="B19"/>
    </sheetView>
  </sheetViews>
  <sheetFormatPr baseColWidth="10" defaultColWidth="11" defaultRowHeight="15.75"/>
  <cols>
    <col min="1" max="1" width="9.25" style="258" customWidth="1"/>
    <col min="2" max="2" width="36.125" style="258" customWidth="1"/>
    <col min="3" max="3" width="10.375" style="256" customWidth="1"/>
    <col min="4" max="4" width="10.875" style="252" customWidth="1"/>
    <col min="5" max="5" width="10.625" style="545" customWidth="1"/>
    <col min="6" max="8" width="12" style="327" customWidth="1"/>
    <col min="9" max="9" width="8.5" style="259" customWidth="1"/>
    <col min="10" max="12" width="9.5" style="549" customWidth="1"/>
    <col min="13" max="13" width="9.75" style="260" customWidth="1"/>
    <col min="14" max="14" width="8" style="260" hidden="1" customWidth="1"/>
    <col min="15" max="15" width="7.875" style="260" hidden="1" customWidth="1"/>
    <col min="16" max="16" width="9.5" style="260" customWidth="1"/>
    <col min="17" max="17" width="8.75" style="252" customWidth="1"/>
    <col min="18" max="18" width="4.375" style="252" customWidth="1"/>
    <col min="19" max="19" width="4.75" style="252" customWidth="1"/>
    <col min="20" max="20" width="14.875" style="252" customWidth="1"/>
    <col min="21" max="24" width="11.375" style="252" bestFit="1" customWidth="1"/>
    <col min="25" max="25" width="3.875" style="252" customWidth="1"/>
    <col min="26" max="26" width="10.5" style="252" customWidth="1"/>
    <col min="27" max="27" width="30.875" style="252" bestFit="1" customWidth="1"/>
    <col min="28" max="28" width="38.875" style="252" customWidth="1"/>
    <col min="29" max="29" width="15.875" style="252" customWidth="1"/>
    <col min="30" max="31" width="14.875" style="252" customWidth="1"/>
    <col min="32" max="35" width="11.375" style="252" bestFit="1" customWidth="1"/>
    <col min="36" max="36" width="3.5" style="252" customWidth="1"/>
    <col min="37" max="37" width="10.5" style="252" bestFit="1" customWidth="1"/>
    <col min="38" max="38" width="30.875" style="252" bestFit="1" customWidth="1"/>
    <col min="39" max="39" width="38.875" style="252" customWidth="1"/>
    <col min="40" max="40" width="15.875" style="252" customWidth="1"/>
    <col min="41" max="42" width="14.875" style="252" customWidth="1"/>
    <col min="43" max="46" width="11.375" style="252" bestFit="1" customWidth="1"/>
    <col min="47" max="47" width="4.625" style="252" customWidth="1"/>
    <col min="48" max="48" width="9.125" style="252" customWidth="1"/>
    <col min="49" max="49" width="30.875" style="252" bestFit="1" customWidth="1"/>
    <col min="50" max="50" width="38.875" style="252" customWidth="1"/>
    <col min="51" max="51" width="15.875" style="252" customWidth="1"/>
    <col min="52" max="52" width="14.875" style="252" customWidth="1"/>
    <col min="53" max="53" width="15" style="252" customWidth="1"/>
    <col min="54" max="57" width="11.375" style="252" bestFit="1" customWidth="1"/>
    <col min="58" max="58" width="4.125" style="252" customWidth="1"/>
    <col min="59" max="59" width="10.5" style="252" bestFit="1" customWidth="1"/>
    <col min="60" max="60" width="30.875" style="252" bestFit="1" customWidth="1"/>
    <col min="61" max="61" width="38.875" style="252" customWidth="1"/>
    <col min="62" max="62" width="15.875" style="252" customWidth="1"/>
    <col min="63" max="64" width="14.875" style="252" customWidth="1"/>
    <col min="65" max="68" width="11.375" style="252" bestFit="1" customWidth="1"/>
    <col min="69" max="69" width="3.875" style="252" customWidth="1"/>
    <col min="70" max="70" width="10.5" style="252" bestFit="1" customWidth="1"/>
    <col min="71" max="71" width="30.875" style="252" bestFit="1" customWidth="1"/>
    <col min="72" max="72" width="38.875" style="252" customWidth="1"/>
    <col min="73" max="73" width="15.875" style="252" customWidth="1"/>
    <col min="74" max="75" width="14.875" style="252" customWidth="1"/>
    <col min="76" max="79" width="11.375" style="252" bestFit="1" customWidth="1"/>
    <col min="80" max="16384" width="11" style="253"/>
  </cols>
  <sheetData>
    <row r="1" spans="1:69">
      <c r="A1" s="831" t="s">
        <v>0</v>
      </c>
      <c r="B1" s="832"/>
      <c r="C1" s="832"/>
      <c r="D1" s="832"/>
      <c r="E1" s="832"/>
      <c r="F1" s="832"/>
      <c r="G1" s="832"/>
      <c r="H1" s="832"/>
      <c r="I1" s="832"/>
      <c r="J1" s="832"/>
      <c r="K1" s="832"/>
      <c r="L1" s="833"/>
      <c r="M1" s="834" t="s">
        <v>1</v>
      </c>
      <c r="N1" s="834"/>
      <c r="O1" s="834"/>
      <c r="P1" s="834"/>
      <c r="Q1" s="251"/>
    </row>
    <row r="2" spans="1:69" s="254" customFormat="1">
      <c r="A2" s="835" t="s">
        <v>2</v>
      </c>
      <c r="B2" s="836"/>
      <c r="C2" s="836"/>
      <c r="D2" s="836"/>
      <c r="E2" s="836"/>
      <c r="F2" s="836"/>
      <c r="G2" s="836"/>
      <c r="H2" s="836"/>
      <c r="I2" s="836"/>
      <c r="J2" s="836"/>
      <c r="K2" s="836"/>
      <c r="L2" s="837"/>
      <c r="M2" s="834"/>
      <c r="N2" s="834"/>
      <c r="O2" s="834"/>
      <c r="P2" s="834"/>
      <c r="Q2" s="251"/>
      <c r="Y2" s="255"/>
      <c r="AJ2" s="255"/>
      <c r="AU2" s="255"/>
      <c r="BF2" s="255"/>
      <c r="BQ2" s="255"/>
    </row>
    <row r="3" spans="1:69" ht="33.75">
      <c r="A3" s="829" t="s">
        <v>3</v>
      </c>
      <c r="B3" s="829" t="s">
        <v>4</v>
      </c>
      <c r="C3" s="828" t="s">
        <v>5</v>
      </c>
      <c r="D3" s="828" t="s">
        <v>6</v>
      </c>
      <c r="E3" s="830" t="s">
        <v>7</v>
      </c>
      <c r="F3" s="838" t="s">
        <v>8</v>
      </c>
      <c r="G3" s="839"/>
      <c r="H3" s="840"/>
      <c r="I3" s="828" t="s">
        <v>9</v>
      </c>
      <c r="J3" s="841" t="s">
        <v>10</v>
      </c>
      <c r="K3" s="842"/>
      <c r="L3" s="843"/>
      <c r="M3" s="3" t="s">
        <v>11</v>
      </c>
      <c r="N3" s="3" t="s">
        <v>12</v>
      </c>
      <c r="O3" s="3" t="s">
        <v>13</v>
      </c>
      <c r="P3" s="3" t="s">
        <v>14</v>
      </c>
    </row>
    <row r="4" spans="1:69" ht="16.5" thickBot="1">
      <c r="A4" s="541"/>
      <c r="B4" s="1"/>
      <c r="C4" s="2"/>
      <c r="D4" s="2"/>
      <c r="E4" s="543"/>
      <c r="F4" s="542" t="s">
        <v>15</v>
      </c>
      <c r="G4" s="542" t="s">
        <v>16</v>
      </c>
      <c r="H4" s="542" t="s">
        <v>17</v>
      </c>
      <c r="I4" s="2"/>
      <c r="J4" s="547" t="s">
        <v>15</v>
      </c>
      <c r="K4" s="547" t="s">
        <v>16</v>
      </c>
      <c r="L4" s="547" t="s">
        <v>17</v>
      </c>
      <c r="M4" s="3"/>
      <c r="N4" s="3"/>
      <c r="O4" s="3"/>
      <c r="P4" s="3"/>
    </row>
    <row r="5" spans="1:69" ht="16.5" thickBot="1">
      <c r="A5" s="649" t="s">
        <v>18</v>
      </c>
      <c r="B5" s="718" t="str">
        <f>+IFERROR(INDEX(DESEMPATE!$B$3:$B$137,MATCH(CONSOLIDADO!A5,DESEMPATE!$A$3:$A$137,0)),"")</f>
        <v>3B PROYECTOS S.A.A</v>
      </c>
      <c r="C5" s="544" t="s">
        <v>1038</v>
      </c>
      <c r="D5" s="544" t="s">
        <v>19</v>
      </c>
      <c r="E5" s="544" t="s">
        <v>19</v>
      </c>
      <c r="F5" s="546">
        <v>900</v>
      </c>
      <c r="G5" s="546">
        <v>900</v>
      </c>
      <c r="H5" s="546">
        <v>900</v>
      </c>
      <c r="I5" s="404">
        <v>100</v>
      </c>
      <c r="J5" s="548">
        <f>+F5+I5</f>
        <v>1000</v>
      </c>
      <c r="K5" s="548">
        <f>+G5+I5</f>
        <v>1000</v>
      </c>
      <c r="L5" s="548">
        <f>+H5+I5</f>
        <v>1000</v>
      </c>
      <c r="M5" s="405" t="s">
        <v>20</v>
      </c>
      <c r="N5" s="405" t="s">
        <v>20</v>
      </c>
      <c r="O5" s="405" t="s">
        <v>20</v>
      </c>
      <c r="P5" s="405" t="s">
        <v>20</v>
      </c>
    </row>
    <row r="6" spans="1:69" ht="16.5" thickBot="1">
      <c r="A6" s="654" t="s">
        <v>21</v>
      </c>
      <c r="B6" s="660" t="str">
        <f>+IFERROR(INDEX(DESEMPATE!$B$3:$B$137,MATCH(CONSOLIDADO!A6,DESEMPATE!$A$3:$A$137,0)),"")</f>
        <v>CONSORCIO INTERPUERTOS</v>
      </c>
      <c r="C6" s="544" t="s">
        <v>1039</v>
      </c>
      <c r="D6" s="544" t="s">
        <v>1039</v>
      </c>
      <c r="E6" s="544" t="s">
        <v>1039</v>
      </c>
      <c r="F6" s="546"/>
      <c r="G6" s="546"/>
      <c r="H6" s="546"/>
      <c r="I6" s="404"/>
      <c r="J6" s="548">
        <f>+F6+I6</f>
        <v>0</v>
      </c>
      <c r="K6" s="548">
        <f>+G6+I6</f>
        <v>0</v>
      </c>
      <c r="L6" s="548">
        <f>+H6+I6</f>
        <v>0</v>
      </c>
      <c r="M6" s="405" t="s">
        <v>20</v>
      </c>
      <c r="N6" s="405" t="s">
        <v>20</v>
      </c>
      <c r="O6" s="405" t="s">
        <v>20</v>
      </c>
      <c r="P6" s="405" t="s">
        <v>20</v>
      </c>
    </row>
    <row r="7" spans="1:69" ht="16.5" thickBot="1">
      <c r="A7" s="649" t="s">
        <v>23</v>
      </c>
      <c r="B7" s="660" t="str">
        <f>+IFERROR(INDEX(DESEMPATE!$B$3:$B$137,MATCH(CONSOLIDADO!A7,DESEMPATE!$A$3:$A$137,0)),"")</f>
        <v>CONSORCIO PORTUARIO CEMOSA</v>
      </c>
      <c r="C7" s="544" t="s">
        <v>1039</v>
      </c>
      <c r="D7" s="544" t="s">
        <v>19</v>
      </c>
      <c r="E7" s="544" t="s">
        <v>19</v>
      </c>
      <c r="F7" s="546">
        <v>900</v>
      </c>
      <c r="G7" s="546">
        <v>900</v>
      </c>
      <c r="H7" s="546">
        <v>900</v>
      </c>
      <c r="I7" s="404">
        <v>100</v>
      </c>
      <c r="J7" s="548">
        <f>+F7+I7</f>
        <v>1000</v>
      </c>
      <c r="K7" s="548">
        <f>+G7+I7</f>
        <v>1000</v>
      </c>
      <c r="L7" s="548">
        <f>+H7+I7</f>
        <v>1000</v>
      </c>
      <c r="M7" s="405" t="s">
        <v>20</v>
      </c>
      <c r="N7" s="405" t="s">
        <v>20</v>
      </c>
      <c r="O7" s="405" t="s">
        <v>20</v>
      </c>
      <c r="P7" s="405" t="s">
        <v>20</v>
      </c>
    </row>
    <row r="8" spans="1:69" ht="16.5" thickBot="1">
      <c r="A8" s="649" t="s">
        <v>24</v>
      </c>
      <c r="B8" s="660" t="str">
        <f>+IFERROR(INDEX(DESEMPATE!$B$3:$B$137,MATCH(CONSOLIDADO!A8,DESEMPATE!$A$3:$A$137,0)),"")</f>
        <v>INGENIERIA DE PROYECTOS S.A.S</v>
      </c>
      <c r="C8" s="544" t="s">
        <v>1039</v>
      </c>
      <c r="D8" s="544" t="s">
        <v>19</v>
      </c>
      <c r="E8" s="544" t="s">
        <v>19</v>
      </c>
      <c r="F8" s="546">
        <v>900</v>
      </c>
      <c r="G8" s="546">
        <v>900</v>
      </c>
      <c r="H8" s="546">
        <v>900</v>
      </c>
      <c r="I8" s="404">
        <v>100</v>
      </c>
      <c r="J8" s="548">
        <f>+F8+I8</f>
        <v>1000</v>
      </c>
      <c r="K8" s="548">
        <f>+G8+I8</f>
        <v>1000</v>
      </c>
      <c r="L8" s="548">
        <f>+H8+I8</f>
        <v>1000</v>
      </c>
      <c r="M8" s="815" t="s">
        <v>20</v>
      </c>
      <c r="N8" s="815" t="s">
        <v>20</v>
      </c>
      <c r="O8" s="815" t="s">
        <v>20</v>
      </c>
      <c r="P8" s="815" t="s">
        <v>20</v>
      </c>
    </row>
    <row r="9" spans="1:69" ht="16.5" thickBot="1">
      <c r="A9" s="663" t="s">
        <v>25</v>
      </c>
      <c r="B9" s="660" t="str">
        <f>+IFERROR(INDEX(DESEMPATE!$B$3:$B$137,MATCH(CONSOLIDADO!A9,DESEMPATE!$A$3:$A$137,0)),"")</f>
        <v>CONSORCIO CONCESION 05</v>
      </c>
      <c r="C9" s="544" t="s">
        <v>19</v>
      </c>
      <c r="D9" s="544" t="s">
        <v>19</v>
      </c>
      <c r="E9" s="544" t="s">
        <v>19</v>
      </c>
      <c r="F9" s="582" t="s">
        <v>26</v>
      </c>
      <c r="G9" s="582" t="s">
        <v>26</v>
      </c>
      <c r="H9" s="582" t="s">
        <v>26</v>
      </c>
      <c r="I9" s="583"/>
      <c r="J9" s="584" t="str">
        <f>F9</f>
        <v>RECHAZADO</v>
      </c>
      <c r="K9" s="584" t="str">
        <f>G9</f>
        <v>RECHAZADO</v>
      </c>
      <c r="L9" s="817" t="str">
        <f>H9</f>
        <v>RECHAZADO</v>
      </c>
      <c r="M9" s="816"/>
      <c r="N9" s="816"/>
      <c r="O9" s="816"/>
      <c r="P9" s="816"/>
    </row>
    <row r="10" spans="1:69" ht="16.5" thickBot="1">
      <c r="A10" s="649" t="s">
        <v>27</v>
      </c>
      <c r="B10" s="660" t="str">
        <f>+IFERROR(INDEX(DESEMPATE!$B$3:$B$137,MATCH(CONSOLIDADO!A10,DESEMPATE!$A$3:$A$137,0)),"")</f>
        <v>CONSORCIO ASOCIACION PORTUARIA</v>
      </c>
      <c r="C10" s="544" t="s">
        <v>1039</v>
      </c>
      <c r="D10" s="544" t="s">
        <v>1039</v>
      </c>
      <c r="E10" s="544" t="s">
        <v>1039</v>
      </c>
      <c r="F10" s="546"/>
      <c r="G10" s="546"/>
      <c r="H10" s="546"/>
      <c r="I10" s="404"/>
      <c r="J10" s="548">
        <f>+F10+I10</f>
        <v>0</v>
      </c>
      <c r="K10" s="548">
        <f t="shared" ref="K10:K17" si="0">+G10+I10</f>
        <v>0</v>
      </c>
      <c r="L10" s="814">
        <f t="shared" ref="L10:L17" si="1">+H10+I10</f>
        <v>0</v>
      </c>
      <c r="M10" s="405" t="s">
        <v>20</v>
      </c>
      <c r="N10" s="405" t="s">
        <v>20</v>
      </c>
      <c r="O10" s="405" t="s">
        <v>20</v>
      </c>
      <c r="P10" s="405" t="s">
        <v>20</v>
      </c>
    </row>
    <row r="11" spans="1:69" ht="16.5" thickBot="1">
      <c r="A11" s="654" t="s">
        <v>28</v>
      </c>
      <c r="B11" s="660" t="str">
        <f>+IFERROR(INDEX(DESEMPATE!$B$3:$B$137,MATCH(CONSOLIDADO!A11,DESEMPATE!$A$3:$A$137,0)),"")</f>
        <v>CONSORCIO PUERTOS</v>
      </c>
      <c r="C11" s="544" t="s">
        <v>1039</v>
      </c>
      <c r="D11" s="544" t="s">
        <v>19</v>
      </c>
      <c r="E11" s="544" t="s">
        <v>19</v>
      </c>
      <c r="F11" s="546">
        <v>900</v>
      </c>
      <c r="G11" s="546">
        <v>900</v>
      </c>
      <c r="H11" s="546">
        <v>900</v>
      </c>
      <c r="I11" s="404">
        <v>100</v>
      </c>
      <c r="J11" s="548">
        <f>+F11+I11</f>
        <v>1000</v>
      </c>
      <c r="K11" s="548">
        <f t="shared" si="0"/>
        <v>1000</v>
      </c>
      <c r="L11" s="814">
        <f t="shared" si="1"/>
        <v>1000</v>
      </c>
      <c r="M11" s="405" t="s">
        <v>20</v>
      </c>
      <c r="N11" s="405" t="s">
        <v>20</v>
      </c>
      <c r="O11" s="405" t="s">
        <v>20</v>
      </c>
      <c r="P11" s="405" t="s">
        <v>20</v>
      </c>
    </row>
    <row r="12" spans="1:69" ht="16.5" thickBot="1">
      <c r="A12" s="654" t="s">
        <v>29</v>
      </c>
      <c r="B12" s="660" t="str">
        <f>+IFERROR(INDEX(DESEMPATE!$B$3:$B$137,MATCH(CONSOLIDADO!A12,DESEMPATE!$A$3:$A$137,0)),"")</f>
        <v>CONSORCIO DICO-CPT 2016</v>
      </c>
      <c r="C12" s="544" t="s">
        <v>19</v>
      </c>
      <c r="D12" s="544" t="s">
        <v>19</v>
      </c>
      <c r="E12" s="544" t="s">
        <v>19</v>
      </c>
      <c r="F12" s="546">
        <v>900</v>
      </c>
      <c r="G12" s="546">
        <v>900</v>
      </c>
      <c r="H12" s="546">
        <v>900</v>
      </c>
      <c r="I12" s="404">
        <v>100</v>
      </c>
      <c r="J12" s="548">
        <f>+F12+I12</f>
        <v>1000</v>
      </c>
      <c r="K12" s="548">
        <f t="shared" si="0"/>
        <v>1000</v>
      </c>
      <c r="L12" s="814">
        <f t="shared" si="1"/>
        <v>1000</v>
      </c>
      <c r="M12" s="405" t="s">
        <v>20</v>
      </c>
      <c r="N12" s="405" t="s">
        <v>20</v>
      </c>
      <c r="O12" s="405" t="s">
        <v>20</v>
      </c>
      <c r="P12" s="405" t="s">
        <v>20</v>
      </c>
    </row>
    <row r="13" spans="1:69" ht="16.5" thickBot="1">
      <c r="A13" s="663" t="s">
        <v>30</v>
      </c>
      <c r="B13" s="660" t="str">
        <f>+IFERROR(INDEX(DESEMPATE!$B$3:$B$137,MATCH(CONSOLIDADO!A13,DESEMPATE!$A$3:$A$137,0)),"")</f>
        <v>ARENAS DE LA HOZ CONSULTORES S.A.S. (1)</v>
      </c>
      <c r="C13" s="544" t="s">
        <v>19</v>
      </c>
      <c r="D13" s="544" t="s">
        <v>19</v>
      </c>
      <c r="E13" s="544" t="s">
        <v>19</v>
      </c>
      <c r="F13" s="582" t="s">
        <v>26</v>
      </c>
      <c r="G13" s="403">
        <v>0</v>
      </c>
      <c r="H13" s="403">
        <v>0</v>
      </c>
      <c r="I13" s="404"/>
      <c r="J13" s="582" t="s">
        <v>26</v>
      </c>
      <c r="K13" s="548">
        <f t="shared" si="0"/>
        <v>0</v>
      </c>
      <c r="L13" s="814">
        <f t="shared" si="1"/>
        <v>0</v>
      </c>
      <c r="M13" s="816"/>
      <c r="N13" s="816"/>
      <c r="O13" s="816"/>
      <c r="P13" s="816"/>
    </row>
    <row r="14" spans="1:69" ht="16.5" thickBot="1">
      <c r="A14" s="649" t="s">
        <v>31</v>
      </c>
      <c r="B14" s="660" t="str">
        <f>+IFERROR(INDEX(DESEMPATE!$B$3:$B$137,MATCH(CONSOLIDADO!A14,DESEMPATE!$A$3:$A$137,0)),"")</f>
        <v>AFA CONSULTORES Y CONSTRUCTORES S.A.</v>
      </c>
      <c r="C14" s="544" t="s">
        <v>19</v>
      </c>
      <c r="D14" s="544" t="s">
        <v>19</v>
      </c>
      <c r="E14" s="544" t="s">
        <v>19</v>
      </c>
      <c r="F14" s="403">
        <v>0</v>
      </c>
      <c r="G14" s="403">
        <v>0</v>
      </c>
      <c r="H14" s="403">
        <v>900</v>
      </c>
      <c r="I14" s="404">
        <v>100</v>
      </c>
      <c r="J14" s="548"/>
      <c r="K14" s="548"/>
      <c r="L14" s="548">
        <f t="shared" si="1"/>
        <v>1000</v>
      </c>
      <c r="M14" s="405" t="s">
        <v>20</v>
      </c>
      <c r="N14" s="405" t="s">
        <v>20</v>
      </c>
      <c r="O14" s="405" t="s">
        <v>20</v>
      </c>
      <c r="P14" s="405" t="s">
        <v>20</v>
      </c>
    </row>
    <row r="15" spans="1:69" ht="16.5" thickBot="1">
      <c r="A15" s="649" t="s">
        <v>32</v>
      </c>
      <c r="B15" s="660" t="str">
        <f>+IFERROR(INDEX(DESEMPATE!$B$3:$B$137,MATCH(CONSOLIDADO!A15,DESEMPATE!$A$3:$A$137,0)),"")</f>
        <v>INGEANDINA CONSULTORES DE INGENIERÍA S.A.S.</v>
      </c>
      <c r="C15" s="544" t="s">
        <v>19</v>
      </c>
      <c r="D15" s="544" t="s">
        <v>19</v>
      </c>
      <c r="E15" s="544" t="s">
        <v>19</v>
      </c>
      <c r="F15" s="546">
        <v>900</v>
      </c>
      <c r="G15" s="546">
        <v>900</v>
      </c>
      <c r="H15" s="546">
        <v>900</v>
      </c>
      <c r="I15" s="404">
        <v>100</v>
      </c>
      <c r="J15" s="548">
        <f>+F15+I15</f>
        <v>1000</v>
      </c>
      <c r="K15" s="548">
        <f t="shared" si="0"/>
        <v>1000</v>
      </c>
      <c r="L15" s="548">
        <f t="shared" si="1"/>
        <v>1000</v>
      </c>
      <c r="M15" s="405" t="s">
        <v>20</v>
      </c>
      <c r="N15" s="405" t="s">
        <v>20</v>
      </c>
      <c r="O15" s="405" t="s">
        <v>20</v>
      </c>
      <c r="P15" s="405" t="s">
        <v>20</v>
      </c>
    </row>
    <row r="16" spans="1:69" ht="16.5" thickBot="1">
      <c r="A16" s="649" t="s">
        <v>33</v>
      </c>
      <c r="B16" s="660" t="str">
        <f>+IFERROR(INDEX(DESEMPATE!$B$3:$B$137,MATCH(CONSOLIDADO!A16,DESEMPATE!$A$3:$A$137,0)),"")</f>
        <v>CONSORCIO PORTUARIO</v>
      </c>
      <c r="C16" s="544" t="s">
        <v>1039</v>
      </c>
      <c r="D16" s="544" t="s">
        <v>19</v>
      </c>
      <c r="E16" s="544" t="s">
        <v>19</v>
      </c>
      <c r="F16" s="546">
        <v>900</v>
      </c>
      <c r="G16" s="546">
        <v>900</v>
      </c>
      <c r="H16" s="546">
        <v>900</v>
      </c>
      <c r="I16" s="404">
        <v>100</v>
      </c>
      <c r="J16" s="548">
        <f>+F16+I16</f>
        <v>1000</v>
      </c>
      <c r="K16" s="548">
        <f t="shared" ref="K16" si="2">+G16+I16</f>
        <v>1000</v>
      </c>
      <c r="L16" s="548">
        <f t="shared" ref="L16" si="3">+H16+I16</f>
        <v>1000</v>
      </c>
      <c r="M16" s="405" t="s">
        <v>20</v>
      </c>
      <c r="N16" s="405" t="s">
        <v>20</v>
      </c>
      <c r="O16" s="405" t="s">
        <v>20</v>
      </c>
      <c r="P16" s="405" t="s">
        <v>20</v>
      </c>
    </row>
    <row r="17" spans="1:16" ht="16.5" thickBot="1">
      <c r="A17" s="649" t="s">
        <v>34</v>
      </c>
      <c r="B17" s="660" t="str">
        <f>+IFERROR(INDEX(DESEMPATE!$B$3:$B$137,MATCH(CONSOLIDADO!A17,DESEMPATE!$A$3:$A$137,0)),"")</f>
        <v>CONSORCIO INAPO S.A.S. - BNR</v>
      </c>
      <c r="C17" s="544" t="s">
        <v>1039</v>
      </c>
      <c r="D17" s="544" t="s">
        <v>1039</v>
      </c>
      <c r="E17" s="544" t="s">
        <v>1039</v>
      </c>
      <c r="F17" s="546"/>
      <c r="G17" s="546"/>
      <c r="H17" s="546"/>
      <c r="I17" s="404"/>
      <c r="J17" s="548">
        <f>+F17+I17</f>
        <v>0</v>
      </c>
      <c r="K17" s="548">
        <f t="shared" si="0"/>
        <v>0</v>
      </c>
      <c r="L17" s="548">
        <f t="shared" si="1"/>
        <v>0</v>
      </c>
      <c r="M17" s="405" t="s">
        <v>20</v>
      </c>
      <c r="N17" s="405" t="s">
        <v>20</v>
      </c>
      <c r="O17" s="405" t="s">
        <v>20</v>
      </c>
      <c r="P17" s="405" t="s">
        <v>20</v>
      </c>
    </row>
    <row r="18" spans="1:16" ht="16.5" thickBot="1">
      <c r="A18" s="649" t="s">
        <v>35</v>
      </c>
      <c r="B18" s="660" t="str">
        <f>+IFERROR(INDEX(DESEMPATE!$B$3:$B$137,MATCH(CONSOLIDADO!A18,DESEMPATE!$A$3:$A$137,0)),"")</f>
        <v>CONSORCIO PORTUARIA 2016</v>
      </c>
      <c r="C18" s="544" t="s">
        <v>1039</v>
      </c>
      <c r="D18" s="544" t="s">
        <v>1039</v>
      </c>
      <c r="E18" s="544" t="s">
        <v>1039</v>
      </c>
      <c r="F18" s="582"/>
      <c r="G18" s="582"/>
      <c r="H18" s="582"/>
      <c r="I18" s="404"/>
      <c r="J18" s="582"/>
      <c r="K18" s="582"/>
      <c r="L18" s="582"/>
      <c r="M18" s="405" t="s">
        <v>20</v>
      </c>
      <c r="N18" s="405" t="s">
        <v>20</v>
      </c>
      <c r="O18" s="405" t="s">
        <v>20</v>
      </c>
      <c r="P18" s="405" t="s">
        <v>20</v>
      </c>
    </row>
    <row r="19" spans="1:16" ht="16.5" thickBot="1">
      <c r="A19" s="655" t="s">
        <v>37</v>
      </c>
      <c r="B19" s="660" t="str">
        <f>+IFERROR(INDEX(DESEMPATE!$B$3:$B$137,MATCH(CONSOLIDADO!A19,DESEMPATE!$A$3:$A$137,0)),"")</f>
        <v xml:space="preserve">INTERDISEÑOS INTERNACIONAL S.A.S </v>
      </c>
      <c r="C19" s="544" t="s">
        <v>19</v>
      </c>
      <c r="D19" s="544" t="s">
        <v>19</v>
      </c>
      <c r="E19" s="544" t="s">
        <v>19</v>
      </c>
      <c r="F19" s="546">
        <v>900</v>
      </c>
      <c r="G19" s="546">
        <v>900</v>
      </c>
      <c r="H19" s="546">
        <v>900</v>
      </c>
      <c r="I19" s="404">
        <v>100</v>
      </c>
      <c r="J19" s="548">
        <f>+F19+I19</f>
        <v>1000</v>
      </c>
      <c r="K19" s="548">
        <f>+G19+I19</f>
        <v>1000</v>
      </c>
      <c r="L19" s="548">
        <f>+H19+I19</f>
        <v>1000</v>
      </c>
      <c r="M19" s="405" t="s">
        <v>20</v>
      </c>
      <c r="N19" s="405" t="s">
        <v>20</v>
      </c>
      <c r="O19" s="405" t="s">
        <v>20</v>
      </c>
      <c r="P19" s="405" t="s">
        <v>20</v>
      </c>
    </row>
    <row r="20" spans="1:16" ht="16.5" thickBot="1">
      <c r="A20" s="649" t="s">
        <v>38</v>
      </c>
      <c r="B20" s="660" t="str">
        <f>+IFERROR(INDEX(DESEMPATE!$B$3:$B$137,MATCH(CONSOLIDADO!A20,DESEMPATE!$A$3:$A$137,0)),"")</f>
        <v>CONSORCIO INTERPUERTOS 2016</v>
      </c>
      <c r="C20" s="544" t="s">
        <v>19</v>
      </c>
      <c r="D20" s="544" t="s">
        <v>19</v>
      </c>
      <c r="E20" s="544" t="s">
        <v>19</v>
      </c>
      <c r="F20" s="546">
        <v>900</v>
      </c>
      <c r="G20" s="546">
        <v>900</v>
      </c>
      <c r="H20" s="546">
        <v>900</v>
      </c>
      <c r="I20" s="404">
        <v>100</v>
      </c>
      <c r="J20" s="548">
        <f>+F20+I20</f>
        <v>1000</v>
      </c>
      <c r="K20" s="548">
        <f>+G20+I20</f>
        <v>1000</v>
      </c>
      <c r="L20" s="548">
        <f>+H20+I20</f>
        <v>1000</v>
      </c>
      <c r="M20" s="405" t="s">
        <v>20</v>
      </c>
      <c r="N20" s="405" t="s">
        <v>20</v>
      </c>
      <c r="O20" s="405" t="s">
        <v>20</v>
      </c>
      <c r="P20" s="405" t="s">
        <v>20</v>
      </c>
    </row>
    <row r="21" spans="1:16" ht="16.5" thickBot="1">
      <c r="A21" s="649" t="s">
        <v>39</v>
      </c>
      <c r="B21" s="660" t="str">
        <f>+IFERROR(INDEX(DESEMPATE!$B$3:$B$137,MATCH(CONSOLIDADO!A21,DESEMPATE!$A$3:$A$137,0)),"")</f>
        <v>CONSORCIO PORTUARIO 05 2016</v>
      </c>
      <c r="C21" s="544" t="s">
        <v>19</v>
      </c>
      <c r="D21" s="544" t="s">
        <v>19</v>
      </c>
      <c r="E21" s="544" t="s">
        <v>19</v>
      </c>
      <c r="F21" s="546">
        <v>900</v>
      </c>
      <c r="G21" s="546">
        <v>900</v>
      </c>
      <c r="H21" s="546">
        <v>900</v>
      </c>
      <c r="I21" s="404">
        <v>100</v>
      </c>
      <c r="J21" s="548">
        <f>+F21+I21</f>
        <v>1000</v>
      </c>
      <c r="K21" s="548">
        <f>+G21+I21</f>
        <v>1000</v>
      </c>
      <c r="L21" s="548">
        <f>+H21+I21</f>
        <v>1000</v>
      </c>
      <c r="M21" s="815" t="s">
        <v>20</v>
      </c>
      <c r="N21" s="815" t="s">
        <v>20</v>
      </c>
      <c r="O21" s="815" t="s">
        <v>20</v>
      </c>
      <c r="P21" s="815" t="s">
        <v>20</v>
      </c>
    </row>
    <row r="22" spans="1:16" ht="16.5" thickBot="1">
      <c r="A22" s="663" t="s">
        <v>40</v>
      </c>
      <c r="B22" s="660" t="str">
        <f>+IFERROR(INDEX(DESEMPATE!$B$3:$B$137,MATCH(CONSOLIDADO!A22,DESEMPATE!$A$3:$A$137,0)),"")</f>
        <v>CONSORCIO SUPERVISOR PORTUARIA</v>
      </c>
      <c r="C22" s="544" t="s">
        <v>1039</v>
      </c>
      <c r="D22" s="544" t="s">
        <v>1039</v>
      </c>
      <c r="E22" s="544" t="s">
        <v>19</v>
      </c>
      <c r="F22" s="582" t="s">
        <v>26</v>
      </c>
      <c r="G22" s="582" t="s">
        <v>26</v>
      </c>
      <c r="H22" s="582" t="s">
        <v>26</v>
      </c>
      <c r="I22" s="583"/>
      <c r="J22" s="584" t="str">
        <f>F22</f>
        <v>RECHAZADO</v>
      </c>
      <c r="K22" s="584" t="str">
        <f>G22</f>
        <v>RECHAZADO</v>
      </c>
      <c r="L22" s="817" t="str">
        <f>H22</f>
        <v>RECHAZADO</v>
      </c>
      <c r="M22" s="816"/>
      <c r="N22" s="816"/>
      <c r="O22" s="816"/>
      <c r="P22" s="816"/>
    </row>
    <row r="23" spans="1:16" ht="16.5" thickBot="1">
      <c r="A23" s="649" t="s">
        <v>41</v>
      </c>
      <c r="B23" s="660" t="str">
        <f>+IFERROR(INDEX(DESEMPATE!$B$3:$B$137,MATCH(CONSOLIDADO!A23,DESEMPATE!$A$3:$A$137,0)),"")</f>
        <v>CONSORCIO PORTUARIOS 005</v>
      </c>
      <c r="C23" s="544" t="s">
        <v>19</v>
      </c>
      <c r="D23" s="544" t="s">
        <v>19</v>
      </c>
      <c r="E23" s="544" t="s">
        <v>19</v>
      </c>
      <c r="F23" s="546">
        <v>900</v>
      </c>
      <c r="G23" s="546">
        <v>900</v>
      </c>
      <c r="H23" s="546">
        <v>900</v>
      </c>
      <c r="I23" s="404">
        <v>100</v>
      </c>
      <c r="J23" s="548">
        <f>+F23+I23</f>
        <v>1000</v>
      </c>
      <c r="K23" s="548">
        <f>+G23+I23</f>
        <v>1000</v>
      </c>
      <c r="L23" s="814">
        <f>+H23+I23</f>
        <v>1000</v>
      </c>
      <c r="M23" s="405" t="s">
        <v>20</v>
      </c>
      <c r="N23" s="405" t="s">
        <v>20</v>
      </c>
      <c r="O23" s="405" t="s">
        <v>20</v>
      </c>
      <c r="P23" s="405" t="s">
        <v>20</v>
      </c>
    </row>
    <row r="24" spans="1:16" ht="16.5" thickBot="1">
      <c r="A24" s="649" t="s">
        <v>42</v>
      </c>
      <c r="B24" s="660" t="str">
        <f>+IFERROR(INDEX(DESEMPATE!$B$3:$B$137,MATCH(CONSOLIDADO!A24,DESEMPATE!$A$3:$A$137,0)),"")</f>
        <v>CONSORCIO ECOPUERTOS</v>
      </c>
      <c r="C24" s="544" t="s">
        <v>19</v>
      </c>
      <c r="D24" s="544" t="s">
        <v>19</v>
      </c>
      <c r="E24" s="544" t="s">
        <v>19</v>
      </c>
      <c r="F24" s="546">
        <v>900</v>
      </c>
      <c r="G24" s="546">
        <v>900</v>
      </c>
      <c r="H24" s="546">
        <v>900</v>
      </c>
      <c r="I24" s="404">
        <v>100</v>
      </c>
      <c r="J24" s="548">
        <f>+F24+I24</f>
        <v>1000</v>
      </c>
      <c r="K24" s="548">
        <f>+G24+I24</f>
        <v>1000</v>
      </c>
      <c r="L24" s="814">
        <f>+H24+I24</f>
        <v>1000</v>
      </c>
      <c r="M24" s="405" t="s">
        <v>20</v>
      </c>
      <c r="N24" s="405" t="s">
        <v>20</v>
      </c>
      <c r="O24" s="405" t="s">
        <v>20</v>
      </c>
      <c r="P24" s="405" t="s">
        <v>20</v>
      </c>
    </row>
    <row r="25" spans="1:16" ht="16.5" thickBot="1">
      <c r="A25" s="663" t="s">
        <v>43</v>
      </c>
      <c r="B25" s="660" t="str">
        <f>+IFERROR(INDEX(DESEMPATE!$B$3:$B$137,MATCH(CONSOLIDADO!A25,DESEMPATE!$A$3:$A$137,0)),"")</f>
        <v>ETA S.A.</v>
      </c>
      <c r="C25" s="544" t="s">
        <v>19</v>
      </c>
      <c r="D25" s="544" t="s">
        <v>19</v>
      </c>
      <c r="E25" s="544" t="s">
        <v>19</v>
      </c>
      <c r="F25" s="582" t="s">
        <v>26</v>
      </c>
      <c r="G25" s="582" t="s">
        <v>26</v>
      </c>
      <c r="H25" s="582" t="s">
        <v>26</v>
      </c>
      <c r="I25" s="404"/>
      <c r="J25" s="584" t="str">
        <f>F25</f>
        <v>RECHAZADO</v>
      </c>
      <c r="K25" s="584" t="str">
        <f>G25</f>
        <v>RECHAZADO</v>
      </c>
      <c r="L25" s="817" t="str">
        <f>H25</f>
        <v>RECHAZADO</v>
      </c>
      <c r="M25" s="816"/>
      <c r="N25" s="816"/>
      <c r="O25" s="816"/>
      <c r="P25" s="816"/>
    </row>
    <row r="26" spans="1:16" ht="16.5" thickBot="1">
      <c r="A26" s="649" t="s">
        <v>44</v>
      </c>
      <c r="B26" s="660" t="str">
        <f>+IFERROR(INDEX(DESEMPATE!$B$3:$B$137,MATCH(CONSOLIDADO!A26,DESEMPATE!$A$3:$A$137,0)),"")</f>
        <v>INGEOCIM S.A.S.</v>
      </c>
      <c r="C26" s="544" t="s">
        <v>19</v>
      </c>
      <c r="D26" s="544" t="s">
        <v>19</v>
      </c>
      <c r="E26" s="544" t="s">
        <v>19</v>
      </c>
      <c r="F26" s="546">
        <v>900</v>
      </c>
      <c r="G26" s="546">
        <v>900</v>
      </c>
      <c r="H26" s="546">
        <v>900</v>
      </c>
      <c r="I26" s="404">
        <v>100</v>
      </c>
      <c r="J26" s="548">
        <f t="shared" ref="J26:J36" si="4">+F26+I26</f>
        <v>1000</v>
      </c>
      <c r="K26" s="548">
        <f t="shared" ref="K26:K36" si="5">+G26+I26</f>
        <v>1000</v>
      </c>
      <c r="L26" s="548">
        <f t="shared" ref="L26:L36" si="6">+H26+I26</f>
        <v>1000</v>
      </c>
      <c r="M26" s="405" t="s">
        <v>20</v>
      </c>
      <c r="N26" s="405" t="s">
        <v>20</v>
      </c>
      <c r="O26" s="405" t="s">
        <v>20</v>
      </c>
      <c r="P26" s="405" t="s">
        <v>20</v>
      </c>
    </row>
    <row r="27" spans="1:16" ht="16.5" thickBot="1">
      <c r="A27" s="649" t="s">
        <v>45</v>
      </c>
      <c r="B27" s="660" t="str">
        <f>+IFERROR(INDEX(DESEMPATE!$B$3:$B$137,MATCH(CONSOLIDADO!A27,DESEMPATE!$A$3:$A$137,0)),"")</f>
        <v>CONSORCIO PUERTOS DE COLOMBIA</v>
      </c>
      <c r="C27" s="544" t="s">
        <v>1039</v>
      </c>
      <c r="D27" s="544" t="s">
        <v>1039</v>
      </c>
      <c r="E27" s="544" t="s">
        <v>1039</v>
      </c>
      <c r="F27" s="403"/>
      <c r="G27" s="403"/>
      <c r="H27" s="403"/>
      <c r="I27" s="404"/>
      <c r="J27" s="548">
        <f t="shared" si="4"/>
        <v>0</v>
      </c>
      <c r="K27" s="548">
        <f t="shared" si="5"/>
        <v>0</v>
      </c>
      <c r="L27" s="548">
        <f t="shared" si="6"/>
        <v>0</v>
      </c>
      <c r="M27" s="405" t="s">
        <v>20</v>
      </c>
      <c r="N27" s="405" t="s">
        <v>20</v>
      </c>
      <c r="O27" s="405" t="s">
        <v>20</v>
      </c>
      <c r="P27" s="405" t="s">
        <v>20</v>
      </c>
    </row>
    <row r="28" spans="1:16" ht="16.5" thickBot="1">
      <c r="A28" s="649" t="s">
        <v>46</v>
      </c>
      <c r="B28" s="660" t="str">
        <f>+IFERROR(INDEX(DESEMPATE!$B$3:$B$137,MATCH(CONSOLIDADO!A28,DESEMPATE!$A$3:$A$137,0)),"")</f>
        <v>WPS SERVICIOS S.A.S.</v>
      </c>
      <c r="C28" s="544" t="s">
        <v>19</v>
      </c>
      <c r="D28" s="544" t="s">
        <v>19</v>
      </c>
      <c r="E28" s="544" t="s">
        <v>19</v>
      </c>
      <c r="F28" s="546">
        <v>900</v>
      </c>
      <c r="G28" s="546">
        <v>900</v>
      </c>
      <c r="H28" s="546">
        <v>900</v>
      </c>
      <c r="I28" s="404">
        <v>100</v>
      </c>
      <c r="J28" s="548">
        <f t="shared" si="4"/>
        <v>1000</v>
      </c>
      <c r="K28" s="548">
        <f t="shared" si="5"/>
        <v>1000</v>
      </c>
      <c r="L28" s="548">
        <f t="shared" si="6"/>
        <v>1000</v>
      </c>
      <c r="M28" s="405" t="s">
        <v>20</v>
      </c>
      <c r="N28" s="405" t="s">
        <v>20</v>
      </c>
      <c r="O28" s="405" t="s">
        <v>20</v>
      </c>
      <c r="P28" s="405" t="s">
        <v>20</v>
      </c>
    </row>
    <row r="29" spans="1:16" ht="16.5" thickBot="1">
      <c r="A29" s="649" t="s">
        <v>47</v>
      </c>
      <c r="B29" s="660" t="str">
        <f>+IFERROR(INDEX(DESEMPATE!$B$3:$B$137,MATCH(CONSOLIDADO!A29,DESEMPATE!$A$3:$A$137,0)),"")</f>
        <v>CONSORCIO PORTUARIO 2016</v>
      </c>
      <c r="C29" s="544" t="s">
        <v>1039</v>
      </c>
      <c r="D29" s="544" t="s">
        <v>1039</v>
      </c>
      <c r="E29" s="544" t="s">
        <v>19</v>
      </c>
      <c r="F29" s="403"/>
      <c r="G29" s="403"/>
      <c r="H29" s="403"/>
      <c r="I29" s="404"/>
      <c r="J29" s="548">
        <f t="shared" si="4"/>
        <v>0</v>
      </c>
      <c r="K29" s="548">
        <f t="shared" si="5"/>
        <v>0</v>
      </c>
      <c r="L29" s="548">
        <f t="shared" si="6"/>
        <v>0</v>
      </c>
      <c r="M29" s="405" t="s">
        <v>20</v>
      </c>
      <c r="N29" s="405" t="s">
        <v>20</v>
      </c>
      <c r="O29" s="405" t="s">
        <v>20</v>
      </c>
      <c r="P29" s="405" t="s">
        <v>20</v>
      </c>
    </row>
    <row r="30" spans="1:16" ht="16.5" thickBot="1">
      <c r="A30" s="649" t="s">
        <v>48</v>
      </c>
      <c r="B30" s="660" t="str">
        <f>+IFERROR(INDEX(DESEMPATE!$B$3:$B$137,MATCH(CONSOLIDADO!A30,DESEMPATE!$A$3:$A$137,0)),"")</f>
        <v>INTERSA S.A.</v>
      </c>
      <c r="C30" s="544" t="s">
        <v>1039</v>
      </c>
      <c r="D30" s="544" t="s">
        <v>19</v>
      </c>
      <c r="E30" s="544" t="s">
        <v>19</v>
      </c>
      <c r="F30" s="546">
        <v>900</v>
      </c>
      <c r="G30" s="546">
        <v>900</v>
      </c>
      <c r="H30" s="546">
        <v>900</v>
      </c>
      <c r="I30" s="404">
        <v>100</v>
      </c>
      <c r="J30" s="548">
        <f t="shared" si="4"/>
        <v>1000</v>
      </c>
      <c r="K30" s="548">
        <f t="shared" si="5"/>
        <v>1000</v>
      </c>
      <c r="L30" s="548">
        <f t="shared" si="6"/>
        <v>1000</v>
      </c>
      <c r="M30" s="405" t="s">
        <v>20</v>
      </c>
      <c r="N30" s="405" t="s">
        <v>20</v>
      </c>
      <c r="O30" s="405" t="s">
        <v>20</v>
      </c>
      <c r="P30" s="405" t="s">
        <v>20</v>
      </c>
    </row>
    <row r="31" spans="1:16" ht="16.5" thickBot="1">
      <c r="A31" s="649" t="s">
        <v>49</v>
      </c>
      <c r="B31" s="660" t="str">
        <f>+IFERROR(INDEX(DESEMPATE!$B$3:$B$137,MATCH(CONSOLIDADO!A31,DESEMPATE!$A$3:$A$137,0)),"")</f>
        <v>CONSORCIO PLANES HIDROCONSULTA</v>
      </c>
      <c r="C31" s="544" t="s">
        <v>19</v>
      </c>
      <c r="D31" s="544" t="s">
        <v>19</v>
      </c>
      <c r="E31" s="544" t="s">
        <v>22</v>
      </c>
      <c r="F31" s="546">
        <v>900</v>
      </c>
      <c r="G31" s="546">
        <v>900</v>
      </c>
      <c r="H31" s="546">
        <v>900</v>
      </c>
      <c r="I31" s="404">
        <v>100</v>
      </c>
      <c r="J31" s="548">
        <f t="shared" si="4"/>
        <v>1000</v>
      </c>
      <c r="K31" s="548">
        <f t="shared" si="5"/>
        <v>1000</v>
      </c>
      <c r="L31" s="548">
        <f t="shared" si="6"/>
        <v>1000</v>
      </c>
      <c r="M31" s="405" t="s">
        <v>20</v>
      </c>
      <c r="N31" s="405" t="s">
        <v>20</v>
      </c>
      <c r="O31" s="405" t="s">
        <v>20</v>
      </c>
      <c r="P31" s="405" t="s">
        <v>20</v>
      </c>
    </row>
    <row r="32" spans="1:16" ht="16.5" thickBot="1">
      <c r="A32" s="649" t="s">
        <v>50</v>
      </c>
      <c r="B32" s="660" t="str">
        <f>+IFERROR(INDEX(DESEMPATE!$B$3:$B$137,MATCH(CONSOLIDADO!A32,DESEMPATE!$A$3:$A$137,0)),"")</f>
        <v>CONSORCIO PEYCO - SERINCO CONCESIÓN PORTUARIA 2016</v>
      </c>
      <c r="C32" s="544" t="s">
        <v>1039</v>
      </c>
      <c r="D32" s="544" t="s">
        <v>1039</v>
      </c>
      <c r="E32" s="544" t="s">
        <v>19</v>
      </c>
      <c r="F32" s="546">
        <v>900</v>
      </c>
      <c r="G32" s="546">
        <v>900</v>
      </c>
      <c r="H32" s="546">
        <v>900</v>
      </c>
      <c r="I32" s="404">
        <v>100</v>
      </c>
      <c r="J32" s="548">
        <f t="shared" si="4"/>
        <v>1000</v>
      </c>
      <c r="K32" s="548">
        <f t="shared" si="5"/>
        <v>1000</v>
      </c>
      <c r="L32" s="548">
        <f t="shared" si="6"/>
        <v>1000</v>
      </c>
      <c r="M32" s="405" t="s">
        <v>20</v>
      </c>
      <c r="N32" s="405" t="s">
        <v>20</v>
      </c>
      <c r="O32" s="405" t="s">
        <v>20</v>
      </c>
      <c r="P32" s="405" t="s">
        <v>20</v>
      </c>
    </row>
    <row r="33" spans="1:79" ht="16.5" thickBot="1">
      <c r="A33" s="649" t="s">
        <v>51</v>
      </c>
      <c r="B33" s="660" t="str">
        <f>+IFERROR(INDEX(DESEMPATE!$B$3:$B$137,MATCH(CONSOLIDADO!A33,DESEMPATE!$A$3:$A$137,0)),"")</f>
        <v>CONSORCIO PUERTOS COLOMBIA</v>
      </c>
      <c r="C33" s="544" t="s">
        <v>19</v>
      </c>
      <c r="D33" s="544" t="s">
        <v>19</v>
      </c>
      <c r="E33" s="544" t="s">
        <v>19</v>
      </c>
      <c r="F33" s="546">
        <v>900</v>
      </c>
      <c r="G33" s="546">
        <v>900</v>
      </c>
      <c r="H33" s="546">
        <v>900</v>
      </c>
      <c r="I33" s="404">
        <v>100</v>
      </c>
      <c r="J33" s="548">
        <f t="shared" si="4"/>
        <v>1000</v>
      </c>
      <c r="K33" s="548">
        <f t="shared" si="5"/>
        <v>1000</v>
      </c>
      <c r="L33" s="548">
        <f t="shared" si="6"/>
        <v>1000</v>
      </c>
      <c r="M33" s="405" t="s">
        <v>20</v>
      </c>
      <c r="N33" s="405" t="s">
        <v>20</v>
      </c>
      <c r="O33" s="405" t="s">
        <v>20</v>
      </c>
      <c r="P33" s="405" t="s">
        <v>20</v>
      </c>
    </row>
    <row r="34" spans="1:79" ht="16.5" thickBot="1">
      <c r="A34" s="649" t="s">
        <v>52</v>
      </c>
      <c r="B34" s="660" t="str">
        <f>+IFERROR(INDEX(DESEMPATE!$B$3:$B$137,MATCH(CONSOLIDADO!A34,DESEMPATE!$A$3:$A$137,0)),"")</f>
        <v>CONSULTORES DE INGENIERÍA UG21 SL SUCURSAL COLOMBIA</v>
      </c>
      <c r="C34" s="544" t="s">
        <v>19</v>
      </c>
      <c r="D34" s="544" t="s">
        <v>19</v>
      </c>
      <c r="E34" s="544" t="s">
        <v>19</v>
      </c>
      <c r="F34" s="546">
        <v>900</v>
      </c>
      <c r="G34" s="546">
        <v>900</v>
      </c>
      <c r="H34" s="546">
        <v>900</v>
      </c>
      <c r="I34" s="404">
        <v>100</v>
      </c>
      <c r="J34" s="548">
        <f t="shared" si="4"/>
        <v>1000</v>
      </c>
      <c r="K34" s="548">
        <f t="shared" si="5"/>
        <v>1000</v>
      </c>
      <c r="L34" s="548">
        <f t="shared" si="6"/>
        <v>1000</v>
      </c>
      <c r="M34" s="405" t="s">
        <v>20</v>
      </c>
      <c r="N34" s="405" t="s">
        <v>20</v>
      </c>
      <c r="O34" s="405" t="s">
        <v>20</v>
      </c>
      <c r="P34" s="405" t="s">
        <v>20</v>
      </c>
    </row>
    <row r="35" spans="1:79" ht="16.5" thickBot="1">
      <c r="A35" s="649" t="s">
        <v>53</v>
      </c>
      <c r="B35" s="660" t="str">
        <f>+IFERROR(INDEX(DESEMPATE!$B$3:$B$137,MATCH(CONSOLIDADO!A35,DESEMPATE!$A$3:$A$137,0)),"")</f>
        <v>INCOPLAN INGENIERÍA CONSUTORÍA Y PLANEACIÓN S.A.</v>
      </c>
      <c r="C35" s="544" t="s">
        <v>19</v>
      </c>
      <c r="D35" s="544" t="s">
        <v>19</v>
      </c>
      <c r="E35" s="544" t="s">
        <v>19</v>
      </c>
      <c r="F35" s="546">
        <v>900</v>
      </c>
      <c r="G35" s="546">
        <v>900</v>
      </c>
      <c r="H35" s="546">
        <v>900</v>
      </c>
      <c r="I35" s="404">
        <v>100</v>
      </c>
      <c r="J35" s="548">
        <f t="shared" si="4"/>
        <v>1000</v>
      </c>
      <c r="K35" s="548">
        <f t="shared" si="5"/>
        <v>1000</v>
      </c>
      <c r="L35" s="548">
        <f t="shared" si="6"/>
        <v>1000</v>
      </c>
      <c r="M35" s="405" t="s">
        <v>20</v>
      </c>
      <c r="N35" s="405" t="s">
        <v>20</v>
      </c>
      <c r="O35" s="405" t="s">
        <v>20</v>
      </c>
      <c r="P35" s="405" t="s">
        <v>20</v>
      </c>
    </row>
    <row r="36" spans="1:79" ht="16.5" thickBot="1">
      <c r="A36" s="649" t="s">
        <v>54</v>
      </c>
      <c r="B36" s="660" t="str">
        <f>+IFERROR(INDEX(DESEMPATE!$B$3:$B$137,MATCH(CONSOLIDADO!A36,DESEMPATE!$A$3:$A$137,0)),"")</f>
        <v>CONSORCIO INTERVENTOR DE PUERTOS PI</v>
      </c>
      <c r="C36" s="544" t="s">
        <v>19</v>
      </c>
      <c r="D36" s="544" t="s">
        <v>19</v>
      </c>
      <c r="E36" s="544" t="s">
        <v>19</v>
      </c>
      <c r="F36" s="546">
        <v>900</v>
      </c>
      <c r="G36" s="546">
        <v>900</v>
      </c>
      <c r="H36" s="546">
        <v>900</v>
      </c>
      <c r="I36" s="404">
        <v>100</v>
      </c>
      <c r="J36" s="548">
        <f t="shared" si="4"/>
        <v>1000</v>
      </c>
      <c r="K36" s="548">
        <f t="shared" si="5"/>
        <v>1000</v>
      </c>
      <c r="L36" s="548">
        <f t="shared" si="6"/>
        <v>1000</v>
      </c>
      <c r="M36" s="815" t="s">
        <v>20</v>
      </c>
      <c r="N36" s="815" t="s">
        <v>20</v>
      </c>
      <c r="O36" s="815" t="s">
        <v>20</v>
      </c>
      <c r="P36" s="815" t="s">
        <v>20</v>
      </c>
    </row>
    <row r="37" spans="1:79" ht="16.5" thickBot="1">
      <c r="A37" s="663" t="s">
        <v>55</v>
      </c>
      <c r="B37" s="660" t="str">
        <f>+IFERROR(INDEX(DESEMPATE!$B$3:$B$137,MATCH(CONSOLIDADO!A37,DESEMPATE!$A$3:$A$137,0)),"")</f>
        <v>CONSORCIO PUERTOS SCA - AHC</v>
      </c>
      <c r="C37" s="582" t="s">
        <v>26</v>
      </c>
      <c r="D37" s="582" t="s">
        <v>26</v>
      </c>
      <c r="E37" s="582" t="s">
        <v>26</v>
      </c>
      <c r="F37" s="582" t="s">
        <v>26</v>
      </c>
      <c r="G37" s="582" t="s">
        <v>26</v>
      </c>
      <c r="H37" s="582" t="s">
        <v>26</v>
      </c>
      <c r="I37" s="404"/>
      <c r="J37" s="582" t="s">
        <v>26</v>
      </c>
      <c r="K37" s="582" t="s">
        <v>26</v>
      </c>
      <c r="L37" s="813" t="s">
        <v>26</v>
      </c>
      <c r="M37" s="816"/>
      <c r="N37" s="816"/>
      <c r="O37" s="816"/>
      <c r="P37" s="816"/>
    </row>
    <row r="38" spans="1:79" ht="16.5" thickBot="1">
      <c r="A38" s="649" t="s">
        <v>56</v>
      </c>
      <c r="B38" s="660" t="str">
        <f>+IFERROR(INDEX(DESEMPATE!$B$3:$B$137,MATCH(CONSOLIDADO!A38,DESEMPATE!$A$3:$A$137,0)),"")</f>
        <v>CONSORCIO SUPERVISIÓN 2016</v>
      </c>
      <c r="C38" s="544" t="s">
        <v>19</v>
      </c>
      <c r="D38" s="544" t="s">
        <v>19</v>
      </c>
      <c r="E38" s="544" t="s">
        <v>19</v>
      </c>
      <c r="F38" s="546">
        <v>900</v>
      </c>
      <c r="G38" s="546">
        <v>900</v>
      </c>
      <c r="H38" s="546">
        <v>900</v>
      </c>
      <c r="I38" s="404">
        <v>100</v>
      </c>
      <c r="J38" s="548">
        <f>+F38+I38</f>
        <v>1000</v>
      </c>
      <c r="K38" s="548">
        <f>+G38+I38</f>
        <v>1000</v>
      </c>
      <c r="L38" s="814">
        <f>+H38+I38</f>
        <v>1000</v>
      </c>
      <c r="M38" s="405" t="s">
        <v>20</v>
      </c>
      <c r="N38" s="405" t="s">
        <v>20</v>
      </c>
      <c r="O38" s="405" t="s">
        <v>20</v>
      </c>
      <c r="P38" s="405" t="s">
        <v>20</v>
      </c>
    </row>
    <row r="39" spans="1:79" ht="16.5" thickBot="1">
      <c r="A39" s="663" t="s">
        <v>57</v>
      </c>
      <c r="B39" s="660" t="str">
        <f>+IFERROR(INDEX(DESEMPATE!$B$3:$B$137,MATCH(CONSOLIDADO!A39,DESEMPATE!$A$3:$A$137,0)),"")</f>
        <v>UNIÓN TEMPORAL CARTAGENA</v>
      </c>
      <c r="C39" s="544" t="s">
        <v>1039</v>
      </c>
      <c r="D39" s="544" t="s">
        <v>22</v>
      </c>
      <c r="E39" s="544" t="s">
        <v>22</v>
      </c>
      <c r="F39" s="582" t="s">
        <v>26</v>
      </c>
      <c r="G39" s="582" t="s">
        <v>26</v>
      </c>
      <c r="H39" s="582" t="s">
        <v>26</v>
      </c>
      <c r="I39" s="404"/>
      <c r="J39" s="582" t="s">
        <v>26</v>
      </c>
      <c r="K39" s="582" t="s">
        <v>26</v>
      </c>
      <c r="L39" s="813" t="s">
        <v>26</v>
      </c>
      <c r="M39" s="816"/>
      <c r="N39" s="816"/>
      <c r="O39" s="816"/>
      <c r="P39" s="816"/>
    </row>
    <row r="40" spans="1:79" ht="16.5" thickBot="1">
      <c r="A40" s="663" t="s">
        <v>58</v>
      </c>
      <c r="B40" s="660" t="str">
        <f>+IFERROR(INDEX(DESEMPATE!$B$3:$B$137,MATCH(CONSOLIDADO!A40,DESEMPATE!$A$3:$A$137,0)),"")</f>
        <v>CONSORCIO SOCIEDAD PORTUARIA</v>
      </c>
      <c r="C40" s="544" t="s">
        <v>19</v>
      </c>
      <c r="D40" s="544" t="s">
        <v>19</v>
      </c>
      <c r="E40" s="544" t="s">
        <v>19</v>
      </c>
      <c r="F40" s="582" t="s">
        <v>26</v>
      </c>
      <c r="G40" s="582" t="s">
        <v>26</v>
      </c>
      <c r="H40" s="582" t="s">
        <v>26</v>
      </c>
      <c r="I40" s="404"/>
      <c r="J40" s="582" t="s">
        <v>26</v>
      </c>
      <c r="K40" s="582" t="s">
        <v>26</v>
      </c>
      <c r="L40" s="813" t="s">
        <v>26</v>
      </c>
      <c r="M40" s="816"/>
      <c r="N40" s="816"/>
      <c r="O40" s="816"/>
      <c r="P40" s="816"/>
    </row>
    <row r="41" spans="1:79" ht="16.5" thickBot="1">
      <c r="A41" s="649" t="s">
        <v>59</v>
      </c>
      <c r="B41" s="660" t="str">
        <f>+IFERROR(INDEX(DESEMPATE!$B$3:$B$137,MATCH(CONSOLIDADO!A41,DESEMPATE!$A$3:$A$137,0)),"")</f>
        <v>CONSORCIO PORTUARIO INYPSA - D&amp;B</v>
      </c>
      <c r="C41" s="544" t="s">
        <v>19</v>
      </c>
      <c r="D41" s="544" t="s">
        <v>19</v>
      </c>
      <c r="E41" s="544" t="s">
        <v>19</v>
      </c>
      <c r="F41" s="546">
        <v>900</v>
      </c>
      <c r="G41" s="546">
        <v>900</v>
      </c>
      <c r="H41" s="546">
        <v>900</v>
      </c>
      <c r="I41" s="404">
        <v>100</v>
      </c>
      <c r="J41" s="548">
        <f>+F41+I41</f>
        <v>1000</v>
      </c>
      <c r="K41" s="548">
        <f>+G41+I41</f>
        <v>1000</v>
      </c>
      <c r="L41" s="814">
        <f>+H41+I41</f>
        <v>1000</v>
      </c>
      <c r="M41" s="405" t="s">
        <v>20</v>
      </c>
      <c r="N41" s="405" t="s">
        <v>20</v>
      </c>
      <c r="O41" s="405" t="s">
        <v>20</v>
      </c>
      <c r="P41" s="405" t="s">
        <v>20</v>
      </c>
    </row>
    <row r="42" spans="1:79" ht="16.5" thickBot="1">
      <c r="A42" s="751" t="s">
        <v>60</v>
      </c>
      <c r="B42" s="660" t="str">
        <f>+IFERROR(INDEX(DESEMPATE!$B$3:$B$137,MATCH(CONSOLIDADO!A42,DESEMPATE!$A$3:$A$137,0)),"")</f>
        <v>CONSORCIO PUERTOS 2016</v>
      </c>
      <c r="C42" s="544" t="s">
        <v>1039</v>
      </c>
      <c r="D42" s="544" t="s">
        <v>22</v>
      </c>
      <c r="E42" s="544" t="s">
        <v>22</v>
      </c>
      <c r="F42" s="582" t="s">
        <v>26</v>
      </c>
      <c r="G42" s="582" t="s">
        <v>26</v>
      </c>
      <c r="H42" s="582" t="s">
        <v>26</v>
      </c>
      <c r="I42" s="404"/>
      <c r="J42" s="582" t="s">
        <v>26</v>
      </c>
      <c r="K42" s="582" t="s">
        <v>26</v>
      </c>
      <c r="L42" s="813" t="s">
        <v>26</v>
      </c>
      <c r="M42" s="816"/>
      <c r="N42" s="816"/>
      <c r="O42" s="816"/>
      <c r="P42" s="816"/>
    </row>
    <row r="43" spans="1:79" ht="16.5" thickBot="1">
      <c r="A43" s="654" t="s">
        <v>61</v>
      </c>
      <c r="B43" s="660" t="str">
        <f>+IFERROR(INDEX(DESEMPATE!$B$3:$B$137,MATCH(CONSOLIDADO!A43,DESEMPATE!$A$3:$A$137,0)),"")</f>
        <v>HMV CONSULTORÍA S.A.S.</v>
      </c>
      <c r="C43" s="544" t="s">
        <v>19</v>
      </c>
      <c r="D43" s="544" t="s">
        <v>19</v>
      </c>
      <c r="E43" s="544" t="s">
        <v>19</v>
      </c>
      <c r="F43" s="546"/>
      <c r="G43" s="546">
        <v>900</v>
      </c>
      <c r="H43" s="546">
        <v>900</v>
      </c>
      <c r="I43" s="404">
        <v>100</v>
      </c>
      <c r="J43" s="548"/>
      <c r="K43" s="548">
        <f>+G43+I43</f>
        <v>1000</v>
      </c>
      <c r="L43" s="548">
        <f>+H43+I43</f>
        <v>1000</v>
      </c>
      <c r="M43" s="405" t="s">
        <v>20</v>
      </c>
      <c r="N43" s="405" t="s">
        <v>20</v>
      </c>
      <c r="O43" s="405" t="s">
        <v>20</v>
      </c>
      <c r="P43" s="405" t="s">
        <v>20</v>
      </c>
    </row>
    <row r="44" spans="1:79" s="445" customFormat="1" ht="16.5" thickBot="1">
      <c r="A44" s="406" t="s">
        <v>62</v>
      </c>
      <c r="B44" s="627" t="str">
        <f>+IFERROR(INDEX(DESEMPATE!$B$3:$B$137,MATCH(CONSOLIDADO!A44,DESEMPATE!$A$3:$A$137,0)),"")</f>
        <v>CONSORCIO B.G 2016</v>
      </c>
      <c r="C44" s="795" t="s">
        <v>1039</v>
      </c>
      <c r="D44" s="795" t="s">
        <v>22</v>
      </c>
      <c r="E44" s="795" t="s">
        <v>22</v>
      </c>
      <c r="F44" s="628"/>
      <c r="G44" s="628"/>
      <c r="H44" s="628"/>
      <c r="I44" s="629"/>
      <c r="J44" s="630">
        <f>+F44+I44</f>
        <v>0</v>
      </c>
      <c r="K44" s="630">
        <f>+G44+I44</f>
        <v>0</v>
      </c>
      <c r="L44" s="630">
        <f>+H44+I44</f>
        <v>0</v>
      </c>
      <c r="M44" s="631" t="s">
        <v>20</v>
      </c>
      <c r="N44" s="631" t="s">
        <v>20</v>
      </c>
      <c r="O44" s="631" t="s">
        <v>20</v>
      </c>
      <c r="P44" s="631" t="s">
        <v>20</v>
      </c>
      <c r="Q44" s="444"/>
      <c r="R44" s="444"/>
      <c r="S44" s="444"/>
      <c r="T44" s="444"/>
      <c r="U44" s="444"/>
      <c r="V44" s="444"/>
      <c r="W44" s="444"/>
      <c r="X44" s="444"/>
      <c r="Y44" s="444"/>
      <c r="Z44" s="444"/>
      <c r="AA44" s="444"/>
      <c r="AB44" s="444"/>
      <c r="AC44" s="444"/>
      <c r="AD44" s="444"/>
      <c r="AE44" s="444"/>
      <c r="AF44" s="444"/>
      <c r="AG44" s="444"/>
      <c r="AH44" s="444"/>
      <c r="AI44" s="444"/>
      <c r="AJ44" s="444"/>
      <c r="AK44" s="444"/>
      <c r="AL44" s="444"/>
      <c r="AM44" s="444"/>
      <c r="AN44" s="444"/>
      <c r="AO44" s="444"/>
      <c r="AP44" s="444"/>
      <c r="AQ44" s="444"/>
      <c r="AR44" s="444"/>
      <c r="AS44" s="444"/>
      <c r="AT44" s="444"/>
      <c r="AU44" s="444"/>
      <c r="AV44" s="444"/>
      <c r="AW44" s="444"/>
      <c r="AX44" s="444"/>
      <c r="AY44" s="444"/>
      <c r="AZ44" s="444"/>
      <c r="BA44" s="444"/>
      <c r="BB44" s="444"/>
      <c r="BC44" s="444"/>
      <c r="BD44" s="444"/>
      <c r="BE44" s="444"/>
      <c r="BF44" s="444"/>
      <c r="BG44" s="444"/>
      <c r="BH44" s="444"/>
      <c r="BI44" s="444"/>
      <c r="BJ44" s="444"/>
      <c r="BK44" s="444"/>
      <c r="BL44" s="444"/>
      <c r="BM44" s="444"/>
      <c r="BN44" s="444"/>
      <c r="BO44" s="444"/>
      <c r="BP44" s="444"/>
      <c r="BQ44" s="444"/>
      <c r="BR44" s="444"/>
      <c r="BS44" s="444"/>
      <c r="BT44" s="444"/>
      <c r="BU44" s="444"/>
      <c r="BV44" s="444"/>
      <c r="BW44" s="444"/>
      <c r="BX44" s="444"/>
      <c r="BY44" s="444"/>
      <c r="BZ44" s="444"/>
      <c r="CA44" s="444"/>
    </row>
    <row r="45" spans="1:79" ht="16.5" hidden="1" thickBot="1">
      <c r="A45" s="655" t="s">
        <v>63</v>
      </c>
      <c r="B45" s="338">
        <f>+IFERROR(INDEX(DESEMPATE!$B$3:$B$137,MATCH(CONSOLIDADO!A45,DESEMPATE!$A$3:$A$137,0)),"")</f>
        <v>0</v>
      </c>
      <c r="C45" s="620"/>
      <c r="D45" s="621"/>
      <c r="E45" s="622"/>
      <c r="F45" s="623"/>
      <c r="G45" s="623"/>
      <c r="H45" s="623"/>
      <c r="I45" s="624"/>
      <c r="J45" s="625"/>
      <c r="K45" s="625"/>
      <c r="L45" s="625"/>
      <c r="M45" s="626"/>
      <c r="N45" s="626"/>
      <c r="O45" s="626"/>
      <c r="P45" s="626"/>
    </row>
    <row r="46" spans="1:79" ht="16.5" hidden="1" thickBot="1">
      <c r="A46" s="406" t="s">
        <v>64</v>
      </c>
      <c r="B46" s="660">
        <f>+IFERROR(INDEX(DESEMPATE!$B$3:$B$137,MATCH(CONSOLIDADO!A46,DESEMPATE!$A$3:$A$137,0)),"")</f>
        <v>0</v>
      </c>
      <c r="C46" s="401"/>
      <c r="D46" s="402"/>
      <c r="E46" s="544"/>
      <c r="F46" s="403"/>
      <c r="G46" s="403"/>
      <c r="H46" s="403"/>
      <c r="I46" s="404"/>
      <c r="J46" s="548"/>
      <c r="K46" s="548"/>
      <c r="L46" s="548"/>
      <c r="M46" s="405"/>
      <c r="N46" s="405"/>
      <c r="O46" s="405"/>
      <c r="P46" s="405"/>
    </row>
    <row r="47" spans="1:79" ht="16.5" hidden="1" thickBot="1">
      <c r="A47" s="406" t="s">
        <v>65</v>
      </c>
      <c r="B47" s="660">
        <f>+IFERROR(INDEX(DESEMPATE!$B$3:$B$137,MATCH(CONSOLIDADO!A47,DESEMPATE!$A$3:$A$137,0)),"")</f>
        <v>0</v>
      </c>
      <c r="C47" s="401"/>
      <c r="D47" s="402"/>
      <c r="E47" s="544"/>
      <c r="F47" s="403"/>
      <c r="G47" s="403"/>
      <c r="H47" s="403"/>
      <c r="I47" s="404"/>
      <c r="J47" s="548"/>
      <c r="K47" s="548"/>
      <c r="L47" s="548"/>
      <c r="M47" s="405"/>
      <c r="N47" s="405"/>
      <c r="O47" s="405"/>
      <c r="P47" s="405"/>
    </row>
    <row r="48" spans="1:79" ht="16.5" hidden="1" thickBot="1">
      <c r="A48" s="406" t="s">
        <v>66</v>
      </c>
      <c r="B48" s="660">
        <f>+IFERROR(INDEX(DESEMPATE!$B$3:$B$137,MATCH(CONSOLIDADO!A48,DESEMPATE!$A$3:$A$137,0)),"")</f>
        <v>0</v>
      </c>
      <c r="C48" s="401"/>
      <c r="D48" s="402"/>
      <c r="E48" s="544"/>
      <c r="F48" s="403"/>
      <c r="G48" s="403"/>
      <c r="H48" s="403"/>
      <c r="I48" s="404"/>
      <c r="J48" s="548"/>
      <c r="K48" s="548"/>
      <c r="L48" s="548"/>
      <c r="M48" s="405"/>
      <c r="N48" s="405"/>
      <c r="O48" s="405"/>
      <c r="P48" s="405"/>
    </row>
    <row r="49" spans="1:16" ht="16.5" hidden="1" thickBot="1">
      <c r="A49" s="406" t="s">
        <v>67</v>
      </c>
      <c r="B49" s="660">
        <f>+IFERROR(INDEX(DESEMPATE!$B$3:$B$137,MATCH(CONSOLIDADO!A49,DESEMPATE!$A$3:$A$137,0)),"")</f>
        <v>0</v>
      </c>
      <c r="C49" s="401"/>
      <c r="D49" s="402"/>
      <c r="E49" s="544"/>
      <c r="F49" s="403"/>
      <c r="G49" s="403"/>
      <c r="H49" s="403"/>
      <c r="I49" s="404"/>
      <c r="J49" s="548"/>
      <c r="K49" s="548"/>
      <c r="L49" s="548"/>
      <c r="M49" s="405"/>
      <c r="N49" s="405"/>
      <c r="O49" s="405"/>
      <c r="P49" s="405"/>
    </row>
    <row r="50" spans="1:16" ht="16.5" hidden="1" thickBot="1">
      <c r="A50" s="406" t="s">
        <v>68</v>
      </c>
      <c r="B50" s="660">
        <f>+IFERROR(INDEX(DESEMPATE!$B$3:$B$137,MATCH(CONSOLIDADO!A50,DESEMPATE!$A$3:$A$137,0)),"")</f>
        <v>0</v>
      </c>
      <c r="C50" s="401"/>
      <c r="D50" s="402"/>
      <c r="E50" s="544"/>
      <c r="F50" s="403"/>
      <c r="G50" s="403"/>
      <c r="H50" s="403"/>
      <c r="I50" s="404"/>
      <c r="J50" s="548"/>
      <c r="K50" s="548"/>
      <c r="L50" s="548"/>
      <c r="M50" s="405"/>
      <c r="N50" s="405"/>
      <c r="O50" s="405"/>
      <c r="P50" s="405"/>
    </row>
    <row r="51" spans="1:16" ht="16.5" hidden="1" thickBot="1">
      <c r="A51" s="406" t="s">
        <v>69</v>
      </c>
      <c r="B51" s="660">
        <f>+IFERROR(INDEX(DESEMPATE!$B$3:$B$137,MATCH(CONSOLIDADO!A51,DESEMPATE!$A$3:$A$137,0)),"")</f>
        <v>0</v>
      </c>
      <c r="C51" s="401"/>
      <c r="D51" s="402"/>
      <c r="E51" s="544"/>
      <c r="F51" s="403"/>
      <c r="G51" s="403"/>
      <c r="H51" s="403"/>
      <c r="I51" s="404"/>
      <c r="J51" s="548"/>
      <c r="K51" s="548"/>
      <c r="L51" s="548"/>
      <c r="M51" s="405"/>
      <c r="N51" s="405"/>
      <c r="O51" s="405"/>
      <c r="P51" s="405"/>
    </row>
    <row r="52" spans="1:16" ht="16.5" hidden="1" thickBot="1">
      <c r="A52" s="406" t="s">
        <v>70</v>
      </c>
      <c r="B52" s="660">
        <f>+IFERROR(INDEX(DESEMPATE!$B$3:$B$137,MATCH(CONSOLIDADO!A52,DESEMPATE!$A$3:$A$137,0)),"")</f>
        <v>0</v>
      </c>
      <c r="C52" s="401"/>
      <c r="D52" s="402"/>
      <c r="E52" s="544"/>
      <c r="F52" s="403"/>
      <c r="G52" s="403"/>
      <c r="H52" s="403"/>
      <c r="I52" s="404"/>
      <c r="J52" s="548"/>
      <c r="K52" s="548"/>
      <c r="L52" s="548"/>
      <c r="M52" s="405"/>
      <c r="N52" s="405"/>
      <c r="O52" s="405"/>
      <c r="P52" s="405"/>
    </row>
    <row r="53" spans="1:16" ht="16.5" hidden="1" thickBot="1">
      <c r="A53" s="406" t="s">
        <v>71</v>
      </c>
      <c r="B53" s="660">
        <f>+IFERROR(INDEX(DESEMPATE!$B$3:$B$137,MATCH(CONSOLIDADO!A53,DESEMPATE!$A$3:$A$137,0)),"")</f>
        <v>0</v>
      </c>
      <c r="C53" s="401"/>
      <c r="D53" s="402"/>
      <c r="E53" s="544"/>
      <c r="F53" s="403"/>
      <c r="G53" s="403"/>
      <c r="H53" s="403"/>
      <c r="I53" s="404"/>
      <c r="J53" s="548"/>
      <c r="K53" s="548"/>
      <c r="L53" s="548"/>
      <c r="M53" s="405"/>
      <c r="N53" s="405"/>
      <c r="O53" s="405"/>
      <c r="P53" s="405"/>
    </row>
    <row r="54" spans="1:16" ht="16.5" hidden="1" thickBot="1">
      <c r="A54" s="406" t="s">
        <v>72</v>
      </c>
      <c r="B54" s="660">
        <f>+IFERROR(INDEX(DESEMPATE!$B$3:$B$137,MATCH(CONSOLIDADO!A54,DESEMPATE!$A$3:$A$137,0)),"")</f>
        <v>0</v>
      </c>
      <c r="C54" s="401"/>
      <c r="D54" s="402"/>
      <c r="E54" s="544"/>
      <c r="F54" s="403"/>
      <c r="G54" s="403"/>
      <c r="H54" s="403"/>
      <c r="I54" s="404"/>
      <c r="J54" s="548"/>
      <c r="K54" s="548"/>
      <c r="L54" s="548"/>
      <c r="M54" s="405"/>
      <c r="N54" s="405"/>
      <c r="O54" s="405"/>
      <c r="P54" s="405"/>
    </row>
    <row r="55" spans="1:16" ht="16.5" hidden="1" thickBot="1">
      <c r="A55" s="406" t="s">
        <v>73</v>
      </c>
      <c r="B55" s="660">
        <f>+IFERROR(INDEX(DESEMPATE!$B$3:$B$137,MATCH(CONSOLIDADO!A55,DESEMPATE!$A$3:$A$137,0)),"")</f>
        <v>0</v>
      </c>
      <c r="C55" s="401"/>
      <c r="D55" s="402"/>
      <c r="E55" s="544"/>
      <c r="F55" s="403"/>
      <c r="G55" s="403"/>
      <c r="H55" s="403"/>
      <c r="I55" s="404"/>
      <c r="J55" s="548"/>
      <c r="K55" s="548"/>
      <c r="L55" s="548"/>
      <c r="M55" s="405"/>
      <c r="N55" s="405"/>
      <c r="O55" s="405"/>
      <c r="P55" s="405"/>
    </row>
    <row r="56" spans="1:16" ht="16.5" hidden="1" thickBot="1">
      <c r="A56" s="406" t="s">
        <v>74</v>
      </c>
      <c r="B56" s="660">
        <f>+IFERROR(INDEX(DESEMPATE!$B$3:$B$137,MATCH(CONSOLIDADO!A56,DESEMPATE!$A$3:$A$137,0)),"")</f>
        <v>0</v>
      </c>
      <c r="C56" s="401"/>
      <c r="D56" s="402"/>
      <c r="E56" s="544"/>
      <c r="F56" s="403"/>
      <c r="G56" s="403"/>
      <c r="H56" s="403"/>
      <c r="I56" s="404"/>
      <c r="J56" s="548"/>
      <c r="K56" s="548"/>
      <c r="L56" s="548"/>
      <c r="M56" s="405"/>
      <c r="N56" s="405"/>
      <c r="O56" s="405"/>
      <c r="P56" s="405"/>
    </row>
    <row r="57" spans="1:16" ht="16.5" hidden="1" thickBot="1">
      <c r="A57" s="406" t="s">
        <v>75</v>
      </c>
      <c r="B57" s="660">
        <f>+IFERROR(INDEX(DESEMPATE!$B$3:$B$137,MATCH(CONSOLIDADO!A57,DESEMPATE!$A$3:$A$137,0)),"")</f>
        <v>0</v>
      </c>
      <c r="C57" s="401"/>
      <c r="D57" s="402"/>
      <c r="E57" s="544"/>
      <c r="F57" s="403"/>
      <c r="G57" s="403"/>
      <c r="H57" s="403"/>
      <c r="I57" s="404"/>
      <c r="J57" s="548"/>
      <c r="K57" s="548"/>
      <c r="L57" s="548"/>
      <c r="M57" s="405"/>
      <c r="N57" s="405"/>
      <c r="O57" s="405"/>
      <c r="P57" s="405"/>
    </row>
    <row r="58" spans="1:16" ht="16.5" hidden="1" thickBot="1">
      <c r="A58" s="406" t="s">
        <v>76</v>
      </c>
      <c r="B58" s="660">
        <f>+IFERROR(INDEX(DESEMPATE!$B$3:$B$137,MATCH(CONSOLIDADO!A58,DESEMPATE!$A$3:$A$137,0)),"")</f>
        <v>0</v>
      </c>
      <c r="C58" s="401"/>
      <c r="D58" s="402"/>
      <c r="E58" s="544"/>
      <c r="F58" s="403"/>
      <c r="G58" s="403"/>
      <c r="H58" s="403"/>
      <c r="I58" s="404"/>
      <c r="J58" s="548"/>
      <c r="K58" s="548"/>
      <c r="L58" s="548"/>
      <c r="M58" s="405"/>
      <c r="N58" s="405"/>
      <c r="O58" s="405"/>
      <c r="P58" s="405"/>
    </row>
    <row r="59" spans="1:16" ht="16.5" hidden="1" thickBot="1">
      <c r="A59" s="406" t="s">
        <v>77</v>
      </c>
      <c r="B59" s="660">
        <f>+IFERROR(INDEX(DESEMPATE!$B$3:$B$137,MATCH(CONSOLIDADO!A59,DESEMPATE!$A$3:$A$137,0)),"")</f>
        <v>0</v>
      </c>
      <c r="C59" s="401"/>
      <c r="D59" s="402"/>
      <c r="E59" s="544"/>
      <c r="F59" s="403"/>
      <c r="G59" s="403"/>
      <c r="H59" s="403"/>
      <c r="I59" s="404"/>
      <c r="J59" s="548"/>
      <c r="K59" s="548"/>
      <c r="L59" s="548"/>
      <c r="M59" s="405"/>
      <c r="N59" s="405"/>
      <c r="O59" s="405"/>
      <c r="P59" s="405"/>
    </row>
    <row r="60" spans="1:16" ht="16.5" hidden="1" thickBot="1">
      <c r="A60" s="406" t="s">
        <v>78</v>
      </c>
      <c r="B60" s="660">
        <f>+IFERROR(INDEX(DESEMPATE!$B$3:$B$137,MATCH(CONSOLIDADO!A60,DESEMPATE!$A$3:$A$137,0)),"")</f>
        <v>0</v>
      </c>
      <c r="C60" s="401"/>
      <c r="D60" s="402"/>
      <c r="E60" s="544"/>
      <c r="F60" s="403"/>
      <c r="G60" s="403"/>
      <c r="H60" s="403"/>
      <c r="I60" s="404"/>
      <c r="J60" s="548"/>
      <c r="K60" s="548"/>
      <c r="L60" s="548"/>
      <c r="M60" s="405"/>
      <c r="N60" s="405"/>
      <c r="O60" s="405"/>
      <c r="P60" s="405"/>
    </row>
    <row r="61" spans="1:16" ht="16.5" hidden="1" thickBot="1">
      <c r="A61" s="406" t="s">
        <v>79</v>
      </c>
      <c r="B61" s="660">
        <f>+IFERROR(INDEX(DESEMPATE!$B$3:$B$137,MATCH(CONSOLIDADO!A61,DESEMPATE!$A$3:$A$137,0)),"")</f>
        <v>0</v>
      </c>
      <c r="C61" s="401"/>
      <c r="D61" s="402"/>
      <c r="E61" s="544"/>
      <c r="F61" s="403"/>
      <c r="G61" s="403"/>
      <c r="H61" s="403"/>
      <c r="I61" s="404"/>
      <c r="J61" s="548"/>
      <c r="K61" s="548"/>
      <c r="L61" s="548"/>
      <c r="M61" s="405"/>
      <c r="N61" s="405"/>
      <c r="O61" s="405"/>
      <c r="P61" s="405"/>
    </row>
    <row r="62" spans="1:16" ht="16.5" hidden="1" thickBot="1">
      <c r="A62" s="406" t="s">
        <v>80</v>
      </c>
      <c r="B62" s="660">
        <f>+IFERROR(INDEX(DESEMPATE!$B$3:$B$137,MATCH(CONSOLIDADO!A62,DESEMPATE!$A$3:$A$137,0)),"")</f>
        <v>0</v>
      </c>
      <c r="C62" s="401"/>
      <c r="D62" s="402"/>
      <c r="E62" s="544"/>
      <c r="F62" s="403"/>
      <c r="G62" s="403"/>
      <c r="H62" s="403"/>
      <c r="I62" s="404"/>
      <c r="J62" s="548"/>
      <c r="K62" s="548"/>
      <c r="L62" s="548"/>
      <c r="M62" s="405"/>
      <c r="N62" s="405"/>
      <c r="O62" s="405"/>
      <c r="P62" s="405"/>
    </row>
    <row r="63" spans="1:16" ht="16.5" hidden="1" thickBot="1">
      <c r="A63" s="406" t="s">
        <v>81</v>
      </c>
      <c r="B63" s="660">
        <f>+IFERROR(INDEX(DESEMPATE!$B$3:$B$137,MATCH(CONSOLIDADO!A63,DESEMPATE!$A$3:$A$137,0)),"")</f>
        <v>0</v>
      </c>
      <c r="C63" s="401"/>
      <c r="D63" s="402"/>
      <c r="E63" s="544"/>
      <c r="F63" s="403"/>
      <c r="G63" s="403"/>
      <c r="H63" s="403"/>
      <c r="I63" s="404"/>
      <c r="J63" s="548"/>
      <c r="K63" s="548"/>
      <c r="L63" s="548"/>
      <c r="M63" s="405"/>
      <c r="N63" s="405"/>
      <c r="O63" s="405"/>
      <c r="P63" s="405"/>
    </row>
    <row r="64" spans="1:16" ht="16.5" hidden="1" thickBot="1">
      <c r="A64" s="406" t="s">
        <v>82</v>
      </c>
      <c r="B64" s="660">
        <f>+IFERROR(INDEX(DESEMPATE!$B$3:$B$137,MATCH(CONSOLIDADO!A64,DESEMPATE!$A$3:$A$137,0)),"")</f>
        <v>0</v>
      </c>
      <c r="C64" s="401"/>
      <c r="D64" s="402"/>
      <c r="E64" s="544"/>
      <c r="F64" s="403"/>
      <c r="G64" s="403"/>
      <c r="H64" s="403"/>
      <c r="I64" s="404"/>
      <c r="J64" s="548"/>
      <c r="K64" s="548"/>
      <c r="L64" s="548"/>
      <c r="M64" s="405"/>
      <c r="N64" s="405"/>
      <c r="O64" s="405"/>
      <c r="P64" s="405"/>
    </row>
    <row r="65" spans="1:16" ht="16.5" hidden="1" thickBot="1">
      <c r="A65" s="406" t="s">
        <v>83</v>
      </c>
      <c r="B65" s="660" t="str">
        <f>+IFERROR(INDEX(DESEMPATE!$B$3:$B$137,MATCH(CONSOLIDADO!A65,DESEMPATE!$A$3:$A$137,0)),"")</f>
        <v/>
      </c>
      <c r="C65" s="401"/>
      <c r="D65" s="402"/>
      <c r="E65" s="544"/>
      <c r="F65" s="403"/>
      <c r="G65" s="403"/>
      <c r="H65" s="403"/>
      <c r="I65" s="404"/>
      <c r="J65" s="548"/>
      <c r="K65" s="548"/>
      <c r="L65" s="548"/>
      <c r="M65" s="405"/>
      <c r="N65" s="405"/>
      <c r="O65" s="405"/>
      <c r="P65" s="405"/>
    </row>
    <row r="66" spans="1:16" ht="16.5" hidden="1" thickBot="1">
      <c r="A66" s="406" t="s">
        <v>84</v>
      </c>
      <c r="B66" s="660" t="str">
        <f>+IFERROR(INDEX(DESEMPATE!$B$3:$B$137,MATCH(CONSOLIDADO!A66,DESEMPATE!$A$3:$A$137,0)),"")</f>
        <v/>
      </c>
      <c r="C66" s="401"/>
      <c r="D66" s="402"/>
      <c r="E66" s="544"/>
      <c r="F66" s="403"/>
      <c r="G66" s="403"/>
      <c r="H66" s="403"/>
      <c r="I66" s="404"/>
      <c r="J66" s="548"/>
      <c r="K66" s="548"/>
      <c r="L66" s="548"/>
      <c r="M66" s="405"/>
      <c r="N66" s="405"/>
      <c r="O66" s="405"/>
      <c r="P66" s="405"/>
    </row>
    <row r="67" spans="1:16" ht="16.5" hidden="1" thickBot="1">
      <c r="A67" s="406" t="s">
        <v>85</v>
      </c>
      <c r="B67" s="660" t="str">
        <f>+IFERROR(INDEX(DESEMPATE!$B$3:$B$137,MATCH(CONSOLIDADO!A67,DESEMPATE!$A$3:$A$137,0)),"")</f>
        <v/>
      </c>
      <c r="C67" s="401"/>
      <c r="D67" s="402"/>
      <c r="E67" s="544"/>
      <c r="F67" s="403"/>
      <c r="G67" s="403"/>
      <c r="H67" s="403"/>
      <c r="I67" s="404"/>
      <c r="J67" s="548"/>
      <c r="K67" s="548"/>
      <c r="L67" s="548"/>
      <c r="M67" s="405"/>
      <c r="N67" s="405"/>
      <c r="O67" s="405"/>
      <c r="P67" s="405"/>
    </row>
    <row r="68" spans="1:16" ht="16.5" hidden="1" thickBot="1">
      <c r="A68" s="406" t="s">
        <v>86</v>
      </c>
      <c r="B68" s="660" t="str">
        <f>+IFERROR(INDEX(DESEMPATE!$B$3:$B$137,MATCH(CONSOLIDADO!A68,DESEMPATE!$A$3:$A$137,0)),"")</f>
        <v/>
      </c>
      <c r="C68" s="401"/>
      <c r="D68" s="402"/>
      <c r="E68" s="544"/>
      <c r="F68" s="403"/>
      <c r="G68" s="403"/>
      <c r="H68" s="403"/>
      <c r="I68" s="404"/>
      <c r="J68" s="548"/>
      <c r="K68" s="548"/>
      <c r="L68" s="548"/>
      <c r="M68" s="405"/>
      <c r="N68" s="405"/>
      <c r="O68" s="405"/>
      <c r="P68" s="405"/>
    </row>
    <row r="69" spans="1:16" ht="16.5" hidden="1" thickBot="1">
      <c r="A69" s="406" t="s">
        <v>87</v>
      </c>
      <c r="B69" s="660" t="str">
        <f>+IFERROR(INDEX(DESEMPATE!$B$3:$B$137,MATCH(CONSOLIDADO!A69,DESEMPATE!$A$3:$A$137,0)),"")</f>
        <v/>
      </c>
      <c r="C69" s="401"/>
      <c r="D69" s="402"/>
      <c r="E69" s="544"/>
      <c r="F69" s="403"/>
      <c r="G69" s="403"/>
      <c r="H69" s="403"/>
      <c r="I69" s="404"/>
      <c r="J69" s="548"/>
      <c r="K69" s="548"/>
      <c r="L69" s="548"/>
      <c r="M69" s="405"/>
      <c r="N69" s="405"/>
      <c r="O69" s="405"/>
      <c r="P69" s="405"/>
    </row>
    <row r="70" spans="1:16" ht="16.5" hidden="1" thickBot="1">
      <c r="A70" s="406" t="s">
        <v>88</v>
      </c>
      <c r="B70" s="660" t="str">
        <f>+IFERROR(INDEX(DESEMPATE!$B$3:$B$137,MATCH(CONSOLIDADO!A70,DESEMPATE!$A$3:$A$137,0)),"")</f>
        <v/>
      </c>
      <c r="C70" s="401"/>
      <c r="D70" s="402"/>
      <c r="E70" s="544"/>
      <c r="F70" s="403"/>
      <c r="G70" s="403"/>
      <c r="H70" s="403"/>
      <c r="I70" s="404"/>
      <c r="J70" s="548"/>
      <c r="K70" s="548"/>
      <c r="L70" s="548"/>
      <c r="M70" s="405"/>
      <c r="N70" s="405"/>
      <c r="O70" s="405"/>
      <c r="P70" s="405"/>
    </row>
    <row r="71" spans="1:16" ht="16.5" hidden="1" thickBot="1">
      <c r="A71" s="406" t="s">
        <v>89</v>
      </c>
      <c r="B71" s="660" t="str">
        <f>+IFERROR(INDEX(DESEMPATE!$B$3:$B$137,MATCH(CONSOLIDADO!A71,DESEMPATE!$A$3:$A$137,0)),"")</f>
        <v/>
      </c>
      <c r="C71" s="401"/>
      <c r="D71" s="402"/>
      <c r="E71" s="544"/>
      <c r="F71" s="403"/>
      <c r="G71" s="403"/>
      <c r="H71" s="403"/>
      <c r="I71" s="404"/>
      <c r="J71" s="548"/>
      <c r="K71" s="548"/>
      <c r="L71" s="548"/>
      <c r="M71" s="405"/>
      <c r="N71" s="405"/>
      <c r="O71" s="405"/>
      <c r="P71" s="405"/>
    </row>
    <row r="72" spans="1:16" ht="16.5" hidden="1" thickBot="1">
      <c r="A72" s="406" t="s">
        <v>90</v>
      </c>
      <c r="B72" s="660" t="str">
        <f>+IFERROR(INDEX(DESEMPATE!$B$3:$B$137,MATCH(CONSOLIDADO!A72,DESEMPATE!$A$3:$A$137,0)),"")</f>
        <v/>
      </c>
      <c r="C72" s="401"/>
      <c r="D72" s="402"/>
      <c r="E72" s="544"/>
      <c r="F72" s="403"/>
      <c r="G72" s="403"/>
      <c r="H72" s="403"/>
      <c r="I72" s="404"/>
      <c r="J72" s="548"/>
      <c r="K72" s="548"/>
      <c r="L72" s="548"/>
      <c r="M72" s="405"/>
      <c r="N72" s="405"/>
      <c r="O72" s="405"/>
      <c r="P72" s="405"/>
    </row>
    <row r="73" spans="1:16" ht="16.5" hidden="1" thickBot="1">
      <c r="A73" s="406" t="s">
        <v>91</v>
      </c>
      <c r="B73" s="660" t="str">
        <f>+IFERROR(INDEX(DESEMPATE!$B$3:$B$137,MATCH(CONSOLIDADO!A73,DESEMPATE!$A$3:$A$137,0)),"")</f>
        <v/>
      </c>
      <c r="C73" s="401"/>
      <c r="D73" s="402"/>
      <c r="E73" s="544"/>
      <c r="F73" s="403"/>
      <c r="G73" s="403"/>
      <c r="H73" s="403"/>
      <c r="I73" s="404"/>
      <c r="J73" s="548"/>
      <c r="K73" s="548"/>
      <c r="L73" s="548"/>
      <c r="M73" s="405"/>
      <c r="N73" s="405"/>
      <c r="O73" s="405"/>
      <c r="P73" s="405"/>
    </row>
    <row r="74" spans="1:16" ht="16.5" hidden="1" thickBot="1">
      <c r="A74" s="406" t="s">
        <v>92</v>
      </c>
      <c r="B74" s="660" t="str">
        <f>+IFERROR(INDEX(DESEMPATE!$B$3:$B$137,MATCH(CONSOLIDADO!A74,DESEMPATE!$A$3:$A$137,0)),"")</f>
        <v/>
      </c>
      <c r="C74" s="401"/>
      <c r="D74" s="402"/>
      <c r="E74" s="544"/>
      <c r="F74" s="403"/>
      <c r="G74" s="403"/>
      <c r="H74" s="403"/>
      <c r="I74" s="404"/>
      <c r="J74" s="548"/>
      <c r="K74" s="548"/>
      <c r="L74" s="548"/>
      <c r="M74" s="405"/>
      <c r="N74" s="405"/>
      <c r="O74" s="405"/>
      <c r="P74" s="405"/>
    </row>
    <row r="75" spans="1:16" hidden="1">
      <c r="B75" s="660" t="str">
        <f>+IFERROR(INDEX(DESEMPATE!$B$3:$B$137,MATCH(CONSOLIDADO!A75,DESEMPATE!$A$3:$A$137,0)),"")</f>
        <v/>
      </c>
    </row>
    <row r="76" spans="1:16" hidden="1">
      <c r="B76" s="650" t="str">
        <f>+IFERROR(INDEX(DESEMPATE!$B$3:$B$137,MATCH(CONSOLIDADO!A76,DESEMPATE!$A$3:$A$137,0)),"")</f>
        <v/>
      </c>
    </row>
    <row r="77" spans="1:16">
      <c r="B77" s="437"/>
    </row>
    <row r="78" spans="1:16">
      <c r="B78" s="437"/>
    </row>
    <row r="79" spans="1:16">
      <c r="B79" s="437"/>
    </row>
  </sheetData>
  <mergeCells count="5">
    <mergeCell ref="A1:L1"/>
    <mergeCell ref="M1:P2"/>
    <mergeCell ref="A2:L2"/>
    <mergeCell ref="F3:H3"/>
    <mergeCell ref="J3:L3"/>
  </mergeCells>
  <pageMargins left="0.75" right="0.75" top="1" bottom="1" header="0.5" footer="0.5"/>
  <pageSetup orientation="portrait" horizontalDpi="4294967292" verticalDpi="4294967292" r:id="rId1"/>
  <ignoredErrors>
    <ignoredError sqref="J9:L9 J22:L22 J25:L25" formula="1"/>
  </ignoredErrors>
</worksheet>
</file>

<file path=xl/worksheets/sheet10.xml><?xml version="1.0" encoding="utf-8"?>
<worksheet xmlns="http://schemas.openxmlformats.org/spreadsheetml/2006/main" xmlns:r="http://schemas.openxmlformats.org/officeDocument/2006/relationships">
  <sheetPr>
    <tabColor rgb="FF0070C0"/>
  </sheetPr>
  <dimension ref="A1:B217"/>
  <sheetViews>
    <sheetView workbookViewId="0">
      <selection sqref="A1:B1"/>
    </sheetView>
  </sheetViews>
  <sheetFormatPr baseColWidth="10" defaultColWidth="11" defaultRowHeight="15"/>
  <cols>
    <col min="1" max="2" width="17.5" style="373" customWidth="1"/>
    <col min="3" max="16384" width="11" style="373"/>
  </cols>
  <sheetData>
    <row r="1" spans="1:2">
      <c r="A1" s="1126" t="s">
        <v>795</v>
      </c>
      <c r="B1" s="1126"/>
    </row>
    <row r="2" spans="1:2">
      <c r="A2" s="1126" t="s">
        <v>789</v>
      </c>
      <c r="B2" s="1126"/>
    </row>
    <row r="5" spans="1:2">
      <c r="A5" s="374" t="s">
        <v>790</v>
      </c>
      <c r="B5" s="374" t="s">
        <v>791</v>
      </c>
    </row>
    <row r="6" spans="1:2">
      <c r="A6" s="377">
        <v>42460</v>
      </c>
      <c r="B6" s="376">
        <v>1.1125</v>
      </c>
    </row>
    <row r="7" spans="1:2">
      <c r="A7" s="377">
        <v>42429</v>
      </c>
      <c r="B7" s="376">
        <v>1.1103000000000001</v>
      </c>
    </row>
    <row r="8" spans="1:2">
      <c r="A8" s="377">
        <v>42400</v>
      </c>
      <c r="B8" s="376">
        <v>1.0864</v>
      </c>
    </row>
    <row r="9" spans="1:2">
      <c r="A9" s="377">
        <v>42369</v>
      </c>
      <c r="B9" s="376">
        <v>1.0894999999999999</v>
      </c>
    </row>
    <row r="10" spans="1:2">
      <c r="A10" s="377">
        <v>42338</v>
      </c>
      <c r="B10" s="376">
        <v>1.0731999999999999</v>
      </c>
    </row>
    <row r="11" spans="1:2">
      <c r="A11" s="377">
        <v>42308</v>
      </c>
      <c r="B11" s="376">
        <v>1.1223000000000001</v>
      </c>
    </row>
    <row r="12" spans="1:2">
      <c r="A12" s="377">
        <v>42277</v>
      </c>
      <c r="B12" s="376">
        <v>1.1234999999999999</v>
      </c>
    </row>
    <row r="13" spans="1:2">
      <c r="A13" s="377">
        <v>42247</v>
      </c>
      <c r="B13" s="376">
        <v>1.1132</v>
      </c>
    </row>
    <row r="14" spans="1:2">
      <c r="A14" s="377">
        <v>42216</v>
      </c>
      <c r="B14" s="376">
        <v>1.1004</v>
      </c>
    </row>
    <row r="15" spans="1:2">
      <c r="A15" s="377">
        <v>42185</v>
      </c>
      <c r="B15" s="376">
        <v>1.1217999999999999</v>
      </c>
    </row>
    <row r="16" spans="1:2">
      <c r="A16" s="377">
        <v>42155</v>
      </c>
      <c r="B16" s="376">
        <v>1.1163000000000001</v>
      </c>
    </row>
    <row r="17" spans="1:2">
      <c r="A17" s="377">
        <v>42124</v>
      </c>
      <c r="B17" s="376">
        <v>1.0804</v>
      </c>
    </row>
    <row r="18" spans="1:2">
      <c r="A18" s="377">
        <v>42094</v>
      </c>
      <c r="B18" s="376">
        <v>1.0826</v>
      </c>
    </row>
    <row r="19" spans="1:2">
      <c r="A19" s="377">
        <v>42063</v>
      </c>
      <c r="B19" s="376">
        <v>1.1348</v>
      </c>
    </row>
    <row r="20" spans="1:2">
      <c r="A20" s="377">
        <v>42035</v>
      </c>
      <c r="B20" s="376">
        <v>1.1637999999999999</v>
      </c>
    </row>
    <row r="21" spans="1:2">
      <c r="A21" s="377">
        <v>42004</v>
      </c>
      <c r="B21" s="376">
        <v>1.2309000000000001</v>
      </c>
    </row>
    <row r="22" spans="1:2">
      <c r="A22" s="377">
        <v>41973</v>
      </c>
      <c r="B22" s="376">
        <v>1.2472000000000001</v>
      </c>
    </row>
    <row r="23" spans="1:2">
      <c r="A23" s="377">
        <v>41943</v>
      </c>
      <c r="B23" s="376">
        <v>1.2668999999999999</v>
      </c>
    </row>
    <row r="24" spans="1:2">
      <c r="A24" s="377">
        <v>41912</v>
      </c>
      <c r="B24" s="376">
        <v>1.2894000000000001</v>
      </c>
    </row>
    <row r="25" spans="1:2">
      <c r="A25" s="377">
        <v>41882</v>
      </c>
      <c r="B25" s="376">
        <v>1.3319000000000001</v>
      </c>
    </row>
    <row r="26" spans="1:2">
      <c r="A26" s="377">
        <v>41851</v>
      </c>
      <c r="B26" s="376">
        <v>1.3541000000000001</v>
      </c>
    </row>
    <row r="27" spans="1:2">
      <c r="A27" s="377">
        <v>41820</v>
      </c>
      <c r="B27" s="376">
        <v>1.3599000000000001</v>
      </c>
    </row>
    <row r="28" spans="1:2">
      <c r="A28" s="377">
        <v>41790</v>
      </c>
      <c r="B28" s="376">
        <v>1.3734999999999999</v>
      </c>
    </row>
    <row r="29" spans="1:2">
      <c r="A29" s="377">
        <v>41759</v>
      </c>
      <c r="B29" s="376">
        <v>1.3808</v>
      </c>
    </row>
    <row r="30" spans="1:2">
      <c r="A30" s="377">
        <v>41729</v>
      </c>
      <c r="B30" s="376">
        <v>1.3825000000000001</v>
      </c>
    </row>
    <row r="31" spans="1:2">
      <c r="A31" s="377">
        <v>41698</v>
      </c>
      <c r="B31" s="376">
        <v>1.3652</v>
      </c>
    </row>
    <row r="32" spans="1:2">
      <c r="A32" s="377">
        <v>41670</v>
      </c>
      <c r="B32" s="376">
        <v>1.3625</v>
      </c>
    </row>
    <row r="33" spans="1:2">
      <c r="A33" s="377">
        <v>41639</v>
      </c>
      <c r="B33" s="376">
        <v>1.37</v>
      </c>
    </row>
    <row r="34" spans="1:2">
      <c r="A34" s="377">
        <v>41608</v>
      </c>
      <c r="B34" s="376">
        <v>1.3492</v>
      </c>
    </row>
    <row r="35" spans="1:2">
      <c r="A35" s="377">
        <v>41578</v>
      </c>
      <c r="B35" s="376">
        <v>1.3638999999999999</v>
      </c>
    </row>
    <row r="36" spans="1:2">
      <c r="A36" s="377">
        <v>41547</v>
      </c>
      <c r="B36" s="376">
        <v>1.3352999999999999</v>
      </c>
    </row>
    <row r="37" spans="1:2">
      <c r="A37" s="377">
        <v>41517</v>
      </c>
      <c r="B37" s="376">
        <v>1.3317000000000001</v>
      </c>
    </row>
    <row r="38" spans="1:2">
      <c r="A38" s="377">
        <v>41486</v>
      </c>
      <c r="B38" s="376">
        <v>1.3081</v>
      </c>
    </row>
    <row r="39" spans="1:2">
      <c r="A39" s="377">
        <v>41455</v>
      </c>
      <c r="B39" s="376">
        <v>1.3173999999999999</v>
      </c>
    </row>
    <row r="40" spans="1:2">
      <c r="A40" s="377">
        <v>41425</v>
      </c>
      <c r="B40" s="376">
        <v>1.298</v>
      </c>
    </row>
    <row r="41" spans="1:2">
      <c r="A41" s="377">
        <v>41394</v>
      </c>
      <c r="B41" s="376">
        <v>1.3022</v>
      </c>
    </row>
    <row r="42" spans="1:2">
      <c r="A42" s="377">
        <v>41364</v>
      </c>
      <c r="B42" s="376">
        <v>1.2965</v>
      </c>
    </row>
    <row r="43" spans="1:2">
      <c r="A43" s="377">
        <v>41333</v>
      </c>
      <c r="B43" s="376">
        <v>1.3367</v>
      </c>
    </row>
    <row r="44" spans="1:2">
      <c r="A44" s="377">
        <v>41305</v>
      </c>
      <c r="B44" s="376">
        <v>1.329</v>
      </c>
    </row>
    <row r="45" spans="1:2">
      <c r="A45" s="377">
        <v>41274</v>
      </c>
      <c r="B45" s="376">
        <v>1.3111999999999999</v>
      </c>
    </row>
    <row r="46" spans="1:2">
      <c r="A46" s="377">
        <v>41243</v>
      </c>
      <c r="B46" s="376">
        <v>1.2827999999999999</v>
      </c>
    </row>
    <row r="47" spans="1:2">
      <c r="A47" s="377">
        <v>41213</v>
      </c>
      <c r="B47" s="376">
        <v>1.2971999999999999</v>
      </c>
    </row>
    <row r="48" spans="1:2">
      <c r="A48" s="377">
        <v>41182</v>
      </c>
      <c r="B48" s="376">
        <v>1.2864</v>
      </c>
    </row>
    <row r="49" spans="1:2">
      <c r="A49" s="377">
        <v>41152</v>
      </c>
      <c r="B49" s="376">
        <v>1.2392000000000001</v>
      </c>
    </row>
    <row r="50" spans="1:2">
      <c r="A50" s="377">
        <v>41121</v>
      </c>
      <c r="B50" s="376">
        <v>1.2296</v>
      </c>
    </row>
    <row r="51" spans="1:2">
      <c r="A51" s="377">
        <v>41090</v>
      </c>
      <c r="B51" s="376">
        <v>1.2543</v>
      </c>
    </row>
    <row r="52" spans="1:2">
      <c r="A52" s="377">
        <v>41060</v>
      </c>
      <c r="B52" s="376">
        <v>1.2811999999999999</v>
      </c>
    </row>
    <row r="53" spans="1:2">
      <c r="A53" s="377">
        <v>41029</v>
      </c>
      <c r="B53" s="376">
        <v>1.3165</v>
      </c>
    </row>
    <row r="54" spans="1:2">
      <c r="A54" s="377">
        <v>40999</v>
      </c>
      <c r="B54" s="376">
        <v>1.3208</v>
      </c>
    </row>
    <row r="55" spans="1:2">
      <c r="A55" s="377">
        <v>40968</v>
      </c>
      <c r="B55" s="376">
        <v>1.323</v>
      </c>
    </row>
    <row r="56" spans="1:2">
      <c r="A56" s="377">
        <v>40939</v>
      </c>
      <c r="B56" s="376">
        <v>1.2899</v>
      </c>
    </row>
    <row r="57" spans="1:2">
      <c r="A57" s="377">
        <v>40908</v>
      </c>
      <c r="B57" s="376">
        <v>1.3170999999999999</v>
      </c>
    </row>
    <row r="58" spans="1:2">
      <c r="A58" s="377">
        <v>40877</v>
      </c>
      <c r="B58" s="376">
        <v>1.3565</v>
      </c>
    </row>
    <row r="59" spans="1:2">
      <c r="A59" s="377">
        <v>40847</v>
      </c>
      <c r="B59" s="376">
        <v>1.3716999999999999</v>
      </c>
    </row>
    <row r="60" spans="1:2">
      <c r="A60" s="377">
        <v>40816</v>
      </c>
      <c r="B60" s="376">
        <v>1.3774</v>
      </c>
    </row>
    <row r="61" spans="1:2">
      <c r="A61" s="377">
        <v>40786</v>
      </c>
      <c r="B61" s="376">
        <v>1.4342999999999999</v>
      </c>
    </row>
    <row r="62" spans="1:2">
      <c r="A62" s="377">
        <v>40755</v>
      </c>
      <c r="B62" s="376">
        <v>1.4302999999999999</v>
      </c>
    </row>
    <row r="63" spans="1:2">
      <c r="A63" s="377">
        <v>40724</v>
      </c>
      <c r="B63" s="376">
        <v>1.4386000000000001</v>
      </c>
    </row>
    <row r="64" spans="1:2">
      <c r="A64" s="377">
        <v>40694</v>
      </c>
      <c r="B64" s="376">
        <v>1.4327000000000001</v>
      </c>
    </row>
    <row r="65" spans="1:2">
      <c r="A65" s="377">
        <v>40663</v>
      </c>
      <c r="B65" s="376">
        <v>1.4456</v>
      </c>
    </row>
    <row r="66" spans="1:2">
      <c r="A66" s="377">
        <v>40633</v>
      </c>
      <c r="B66" s="376">
        <v>1.4013</v>
      </c>
    </row>
    <row r="67" spans="1:2">
      <c r="A67" s="377">
        <v>40602</v>
      </c>
      <c r="B67" s="376">
        <v>1.3651</v>
      </c>
    </row>
    <row r="68" spans="1:2">
      <c r="A68" s="377">
        <v>40574</v>
      </c>
      <c r="B68" s="376">
        <v>1.3363</v>
      </c>
    </row>
    <row r="69" spans="1:2">
      <c r="A69" s="377">
        <v>40543</v>
      </c>
      <c r="B69" s="376">
        <v>1.3222</v>
      </c>
    </row>
    <row r="70" spans="1:2">
      <c r="A70" s="377">
        <v>40512</v>
      </c>
      <c r="B70" s="376">
        <v>1.3666</v>
      </c>
    </row>
    <row r="71" spans="1:2">
      <c r="A71" s="377">
        <v>40482</v>
      </c>
      <c r="B71" s="376">
        <v>1.3903000000000001</v>
      </c>
    </row>
    <row r="72" spans="1:2">
      <c r="A72" s="377">
        <v>40451</v>
      </c>
      <c r="B72" s="376">
        <v>1.3061</v>
      </c>
    </row>
    <row r="73" spans="1:2">
      <c r="A73" s="377">
        <v>40421</v>
      </c>
      <c r="B73" s="376">
        <v>1.29</v>
      </c>
    </row>
    <row r="74" spans="1:2">
      <c r="A74" s="377">
        <v>40390</v>
      </c>
      <c r="B74" s="376">
        <v>1.2781</v>
      </c>
    </row>
    <row r="75" spans="1:2">
      <c r="A75" s="377">
        <v>40359</v>
      </c>
      <c r="B75" s="376">
        <v>1.2211000000000001</v>
      </c>
    </row>
    <row r="76" spans="1:2">
      <c r="A76" s="377">
        <v>40329</v>
      </c>
      <c r="B76" s="376">
        <v>1.2587999999999999</v>
      </c>
    </row>
    <row r="77" spans="1:2">
      <c r="A77" s="377">
        <v>40298</v>
      </c>
      <c r="B77" s="376">
        <v>1.3434999999999999</v>
      </c>
    </row>
    <row r="78" spans="1:2">
      <c r="A78" s="377">
        <v>40268</v>
      </c>
      <c r="B78" s="376">
        <v>1.3573999999999999</v>
      </c>
    </row>
    <row r="79" spans="1:2">
      <c r="A79" s="377">
        <v>40237</v>
      </c>
      <c r="B79" s="376">
        <v>1.3672</v>
      </c>
    </row>
    <row r="80" spans="1:2">
      <c r="A80" s="377">
        <v>40209</v>
      </c>
      <c r="B80" s="376">
        <v>1.4263999999999999</v>
      </c>
    </row>
    <row r="81" spans="1:2">
      <c r="A81" s="377">
        <v>40178</v>
      </c>
      <c r="B81" s="376">
        <v>1.4581999999999999</v>
      </c>
    </row>
    <row r="82" spans="1:2">
      <c r="A82" s="377">
        <v>40147</v>
      </c>
      <c r="B82" s="376">
        <v>1.4904999999999999</v>
      </c>
    </row>
    <row r="83" spans="1:2">
      <c r="A83" s="377">
        <v>40117</v>
      </c>
      <c r="B83" s="376">
        <v>1.4810000000000001</v>
      </c>
    </row>
    <row r="84" spans="1:2">
      <c r="A84" s="377">
        <v>40086</v>
      </c>
      <c r="B84" s="376">
        <v>1.4559</v>
      </c>
    </row>
    <row r="85" spans="1:2">
      <c r="A85" s="377">
        <v>40056</v>
      </c>
      <c r="B85" s="376">
        <v>1.4258999999999999</v>
      </c>
    </row>
    <row r="86" spans="1:2">
      <c r="A86" s="377">
        <v>40025</v>
      </c>
      <c r="B86" s="376">
        <v>1.4072</v>
      </c>
    </row>
    <row r="87" spans="1:2">
      <c r="A87" s="377">
        <v>39994</v>
      </c>
      <c r="B87" s="376">
        <v>1.401</v>
      </c>
    </row>
    <row r="88" spans="1:2">
      <c r="A88" s="377">
        <v>39964</v>
      </c>
      <c r="B88" s="376">
        <v>1.3660000000000001</v>
      </c>
    </row>
    <row r="89" spans="1:2">
      <c r="A89" s="377">
        <v>39933</v>
      </c>
      <c r="B89" s="376">
        <v>1.3205</v>
      </c>
    </row>
    <row r="90" spans="1:2">
      <c r="A90" s="377">
        <v>39903</v>
      </c>
      <c r="B90" s="376">
        <v>1.3052999999999999</v>
      </c>
    </row>
    <row r="91" spans="1:2">
      <c r="A91" s="377">
        <v>39872</v>
      </c>
      <c r="B91" s="376">
        <v>1.2807999999999999</v>
      </c>
    </row>
    <row r="92" spans="1:2">
      <c r="A92" s="377">
        <v>39844</v>
      </c>
      <c r="B92" s="376">
        <v>1.3314999999999999</v>
      </c>
    </row>
    <row r="93" spans="1:2">
      <c r="A93" s="377">
        <v>39813</v>
      </c>
      <c r="B93" s="376">
        <v>1.3511</v>
      </c>
    </row>
    <row r="94" spans="1:2">
      <c r="A94" s="377">
        <v>39782</v>
      </c>
      <c r="B94" s="376">
        <v>1.2706</v>
      </c>
    </row>
    <row r="95" spans="1:2">
      <c r="A95" s="377">
        <v>39752</v>
      </c>
      <c r="B95" s="376">
        <v>1.331</v>
      </c>
    </row>
    <row r="96" spans="1:2">
      <c r="A96" s="377">
        <v>39721</v>
      </c>
      <c r="B96" s="376">
        <v>1.4380999999999999</v>
      </c>
    </row>
    <row r="97" spans="1:2">
      <c r="A97" s="377">
        <v>39691</v>
      </c>
      <c r="B97" s="376">
        <v>1.4964</v>
      </c>
    </row>
    <row r="98" spans="1:2">
      <c r="A98" s="377">
        <v>39660</v>
      </c>
      <c r="B98" s="376">
        <v>1.5773999999999999</v>
      </c>
    </row>
    <row r="99" spans="1:2">
      <c r="A99" s="377">
        <v>39629</v>
      </c>
      <c r="B99" s="376">
        <v>1.5578000000000001</v>
      </c>
    </row>
    <row r="100" spans="1:2">
      <c r="A100" s="377">
        <v>39599</v>
      </c>
      <c r="B100" s="376">
        <v>1.5559000000000001</v>
      </c>
    </row>
    <row r="101" spans="1:2">
      <c r="A101" s="377">
        <v>39568</v>
      </c>
      <c r="B101" s="376">
        <v>1.5752999999999999</v>
      </c>
    </row>
    <row r="102" spans="1:2">
      <c r="A102" s="377">
        <v>39538</v>
      </c>
      <c r="B102" s="376">
        <v>1.5504</v>
      </c>
    </row>
    <row r="103" spans="1:2">
      <c r="A103" s="377">
        <v>39507</v>
      </c>
      <c r="B103" s="376">
        <v>1.4733000000000001</v>
      </c>
    </row>
    <row r="104" spans="1:2">
      <c r="A104" s="377">
        <v>39478</v>
      </c>
      <c r="B104" s="376">
        <v>1.4703999999999999</v>
      </c>
    </row>
    <row r="105" spans="1:2">
      <c r="A105" s="377">
        <v>39447</v>
      </c>
      <c r="B105" s="376">
        <v>1.4557</v>
      </c>
    </row>
    <row r="106" spans="1:2">
      <c r="A106" s="377">
        <v>39416</v>
      </c>
      <c r="B106" s="376">
        <v>1.4676</v>
      </c>
    </row>
    <row r="107" spans="1:2">
      <c r="A107" s="377">
        <v>39386</v>
      </c>
      <c r="B107" s="376">
        <v>1.4231</v>
      </c>
    </row>
    <row r="108" spans="1:2">
      <c r="A108" s="377">
        <v>39355</v>
      </c>
      <c r="B108" s="376">
        <v>1.3904000000000001</v>
      </c>
    </row>
    <row r="109" spans="1:2">
      <c r="A109" s="377">
        <v>39325</v>
      </c>
      <c r="B109" s="376">
        <v>1.3628</v>
      </c>
    </row>
    <row r="110" spans="1:2">
      <c r="A110" s="377">
        <v>39294</v>
      </c>
      <c r="B110" s="376">
        <v>1.371</v>
      </c>
    </row>
    <row r="111" spans="1:2">
      <c r="A111" s="377">
        <v>39263</v>
      </c>
      <c r="B111" s="376">
        <v>1.3421000000000001</v>
      </c>
    </row>
    <row r="112" spans="1:2">
      <c r="A112" s="377">
        <v>39233</v>
      </c>
      <c r="B112" s="376">
        <v>1.3514999999999999</v>
      </c>
    </row>
    <row r="113" spans="1:2">
      <c r="A113" s="377">
        <v>39202</v>
      </c>
      <c r="B113" s="376">
        <v>1.3507</v>
      </c>
    </row>
    <row r="114" spans="1:2">
      <c r="A114" s="377">
        <v>39172</v>
      </c>
      <c r="B114" s="376">
        <v>1.3241000000000001</v>
      </c>
    </row>
    <row r="115" spans="1:2">
      <c r="A115" s="377">
        <v>39141</v>
      </c>
      <c r="B115" s="376">
        <v>1.3072999999999999</v>
      </c>
    </row>
    <row r="116" spans="1:2">
      <c r="A116" s="377">
        <v>39113</v>
      </c>
      <c r="B116" s="376">
        <v>1.2989999999999999</v>
      </c>
    </row>
    <row r="117" spans="1:2">
      <c r="A117" s="377">
        <v>39082</v>
      </c>
      <c r="B117" s="376">
        <v>1.3198000000000001</v>
      </c>
    </row>
    <row r="118" spans="1:2">
      <c r="A118" s="377">
        <v>39051</v>
      </c>
      <c r="B118" s="376">
        <v>1.2876000000000001</v>
      </c>
    </row>
    <row r="119" spans="1:2">
      <c r="A119" s="377">
        <v>39021</v>
      </c>
      <c r="B119" s="376">
        <v>1.2617</v>
      </c>
    </row>
    <row r="120" spans="1:2">
      <c r="A120" s="377">
        <v>38990</v>
      </c>
      <c r="B120" s="376">
        <v>1.2732000000000001</v>
      </c>
    </row>
    <row r="121" spans="1:2">
      <c r="A121" s="377">
        <v>38960</v>
      </c>
      <c r="B121" s="376">
        <v>1.2804</v>
      </c>
    </row>
    <row r="122" spans="1:2">
      <c r="A122" s="377">
        <v>38929</v>
      </c>
      <c r="B122" s="376">
        <v>1.2705</v>
      </c>
    </row>
    <row r="123" spans="1:2">
      <c r="A123" s="377">
        <v>38898</v>
      </c>
      <c r="B123" s="376">
        <v>1.2665999999999999</v>
      </c>
    </row>
    <row r="124" spans="1:2">
      <c r="A124" s="377">
        <v>38868</v>
      </c>
      <c r="B124" s="376">
        <v>1.2768999999999999</v>
      </c>
    </row>
    <row r="125" spans="1:2">
      <c r="A125" s="377">
        <v>38837</v>
      </c>
      <c r="B125" s="376">
        <v>1.2259</v>
      </c>
    </row>
    <row r="126" spans="1:2">
      <c r="A126" s="377">
        <v>38807</v>
      </c>
      <c r="B126" s="376">
        <v>1.2028000000000001</v>
      </c>
    </row>
    <row r="127" spans="1:2">
      <c r="A127" s="377">
        <v>38776</v>
      </c>
      <c r="B127" s="376">
        <v>1.1941999999999999</v>
      </c>
    </row>
    <row r="128" spans="1:2">
      <c r="A128" s="377">
        <v>38748</v>
      </c>
      <c r="B128" s="376">
        <v>1.2097</v>
      </c>
    </row>
    <row r="129" spans="1:2">
      <c r="A129" s="377">
        <v>38717</v>
      </c>
      <c r="B129" s="376">
        <v>1.1853</v>
      </c>
    </row>
    <row r="130" spans="1:2">
      <c r="A130" s="377">
        <v>38686</v>
      </c>
      <c r="B130" s="376">
        <v>1.1780999999999999</v>
      </c>
    </row>
    <row r="131" spans="1:2">
      <c r="A131" s="377">
        <v>38656</v>
      </c>
      <c r="B131" s="376">
        <v>1.2035</v>
      </c>
    </row>
    <row r="132" spans="1:2">
      <c r="A132" s="377">
        <v>38625</v>
      </c>
      <c r="B132" s="376">
        <v>1.2261</v>
      </c>
    </row>
    <row r="133" spans="1:2">
      <c r="A133" s="377">
        <v>38595</v>
      </c>
      <c r="B133" s="376">
        <v>1.2301</v>
      </c>
    </row>
    <row r="134" spans="1:2">
      <c r="A134" s="377">
        <v>38564</v>
      </c>
      <c r="B134" s="376">
        <v>1.2040999999999999</v>
      </c>
    </row>
    <row r="135" spans="1:2">
      <c r="A135" s="377">
        <v>38533</v>
      </c>
      <c r="B135" s="376">
        <v>1.2161</v>
      </c>
    </row>
    <row r="136" spans="1:2">
      <c r="A136" s="377">
        <v>38503</v>
      </c>
      <c r="B136" s="376">
        <v>1.2677</v>
      </c>
    </row>
    <row r="137" spans="1:2">
      <c r="A137" s="377">
        <v>38472</v>
      </c>
      <c r="B137" s="376">
        <v>1.2939000000000001</v>
      </c>
    </row>
    <row r="138" spans="1:2">
      <c r="A138" s="377">
        <v>38442</v>
      </c>
      <c r="B138" s="376">
        <v>1.3194999999999999</v>
      </c>
    </row>
    <row r="139" spans="1:2">
      <c r="A139" s="377">
        <v>38411</v>
      </c>
      <c r="B139" s="376">
        <v>1.3012999999999999</v>
      </c>
    </row>
    <row r="140" spans="1:2">
      <c r="A140" s="377">
        <v>38383</v>
      </c>
      <c r="B140" s="376">
        <v>1.3123</v>
      </c>
    </row>
    <row r="141" spans="1:2">
      <c r="A141" s="377">
        <v>38352</v>
      </c>
      <c r="B141" s="376">
        <v>1.3404</v>
      </c>
    </row>
    <row r="142" spans="1:2">
      <c r="A142" s="377">
        <v>38321</v>
      </c>
      <c r="B142" s="376">
        <v>1.3019000000000001</v>
      </c>
    </row>
    <row r="143" spans="1:2">
      <c r="A143" s="377">
        <v>38291</v>
      </c>
      <c r="B143" s="376">
        <v>1.2519</v>
      </c>
    </row>
    <row r="144" spans="1:2">
      <c r="A144" s="377">
        <v>38260</v>
      </c>
      <c r="B144" s="376">
        <v>1.2213000000000001</v>
      </c>
    </row>
    <row r="145" spans="1:2">
      <c r="A145" s="377">
        <v>38230</v>
      </c>
      <c r="B145" s="376">
        <v>1.2202</v>
      </c>
    </row>
    <row r="146" spans="1:2">
      <c r="A146" s="377">
        <v>38199</v>
      </c>
      <c r="B146" s="376">
        <v>1.2267999999999999</v>
      </c>
    </row>
    <row r="147" spans="1:2">
      <c r="A147" s="377">
        <v>38168</v>
      </c>
      <c r="B147" s="376">
        <v>1.2148000000000001</v>
      </c>
    </row>
    <row r="148" spans="1:2">
      <c r="A148" s="377">
        <v>38138</v>
      </c>
      <c r="B148" s="376">
        <v>1.2005999999999999</v>
      </c>
    </row>
    <row r="149" spans="1:2">
      <c r="A149" s="377">
        <v>38107</v>
      </c>
      <c r="B149" s="376">
        <v>1.2</v>
      </c>
    </row>
    <row r="150" spans="1:2">
      <c r="A150" s="377">
        <v>38077</v>
      </c>
      <c r="B150" s="376">
        <v>1.2259</v>
      </c>
    </row>
    <row r="151" spans="1:2">
      <c r="A151" s="377">
        <v>38046</v>
      </c>
      <c r="B151" s="376">
        <v>1.2617</v>
      </c>
    </row>
    <row r="152" spans="1:2">
      <c r="A152" s="377">
        <v>38017</v>
      </c>
      <c r="B152" s="376">
        <v>1.2592000000000001</v>
      </c>
    </row>
    <row r="153" spans="1:2">
      <c r="A153" s="377">
        <v>37986</v>
      </c>
      <c r="B153" s="376">
        <v>1.2310000000000001</v>
      </c>
    </row>
    <row r="154" spans="1:2">
      <c r="A154" s="377">
        <v>37955</v>
      </c>
      <c r="B154" s="376">
        <v>1.1725000000000001</v>
      </c>
    </row>
    <row r="155" spans="1:2">
      <c r="A155" s="377">
        <v>37925</v>
      </c>
      <c r="B155" s="376">
        <v>1.1698999999999999</v>
      </c>
    </row>
    <row r="156" spans="1:2">
      <c r="A156" s="377">
        <v>37894</v>
      </c>
      <c r="B156" s="376">
        <v>1.1272</v>
      </c>
    </row>
    <row r="157" spans="1:2">
      <c r="A157" s="377">
        <v>37864</v>
      </c>
      <c r="B157" s="376">
        <v>1.1146</v>
      </c>
    </row>
    <row r="158" spans="1:2">
      <c r="A158" s="377">
        <v>37833</v>
      </c>
      <c r="B158" s="376">
        <v>1.1373</v>
      </c>
    </row>
    <row r="159" spans="1:2">
      <c r="A159" s="377">
        <v>37802</v>
      </c>
      <c r="B159" s="376">
        <v>1.1662999999999999</v>
      </c>
    </row>
    <row r="160" spans="1:2">
      <c r="A160" s="377">
        <v>37772</v>
      </c>
      <c r="B160" s="376">
        <v>1.1574</v>
      </c>
    </row>
    <row r="161" spans="1:2">
      <c r="A161" s="377">
        <v>37741</v>
      </c>
      <c r="B161" s="376">
        <v>1.0865</v>
      </c>
    </row>
    <row r="162" spans="1:2">
      <c r="A162" s="377">
        <v>37711</v>
      </c>
      <c r="B162" s="376">
        <v>1.0789</v>
      </c>
    </row>
    <row r="163" spans="1:2">
      <c r="A163" s="377">
        <v>37680</v>
      </c>
      <c r="B163" s="376">
        <v>1.0778000000000001</v>
      </c>
    </row>
    <row r="164" spans="1:2">
      <c r="A164" s="377">
        <v>37652</v>
      </c>
      <c r="B164" s="376">
        <v>1.0626</v>
      </c>
    </row>
    <row r="165" spans="1:2">
      <c r="A165" s="377">
        <v>37621</v>
      </c>
      <c r="B165" s="376">
        <v>1.0216000000000001</v>
      </c>
    </row>
    <row r="166" spans="1:2">
      <c r="A166" s="377">
        <v>37590</v>
      </c>
      <c r="B166" s="376">
        <v>1.0021</v>
      </c>
    </row>
    <row r="167" spans="1:2">
      <c r="A167" s="377">
        <v>37560</v>
      </c>
      <c r="B167" s="376">
        <v>0.98080000000000001</v>
      </c>
    </row>
    <row r="168" spans="1:2">
      <c r="A168" s="377">
        <v>37529</v>
      </c>
      <c r="B168" s="376">
        <v>0.98</v>
      </c>
    </row>
    <row r="169" spans="1:2">
      <c r="A169" s="377">
        <v>37499</v>
      </c>
      <c r="B169" s="376">
        <v>0.97809999999999997</v>
      </c>
    </row>
    <row r="170" spans="1:2">
      <c r="A170" s="377">
        <v>37468</v>
      </c>
      <c r="B170" s="376">
        <v>0.99219999999999997</v>
      </c>
    </row>
    <row r="171" spans="1:2">
      <c r="A171" s="377">
        <v>37437</v>
      </c>
      <c r="B171" s="376">
        <v>0.95660000000000001</v>
      </c>
    </row>
    <row r="172" spans="1:2">
      <c r="A172" s="377">
        <v>37407</v>
      </c>
      <c r="B172" s="376">
        <v>0.91779999999999995</v>
      </c>
    </row>
    <row r="173" spans="1:2">
      <c r="A173" s="377">
        <v>37376</v>
      </c>
      <c r="B173" s="376">
        <v>0.88680000000000003</v>
      </c>
    </row>
    <row r="174" spans="1:2">
      <c r="A174" s="377">
        <v>37346</v>
      </c>
      <c r="B174" s="376">
        <v>0.87570000000000003</v>
      </c>
    </row>
    <row r="175" spans="1:2">
      <c r="A175" s="377">
        <v>37315</v>
      </c>
      <c r="B175" s="376">
        <v>0.87050000000000005</v>
      </c>
    </row>
    <row r="176" spans="1:2">
      <c r="A176" s="377">
        <v>37287</v>
      </c>
      <c r="B176" s="376">
        <v>0.88319999999999999</v>
      </c>
    </row>
    <row r="177" spans="1:2">
      <c r="A177" s="377">
        <v>37256</v>
      </c>
      <c r="B177" s="376">
        <v>0.89170000000000005</v>
      </c>
    </row>
    <row r="178" spans="1:2">
      <c r="A178" s="377">
        <v>37225</v>
      </c>
      <c r="B178" s="376">
        <v>0.88849999999999996</v>
      </c>
    </row>
    <row r="179" spans="1:2">
      <c r="A179" s="377">
        <v>37195</v>
      </c>
      <c r="B179" s="376">
        <v>0.90549999999999997</v>
      </c>
    </row>
    <row r="180" spans="1:2">
      <c r="A180" s="377">
        <v>37164</v>
      </c>
      <c r="B180" s="376">
        <v>0.91210000000000002</v>
      </c>
    </row>
    <row r="181" spans="1:2">
      <c r="A181" s="377">
        <v>37134</v>
      </c>
      <c r="B181" s="376">
        <v>0.90200000000000002</v>
      </c>
    </row>
    <row r="182" spans="1:2">
      <c r="A182" s="377">
        <v>37103</v>
      </c>
      <c r="B182" s="376">
        <v>0.86140000000000005</v>
      </c>
    </row>
    <row r="183" spans="1:2">
      <c r="A183" s="377">
        <v>37072</v>
      </c>
      <c r="B183" s="376">
        <v>0.85370000000000001</v>
      </c>
    </row>
    <row r="184" spans="1:2">
      <c r="A184" s="377">
        <v>37042</v>
      </c>
      <c r="B184" s="376">
        <v>0.87519999999999998</v>
      </c>
    </row>
    <row r="185" spans="1:2">
      <c r="A185" s="377">
        <v>37011</v>
      </c>
      <c r="B185" s="376">
        <v>0.89280000000000004</v>
      </c>
    </row>
    <row r="186" spans="1:2">
      <c r="A186" s="377">
        <v>36981</v>
      </c>
      <c r="B186" s="376">
        <v>0.90880000000000005</v>
      </c>
    </row>
    <row r="187" spans="1:2">
      <c r="A187" s="377">
        <v>36950</v>
      </c>
      <c r="B187" s="376">
        <v>0.92190000000000005</v>
      </c>
    </row>
    <row r="188" spans="1:2">
      <c r="A188" s="377">
        <v>36922</v>
      </c>
      <c r="B188" s="376">
        <v>0.93920000000000003</v>
      </c>
    </row>
    <row r="189" spans="1:2">
      <c r="A189" s="377">
        <v>36891</v>
      </c>
      <c r="B189" s="376">
        <v>0.90239999999999998</v>
      </c>
    </row>
    <row r="190" spans="1:2">
      <c r="A190" s="377">
        <v>36860</v>
      </c>
      <c r="B190" s="376">
        <v>0.85470000000000002</v>
      </c>
    </row>
    <row r="191" spans="1:2">
      <c r="A191" s="377">
        <v>36830</v>
      </c>
      <c r="B191" s="376">
        <v>0.85409999999999997</v>
      </c>
    </row>
    <row r="192" spans="1:2">
      <c r="A192" s="377">
        <v>36799</v>
      </c>
      <c r="B192" s="376">
        <v>0.87190000000000001</v>
      </c>
    </row>
    <row r="193" spans="1:2">
      <c r="A193" s="377">
        <v>36769</v>
      </c>
      <c r="B193" s="376">
        <v>0.9042</v>
      </c>
    </row>
    <row r="194" spans="1:2">
      <c r="A194" s="377">
        <v>36738</v>
      </c>
      <c r="B194" s="376">
        <v>0.9395</v>
      </c>
    </row>
    <row r="195" spans="1:2">
      <c r="A195" s="377">
        <v>36707</v>
      </c>
      <c r="B195" s="376">
        <v>0.95</v>
      </c>
    </row>
    <row r="196" spans="1:2">
      <c r="A196" s="377">
        <v>36677</v>
      </c>
      <c r="B196" s="376">
        <v>0.90920000000000001</v>
      </c>
    </row>
    <row r="197" spans="1:2">
      <c r="A197" s="377">
        <v>36646</v>
      </c>
      <c r="B197" s="376">
        <v>0.94510000000000005</v>
      </c>
    </row>
    <row r="198" spans="1:2">
      <c r="A198" s="377">
        <v>36616</v>
      </c>
      <c r="B198" s="376">
        <v>0.96540000000000004</v>
      </c>
    </row>
    <row r="199" spans="1:2">
      <c r="A199" s="377">
        <v>36585</v>
      </c>
      <c r="B199" s="376">
        <v>0.98380000000000001</v>
      </c>
    </row>
    <row r="200" spans="1:2">
      <c r="A200" s="377">
        <v>36556</v>
      </c>
      <c r="B200" s="376">
        <v>1.0113000000000001</v>
      </c>
    </row>
    <row r="201" spans="1:2">
      <c r="A201" s="377">
        <v>36525</v>
      </c>
      <c r="B201" s="376">
        <v>1.0106999999999999</v>
      </c>
    </row>
    <row r="202" spans="1:2">
      <c r="A202" s="377">
        <v>36494</v>
      </c>
      <c r="B202" s="376">
        <v>1.0316000000000001</v>
      </c>
    </row>
    <row r="203" spans="1:2">
      <c r="A203" s="377">
        <v>36464</v>
      </c>
      <c r="B203" s="376">
        <v>1.0702</v>
      </c>
    </row>
    <row r="204" spans="1:2">
      <c r="A204" s="377">
        <v>36433</v>
      </c>
      <c r="B204" s="376">
        <v>1.0491999999999999</v>
      </c>
    </row>
    <row r="205" spans="1:2">
      <c r="A205" s="377">
        <v>36403</v>
      </c>
      <c r="B205" s="376">
        <v>1.0607</v>
      </c>
    </row>
    <row r="206" spans="1:2">
      <c r="A206" s="377">
        <v>36372</v>
      </c>
      <c r="B206" s="376">
        <v>1.0361</v>
      </c>
    </row>
    <row r="207" spans="1:2">
      <c r="A207" s="377">
        <v>36341</v>
      </c>
      <c r="B207" s="376">
        <v>1.0387</v>
      </c>
    </row>
    <row r="208" spans="1:2">
      <c r="A208" s="377">
        <v>36311</v>
      </c>
      <c r="B208" s="376">
        <v>1.0615000000000001</v>
      </c>
    </row>
    <row r="209" spans="1:2">
      <c r="A209" s="377">
        <v>36280</v>
      </c>
      <c r="B209" s="376">
        <v>1.0708</v>
      </c>
    </row>
    <row r="210" spans="1:2">
      <c r="A210" s="377">
        <v>36250</v>
      </c>
      <c r="B210" s="376">
        <v>1.0867</v>
      </c>
    </row>
    <row r="211" spans="1:2">
      <c r="A211" s="377">
        <v>36219</v>
      </c>
      <c r="B211" s="376">
        <v>1.1180000000000001</v>
      </c>
    </row>
    <row r="212" spans="1:2">
      <c r="A212" s="377">
        <v>36191</v>
      </c>
      <c r="B212" s="376">
        <v>1.1583000000000001</v>
      </c>
    </row>
    <row r="213" spans="1:2">
      <c r="A213" s="377">
        <v>36160</v>
      </c>
      <c r="B213" s="376">
        <v>1.1709000000000001</v>
      </c>
    </row>
    <row r="215" spans="1:2">
      <c r="A215" s="373" t="s">
        <v>792</v>
      </c>
      <c r="B215" s="373">
        <v>1.2166999999999999</v>
      </c>
    </row>
    <row r="216" spans="1:2">
      <c r="A216" s="373" t="s">
        <v>793</v>
      </c>
      <c r="B216" s="373">
        <v>0.85370000000000001</v>
      </c>
    </row>
    <row r="217" spans="1:2">
      <c r="A217" s="373" t="s">
        <v>794</v>
      </c>
      <c r="B217" s="373">
        <v>1.5773999999999999</v>
      </c>
    </row>
  </sheetData>
  <mergeCells count="2">
    <mergeCell ref="A1:B1"/>
    <mergeCell ref="A2: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baseColWidth="10" defaultColWidth="11"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2"/>
  <dimension ref="A1:AC79"/>
  <sheetViews>
    <sheetView workbookViewId="0">
      <pane xSplit="1" ySplit="10" topLeftCell="D11" activePane="bottomRight" state="frozen"/>
      <selection pane="topRight" activeCell="B1" sqref="B1"/>
      <selection pane="bottomLeft" activeCell="A11" sqref="A11"/>
      <selection pane="bottomRight" activeCell="E11" sqref="E11:E13"/>
    </sheetView>
  </sheetViews>
  <sheetFormatPr baseColWidth="10" defaultColWidth="11" defaultRowHeight="15"/>
  <cols>
    <col min="1" max="1" width="29.25" style="200" customWidth="1"/>
    <col min="2" max="2" width="17.125" style="201" bestFit="1" customWidth="1"/>
    <col min="3" max="3" width="16.875" style="226" bestFit="1" customWidth="1"/>
    <col min="4" max="4" width="6.25" style="199" customWidth="1"/>
    <col min="5" max="5" width="11" style="227" customWidth="1"/>
    <col min="6" max="6" width="10.75" style="199" customWidth="1"/>
    <col min="7" max="7" width="10.125" style="227" bestFit="1" customWidth="1"/>
    <col min="8" max="8" width="10.75" style="199" customWidth="1"/>
    <col min="9" max="9" width="9.25" style="227" bestFit="1" customWidth="1"/>
    <col min="10" max="10" width="10.75" style="199" customWidth="1"/>
    <col min="11" max="11" width="8.5" style="228" customWidth="1"/>
    <col min="12" max="12" width="9.375" style="199" customWidth="1"/>
    <col min="13" max="13" width="8.5" style="228" customWidth="1"/>
    <col min="14" max="14" width="9.375" style="199" customWidth="1"/>
    <col min="15" max="15" width="8.5" style="228" customWidth="1"/>
    <col min="16" max="17" width="10.25" style="229" customWidth="1"/>
    <col min="18" max="18" width="11.625" style="229" customWidth="1"/>
    <col min="19" max="19" width="10.375" style="199" customWidth="1"/>
    <col min="20" max="20" width="8.125" style="199" customWidth="1"/>
    <col min="21" max="21" width="8.875" style="199" customWidth="1"/>
    <col min="22" max="22" width="9.375" style="199" customWidth="1"/>
    <col min="23" max="25" width="5.875" style="199" customWidth="1"/>
    <col min="26" max="26" width="11.5" style="199" customWidth="1"/>
    <col min="27" max="27" width="9.5" style="199" customWidth="1"/>
    <col min="28" max="28" width="29.875" style="230" customWidth="1"/>
    <col min="29" max="16384" width="11" style="201"/>
  </cols>
  <sheetData>
    <row r="1" spans="1:29" s="198" customFormat="1" ht="29.25" customHeight="1" thickBot="1">
      <c r="A1" s="850" t="s">
        <v>93</v>
      </c>
      <c r="B1" s="853" t="s">
        <v>94</v>
      </c>
      <c r="C1" s="856" t="s">
        <v>95</v>
      </c>
      <c r="D1" s="853" t="s">
        <v>96</v>
      </c>
      <c r="E1" s="859" t="s">
        <v>97</v>
      </c>
      <c r="F1" s="887" t="s">
        <v>98</v>
      </c>
      <c r="G1" s="888"/>
      <c r="H1" s="888"/>
      <c r="I1" s="888"/>
      <c r="J1" s="888"/>
      <c r="K1" s="888"/>
      <c r="L1" s="888"/>
      <c r="M1" s="888"/>
      <c r="N1" s="888"/>
      <c r="O1" s="889"/>
      <c r="P1" s="897" t="s">
        <v>99</v>
      </c>
      <c r="Q1" s="844" t="s">
        <v>100</v>
      </c>
      <c r="R1" s="844" t="s">
        <v>101</v>
      </c>
      <c r="S1" s="847" t="s">
        <v>102</v>
      </c>
      <c r="T1" s="848"/>
      <c r="U1" s="848"/>
      <c r="V1" s="848"/>
      <c r="W1" s="848"/>
      <c r="X1" s="848"/>
      <c r="Y1" s="848"/>
      <c r="Z1" s="849"/>
      <c r="AA1" s="865" t="s">
        <v>103</v>
      </c>
      <c r="AB1" s="866"/>
    </row>
    <row r="2" spans="1:29" s="199" customFormat="1" ht="15" customHeight="1">
      <c r="A2" s="851"/>
      <c r="B2" s="854"/>
      <c r="C2" s="857"/>
      <c r="D2" s="854"/>
      <c r="E2" s="860"/>
      <c r="F2" s="871" t="s">
        <v>104</v>
      </c>
      <c r="G2" s="872"/>
      <c r="H2" s="872"/>
      <c r="I2" s="872"/>
      <c r="J2" s="872"/>
      <c r="K2" s="873"/>
      <c r="L2" s="874" t="s">
        <v>105</v>
      </c>
      <c r="M2" s="875"/>
      <c r="N2" s="871" t="s">
        <v>106</v>
      </c>
      <c r="O2" s="873"/>
      <c r="P2" s="898"/>
      <c r="Q2" s="845"/>
      <c r="R2" s="845"/>
      <c r="S2" s="878" t="s">
        <v>107</v>
      </c>
      <c r="T2" s="881" t="s">
        <v>108</v>
      </c>
      <c r="U2" s="882"/>
      <c r="V2" s="883"/>
      <c r="W2" s="881" t="s">
        <v>109</v>
      </c>
      <c r="X2" s="882"/>
      <c r="Y2" s="883"/>
      <c r="Z2" s="890" t="s">
        <v>110</v>
      </c>
      <c r="AA2" s="867"/>
      <c r="AB2" s="868"/>
      <c r="AC2" s="198"/>
    </row>
    <row r="3" spans="1:29" s="199" customFormat="1">
      <c r="A3" s="851"/>
      <c r="B3" s="854"/>
      <c r="C3" s="857"/>
      <c r="D3" s="854"/>
      <c r="E3" s="860"/>
      <c r="F3" s="893" t="s">
        <v>111</v>
      </c>
      <c r="G3" s="894"/>
      <c r="H3" s="895" t="s">
        <v>112</v>
      </c>
      <c r="I3" s="894"/>
      <c r="J3" s="895" t="s">
        <v>113</v>
      </c>
      <c r="K3" s="896"/>
      <c r="L3" s="893" t="s">
        <v>113</v>
      </c>
      <c r="M3" s="896"/>
      <c r="N3" s="876"/>
      <c r="O3" s="877"/>
      <c r="P3" s="898"/>
      <c r="Q3" s="845"/>
      <c r="R3" s="845"/>
      <c r="S3" s="879"/>
      <c r="T3" s="884"/>
      <c r="U3" s="885"/>
      <c r="V3" s="886"/>
      <c r="W3" s="884"/>
      <c r="X3" s="885"/>
      <c r="Y3" s="886"/>
      <c r="Z3" s="891"/>
      <c r="AA3" s="869"/>
      <c r="AB3" s="870"/>
      <c r="AC3" s="198"/>
    </row>
    <row r="4" spans="1:29" s="199" customFormat="1" ht="52.5" customHeight="1">
      <c r="A4" s="852"/>
      <c r="B4" s="855"/>
      <c r="C4" s="858"/>
      <c r="D4" s="855"/>
      <c r="E4" s="861"/>
      <c r="F4" s="632" t="s">
        <v>114</v>
      </c>
      <c r="G4" s="181" t="s">
        <v>115</v>
      </c>
      <c r="H4" s="633" t="s">
        <v>114</v>
      </c>
      <c r="I4" s="181" t="s">
        <v>115</v>
      </c>
      <c r="J4" s="633" t="s">
        <v>114</v>
      </c>
      <c r="K4" s="182" t="s">
        <v>115</v>
      </c>
      <c r="L4" s="180" t="s">
        <v>116</v>
      </c>
      <c r="M4" s="182" t="s">
        <v>115</v>
      </c>
      <c r="N4" s="180" t="s">
        <v>116</v>
      </c>
      <c r="O4" s="182" t="s">
        <v>115</v>
      </c>
      <c r="P4" s="899"/>
      <c r="Q4" s="846"/>
      <c r="R4" s="846"/>
      <c r="S4" s="880"/>
      <c r="T4" s="388" t="s">
        <v>117</v>
      </c>
      <c r="U4" s="389" t="s">
        <v>118</v>
      </c>
      <c r="V4" s="390" t="s">
        <v>119</v>
      </c>
      <c r="W4" s="391">
        <v>900</v>
      </c>
      <c r="X4" s="392">
        <v>700</v>
      </c>
      <c r="Y4" s="393">
        <v>600</v>
      </c>
      <c r="Z4" s="892"/>
      <c r="AA4" s="249" t="s">
        <v>120</v>
      </c>
      <c r="AB4" s="250" t="s">
        <v>121</v>
      </c>
      <c r="AC4" s="198"/>
    </row>
    <row r="5" spans="1:29" s="200" customFormat="1" ht="55.5" hidden="1" customHeight="1">
      <c r="A5" s="232" t="s">
        <v>122</v>
      </c>
      <c r="B5" s="183" t="s">
        <v>123</v>
      </c>
      <c r="C5" s="184">
        <v>32213938131</v>
      </c>
      <c r="D5" s="186">
        <v>2013</v>
      </c>
      <c r="E5" s="191">
        <f>+C5/VLOOKUP(D5,$A$53:$B$79,2,FALSE)</f>
        <v>54646.205480916033</v>
      </c>
      <c r="F5" s="719">
        <v>0.4</v>
      </c>
      <c r="G5" s="185">
        <f>E5*F5</f>
        <v>21858.482192366413</v>
      </c>
      <c r="H5" s="720">
        <v>0.20399999999999999</v>
      </c>
      <c r="I5" s="185">
        <f t="shared" ref="I5:I13" si="0">E5*H5</f>
        <v>11147.82591810687</v>
      </c>
      <c r="J5" s="720">
        <v>0.04</v>
      </c>
      <c r="K5" s="243">
        <f t="shared" ref="K5:K13" si="1">E5*J5</f>
        <v>2185.8482192366414</v>
      </c>
      <c r="L5" s="719">
        <v>0.05</v>
      </c>
      <c r="M5" s="243">
        <f t="shared" ref="M5:M13" si="2">E5*L5</f>
        <v>2732.3102740458016</v>
      </c>
      <c r="N5" s="721">
        <v>0.15</v>
      </c>
      <c r="O5" s="243">
        <f>E5*N5</f>
        <v>8196.9308221374049</v>
      </c>
      <c r="P5" s="244">
        <v>42023</v>
      </c>
      <c r="Q5" s="245">
        <v>42023</v>
      </c>
      <c r="R5" s="394"/>
      <c r="S5" s="194">
        <v>52</v>
      </c>
      <c r="T5" s="192"/>
      <c r="U5" s="186"/>
      <c r="V5" s="196"/>
      <c r="W5" s="192"/>
      <c r="X5" s="186"/>
      <c r="Y5" s="196"/>
      <c r="Z5" s="194"/>
      <c r="AA5" s="192">
        <v>20</v>
      </c>
      <c r="AB5" s="248" t="s">
        <v>124</v>
      </c>
    </row>
    <row r="6" spans="1:29" ht="55.5" hidden="1" customHeight="1">
      <c r="A6" s="232" t="s">
        <v>125</v>
      </c>
      <c r="B6" s="187" t="s">
        <v>126</v>
      </c>
      <c r="C6" s="188">
        <v>28458744093</v>
      </c>
      <c r="D6" s="189">
        <v>2013</v>
      </c>
      <c r="E6" s="191">
        <f>+C6/VLOOKUP(D6,$A$53:$B$79,2,FALSE)</f>
        <v>48276.071404580151</v>
      </c>
      <c r="F6" s="722">
        <v>0.4</v>
      </c>
      <c r="G6" s="185">
        <f>E6*F6</f>
        <v>19310.428561832061</v>
      </c>
      <c r="H6" s="723">
        <v>0.20399999999999999</v>
      </c>
      <c r="I6" s="185">
        <f t="shared" si="0"/>
        <v>9848.3185665343499</v>
      </c>
      <c r="J6" s="720">
        <v>0.04</v>
      </c>
      <c r="K6" s="243">
        <f t="shared" si="1"/>
        <v>1931.0428561832061</v>
      </c>
      <c r="L6" s="719">
        <v>0.05</v>
      </c>
      <c r="M6" s="243">
        <f t="shared" si="2"/>
        <v>2413.8035702290076</v>
      </c>
      <c r="N6" s="721">
        <v>0.15</v>
      </c>
      <c r="O6" s="243">
        <f>E6*N6</f>
        <v>7241.4107106870224</v>
      </c>
      <c r="P6" s="246">
        <v>42401</v>
      </c>
      <c r="Q6" s="247">
        <v>42401</v>
      </c>
      <c r="R6" s="395"/>
      <c r="S6" s="195">
        <v>50</v>
      </c>
      <c r="T6" s="193">
        <v>1</v>
      </c>
      <c r="U6" s="189">
        <v>0</v>
      </c>
      <c r="V6" s="197">
        <v>0</v>
      </c>
      <c r="W6" s="193">
        <v>49</v>
      </c>
      <c r="X6" s="189">
        <v>0</v>
      </c>
      <c r="Y6" s="197">
        <v>0</v>
      </c>
      <c r="Z6" s="195">
        <v>49</v>
      </c>
      <c r="AA6" s="193">
        <v>32</v>
      </c>
      <c r="AB6" s="248" t="s">
        <v>127</v>
      </c>
    </row>
    <row r="7" spans="1:29" s="200" customFormat="1" ht="55.5" hidden="1" customHeight="1">
      <c r="A7" s="232" t="s">
        <v>128</v>
      </c>
      <c r="B7" s="183" t="s">
        <v>129</v>
      </c>
      <c r="C7" s="184">
        <v>7241052994</v>
      </c>
      <c r="D7" s="186">
        <v>2015</v>
      </c>
      <c r="E7" s="191">
        <f>+C7/VLOOKUP(D7,$A$53:$B$79,2,FALSE)</f>
        <v>11237.763628462792</v>
      </c>
      <c r="F7" s="719">
        <v>0.5</v>
      </c>
      <c r="G7" s="185">
        <f>E7*F7</f>
        <v>5618.8818142313958</v>
      </c>
      <c r="H7" s="720">
        <v>0.255</v>
      </c>
      <c r="I7" s="185">
        <f t="shared" si="0"/>
        <v>2865.6297252580121</v>
      </c>
      <c r="J7" s="720">
        <v>0.15</v>
      </c>
      <c r="K7" s="243">
        <f t="shared" si="1"/>
        <v>1685.6645442694187</v>
      </c>
      <c r="L7" s="719">
        <v>0.3</v>
      </c>
      <c r="M7" s="243">
        <f t="shared" si="2"/>
        <v>3371.3290885388374</v>
      </c>
      <c r="N7" s="721">
        <v>0.42499999999999999</v>
      </c>
      <c r="O7" s="243">
        <f>E7*N7</f>
        <v>4776.0495420966863</v>
      </c>
      <c r="P7" s="244">
        <v>42417</v>
      </c>
      <c r="Q7" s="245">
        <v>42417</v>
      </c>
      <c r="R7" s="394"/>
      <c r="S7" s="194">
        <v>41</v>
      </c>
      <c r="T7" s="192">
        <v>1</v>
      </c>
      <c r="U7" s="186">
        <v>0</v>
      </c>
      <c r="V7" s="196">
        <v>0</v>
      </c>
      <c r="W7" s="192">
        <v>39</v>
      </c>
      <c r="X7" s="186">
        <v>1</v>
      </c>
      <c r="Y7" s="196">
        <v>0</v>
      </c>
      <c r="Z7" s="194">
        <v>39</v>
      </c>
      <c r="AA7" s="192">
        <v>13</v>
      </c>
      <c r="AB7" s="248" t="s">
        <v>130</v>
      </c>
    </row>
    <row r="8" spans="1:29" ht="54" hidden="1" customHeight="1">
      <c r="A8" s="232" t="s">
        <v>131</v>
      </c>
      <c r="B8" s="724" t="s">
        <v>132</v>
      </c>
      <c r="C8" s="190">
        <v>5593590000</v>
      </c>
      <c r="D8" s="189">
        <v>2015</v>
      </c>
      <c r="E8" s="191">
        <f>+C8/VLOOKUP(D8,$A$53:$B$79,2,FALSE)</f>
        <v>8680.9808333979981</v>
      </c>
      <c r="F8" s="722">
        <v>1</v>
      </c>
      <c r="G8" s="185">
        <f>E8*F8</f>
        <v>8680.9808333979981</v>
      </c>
      <c r="H8" s="720">
        <v>0.51</v>
      </c>
      <c r="I8" s="185">
        <f t="shared" si="0"/>
        <v>4427.3002250329791</v>
      </c>
      <c r="J8" s="720">
        <v>0.2</v>
      </c>
      <c r="K8" s="243">
        <f t="shared" si="1"/>
        <v>1736.1961666795996</v>
      </c>
      <c r="L8" s="719">
        <v>0.2</v>
      </c>
      <c r="M8" s="243">
        <f t="shared" si="2"/>
        <v>1736.1961666795996</v>
      </c>
      <c r="N8" s="721">
        <v>0.45</v>
      </c>
      <c r="O8" s="243">
        <f>E8*N8</f>
        <v>3906.4413750290992</v>
      </c>
      <c r="P8" s="725" t="s">
        <v>133</v>
      </c>
      <c r="Q8" s="247">
        <v>42472</v>
      </c>
      <c r="R8" s="395"/>
      <c r="S8" s="195">
        <v>38</v>
      </c>
      <c r="T8" s="193"/>
      <c r="U8" s="189"/>
      <c r="V8" s="197"/>
      <c r="W8" s="193"/>
      <c r="X8" s="189"/>
      <c r="Y8" s="197"/>
      <c r="Z8" s="195"/>
      <c r="AA8" s="193"/>
      <c r="AB8" s="248"/>
    </row>
    <row r="9" spans="1:29" ht="36.75" hidden="1" customHeight="1">
      <c r="A9" s="358" t="s">
        <v>134</v>
      </c>
      <c r="B9" s="862" t="s">
        <v>135</v>
      </c>
      <c r="C9" s="359">
        <v>23081281053</v>
      </c>
      <c r="D9" s="634">
        <v>2013</v>
      </c>
      <c r="E9" s="360">
        <f>ROUND(C9/$B$76,0)</f>
        <v>39154</v>
      </c>
      <c r="F9" s="398">
        <v>0.4</v>
      </c>
      <c r="G9" s="399">
        <f>+E9*F9</f>
        <v>15661.6</v>
      </c>
      <c r="H9" s="726">
        <v>0.51</v>
      </c>
      <c r="I9" s="399">
        <f t="shared" si="0"/>
        <v>19968.54</v>
      </c>
      <c r="J9" s="726">
        <v>0.1</v>
      </c>
      <c r="K9" s="400">
        <f t="shared" si="1"/>
        <v>3915.4</v>
      </c>
      <c r="L9" s="727">
        <v>0.05</v>
      </c>
      <c r="M9" s="362">
        <f t="shared" si="2"/>
        <v>1957.7</v>
      </c>
      <c r="N9" s="727">
        <f>25%*(F9+(4*L9))</f>
        <v>0.15000000000000002</v>
      </c>
      <c r="O9" s="362">
        <f>N9*E9</f>
        <v>5873.1000000000013</v>
      </c>
      <c r="P9" s="397">
        <v>42501</v>
      </c>
      <c r="Q9" s="368">
        <v>42493</v>
      </c>
      <c r="R9" s="396">
        <v>42529</v>
      </c>
      <c r="S9" s="369"/>
      <c r="T9" s="205"/>
      <c r="U9" s="206"/>
      <c r="V9" s="212"/>
      <c r="W9" s="205"/>
      <c r="X9" s="206"/>
      <c r="Y9" s="212"/>
      <c r="Z9" s="211"/>
      <c r="AA9" s="205"/>
      <c r="AB9" s="213"/>
    </row>
    <row r="10" spans="1:29" ht="37.5" hidden="1" customHeight="1">
      <c r="A10" s="358" t="s">
        <v>136</v>
      </c>
      <c r="B10" s="863"/>
      <c r="C10" s="359">
        <v>26875241460</v>
      </c>
      <c r="D10" s="634">
        <v>2015</v>
      </c>
      <c r="E10" s="360">
        <f>ROUND(C10/$B$78,0)</f>
        <v>41709</v>
      </c>
      <c r="F10" s="398">
        <v>0.4</v>
      </c>
      <c r="G10" s="399">
        <f>+E10*F10</f>
        <v>16683.600000000002</v>
      </c>
      <c r="H10" s="726">
        <v>0.51</v>
      </c>
      <c r="I10" s="399">
        <f t="shared" si="0"/>
        <v>21271.59</v>
      </c>
      <c r="J10" s="726">
        <v>0.1</v>
      </c>
      <c r="K10" s="400">
        <f t="shared" si="1"/>
        <v>4170.9000000000005</v>
      </c>
      <c r="L10" s="727">
        <v>0.05</v>
      </c>
      <c r="M10" s="362">
        <f t="shared" si="2"/>
        <v>2085.4500000000003</v>
      </c>
      <c r="N10" s="727">
        <f>25%*(F10+(4*L10))</f>
        <v>0.15000000000000002</v>
      </c>
      <c r="O10" s="362">
        <f>N10*E10</f>
        <v>6256.3500000000013</v>
      </c>
      <c r="P10" s="397">
        <v>42501</v>
      </c>
      <c r="Q10" s="368">
        <v>42493</v>
      </c>
      <c r="R10" s="396">
        <v>42529</v>
      </c>
      <c r="S10" s="369"/>
      <c r="T10" s="205"/>
      <c r="U10" s="206"/>
      <c r="V10" s="212"/>
      <c r="W10" s="205"/>
      <c r="X10" s="206"/>
      <c r="Y10" s="212"/>
      <c r="Z10" s="211"/>
      <c r="AA10" s="205"/>
      <c r="AB10" s="213"/>
    </row>
    <row r="11" spans="1:29" ht="45">
      <c r="A11" s="358" t="s">
        <v>137</v>
      </c>
      <c r="B11" s="864" t="s">
        <v>138</v>
      </c>
      <c r="C11" s="359">
        <v>891660000</v>
      </c>
      <c r="D11" s="634">
        <v>2016</v>
      </c>
      <c r="E11" s="360">
        <f>+C11/VLOOKUP(D11,$A$53:$B$79,2,FALSE)</f>
        <v>1293.2823752094046</v>
      </c>
      <c r="F11" s="722">
        <v>1</v>
      </c>
      <c r="G11" s="361">
        <f>E11*F11</f>
        <v>1293.2823752094046</v>
      </c>
      <c r="H11" s="728">
        <v>0.51</v>
      </c>
      <c r="I11" s="361">
        <f t="shared" si="0"/>
        <v>659.57401135679629</v>
      </c>
      <c r="J11" s="720">
        <v>0.2</v>
      </c>
      <c r="K11" s="362">
        <f t="shared" si="1"/>
        <v>258.65647504188092</v>
      </c>
      <c r="L11" s="729">
        <v>0.2</v>
      </c>
      <c r="M11" s="362">
        <f t="shared" si="2"/>
        <v>258.65647504188092</v>
      </c>
      <c r="N11" s="727">
        <v>0.45</v>
      </c>
      <c r="O11" s="362">
        <f>E11*N11</f>
        <v>581.97706884423212</v>
      </c>
      <c r="P11" s="367">
        <v>42501</v>
      </c>
      <c r="Q11" s="368">
        <v>42496</v>
      </c>
      <c r="R11" s="396">
        <v>42516</v>
      </c>
      <c r="S11" s="369"/>
      <c r="T11" s="205"/>
      <c r="U11" s="206"/>
      <c r="V11" s="212"/>
      <c r="W11" s="205"/>
      <c r="X11" s="206"/>
      <c r="Y11" s="212"/>
      <c r="Z11" s="211"/>
      <c r="AA11" s="205"/>
      <c r="AB11" s="213"/>
    </row>
    <row r="12" spans="1:29" ht="45">
      <c r="A12" s="358" t="s">
        <v>139</v>
      </c>
      <c r="B12" s="864"/>
      <c r="C12" s="359">
        <v>909360000</v>
      </c>
      <c r="D12" s="634">
        <v>2016</v>
      </c>
      <c r="E12" s="360">
        <f>+C12/VLOOKUP(D12,$A$53:$B$79,2,FALSE)</f>
        <v>1318.9548266384318</v>
      </c>
      <c r="F12" s="722">
        <v>1</v>
      </c>
      <c r="G12" s="361">
        <f>E12*F12</f>
        <v>1318.9548266384318</v>
      </c>
      <c r="H12" s="728">
        <v>0.51</v>
      </c>
      <c r="I12" s="361">
        <f t="shared" si="0"/>
        <v>672.66696158560023</v>
      </c>
      <c r="J12" s="720">
        <v>0.2</v>
      </c>
      <c r="K12" s="362">
        <f t="shared" si="1"/>
        <v>263.79096532768637</v>
      </c>
      <c r="L12" s="729">
        <v>0.2</v>
      </c>
      <c r="M12" s="362">
        <f t="shared" si="2"/>
        <v>263.79096532768637</v>
      </c>
      <c r="N12" s="727">
        <v>0.45</v>
      </c>
      <c r="O12" s="362">
        <f>E12*N12</f>
        <v>593.52967198729436</v>
      </c>
      <c r="P12" s="367">
        <v>42501</v>
      </c>
      <c r="Q12" s="368">
        <v>42496</v>
      </c>
      <c r="R12" s="396">
        <v>42516</v>
      </c>
      <c r="S12" s="369"/>
      <c r="T12" s="205"/>
      <c r="U12" s="206"/>
      <c r="V12" s="212"/>
      <c r="W12" s="205"/>
      <c r="X12" s="206"/>
      <c r="Y12" s="212"/>
      <c r="Z12" s="211"/>
      <c r="AA12" s="205"/>
      <c r="AB12" s="213"/>
    </row>
    <row r="13" spans="1:29" ht="60">
      <c r="A13" s="358" t="s">
        <v>140</v>
      </c>
      <c r="B13" s="864"/>
      <c r="C13" s="359">
        <v>909360000</v>
      </c>
      <c r="D13" s="634">
        <v>2016</v>
      </c>
      <c r="E13" s="360">
        <f>+C13/VLOOKUP(D13,$A$53:$B$79,2,FALSE)</f>
        <v>1318.9548266384318</v>
      </c>
      <c r="F13" s="722">
        <v>1</v>
      </c>
      <c r="G13" s="361">
        <f>E13*F13</f>
        <v>1318.9548266384318</v>
      </c>
      <c r="H13" s="728">
        <v>0.51</v>
      </c>
      <c r="I13" s="361">
        <f t="shared" si="0"/>
        <v>672.66696158560023</v>
      </c>
      <c r="J13" s="720">
        <v>0.2</v>
      </c>
      <c r="K13" s="362">
        <f t="shared" si="1"/>
        <v>263.79096532768637</v>
      </c>
      <c r="L13" s="729">
        <v>0.2</v>
      </c>
      <c r="M13" s="362">
        <f t="shared" si="2"/>
        <v>263.79096532768637</v>
      </c>
      <c r="N13" s="727">
        <v>0.45</v>
      </c>
      <c r="O13" s="362">
        <f>E13*N13</f>
        <v>593.52967198729436</v>
      </c>
      <c r="P13" s="367">
        <v>42501</v>
      </c>
      <c r="Q13" s="368">
        <v>42496</v>
      </c>
      <c r="R13" s="396">
        <v>42516</v>
      </c>
      <c r="S13" s="369"/>
      <c r="T13" s="205"/>
      <c r="U13" s="206"/>
      <c r="V13" s="212"/>
      <c r="W13" s="205"/>
      <c r="X13" s="206"/>
      <c r="Y13" s="212"/>
      <c r="Z13" s="211"/>
      <c r="AA13" s="205"/>
      <c r="AB13" s="213"/>
    </row>
    <row r="14" spans="1:29" ht="22.5" customHeight="1">
      <c r="A14" s="233"/>
      <c r="B14" s="202"/>
      <c r="C14" s="203"/>
      <c r="D14" s="206"/>
      <c r="E14" s="204"/>
      <c r="F14" s="205"/>
      <c r="G14" s="207"/>
      <c r="H14" s="206"/>
      <c r="I14" s="207"/>
      <c r="J14" s="206"/>
      <c r="K14" s="208"/>
      <c r="L14" s="205"/>
      <c r="M14" s="208"/>
      <c r="N14" s="205"/>
      <c r="O14" s="208"/>
      <c r="P14" s="209"/>
      <c r="Q14" s="210"/>
      <c r="R14" s="210"/>
      <c r="S14" s="211"/>
      <c r="T14" s="205"/>
      <c r="U14" s="206"/>
      <c r="V14" s="212"/>
      <c r="W14" s="205"/>
      <c r="X14" s="206"/>
      <c r="Y14" s="212"/>
      <c r="Z14" s="211"/>
      <c r="AA14" s="205"/>
      <c r="AB14" s="213"/>
    </row>
    <row r="15" spans="1:29" hidden="1">
      <c r="A15" s="233"/>
      <c r="B15" s="202"/>
      <c r="C15" s="203"/>
      <c r="D15" s="206"/>
      <c r="E15" s="204"/>
      <c r="F15" s="205"/>
      <c r="G15" s="207"/>
      <c r="H15" s="206"/>
      <c r="I15" s="207"/>
      <c r="J15" s="206"/>
      <c r="K15" s="208"/>
      <c r="L15" s="205"/>
      <c r="M15" s="208"/>
      <c r="N15" s="205"/>
      <c r="O15" s="208"/>
      <c r="P15" s="209"/>
      <c r="Q15" s="210"/>
      <c r="R15" s="210"/>
      <c r="S15" s="211"/>
      <c r="T15" s="205"/>
      <c r="U15" s="206"/>
      <c r="V15" s="212"/>
      <c r="W15" s="205"/>
      <c r="X15" s="206"/>
      <c r="Y15" s="212"/>
      <c r="Z15" s="211"/>
      <c r="AA15" s="205"/>
      <c r="AB15" s="213"/>
    </row>
    <row r="16" spans="1:29" hidden="1">
      <c r="A16" s="233"/>
      <c r="B16" s="202"/>
      <c r="C16" s="203"/>
      <c r="D16" s="206"/>
      <c r="E16" s="204"/>
      <c r="F16" s="205"/>
      <c r="G16" s="207"/>
      <c r="H16" s="206"/>
      <c r="I16" s="207"/>
      <c r="J16" s="206"/>
      <c r="K16" s="208"/>
      <c r="L16" s="205"/>
      <c r="M16" s="208"/>
      <c r="N16" s="205"/>
      <c r="O16" s="208"/>
      <c r="P16" s="209"/>
      <c r="Q16" s="210"/>
      <c r="R16" s="210"/>
      <c r="S16" s="211"/>
      <c r="T16" s="205"/>
      <c r="U16" s="206"/>
      <c r="V16" s="212"/>
      <c r="W16" s="205"/>
      <c r="X16" s="206"/>
      <c r="Y16" s="212"/>
      <c r="Z16" s="211"/>
      <c r="AA16" s="205"/>
      <c r="AB16" s="213"/>
    </row>
    <row r="17" spans="1:28" hidden="1">
      <c r="A17" s="233"/>
      <c r="B17" s="202"/>
      <c r="C17" s="203"/>
      <c r="D17" s="206"/>
      <c r="E17" s="204"/>
      <c r="F17" s="205"/>
      <c r="G17" s="207"/>
      <c r="H17" s="206"/>
      <c r="I17" s="207"/>
      <c r="J17" s="206"/>
      <c r="K17" s="208"/>
      <c r="L17" s="205"/>
      <c r="M17" s="208"/>
      <c r="N17" s="205"/>
      <c r="O17" s="208"/>
      <c r="P17" s="209"/>
      <c r="Q17" s="210"/>
      <c r="R17" s="210"/>
      <c r="S17" s="211"/>
      <c r="T17" s="205"/>
      <c r="U17" s="206"/>
      <c r="V17" s="212"/>
      <c r="W17" s="205"/>
      <c r="X17" s="206"/>
      <c r="Y17" s="212"/>
      <c r="Z17" s="211"/>
      <c r="AA17" s="205"/>
      <c r="AB17" s="213"/>
    </row>
    <row r="18" spans="1:28" hidden="1">
      <c r="A18" s="233"/>
      <c r="B18" s="202"/>
      <c r="C18" s="203"/>
      <c r="D18" s="206"/>
      <c r="E18" s="204"/>
      <c r="F18" s="205"/>
      <c r="G18" s="207"/>
      <c r="H18" s="206"/>
      <c r="I18" s="207"/>
      <c r="J18" s="206"/>
      <c r="K18" s="208"/>
      <c r="L18" s="205"/>
      <c r="M18" s="208"/>
      <c r="N18" s="205"/>
      <c r="O18" s="208"/>
      <c r="P18" s="209"/>
      <c r="Q18" s="210"/>
      <c r="R18" s="210"/>
      <c r="S18" s="211"/>
      <c r="T18" s="205"/>
      <c r="U18" s="206"/>
      <c r="V18" s="212"/>
      <c r="W18" s="205"/>
      <c r="X18" s="206"/>
      <c r="Y18" s="212"/>
      <c r="Z18" s="211"/>
      <c r="AA18" s="205"/>
      <c r="AB18" s="213"/>
    </row>
    <row r="19" spans="1:28" hidden="1">
      <c r="A19" s="233"/>
      <c r="B19" s="202"/>
      <c r="C19" s="203"/>
      <c r="D19" s="206"/>
      <c r="E19" s="204"/>
      <c r="F19" s="205"/>
      <c r="G19" s="207"/>
      <c r="H19" s="206"/>
      <c r="I19" s="207"/>
      <c r="J19" s="206"/>
      <c r="K19" s="208"/>
      <c r="L19" s="205"/>
      <c r="M19" s="208"/>
      <c r="N19" s="205"/>
      <c r="O19" s="208"/>
      <c r="P19" s="209"/>
      <c r="Q19" s="210"/>
      <c r="R19" s="210"/>
      <c r="S19" s="211"/>
      <c r="T19" s="205"/>
      <c r="U19" s="206"/>
      <c r="V19" s="212"/>
      <c r="W19" s="205"/>
      <c r="X19" s="206"/>
      <c r="Y19" s="212"/>
      <c r="Z19" s="211"/>
      <c r="AA19" s="205"/>
      <c r="AB19" s="213"/>
    </row>
    <row r="20" spans="1:28" hidden="1">
      <c r="A20" s="233"/>
      <c r="B20" s="202"/>
      <c r="C20" s="203"/>
      <c r="D20" s="206"/>
      <c r="E20" s="204"/>
      <c r="F20" s="205"/>
      <c r="G20" s="207"/>
      <c r="H20" s="206"/>
      <c r="I20" s="207"/>
      <c r="J20" s="206"/>
      <c r="K20" s="208"/>
      <c r="L20" s="205"/>
      <c r="M20" s="208"/>
      <c r="N20" s="205"/>
      <c r="O20" s="208"/>
      <c r="P20" s="209"/>
      <c r="Q20" s="210"/>
      <c r="R20" s="210"/>
      <c r="S20" s="211"/>
      <c r="T20" s="205"/>
      <c r="U20" s="206"/>
      <c r="V20" s="212"/>
      <c r="W20" s="205"/>
      <c r="X20" s="206"/>
      <c r="Y20" s="212"/>
      <c r="Z20" s="211"/>
      <c r="AA20" s="205"/>
      <c r="AB20" s="213"/>
    </row>
    <row r="21" spans="1:28" hidden="1">
      <c r="A21" s="233"/>
      <c r="B21" s="202"/>
      <c r="C21" s="203"/>
      <c r="D21" s="206"/>
      <c r="E21" s="204"/>
      <c r="F21" s="205"/>
      <c r="G21" s="207"/>
      <c r="H21" s="206"/>
      <c r="I21" s="207"/>
      <c r="J21" s="206"/>
      <c r="K21" s="208"/>
      <c r="L21" s="205"/>
      <c r="M21" s="208"/>
      <c r="N21" s="205"/>
      <c r="O21" s="208"/>
      <c r="P21" s="209"/>
      <c r="Q21" s="210"/>
      <c r="R21" s="210"/>
      <c r="S21" s="211"/>
      <c r="T21" s="205"/>
      <c r="U21" s="206"/>
      <c r="V21" s="212"/>
      <c r="W21" s="205"/>
      <c r="X21" s="206"/>
      <c r="Y21" s="212"/>
      <c r="Z21" s="211"/>
      <c r="AA21" s="205"/>
      <c r="AB21" s="213"/>
    </row>
    <row r="22" spans="1:28" hidden="1">
      <c r="A22" s="233"/>
      <c r="B22" s="202"/>
      <c r="C22" s="203"/>
      <c r="D22" s="206"/>
      <c r="E22" s="204"/>
      <c r="F22" s="205"/>
      <c r="G22" s="207"/>
      <c r="H22" s="206"/>
      <c r="I22" s="207"/>
      <c r="J22" s="206"/>
      <c r="K22" s="208"/>
      <c r="L22" s="205"/>
      <c r="M22" s="208"/>
      <c r="N22" s="205"/>
      <c r="O22" s="208"/>
      <c r="P22" s="209"/>
      <c r="Q22" s="210"/>
      <c r="R22" s="210"/>
      <c r="S22" s="211"/>
      <c r="T22" s="205"/>
      <c r="U22" s="206"/>
      <c r="V22" s="212"/>
      <c r="W22" s="205"/>
      <c r="X22" s="206"/>
      <c r="Y22" s="212"/>
      <c r="Z22" s="211"/>
      <c r="AA22" s="205"/>
      <c r="AB22" s="213"/>
    </row>
    <row r="23" spans="1:28" hidden="1">
      <c r="A23" s="233"/>
      <c r="B23" s="202"/>
      <c r="C23" s="203"/>
      <c r="D23" s="206"/>
      <c r="E23" s="204"/>
      <c r="F23" s="205"/>
      <c r="G23" s="207"/>
      <c r="H23" s="206"/>
      <c r="I23" s="207"/>
      <c r="J23" s="206"/>
      <c r="K23" s="208"/>
      <c r="L23" s="205"/>
      <c r="M23" s="208"/>
      <c r="N23" s="205"/>
      <c r="O23" s="208"/>
      <c r="P23" s="209"/>
      <c r="Q23" s="210"/>
      <c r="R23" s="210"/>
      <c r="S23" s="211"/>
      <c r="T23" s="205"/>
      <c r="U23" s="206"/>
      <c r="V23" s="212"/>
      <c r="W23" s="205"/>
      <c r="X23" s="206"/>
      <c r="Y23" s="212"/>
      <c r="Z23" s="211"/>
      <c r="AA23" s="205"/>
      <c r="AB23" s="213"/>
    </row>
    <row r="24" spans="1:28" hidden="1">
      <c r="A24" s="233"/>
      <c r="B24" s="202"/>
      <c r="C24" s="203"/>
      <c r="D24" s="206"/>
      <c r="E24" s="204"/>
      <c r="F24" s="205"/>
      <c r="G24" s="207"/>
      <c r="H24" s="206"/>
      <c r="I24" s="207"/>
      <c r="J24" s="206"/>
      <c r="K24" s="208"/>
      <c r="L24" s="205"/>
      <c r="M24" s="208"/>
      <c r="N24" s="205"/>
      <c r="O24" s="208"/>
      <c r="P24" s="209"/>
      <c r="Q24" s="210"/>
      <c r="R24" s="210"/>
      <c r="S24" s="211"/>
      <c r="T24" s="205"/>
      <c r="U24" s="206"/>
      <c r="V24" s="212"/>
      <c r="W24" s="205"/>
      <c r="X24" s="206"/>
      <c r="Y24" s="212"/>
      <c r="Z24" s="211"/>
      <c r="AA24" s="205"/>
      <c r="AB24" s="213"/>
    </row>
    <row r="25" spans="1:28" hidden="1">
      <c r="A25" s="233"/>
      <c r="B25" s="202"/>
      <c r="C25" s="203"/>
      <c r="D25" s="206"/>
      <c r="E25" s="204"/>
      <c r="F25" s="205"/>
      <c r="G25" s="207"/>
      <c r="H25" s="206"/>
      <c r="I25" s="207"/>
      <c r="J25" s="206"/>
      <c r="K25" s="208"/>
      <c r="L25" s="205"/>
      <c r="M25" s="208"/>
      <c r="N25" s="205"/>
      <c r="O25" s="208"/>
      <c r="P25" s="209"/>
      <c r="Q25" s="210"/>
      <c r="R25" s="210"/>
      <c r="S25" s="211"/>
      <c r="T25" s="205"/>
      <c r="U25" s="206"/>
      <c r="V25" s="212"/>
      <c r="W25" s="205"/>
      <c r="X25" s="206"/>
      <c r="Y25" s="212"/>
      <c r="Z25" s="211"/>
      <c r="AA25" s="205"/>
      <c r="AB25" s="213"/>
    </row>
    <row r="26" spans="1:28" hidden="1">
      <c r="A26" s="233"/>
      <c r="B26" s="202"/>
      <c r="C26" s="203"/>
      <c r="D26" s="206"/>
      <c r="E26" s="204"/>
      <c r="F26" s="205"/>
      <c r="G26" s="207"/>
      <c r="H26" s="206"/>
      <c r="I26" s="207"/>
      <c r="J26" s="206"/>
      <c r="K26" s="208"/>
      <c r="L26" s="205"/>
      <c r="M26" s="208"/>
      <c r="N26" s="205"/>
      <c r="O26" s="208"/>
      <c r="P26" s="209"/>
      <c r="Q26" s="210"/>
      <c r="R26" s="210"/>
      <c r="S26" s="211"/>
      <c r="T26" s="205"/>
      <c r="U26" s="206"/>
      <c r="V26" s="212"/>
      <c r="W26" s="205"/>
      <c r="X26" s="206"/>
      <c r="Y26" s="212"/>
      <c r="Z26" s="211"/>
      <c r="AA26" s="205"/>
      <c r="AB26" s="213"/>
    </row>
    <row r="27" spans="1:28" hidden="1">
      <c r="A27" s="233"/>
      <c r="B27" s="202"/>
      <c r="C27" s="203"/>
      <c r="D27" s="206"/>
      <c r="E27" s="204"/>
      <c r="F27" s="205"/>
      <c r="G27" s="207"/>
      <c r="H27" s="206"/>
      <c r="I27" s="207"/>
      <c r="J27" s="206"/>
      <c r="K27" s="208"/>
      <c r="L27" s="205"/>
      <c r="M27" s="208"/>
      <c r="N27" s="205"/>
      <c r="O27" s="208"/>
      <c r="P27" s="209"/>
      <c r="Q27" s="210"/>
      <c r="R27" s="210"/>
      <c r="S27" s="211"/>
      <c r="T27" s="205"/>
      <c r="U27" s="206"/>
      <c r="V27" s="212"/>
      <c r="W27" s="205"/>
      <c r="X27" s="206"/>
      <c r="Y27" s="212"/>
      <c r="Z27" s="211"/>
      <c r="AA27" s="205"/>
      <c r="AB27" s="213"/>
    </row>
    <row r="28" spans="1:28" hidden="1">
      <c r="A28" s="233"/>
      <c r="B28" s="202"/>
      <c r="C28" s="203"/>
      <c r="D28" s="206"/>
      <c r="E28" s="204"/>
      <c r="F28" s="205"/>
      <c r="G28" s="207"/>
      <c r="H28" s="206"/>
      <c r="I28" s="207"/>
      <c r="J28" s="206"/>
      <c r="K28" s="208"/>
      <c r="L28" s="205"/>
      <c r="M28" s="208"/>
      <c r="N28" s="205"/>
      <c r="O28" s="208"/>
      <c r="P28" s="209"/>
      <c r="Q28" s="210"/>
      <c r="R28" s="210"/>
      <c r="S28" s="211"/>
      <c r="T28" s="205"/>
      <c r="U28" s="206"/>
      <c r="V28" s="212"/>
      <c r="W28" s="205"/>
      <c r="X28" s="206"/>
      <c r="Y28" s="212"/>
      <c r="Z28" s="211"/>
      <c r="AA28" s="205"/>
      <c r="AB28" s="213"/>
    </row>
    <row r="29" spans="1:28" hidden="1">
      <c r="A29" s="233"/>
      <c r="B29" s="202"/>
      <c r="C29" s="203"/>
      <c r="D29" s="206"/>
      <c r="E29" s="204"/>
      <c r="F29" s="205"/>
      <c r="G29" s="207"/>
      <c r="H29" s="206"/>
      <c r="I29" s="207"/>
      <c r="J29" s="206"/>
      <c r="K29" s="208"/>
      <c r="L29" s="205"/>
      <c r="M29" s="208"/>
      <c r="N29" s="205"/>
      <c r="O29" s="208"/>
      <c r="P29" s="209"/>
      <c r="Q29" s="210"/>
      <c r="R29" s="210"/>
      <c r="S29" s="211"/>
      <c r="T29" s="205"/>
      <c r="U29" s="206"/>
      <c r="V29" s="212"/>
      <c r="W29" s="205"/>
      <c r="X29" s="206"/>
      <c r="Y29" s="212"/>
      <c r="Z29" s="211"/>
      <c r="AA29" s="205"/>
      <c r="AB29" s="213"/>
    </row>
    <row r="30" spans="1:28" hidden="1">
      <c r="A30" s="233"/>
      <c r="B30" s="202"/>
      <c r="C30" s="203"/>
      <c r="D30" s="206"/>
      <c r="E30" s="204"/>
      <c r="F30" s="205"/>
      <c r="G30" s="207"/>
      <c r="H30" s="206"/>
      <c r="I30" s="207"/>
      <c r="J30" s="206"/>
      <c r="K30" s="208"/>
      <c r="L30" s="205"/>
      <c r="M30" s="208"/>
      <c r="N30" s="205"/>
      <c r="O30" s="208"/>
      <c r="P30" s="209"/>
      <c r="Q30" s="210"/>
      <c r="R30" s="210"/>
      <c r="S30" s="211"/>
      <c r="T30" s="205"/>
      <c r="U30" s="206"/>
      <c r="V30" s="212"/>
      <c r="W30" s="205"/>
      <c r="X30" s="206"/>
      <c r="Y30" s="212"/>
      <c r="Z30" s="211"/>
      <c r="AA30" s="205"/>
      <c r="AB30" s="213"/>
    </row>
    <row r="31" spans="1:28" hidden="1">
      <c r="A31" s="233"/>
      <c r="B31" s="202"/>
      <c r="C31" s="203"/>
      <c r="D31" s="206"/>
      <c r="E31" s="204"/>
      <c r="F31" s="205"/>
      <c r="G31" s="207"/>
      <c r="H31" s="206"/>
      <c r="I31" s="207"/>
      <c r="J31" s="206"/>
      <c r="K31" s="208"/>
      <c r="L31" s="205"/>
      <c r="M31" s="208"/>
      <c r="N31" s="205"/>
      <c r="O31" s="208"/>
      <c r="P31" s="209"/>
      <c r="Q31" s="210"/>
      <c r="R31" s="210"/>
      <c r="S31" s="211"/>
      <c r="T31" s="205"/>
      <c r="U31" s="206"/>
      <c r="V31" s="212"/>
      <c r="W31" s="205"/>
      <c r="X31" s="206"/>
      <c r="Y31" s="212"/>
      <c r="Z31" s="211"/>
      <c r="AA31" s="205"/>
      <c r="AB31" s="213"/>
    </row>
    <row r="32" spans="1:28" hidden="1">
      <c r="A32" s="233"/>
      <c r="B32" s="202"/>
      <c r="C32" s="203"/>
      <c r="D32" s="206"/>
      <c r="E32" s="204"/>
      <c r="F32" s="205"/>
      <c r="G32" s="207"/>
      <c r="H32" s="206"/>
      <c r="I32" s="207"/>
      <c r="J32" s="206"/>
      <c r="K32" s="208"/>
      <c r="L32" s="205"/>
      <c r="M32" s="208"/>
      <c r="N32" s="205"/>
      <c r="O32" s="208"/>
      <c r="P32" s="209"/>
      <c r="Q32" s="210"/>
      <c r="R32" s="210"/>
      <c r="S32" s="211"/>
      <c r="T32" s="205"/>
      <c r="U32" s="206"/>
      <c r="V32" s="212"/>
      <c r="W32" s="205"/>
      <c r="X32" s="206"/>
      <c r="Y32" s="212"/>
      <c r="Z32" s="211"/>
      <c r="AA32" s="205"/>
      <c r="AB32" s="213"/>
    </row>
    <row r="33" spans="1:28" hidden="1">
      <c r="A33" s="233"/>
      <c r="B33" s="202"/>
      <c r="C33" s="203"/>
      <c r="D33" s="206"/>
      <c r="E33" s="204"/>
      <c r="F33" s="205"/>
      <c r="G33" s="207"/>
      <c r="H33" s="206"/>
      <c r="I33" s="207"/>
      <c r="J33" s="206"/>
      <c r="K33" s="208"/>
      <c r="L33" s="205"/>
      <c r="M33" s="208"/>
      <c r="N33" s="205"/>
      <c r="O33" s="208"/>
      <c r="P33" s="209"/>
      <c r="Q33" s="210"/>
      <c r="R33" s="210"/>
      <c r="S33" s="211"/>
      <c r="T33" s="205"/>
      <c r="U33" s="206"/>
      <c r="V33" s="212"/>
      <c r="W33" s="205"/>
      <c r="X33" s="206"/>
      <c r="Y33" s="212"/>
      <c r="Z33" s="211"/>
      <c r="AA33" s="205"/>
      <c r="AB33" s="213"/>
    </row>
    <row r="34" spans="1:28" hidden="1">
      <c r="A34" s="233"/>
      <c r="B34" s="202"/>
      <c r="C34" s="203"/>
      <c r="D34" s="206"/>
      <c r="E34" s="204"/>
      <c r="F34" s="205"/>
      <c r="G34" s="207"/>
      <c r="H34" s="206"/>
      <c r="I34" s="207"/>
      <c r="J34" s="206"/>
      <c r="K34" s="208"/>
      <c r="L34" s="205"/>
      <c r="M34" s="208"/>
      <c r="N34" s="205"/>
      <c r="O34" s="208"/>
      <c r="P34" s="209"/>
      <c r="Q34" s="210"/>
      <c r="R34" s="210"/>
      <c r="S34" s="211"/>
      <c r="T34" s="205"/>
      <c r="U34" s="206"/>
      <c r="V34" s="212"/>
      <c r="W34" s="205"/>
      <c r="X34" s="206"/>
      <c r="Y34" s="212"/>
      <c r="Z34" s="211"/>
      <c r="AA34" s="205"/>
      <c r="AB34" s="213"/>
    </row>
    <row r="35" spans="1:28">
      <c r="A35" s="233"/>
      <c r="B35" s="202"/>
      <c r="C35" s="203"/>
      <c r="D35" s="206"/>
      <c r="E35" s="204"/>
      <c r="F35" s="205"/>
      <c r="G35" s="207"/>
      <c r="H35" s="206"/>
      <c r="I35" s="207"/>
      <c r="J35" s="206"/>
      <c r="K35" s="208"/>
      <c r="L35" s="205"/>
      <c r="M35" s="208"/>
      <c r="N35" s="205"/>
      <c r="O35" s="208"/>
      <c r="P35" s="209"/>
      <c r="Q35" s="210"/>
      <c r="R35" s="210"/>
      <c r="S35" s="211"/>
      <c r="T35" s="205"/>
      <c r="U35" s="206"/>
      <c r="V35" s="212"/>
      <c r="W35" s="205"/>
      <c r="X35" s="206"/>
      <c r="Y35" s="212"/>
      <c r="Z35" s="211"/>
      <c r="AA35" s="205"/>
      <c r="AB35" s="213"/>
    </row>
    <row r="36" spans="1:28" hidden="1">
      <c r="A36" s="233"/>
      <c r="B36" s="202"/>
      <c r="C36" s="203"/>
      <c r="D36" s="206"/>
      <c r="E36" s="204"/>
      <c r="F36" s="205"/>
      <c r="G36" s="207"/>
      <c r="H36" s="206"/>
      <c r="I36" s="207"/>
      <c r="J36" s="206"/>
      <c r="K36" s="208"/>
      <c r="L36" s="205"/>
      <c r="M36" s="208"/>
      <c r="N36" s="205"/>
      <c r="O36" s="208"/>
      <c r="P36" s="209"/>
      <c r="Q36" s="210"/>
      <c r="R36" s="210"/>
      <c r="S36" s="211"/>
      <c r="T36" s="205"/>
      <c r="U36" s="206"/>
      <c r="V36" s="212"/>
      <c r="W36" s="205"/>
      <c r="X36" s="206"/>
      <c r="Y36" s="212"/>
      <c r="Z36" s="211"/>
      <c r="AA36" s="205"/>
      <c r="AB36" s="213"/>
    </row>
    <row r="37" spans="1:28" hidden="1">
      <c r="A37" s="233"/>
      <c r="B37" s="202"/>
      <c r="C37" s="203"/>
      <c r="D37" s="206"/>
      <c r="E37" s="204"/>
      <c r="F37" s="205"/>
      <c r="G37" s="207"/>
      <c r="H37" s="206"/>
      <c r="I37" s="207"/>
      <c r="J37" s="206"/>
      <c r="K37" s="208"/>
      <c r="L37" s="205"/>
      <c r="M37" s="208"/>
      <c r="N37" s="205"/>
      <c r="O37" s="208"/>
      <c r="P37" s="209"/>
      <c r="Q37" s="210"/>
      <c r="R37" s="210"/>
      <c r="S37" s="211"/>
      <c r="T37" s="205"/>
      <c r="U37" s="206"/>
      <c r="V37" s="212"/>
      <c r="W37" s="205"/>
      <c r="X37" s="206"/>
      <c r="Y37" s="212"/>
      <c r="Z37" s="211"/>
      <c r="AA37" s="205"/>
      <c r="AB37" s="213"/>
    </row>
    <row r="38" spans="1:28" hidden="1">
      <c r="A38" s="233"/>
      <c r="B38" s="202"/>
      <c r="C38" s="203"/>
      <c r="D38" s="206"/>
      <c r="E38" s="204"/>
      <c r="F38" s="205"/>
      <c r="G38" s="207"/>
      <c r="H38" s="206"/>
      <c r="I38" s="207"/>
      <c r="J38" s="206"/>
      <c r="K38" s="208"/>
      <c r="L38" s="205"/>
      <c r="M38" s="208"/>
      <c r="N38" s="205"/>
      <c r="O38" s="208"/>
      <c r="P38" s="209"/>
      <c r="Q38" s="210"/>
      <c r="R38" s="210"/>
      <c r="S38" s="211"/>
      <c r="T38" s="205"/>
      <c r="U38" s="206"/>
      <c r="V38" s="212"/>
      <c r="W38" s="205"/>
      <c r="X38" s="206"/>
      <c r="Y38" s="212"/>
      <c r="Z38" s="211"/>
      <c r="AA38" s="205"/>
      <c r="AB38" s="213"/>
    </row>
    <row r="39" spans="1:28" hidden="1">
      <c r="A39" s="233"/>
      <c r="B39" s="202"/>
      <c r="C39" s="203"/>
      <c r="D39" s="206"/>
      <c r="E39" s="204"/>
      <c r="F39" s="205"/>
      <c r="G39" s="207"/>
      <c r="H39" s="206"/>
      <c r="I39" s="207"/>
      <c r="J39" s="206"/>
      <c r="K39" s="208"/>
      <c r="L39" s="205"/>
      <c r="M39" s="208"/>
      <c r="N39" s="205"/>
      <c r="O39" s="208"/>
      <c r="P39" s="209"/>
      <c r="Q39" s="210"/>
      <c r="R39" s="210"/>
      <c r="S39" s="211"/>
      <c r="T39" s="205"/>
      <c r="U39" s="206"/>
      <c r="V39" s="212"/>
      <c r="W39" s="205"/>
      <c r="X39" s="206"/>
      <c r="Y39" s="212"/>
      <c r="Z39" s="211"/>
      <c r="AA39" s="205"/>
      <c r="AB39" s="213"/>
    </row>
    <row r="40" spans="1:28" hidden="1">
      <c r="A40" s="233"/>
      <c r="B40" s="202"/>
      <c r="C40" s="203"/>
      <c r="D40" s="206"/>
      <c r="E40" s="204"/>
      <c r="F40" s="205"/>
      <c r="G40" s="207"/>
      <c r="H40" s="206"/>
      <c r="I40" s="207"/>
      <c r="J40" s="206"/>
      <c r="K40" s="208"/>
      <c r="L40" s="205"/>
      <c r="M40" s="208"/>
      <c r="N40" s="205"/>
      <c r="O40" s="208"/>
      <c r="P40" s="209"/>
      <c r="Q40" s="210"/>
      <c r="R40" s="210"/>
      <c r="S40" s="211"/>
      <c r="T40" s="205"/>
      <c r="U40" s="206"/>
      <c r="V40" s="212"/>
      <c r="W40" s="205"/>
      <c r="X40" s="206"/>
      <c r="Y40" s="212"/>
      <c r="Z40" s="211"/>
      <c r="AA40" s="205"/>
      <c r="AB40" s="213"/>
    </row>
    <row r="41" spans="1:28" hidden="1">
      <c r="A41" s="233"/>
      <c r="B41" s="202"/>
      <c r="C41" s="203"/>
      <c r="D41" s="206"/>
      <c r="E41" s="204"/>
      <c r="F41" s="205"/>
      <c r="G41" s="207"/>
      <c r="H41" s="206"/>
      <c r="I41" s="207"/>
      <c r="J41" s="206"/>
      <c r="K41" s="208"/>
      <c r="L41" s="205"/>
      <c r="M41" s="208"/>
      <c r="N41" s="205"/>
      <c r="O41" s="208"/>
      <c r="P41" s="209"/>
      <c r="Q41" s="210"/>
      <c r="R41" s="210"/>
      <c r="S41" s="211"/>
      <c r="T41" s="205"/>
      <c r="U41" s="206"/>
      <c r="V41" s="212"/>
      <c r="W41" s="205"/>
      <c r="X41" s="206"/>
      <c r="Y41" s="212"/>
      <c r="Z41" s="211"/>
      <c r="AA41" s="205"/>
      <c r="AB41" s="213"/>
    </row>
    <row r="42" spans="1:28" hidden="1">
      <c r="A42" s="233"/>
      <c r="B42" s="202"/>
      <c r="C42" s="203"/>
      <c r="D42" s="206"/>
      <c r="E42" s="204"/>
      <c r="F42" s="205"/>
      <c r="G42" s="207"/>
      <c r="H42" s="206"/>
      <c r="I42" s="207"/>
      <c r="J42" s="206"/>
      <c r="K42" s="208"/>
      <c r="L42" s="205"/>
      <c r="M42" s="208"/>
      <c r="N42" s="205"/>
      <c r="O42" s="208"/>
      <c r="P42" s="209"/>
      <c r="Q42" s="210"/>
      <c r="R42" s="210"/>
      <c r="S42" s="211"/>
      <c r="T42" s="205"/>
      <c r="U42" s="206"/>
      <c r="V42" s="212"/>
      <c r="W42" s="205"/>
      <c r="X42" s="206"/>
      <c r="Y42" s="212"/>
      <c r="Z42" s="211"/>
      <c r="AA42" s="205"/>
      <c r="AB42" s="213"/>
    </row>
    <row r="43" spans="1:28" hidden="1">
      <c r="A43" s="233"/>
      <c r="B43" s="202"/>
      <c r="C43" s="203"/>
      <c r="D43" s="206"/>
      <c r="E43" s="204"/>
      <c r="F43" s="205"/>
      <c r="G43" s="207"/>
      <c r="H43" s="206"/>
      <c r="I43" s="207"/>
      <c r="J43" s="206"/>
      <c r="K43" s="208"/>
      <c r="L43" s="205"/>
      <c r="M43" s="208"/>
      <c r="N43" s="205"/>
      <c r="O43" s="208"/>
      <c r="P43" s="209"/>
      <c r="Q43" s="210"/>
      <c r="R43" s="210"/>
      <c r="S43" s="211"/>
      <c r="T43" s="205"/>
      <c r="U43" s="206"/>
      <c r="V43" s="212"/>
      <c r="W43" s="205"/>
      <c r="X43" s="206"/>
      <c r="Y43" s="212"/>
      <c r="Z43" s="211"/>
      <c r="AA43" s="205"/>
      <c r="AB43" s="213"/>
    </row>
    <row r="44" spans="1:28" hidden="1">
      <c r="A44" s="233"/>
      <c r="B44" s="202"/>
      <c r="C44" s="203"/>
      <c r="D44" s="206"/>
      <c r="E44" s="204"/>
      <c r="F44" s="205"/>
      <c r="G44" s="207"/>
      <c r="H44" s="206"/>
      <c r="I44" s="207"/>
      <c r="J44" s="206"/>
      <c r="K44" s="208"/>
      <c r="L44" s="205"/>
      <c r="M44" s="208"/>
      <c r="N44" s="205"/>
      <c r="O44" s="208"/>
      <c r="P44" s="209"/>
      <c r="Q44" s="210"/>
      <c r="R44" s="210"/>
      <c r="S44" s="211"/>
      <c r="T44" s="205"/>
      <c r="U44" s="206"/>
      <c r="V44" s="212"/>
      <c r="W44" s="205"/>
      <c r="X44" s="206"/>
      <c r="Y44" s="212"/>
      <c r="Z44" s="211"/>
      <c r="AA44" s="205"/>
      <c r="AB44" s="213"/>
    </row>
    <row r="45" spans="1:28" hidden="1">
      <c r="A45" s="233"/>
      <c r="B45" s="202"/>
      <c r="C45" s="203"/>
      <c r="D45" s="206"/>
      <c r="E45" s="204"/>
      <c r="F45" s="205"/>
      <c r="G45" s="207"/>
      <c r="H45" s="206"/>
      <c r="I45" s="207"/>
      <c r="J45" s="206"/>
      <c r="K45" s="208"/>
      <c r="L45" s="205"/>
      <c r="M45" s="208"/>
      <c r="N45" s="205"/>
      <c r="O45" s="208"/>
      <c r="P45" s="209"/>
      <c r="Q45" s="210"/>
      <c r="R45" s="210"/>
      <c r="S45" s="211"/>
      <c r="T45" s="205"/>
      <c r="U45" s="206"/>
      <c r="V45" s="212"/>
      <c r="W45" s="205"/>
      <c r="X45" s="206"/>
      <c r="Y45" s="212"/>
      <c r="Z45" s="211"/>
      <c r="AA45" s="205"/>
      <c r="AB45" s="213"/>
    </row>
    <row r="46" spans="1:28" hidden="1">
      <c r="A46" s="233"/>
      <c r="B46" s="202"/>
      <c r="C46" s="203"/>
      <c r="D46" s="206"/>
      <c r="E46" s="204"/>
      <c r="F46" s="205"/>
      <c r="G46" s="207"/>
      <c r="H46" s="206"/>
      <c r="I46" s="207"/>
      <c r="J46" s="206"/>
      <c r="K46" s="208"/>
      <c r="L46" s="205"/>
      <c r="M46" s="208"/>
      <c r="N46" s="205"/>
      <c r="O46" s="208"/>
      <c r="P46" s="209"/>
      <c r="Q46" s="210"/>
      <c r="R46" s="210"/>
      <c r="S46" s="211"/>
      <c r="T46" s="205"/>
      <c r="U46" s="206"/>
      <c r="V46" s="212"/>
      <c r="W46" s="205"/>
      <c r="X46" s="206"/>
      <c r="Y46" s="212"/>
      <c r="Z46" s="211"/>
      <c r="AA46" s="205"/>
      <c r="AB46" s="213"/>
    </row>
    <row r="47" spans="1:28" hidden="1">
      <c r="A47" s="233"/>
      <c r="B47" s="202"/>
      <c r="C47" s="203"/>
      <c r="D47" s="206"/>
      <c r="E47" s="204"/>
      <c r="F47" s="205"/>
      <c r="G47" s="207"/>
      <c r="H47" s="206"/>
      <c r="I47" s="207"/>
      <c r="J47" s="206"/>
      <c r="K47" s="208"/>
      <c r="L47" s="205"/>
      <c r="M47" s="208"/>
      <c r="N47" s="205"/>
      <c r="O47" s="208"/>
      <c r="P47" s="209"/>
      <c r="Q47" s="210"/>
      <c r="R47" s="210"/>
      <c r="S47" s="211"/>
      <c r="T47" s="205"/>
      <c r="U47" s="206"/>
      <c r="V47" s="212"/>
      <c r="W47" s="205"/>
      <c r="X47" s="206"/>
      <c r="Y47" s="212"/>
      <c r="Z47" s="211"/>
      <c r="AA47" s="205"/>
      <c r="AB47" s="213"/>
    </row>
    <row r="48" spans="1:28" hidden="1">
      <c r="A48" s="233"/>
      <c r="B48" s="202"/>
      <c r="C48" s="203"/>
      <c r="D48" s="206"/>
      <c r="E48" s="204"/>
      <c r="F48" s="205"/>
      <c r="G48" s="207"/>
      <c r="H48" s="206"/>
      <c r="I48" s="207"/>
      <c r="J48" s="206"/>
      <c r="K48" s="208"/>
      <c r="L48" s="205"/>
      <c r="M48" s="208"/>
      <c r="N48" s="205"/>
      <c r="O48" s="208"/>
      <c r="P48" s="209"/>
      <c r="Q48" s="210"/>
      <c r="R48" s="210"/>
      <c r="S48" s="211"/>
      <c r="T48" s="205"/>
      <c r="U48" s="206"/>
      <c r="V48" s="212"/>
      <c r="W48" s="205"/>
      <c r="X48" s="206"/>
      <c r="Y48" s="212"/>
      <c r="Z48" s="211"/>
      <c r="AA48" s="205"/>
      <c r="AB48" s="213"/>
    </row>
    <row r="49" spans="1:28" ht="15.75" hidden="1" thickBot="1">
      <c r="A49" s="234"/>
      <c r="B49" s="214"/>
      <c r="C49" s="215"/>
      <c r="D49" s="218"/>
      <c r="E49" s="216"/>
      <c r="F49" s="217"/>
      <c r="G49" s="219"/>
      <c r="H49" s="218"/>
      <c r="I49" s="219"/>
      <c r="J49" s="218"/>
      <c r="K49" s="220"/>
      <c r="L49" s="217"/>
      <c r="M49" s="220"/>
      <c r="N49" s="217"/>
      <c r="O49" s="220"/>
      <c r="P49" s="221"/>
      <c r="Q49" s="222"/>
      <c r="R49" s="222"/>
      <c r="S49" s="223"/>
      <c r="T49" s="217"/>
      <c r="U49" s="218"/>
      <c r="V49" s="224"/>
      <c r="W49" s="217"/>
      <c r="X49" s="218"/>
      <c r="Y49" s="224"/>
      <c r="Z49" s="223"/>
      <c r="AA49" s="217"/>
      <c r="AB49" s="225"/>
    </row>
    <row r="50" spans="1:28" ht="15.75" thickBot="1">
      <c r="A50" s="235"/>
    </row>
    <row r="51" spans="1:28">
      <c r="A51" s="236" t="s">
        <v>141</v>
      </c>
      <c r="B51" s="231"/>
    </row>
    <row r="52" spans="1:28">
      <c r="A52" s="241" t="s">
        <v>142</v>
      </c>
      <c r="B52" s="242" t="s">
        <v>143</v>
      </c>
    </row>
    <row r="53" spans="1:28">
      <c r="A53" s="237">
        <v>1990</v>
      </c>
      <c r="B53" s="238">
        <v>41025</v>
      </c>
    </row>
    <row r="54" spans="1:28">
      <c r="A54" s="239">
        <v>1991</v>
      </c>
      <c r="B54" s="240">
        <v>51716</v>
      </c>
    </row>
    <row r="55" spans="1:28">
      <c r="A55" s="239">
        <v>1992</v>
      </c>
      <c r="B55" s="240">
        <v>65190</v>
      </c>
    </row>
    <row r="56" spans="1:28">
      <c r="A56" s="239">
        <v>1993</v>
      </c>
      <c r="B56" s="240">
        <v>81510</v>
      </c>
    </row>
    <row r="57" spans="1:28">
      <c r="A57" s="239">
        <v>1994</v>
      </c>
      <c r="B57" s="240">
        <v>98700</v>
      </c>
    </row>
    <row r="58" spans="1:28">
      <c r="A58" s="239">
        <v>1995</v>
      </c>
      <c r="B58" s="240">
        <v>118933.5</v>
      </c>
    </row>
    <row r="59" spans="1:28">
      <c r="A59" s="239">
        <v>1996</v>
      </c>
      <c r="B59" s="240">
        <v>142125</v>
      </c>
    </row>
    <row r="60" spans="1:28">
      <c r="A60" s="239">
        <v>1997</v>
      </c>
      <c r="B60" s="240">
        <v>172005</v>
      </c>
    </row>
    <row r="61" spans="1:28">
      <c r="A61" s="239">
        <v>1998</v>
      </c>
      <c r="B61" s="240">
        <v>203826</v>
      </c>
    </row>
    <row r="62" spans="1:28">
      <c r="A62" s="239">
        <v>1999</v>
      </c>
      <c r="B62" s="240">
        <v>236460</v>
      </c>
    </row>
    <row r="63" spans="1:28">
      <c r="A63" s="239">
        <v>2000</v>
      </c>
      <c r="B63" s="240">
        <v>260100</v>
      </c>
    </row>
    <row r="64" spans="1:28">
      <c r="A64" s="239">
        <v>2001</v>
      </c>
      <c r="B64" s="240">
        <v>286000</v>
      </c>
    </row>
    <row r="65" spans="1:2">
      <c r="A65" s="239">
        <v>2002</v>
      </c>
      <c r="B65" s="240">
        <v>309000</v>
      </c>
    </row>
    <row r="66" spans="1:2">
      <c r="A66" s="239">
        <v>2003</v>
      </c>
      <c r="B66" s="240">
        <v>332000</v>
      </c>
    </row>
    <row r="67" spans="1:2">
      <c r="A67" s="239">
        <v>2004</v>
      </c>
      <c r="B67" s="240">
        <v>358000</v>
      </c>
    </row>
    <row r="68" spans="1:2">
      <c r="A68" s="239">
        <v>2005</v>
      </c>
      <c r="B68" s="240">
        <v>381500</v>
      </c>
    </row>
    <row r="69" spans="1:2">
      <c r="A69" s="239">
        <v>2006</v>
      </c>
      <c r="B69" s="240">
        <v>408000</v>
      </c>
    </row>
    <row r="70" spans="1:2">
      <c r="A70" s="239">
        <v>2007</v>
      </c>
      <c r="B70" s="240">
        <v>433700</v>
      </c>
    </row>
    <row r="71" spans="1:2">
      <c r="A71" s="239">
        <v>2008</v>
      </c>
      <c r="B71" s="240">
        <v>461500</v>
      </c>
    </row>
    <row r="72" spans="1:2">
      <c r="A72" s="239">
        <v>2009</v>
      </c>
      <c r="B72" s="240">
        <v>496900</v>
      </c>
    </row>
    <row r="73" spans="1:2">
      <c r="A73" s="239">
        <v>2010</v>
      </c>
      <c r="B73" s="240">
        <v>515000</v>
      </c>
    </row>
    <row r="74" spans="1:2">
      <c r="A74" s="239">
        <v>2011</v>
      </c>
      <c r="B74" s="240">
        <v>535600</v>
      </c>
    </row>
    <row r="75" spans="1:2">
      <c r="A75" s="239">
        <v>2012</v>
      </c>
      <c r="B75" s="240">
        <v>566700</v>
      </c>
    </row>
    <row r="76" spans="1:2">
      <c r="A76" s="239">
        <v>2013</v>
      </c>
      <c r="B76" s="240">
        <v>589500</v>
      </c>
    </row>
    <row r="77" spans="1:2">
      <c r="A77" s="239">
        <v>2014</v>
      </c>
      <c r="B77" s="240">
        <v>616000</v>
      </c>
    </row>
    <row r="78" spans="1:2">
      <c r="A78" s="239">
        <v>2015</v>
      </c>
      <c r="B78" s="240">
        <v>644350</v>
      </c>
    </row>
    <row r="79" spans="1:2" ht="15.75" thickBot="1">
      <c r="A79" s="410">
        <v>2016</v>
      </c>
      <c r="B79" s="411">
        <v>689455</v>
      </c>
    </row>
  </sheetData>
  <mergeCells count="24">
    <mergeCell ref="B9:B10"/>
    <mergeCell ref="B11:B13"/>
    <mergeCell ref="AA1:AB3"/>
    <mergeCell ref="F2:K2"/>
    <mergeCell ref="L2:M2"/>
    <mergeCell ref="N2:O3"/>
    <mergeCell ref="S2:S4"/>
    <mergeCell ref="T2:V3"/>
    <mergeCell ref="W2:Y3"/>
    <mergeCell ref="F1:O1"/>
    <mergeCell ref="Z2:Z4"/>
    <mergeCell ref="F3:G3"/>
    <mergeCell ref="H3:I3"/>
    <mergeCell ref="J3:K3"/>
    <mergeCell ref="L3:M3"/>
    <mergeCell ref="P1:P4"/>
    <mergeCell ref="Q1:Q4"/>
    <mergeCell ref="S1:Z1"/>
    <mergeCell ref="A1:A4"/>
    <mergeCell ref="B1:B4"/>
    <mergeCell ref="C1:C4"/>
    <mergeCell ref="D1:D4"/>
    <mergeCell ref="E1:E4"/>
    <mergeCell ref="R1:R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3">
    <tabColor rgb="FFFF0000"/>
  </sheetPr>
  <dimension ref="A1:BR1916"/>
  <sheetViews>
    <sheetView zoomScale="75" zoomScaleNormal="75" zoomScalePageLayoutView="75" workbookViewId="0">
      <pane xSplit="1" ySplit="2" topLeftCell="K3" activePane="bottomRight" state="frozen"/>
      <selection pane="topRight" activeCell="B1" sqref="B1"/>
      <selection pane="bottomLeft" activeCell="A3" sqref="A3"/>
      <selection pane="bottomRight" activeCell="L129" sqref="L129"/>
    </sheetView>
  </sheetViews>
  <sheetFormatPr baseColWidth="10" defaultColWidth="10.875" defaultRowHeight="15.75"/>
  <cols>
    <col min="1" max="1" width="6.875" style="31" customWidth="1"/>
    <col min="2" max="2" width="8.875" style="31" customWidth="1"/>
    <col min="3" max="3" width="10.75" style="166" customWidth="1"/>
    <col min="4" max="4" width="24.25" style="261" customWidth="1"/>
    <col min="5" max="5" width="17.125" style="261" customWidth="1"/>
    <col min="6" max="8" width="14" style="261" customWidth="1"/>
    <col min="9" max="9" width="20" style="261" customWidth="1"/>
    <col min="10" max="10" width="17.5" style="261" customWidth="1"/>
    <col min="11" max="11" width="15.5" style="261" customWidth="1"/>
    <col min="12" max="12" width="66.125" style="33" customWidth="1"/>
    <col min="13" max="13" width="21.125" style="261" customWidth="1"/>
    <col min="14" max="14" width="18.5" style="33" customWidth="1"/>
    <col min="15" max="15" width="12.5" style="33" customWidth="1"/>
    <col min="16" max="16" width="15.625" style="34" customWidth="1"/>
    <col min="17" max="17" width="10.625" style="35" customWidth="1"/>
    <col min="18" max="18" width="12" style="36" customWidth="1"/>
    <col min="19" max="19" width="11.625" style="37" customWidth="1"/>
    <col min="20" max="20" width="11.625" style="21" customWidth="1"/>
    <col min="21" max="21" width="21.125" style="495" customWidth="1"/>
    <col min="22" max="22" width="8.75" style="38" customWidth="1"/>
    <col min="23" max="23" width="11.125" style="21" customWidth="1"/>
    <col min="24" max="24" width="18.125" style="21" customWidth="1"/>
    <col min="25" max="25" width="11" style="21" customWidth="1"/>
    <col min="26" max="26" width="18.875" style="779" customWidth="1"/>
    <col min="27" max="27" width="15.5" style="21" customWidth="1"/>
    <col min="28" max="30" width="18.375" style="30" customWidth="1"/>
    <col min="31" max="39" width="19.5" style="13" customWidth="1"/>
    <col min="40" max="40" width="16.5" style="30" customWidth="1"/>
    <col min="41" max="41" width="11" style="31" customWidth="1"/>
    <col min="42" max="43" width="8.375" style="39" customWidth="1"/>
    <col min="44" max="44" width="11" style="31" customWidth="1"/>
    <col min="45" max="46" width="8.375" style="39" customWidth="1"/>
    <col min="47" max="47" width="11" style="39" customWidth="1"/>
    <col min="48" max="49" width="8.375" style="39" customWidth="1"/>
    <col min="50" max="53" width="19.5" style="13" customWidth="1"/>
    <col min="54" max="54" width="59.125" style="291" customWidth="1"/>
    <col min="55" max="55" width="12.5" style="302" customWidth="1"/>
    <col min="56" max="56" width="14.875" style="281" customWidth="1"/>
    <col min="57" max="57" width="10.875" style="281"/>
    <col min="58" max="58" width="21.75" style="281" bestFit="1" customWidth="1"/>
    <col min="59" max="59" width="18.125" style="281" bestFit="1" customWidth="1"/>
    <col min="60" max="60" width="3.875" style="281" customWidth="1"/>
    <col min="61" max="61" width="14.5" style="286" bestFit="1" customWidth="1"/>
    <col min="62" max="62" width="4.5" style="281" customWidth="1"/>
    <col min="63" max="65" width="10.875" style="281"/>
    <col min="66" max="66" width="4.75" style="281" customWidth="1"/>
    <col min="67" max="67" width="18.25" style="281" customWidth="1"/>
    <col min="68" max="68" width="3.875" style="281" customWidth="1"/>
    <col min="69" max="69" width="13" style="281" bestFit="1" customWidth="1"/>
    <col min="70" max="16384" width="10.875" style="281"/>
  </cols>
  <sheetData>
    <row r="1" spans="1:70" s="279" customFormat="1" ht="15" customHeight="1">
      <c r="A1" s="929" t="s">
        <v>144</v>
      </c>
      <c r="B1" s="922" t="s">
        <v>145</v>
      </c>
      <c r="C1" s="922" t="s">
        <v>146</v>
      </c>
      <c r="D1" s="922" t="s">
        <v>147</v>
      </c>
      <c r="E1" s="929" t="s">
        <v>148</v>
      </c>
      <c r="F1" s="929" t="s">
        <v>149</v>
      </c>
      <c r="G1" s="929" t="s">
        <v>150</v>
      </c>
      <c r="H1" s="929" t="s">
        <v>151</v>
      </c>
      <c r="I1" s="922" t="s">
        <v>152</v>
      </c>
      <c r="J1" s="929" t="s">
        <v>153</v>
      </c>
      <c r="K1" s="929" t="s">
        <v>154</v>
      </c>
      <c r="L1" s="922" t="s">
        <v>155</v>
      </c>
      <c r="M1" s="949" t="s">
        <v>156</v>
      </c>
      <c r="N1" s="951" t="s">
        <v>157</v>
      </c>
      <c r="O1" s="947" t="s">
        <v>158</v>
      </c>
      <c r="P1" s="949" t="s">
        <v>159</v>
      </c>
      <c r="Q1" s="953" t="s">
        <v>160</v>
      </c>
      <c r="R1" s="953" t="s">
        <v>161</v>
      </c>
      <c r="S1" s="955" t="s">
        <v>162</v>
      </c>
      <c r="T1" s="922" t="s">
        <v>163</v>
      </c>
      <c r="U1" s="957" t="s">
        <v>164</v>
      </c>
      <c r="V1" s="922" t="s">
        <v>165</v>
      </c>
      <c r="W1" s="947" t="s">
        <v>166</v>
      </c>
      <c r="X1" s="947" t="s">
        <v>167</v>
      </c>
      <c r="Y1" s="947" t="s">
        <v>168</v>
      </c>
      <c r="Z1" s="927" t="s">
        <v>169</v>
      </c>
      <c r="AA1" s="922" t="s">
        <v>170</v>
      </c>
      <c r="AB1" s="930" t="s">
        <v>171</v>
      </c>
      <c r="AC1" s="938" t="s">
        <v>172</v>
      </c>
      <c r="AD1" s="940" t="s">
        <v>173</v>
      </c>
      <c r="AE1" s="932" t="s">
        <v>174</v>
      </c>
      <c r="AF1" s="933" t="s">
        <v>175</v>
      </c>
      <c r="AG1" s="932" t="s">
        <v>176</v>
      </c>
      <c r="AH1" s="942" t="s">
        <v>177</v>
      </c>
      <c r="AI1" s="943" t="s">
        <v>178</v>
      </c>
      <c r="AJ1" s="942" t="s">
        <v>179</v>
      </c>
      <c r="AK1" s="937" t="s">
        <v>180</v>
      </c>
      <c r="AL1" s="935" t="s">
        <v>181</v>
      </c>
      <c r="AM1" s="937" t="s">
        <v>182</v>
      </c>
      <c r="AN1" s="923" t="s">
        <v>183</v>
      </c>
      <c r="AO1" s="922" t="s">
        <v>184</v>
      </c>
      <c r="AP1" s="922"/>
      <c r="AQ1" s="922"/>
      <c r="AR1" s="922" t="s">
        <v>185</v>
      </c>
      <c r="AS1" s="922"/>
      <c r="AT1" s="922"/>
      <c r="AU1" s="922" t="s">
        <v>186</v>
      </c>
      <c r="AV1" s="922"/>
      <c r="AW1" s="922"/>
      <c r="AX1" s="923" t="s">
        <v>187</v>
      </c>
      <c r="AY1" s="924" t="s">
        <v>188</v>
      </c>
      <c r="AZ1" s="924" t="s">
        <v>189</v>
      </c>
      <c r="BA1" s="924" t="s">
        <v>190</v>
      </c>
      <c r="BB1" s="925" t="s">
        <v>191</v>
      </c>
      <c r="BC1" s="278"/>
      <c r="BD1" s="279" t="s">
        <v>20</v>
      </c>
      <c r="BE1" s="279" t="s">
        <v>192</v>
      </c>
      <c r="BI1" s="285"/>
    </row>
    <row r="2" spans="1:70" s="279" customFormat="1" ht="62.25" customHeight="1" thickBot="1">
      <c r="A2" s="946"/>
      <c r="B2" s="929"/>
      <c r="C2" s="929"/>
      <c r="D2" s="929"/>
      <c r="E2" s="946"/>
      <c r="F2" s="946"/>
      <c r="G2" s="946"/>
      <c r="H2" s="946"/>
      <c r="I2" s="929"/>
      <c r="J2" s="946"/>
      <c r="K2" s="946"/>
      <c r="L2" s="929"/>
      <c r="M2" s="950"/>
      <c r="N2" s="952"/>
      <c r="O2" s="948"/>
      <c r="P2" s="950"/>
      <c r="Q2" s="954"/>
      <c r="R2" s="954"/>
      <c r="S2" s="956"/>
      <c r="T2" s="929"/>
      <c r="U2" s="958"/>
      <c r="V2" s="929"/>
      <c r="W2" s="948"/>
      <c r="X2" s="948"/>
      <c r="Y2" s="948"/>
      <c r="Z2" s="928"/>
      <c r="AA2" s="929"/>
      <c r="AB2" s="931"/>
      <c r="AC2" s="939"/>
      <c r="AD2" s="941"/>
      <c r="AE2" s="933"/>
      <c r="AF2" s="934"/>
      <c r="AG2" s="933"/>
      <c r="AH2" s="943"/>
      <c r="AI2" s="944"/>
      <c r="AJ2" s="943"/>
      <c r="AK2" s="935"/>
      <c r="AL2" s="936"/>
      <c r="AM2" s="935"/>
      <c r="AN2" s="924"/>
      <c r="AO2" s="645" t="s">
        <v>193</v>
      </c>
      <c r="AP2" s="645" t="s">
        <v>194</v>
      </c>
      <c r="AQ2" s="645" t="s">
        <v>195</v>
      </c>
      <c r="AR2" s="645" t="s">
        <v>196</v>
      </c>
      <c r="AS2" s="645" t="s">
        <v>194</v>
      </c>
      <c r="AT2" s="645" t="s">
        <v>197</v>
      </c>
      <c r="AU2" s="645" t="s">
        <v>196</v>
      </c>
      <c r="AV2" s="645" t="s">
        <v>194</v>
      </c>
      <c r="AW2" s="645" t="s">
        <v>198</v>
      </c>
      <c r="AX2" s="924"/>
      <c r="AY2" s="945"/>
      <c r="AZ2" s="945"/>
      <c r="BA2" s="945"/>
      <c r="BB2" s="926"/>
      <c r="BC2" s="278"/>
      <c r="BD2" s="279" t="s">
        <v>19</v>
      </c>
      <c r="BE2" s="279" t="s">
        <v>36</v>
      </c>
      <c r="BI2" s="285"/>
    </row>
    <row r="3" spans="1:70" s="280" customFormat="1" ht="57" customHeight="1">
      <c r="A3" s="916" t="s">
        <v>18</v>
      </c>
      <c r="B3" s="48" t="s">
        <v>199</v>
      </c>
      <c r="C3" s="49">
        <v>173</v>
      </c>
      <c r="D3" s="407" t="str">
        <f>+IFERROR(INDEX(DESEMPATE!$D$3:$D$80,MATCH('EXP GEN.'!B3,DESEMPATE!$C$3:$C$80,0)),"")</f>
        <v>3B PROYECTOS S.A.A</v>
      </c>
      <c r="E3" s="408" t="str">
        <f>IF(D3="","",IF(VLOOKUP(D3,DESEMPATE!D$3:$E$137,2,FALSE)=1,"N/A",IF(VLOOKUP(D3,DESEMPATE!D$3:$E$137,2,FALSE)&gt;=0.51,"SI","NO")))</f>
        <v>N/A</v>
      </c>
      <c r="F3" s="363" t="s">
        <v>20</v>
      </c>
      <c r="G3" s="363" t="s">
        <v>20</v>
      </c>
      <c r="H3" s="363" t="s">
        <v>20</v>
      </c>
      <c r="I3" s="60" t="s">
        <v>200</v>
      </c>
      <c r="J3" s="60" t="s">
        <v>201</v>
      </c>
      <c r="K3" s="60" t="s">
        <v>202</v>
      </c>
      <c r="L3" s="448" t="s">
        <v>203</v>
      </c>
      <c r="M3" s="60" t="s">
        <v>20</v>
      </c>
      <c r="N3" s="639" t="s">
        <v>20</v>
      </c>
      <c r="O3" s="635" t="str">
        <f>IF(Q3&gt;DATE(1990,1,1),"SI","NO")</f>
        <v>SI</v>
      </c>
      <c r="P3" s="52">
        <v>0.5</v>
      </c>
      <c r="Q3" s="449">
        <v>39694</v>
      </c>
      <c r="R3" s="449">
        <v>40283</v>
      </c>
      <c r="S3" s="19">
        <f>IF(R3="","",YEAR(R3))</f>
        <v>2010</v>
      </c>
      <c r="T3" s="451">
        <v>515000</v>
      </c>
      <c r="U3" s="491">
        <v>3136622318</v>
      </c>
      <c r="V3" s="56" t="s">
        <v>204</v>
      </c>
      <c r="W3" s="48" t="str">
        <f>IF(V3="","",IF(V3="COP","N/A",IF(V3="EUR",VLOOKUP(R3,'SH EURO'!$A$6:$B$6338,2,FALSE),"REVISAR")))</f>
        <v>N/A</v>
      </c>
      <c r="X3" s="58" t="str">
        <f>IF(U3="","",IF(W3="N/A","N/A",W3*U3))</f>
        <v>N/A</v>
      </c>
      <c r="Y3" s="172">
        <f>IF(V3="","",IF(V3="COP",1,IF(W3&lt;&gt;"N/A",VLOOKUP(R3,'SH TRM'!$A$9:$B$8912,2,FALSE),"REVISAR")))</f>
        <v>1</v>
      </c>
      <c r="Z3" s="775">
        <f>IF(Y3&lt;&gt;"",IF(V3&lt;&gt;"COP",X3*Y3,U3),"")</f>
        <v>3136622318</v>
      </c>
      <c r="AA3" s="59">
        <f>+IFERROR(Z3/T3,"")</f>
        <v>6090.5287728155336</v>
      </c>
      <c r="AB3" s="59">
        <f>IF(OR(M3="",M3="NO"),"",IF(F3="SI",IFERROR(AA3*P3,""),""))</f>
        <v>3045.2643864077668</v>
      </c>
      <c r="AC3" s="59">
        <f>IF(OR(M3="",M3="NO"),"",IF(G3="SI",IFERROR(AA3*P3,""),""))</f>
        <v>3045.2643864077668</v>
      </c>
      <c r="AD3" s="59">
        <f>IF(OR(M3="",M3="NO"),"",IF(H3="SI",IFERROR(AA3*P3,""),""))</f>
        <v>3045.2643864077668</v>
      </c>
      <c r="AE3" s="904" t="str">
        <f>IF(COUNTIF(AB3:AB6,"")=4,"",IF(SUM(AB3:AB6)&gt;=CM005M1,"CUMPLE","NO CUMPLE"))</f>
        <v>CUMPLE</v>
      </c>
      <c r="AF3" s="904" t="str">
        <f>IF(COUNTIF(AB3:AB6,"")=4,"",IF(COUNTIF(E3:E6,"N/A")&gt;0,IF(SUMIF(E3:E6,"N/A",AB3:AB6)&gt;=CM005LM1,"CUMPLE","NO CUMPLE"),IF(SUMIF(E3:E6,"SI",AB3:AB6)&gt;=CM005LM1,"CUMPLE","NO CUMPLE")))</f>
        <v>CUMPLE</v>
      </c>
      <c r="AG3" s="635" t="str">
        <f>+IF(AB3="","",IF(AB3&gt;=CM005EMM1,"CUMPLE","NO CUMPLE"))</f>
        <v>CUMPLE</v>
      </c>
      <c r="AH3" s="900" t="str">
        <f>IF(COUNTIF(AC3:AC6,"")=4,"",IF(SUM(AC3:AC6)&gt;=CM005M2,"CUMPLE","NO CUMPLE"))</f>
        <v>CUMPLE</v>
      </c>
      <c r="AI3" s="900" t="str">
        <f>IF(COUNTIF(AC3:AC6,"")=4,"",IF(COUNTIF(E3:E6,"N/A")&gt;0,IF(SUMIF(E3:E6,"N/A",AC3:AC6)&gt;=CM005LM2,"CUMPLE","NO CUMPLE"),IF(SUMIF(E3:E6,"SI",AC3:AC6)&gt;=CM005LM2,"CUMPLE","NO CUMPLE")))</f>
        <v>CUMPLE</v>
      </c>
      <c r="AJ3" s="635" t="str">
        <f t="shared" ref="AJ3:AJ66" si="0">+IF(AC3="","",IF(AC3&gt;=CM005EMM2,"CUMPLE","NO CUMPLE"))</f>
        <v>CUMPLE</v>
      </c>
      <c r="AK3" s="900" t="str">
        <f>IF(COUNTIF(AD3:AD6,"")=4,"",IF(SUM(AD3:AD6)&gt;=CM005M3,"CUMPLE","NO CUMPLE"))</f>
        <v>CUMPLE</v>
      </c>
      <c r="AL3" s="900" t="str">
        <f>IF(COUNTIF(AD3:AD6,"")=4,"",IF(COUNTIF(E3:E6,"N/A")&gt;0,IF(SUMIF(E3:E6,"N/A",AD3:AD6)&gt;=CM005LM3,"CUMPLE","NO CUMPLE"),IF(SUMIF(E3:E6,"SI",AD3:AD6)&gt;=CM005LM3,"CUMPLE","NO CUMPLE")))</f>
        <v>CUMPLE</v>
      </c>
      <c r="AM3" s="635" t="str">
        <f t="shared" ref="AM3:AM66" si="1">+IF(AD3="","",IF(AD3&gt;=CM005EMM3,"CUMPLE","NO CUMPLE"))</f>
        <v>CUMPLE</v>
      </c>
      <c r="AN3" s="60">
        <v>43</v>
      </c>
      <c r="AO3" s="960" t="s">
        <v>20</v>
      </c>
      <c r="AP3" s="960"/>
      <c r="AQ3" s="960"/>
      <c r="AR3" s="960" t="s">
        <v>20</v>
      </c>
      <c r="AS3" s="960"/>
      <c r="AT3" s="960"/>
      <c r="AU3" s="960" t="s">
        <v>20</v>
      </c>
      <c r="AV3" s="960"/>
      <c r="AW3" s="960"/>
      <c r="AX3" s="644" t="s">
        <v>20</v>
      </c>
      <c r="AY3" s="900" t="s">
        <v>19</v>
      </c>
      <c r="AZ3" s="900" t="s">
        <v>19</v>
      </c>
      <c r="BA3" s="900" t="s">
        <v>19</v>
      </c>
      <c r="BB3" s="323"/>
      <c r="BC3" s="300"/>
      <c r="BI3" s="283"/>
      <c r="BO3" s="283"/>
      <c r="BQ3" s="283"/>
      <c r="BR3" s="284"/>
    </row>
    <row r="4" spans="1:70" s="280" customFormat="1" ht="78" customHeight="1">
      <c r="A4" s="917"/>
      <c r="B4" s="13" t="s">
        <v>199</v>
      </c>
      <c r="C4" s="14">
        <v>173</v>
      </c>
      <c r="D4" s="14" t="str">
        <f>+IFERROR(INDEX(DESEMPATE!$D$3:$D$80,MATCH('EXP GEN.'!B4,DESEMPATE!$C$3:$C$80,0)),"")</f>
        <v>3B PROYECTOS S.A.A</v>
      </c>
      <c r="E4" s="384" t="str">
        <f>IF(D4="","",IF(VLOOKUP(D4,DESEMPATE!D$3:$E$137,2,FALSE)=1,"N/A",IF(VLOOKUP(D4,DESEMPATE!D$3:$E$137,2,FALSE)&gt;=0.51,"SI","NO")))</f>
        <v>N/A</v>
      </c>
      <c r="F4" s="364" t="s">
        <v>20</v>
      </c>
      <c r="G4" s="364" t="s">
        <v>20</v>
      </c>
      <c r="H4" s="364" t="s">
        <v>20</v>
      </c>
      <c r="I4" s="24" t="s">
        <v>205</v>
      </c>
      <c r="J4" s="24" t="s">
        <v>201</v>
      </c>
      <c r="K4" s="471" t="s">
        <v>206</v>
      </c>
      <c r="L4" s="455" t="s">
        <v>207</v>
      </c>
      <c r="M4" s="24" t="s">
        <v>20</v>
      </c>
      <c r="N4" s="638" t="s">
        <v>20</v>
      </c>
      <c r="O4" s="638" t="str">
        <f>IF(Q4&gt;DATE(1990,1,1),"SI","NO")</f>
        <v>SI</v>
      </c>
      <c r="P4" s="452">
        <v>1</v>
      </c>
      <c r="Q4" s="453">
        <v>38929</v>
      </c>
      <c r="R4" s="453">
        <v>39553</v>
      </c>
      <c r="S4" s="19">
        <f>IF(R4="","",YEAR(R4))</f>
        <v>2008</v>
      </c>
      <c r="T4" s="454">
        <v>461500</v>
      </c>
      <c r="U4" s="492">
        <v>3010928835</v>
      </c>
      <c r="V4" s="20" t="s">
        <v>204</v>
      </c>
      <c r="W4" s="13" t="str">
        <f>IF(V4="","",IF(V4="COP","N/A",IF(V4="EUR",VLOOKUP(R4,'SH EURO'!$A$6:$B$6338,2,FALSE),"REVISAR")))</f>
        <v>N/A</v>
      </c>
      <c r="X4" s="23" t="str">
        <f>IF(U4="","",IF(W4="N/A","N/A",W4*U4))</f>
        <v>N/A</v>
      </c>
      <c r="Y4" s="23">
        <f>IF(V4="","",IF(V4="COP",1,IF(W4&lt;&gt;"N/A",VLOOKUP(R4,'SH TRM'!$A$9:$B$8912,2,FALSE),"REVISAR")))</f>
        <v>1</v>
      </c>
      <c r="Z4" s="776">
        <f>IF(Y4&lt;&gt;"",IF(V4&lt;&gt;"COP",X4*Y4,U4),"")</f>
        <v>3010928835</v>
      </c>
      <c r="AA4" s="12">
        <f>+IFERROR(Z4/T4,"")</f>
        <v>6524.2228277356444</v>
      </c>
      <c r="AB4" s="12">
        <f>IF(OR(M4="",M4="NO"),"",IF(F4="SI",IFERROR(AA4*P4,""),""))</f>
        <v>6524.2228277356444</v>
      </c>
      <c r="AC4" s="12">
        <f>IF(OR(M4="",M4="NO"),"",IF(G4="SI",IFERROR(AA4*P4,""),""))</f>
        <v>6524.2228277356444</v>
      </c>
      <c r="AD4" s="12">
        <f>IF(OR(M4="",M4="NO"),"",IF(H4="SI",IFERROR(AA4*P4,""),""))</f>
        <v>6524.2228277356444</v>
      </c>
      <c r="AE4" s="903"/>
      <c r="AF4" s="903"/>
      <c r="AG4" s="638" t="str">
        <f t="shared" ref="AG4:AG22" si="2">+IF(AB4="","",IF(AB4&gt;=CM005EMM1,"CUMPLE","NO CUMPLE"))</f>
        <v>CUMPLE</v>
      </c>
      <c r="AH4" s="901"/>
      <c r="AI4" s="901"/>
      <c r="AJ4" s="638" t="str">
        <f t="shared" si="0"/>
        <v>CUMPLE</v>
      </c>
      <c r="AK4" s="901"/>
      <c r="AL4" s="901"/>
      <c r="AM4" s="638" t="str">
        <f t="shared" si="1"/>
        <v>CUMPLE</v>
      </c>
      <c r="AN4" s="24">
        <v>60</v>
      </c>
      <c r="AO4" s="903" t="s">
        <v>20</v>
      </c>
      <c r="AP4" s="903"/>
      <c r="AQ4" s="903"/>
      <c r="AR4" s="903" t="s">
        <v>20</v>
      </c>
      <c r="AS4" s="903"/>
      <c r="AT4" s="903"/>
      <c r="AU4" s="903" t="s">
        <v>20</v>
      </c>
      <c r="AV4" s="903"/>
      <c r="AW4" s="903"/>
      <c r="AX4" s="638" t="s">
        <v>20</v>
      </c>
      <c r="AY4" s="901"/>
      <c r="AZ4" s="901"/>
      <c r="BA4" s="901"/>
      <c r="BB4" s="324"/>
      <c r="BC4" s="300"/>
      <c r="BI4" s="283"/>
      <c r="BO4" s="283"/>
      <c r="BQ4" s="283"/>
      <c r="BR4" s="284"/>
    </row>
    <row r="5" spans="1:70" s="280" customFormat="1" ht="15.75" customHeight="1">
      <c r="A5" s="917"/>
      <c r="B5" s="13"/>
      <c r="C5" s="14"/>
      <c r="D5" s="14"/>
      <c r="E5" s="384"/>
      <c r="F5" s="364"/>
      <c r="G5" s="364"/>
      <c r="H5" s="364"/>
      <c r="I5" s="24"/>
      <c r="J5" s="24"/>
      <c r="K5" s="24"/>
      <c r="L5" s="288"/>
      <c r="M5" s="24"/>
      <c r="N5" s="638"/>
      <c r="O5" s="638"/>
      <c r="P5" s="17"/>
      <c r="Q5" s="18"/>
      <c r="R5" s="18"/>
      <c r="S5" s="19"/>
      <c r="T5" s="20"/>
      <c r="U5" s="490"/>
      <c r="V5" s="21"/>
      <c r="W5" s="13"/>
      <c r="X5" s="22"/>
      <c r="Y5" s="46"/>
      <c r="Z5" s="776"/>
      <c r="AA5" s="12"/>
      <c r="AB5" s="12"/>
      <c r="AC5" s="12"/>
      <c r="AD5" s="12"/>
      <c r="AE5" s="903"/>
      <c r="AF5" s="903"/>
      <c r="AG5" s="638" t="str">
        <f t="shared" si="2"/>
        <v/>
      </c>
      <c r="AH5" s="901"/>
      <c r="AI5" s="901"/>
      <c r="AJ5" s="638" t="str">
        <f t="shared" si="0"/>
        <v/>
      </c>
      <c r="AK5" s="901"/>
      <c r="AL5" s="901"/>
      <c r="AM5" s="638" t="str">
        <f t="shared" si="1"/>
        <v/>
      </c>
      <c r="AN5" s="24"/>
      <c r="AO5" s="903"/>
      <c r="AP5" s="903"/>
      <c r="AQ5" s="903"/>
      <c r="AR5" s="903"/>
      <c r="AS5" s="903"/>
      <c r="AT5" s="903"/>
      <c r="AU5" s="903"/>
      <c r="AV5" s="903"/>
      <c r="AW5" s="903"/>
      <c r="AX5" s="638"/>
      <c r="AY5" s="901"/>
      <c r="AZ5" s="901"/>
      <c r="BA5" s="901"/>
      <c r="BB5" s="295"/>
      <c r="BC5" s="300"/>
      <c r="BI5" s="283"/>
    </row>
    <row r="6" spans="1:70" s="417" customFormat="1" ht="15.75" customHeight="1" thickBot="1">
      <c r="A6" s="917"/>
      <c r="B6" s="61"/>
      <c r="C6" s="76"/>
      <c r="D6" s="76" t="str">
        <f>+IFERROR(INDEX(DESEMPATE!$D$3:$D$80,MATCH('EXP GEN.'!B6,DESEMPATE!$C$3:$C$80,0)),"")</f>
        <v/>
      </c>
      <c r="E6" s="409" t="str">
        <f>IF(D6="","",IF(VLOOKUP(D6,DESEMPATE!D$3:$E$137,2,FALSE)=1,"N/A",IF(VLOOKUP(D6,DESEMPATE!D$3:$E$137,2,FALSE)&gt;=0.51,"SI","NO")))</f>
        <v/>
      </c>
      <c r="F6" s="365"/>
      <c r="G6" s="365"/>
      <c r="H6" s="365"/>
      <c r="I6" s="170"/>
      <c r="J6" s="170"/>
      <c r="K6" s="170"/>
      <c r="L6" s="290"/>
      <c r="M6" s="170"/>
      <c r="N6" s="640"/>
      <c r="O6" s="640"/>
      <c r="P6" s="63"/>
      <c r="Q6" s="64"/>
      <c r="R6" s="64"/>
      <c r="S6" s="65"/>
      <c r="T6" s="66"/>
      <c r="U6" s="493"/>
      <c r="V6" s="67"/>
      <c r="W6" s="61"/>
      <c r="X6" s="68"/>
      <c r="Y6" s="69"/>
      <c r="Z6" s="777"/>
      <c r="AA6" s="70"/>
      <c r="AB6" s="70"/>
      <c r="AC6" s="70"/>
      <c r="AD6" s="70"/>
      <c r="AE6" s="903"/>
      <c r="AF6" s="903"/>
      <c r="AG6" s="636" t="str">
        <f t="shared" si="2"/>
        <v/>
      </c>
      <c r="AH6" s="901"/>
      <c r="AI6" s="901"/>
      <c r="AJ6" s="640" t="str">
        <f t="shared" si="0"/>
        <v/>
      </c>
      <c r="AK6" s="901"/>
      <c r="AL6" s="901"/>
      <c r="AM6" s="640" t="str">
        <f t="shared" si="1"/>
        <v/>
      </c>
      <c r="AN6" s="170"/>
      <c r="AO6" s="907"/>
      <c r="AP6" s="908"/>
      <c r="AQ6" s="909"/>
      <c r="AR6" s="907"/>
      <c r="AS6" s="908"/>
      <c r="AT6" s="909"/>
      <c r="AU6" s="907"/>
      <c r="AV6" s="908"/>
      <c r="AW6" s="909"/>
      <c r="AX6" s="640"/>
      <c r="AY6" s="902"/>
      <c r="AZ6" s="902"/>
      <c r="BA6" s="902"/>
      <c r="BB6" s="415"/>
      <c r="BC6" s="416"/>
      <c r="BI6" s="418"/>
    </row>
    <row r="7" spans="1:70" s="280" customFormat="1" ht="57">
      <c r="A7" s="916" t="s">
        <v>21</v>
      </c>
      <c r="B7" s="40" t="s">
        <v>208</v>
      </c>
      <c r="C7" s="167">
        <v>147</v>
      </c>
      <c r="D7" s="407" t="str">
        <f>+IFERROR(INDEX(DESEMPATE!$D$3:$D$80,MATCH('EXP GEN.'!B7,DESEMPATE!$C$3:$C$80,0)),"")</f>
        <v>ICEACSA CONSULTORES SUCURSAL COLOMBIA</v>
      </c>
      <c r="E7" s="382" t="str">
        <f>IF(D7="","",IF(VLOOKUP(D7,DESEMPATE!D$3:$E$137,2,FALSE)=1,"N/A",IF(VLOOKUP(D7,DESEMPATE!D$3:$E$137,2,FALSE)&gt;=0.51,"SI","NO")))</f>
        <v>SI</v>
      </c>
      <c r="F7" s="366" t="str">
        <f>+DESEMPATE!$H$4</f>
        <v>SI</v>
      </c>
      <c r="G7" s="366" t="str">
        <f>+DESEMPATE!$I$4</f>
        <v>SI</v>
      </c>
      <c r="H7" s="366" t="str">
        <f>+DESEMPATE!$J$4</f>
        <v>SI</v>
      </c>
      <c r="I7" s="501" t="s">
        <v>209</v>
      </c>
      <c r="J7" s="60" t="s">
        <v>210</v>
      </c>
      <c r="K7" s="60" t="s">
        <v>211</v>
      </c>
      <c r="L7" s="51" t="s">
        <v>212</v>
      </c>
      <c r="M7" s="173" t="s">
        <v>20</v>
      </c>
      <c r="N7" s="639" t="s">
        <v>20</v>
      </c>
      <c r="O7" s="635" t="str">
        <f>IF(Q7&gt;DATE(1990,1,1),"SI","NO")</f>
        <v>SI</v>
      </c>
      <c r="P7" s="52">
        <v>1</v>
      </c>
      <c r="Q7" s="53">
        <v>37839</v>
      </c>
      <c r="R7" s="53">
        <v>38869</v>
      </c>
      <c r="S7" s="19">
        <f t="shared" ref="S7:S12" si="3">IF(R7="","",YEAR(R7))</f>
        <v>2006</v>
      </c>
      <c r="T7" s="171">
        <v>408000</v>
      </c>
      <c r="U7" s="488">
        <v>1115922.3700000001</v>
      </c>
      <c r="V7" s="56" t="s">
        <v>213</v>
      </c>
      <c r="W7" s="40">
        <f>IF(V7="","",IF(V7="COP","N/A",IF(V7="EUR",VLOOKUP(R7,'SH EURO'!$A$6:$B$6338,2,FALSE),"REVISAR")))</f>
        <v>1.2859</v>
      </c>
      <c r="X7" s="45">
        <f t="shared" ref="X7:X24" si="4">IF(U7="","",IF(W7="N/A","N/A",W7*U7))</f>
        <v>1434964.5755830002</v>
      </c>
      <c r="Y7" s="46">
        <f>IF(V7="","",IF(V7="COP",1,IF(W7&lt;&gt;"N/A",VLOOKUP(R7,'SH TRM'!$A$9:$B$8912,2,FALSE),"REVISAR")))</f>
        <v>2486.0700000000002</v>
      </c>
      <c r="Z7" s="778">
        <f t="shared" ref="Z7:Z23" si="5">IF(Y7&lt;&gt;"",IF(V7&lt;&gt;"COP",X7*Y7,U7),"")</f>
        <v>3567422382.4196296</v>
      </c>
      <c r="AA7" s="47">
        <f t="shared" ref="AA7:AA23" si="6">+IFERROR(Z7/T7,"")</f>
        <v>8743.6823098520326</v>
      </c>
      <c r="AB7" s="47">
        <f t="shared" ref="AB7:AB23" si="7">IF(OR(M7="",M7="NO"),"",IF(F7="SI",IFERROR(AA7*P7,""),""))</f>
        <v>8743.6823098520326</v>
      </c>
      <c r="AC7" s="47">
        <f t="shared" ref="AC7:AC23" si="8">IF(OR(M7="",M7="NO"),"",IF(G7="SI",IFERROR(AA7*P7,""),""))</f>
        <v>8743.6823098520326</v>
      </c>
      <c r="AD7" s="47">
        <f t="shared" ref="AD7:AD23" si="9">IF(OR(M7="",M7="NO"),"",IF(H7="SI",IFERROR(AA7*P7,""),""))</f>
        <v>8743.6823098520326</v>
      </c>
      <c r="AE7" s="904" t="str">
        <f>IF(COUNTIF(AB7:AB10,"")=4,"",IF(SUM(AB7:AB10)&gt;=CM005M1,"CUMPLE","NO CUMPLE"))</f>
        <v>CUMPLE</v>
      </c>
      <c r="AF7" s="904" t="str">
        <f>IF(COUNTIF(AB7:AB10,"")=4,"",IF(COUNTIF(E7:E10,"N/A")&gt;0,IF(SUMIF(E7:E10,"N/A",AB7:AB10)&gt;=CM005LM1,"CUMPLE","NO CUMPLE"),IF(SUMIF(E7:E10,"SI",AB7:AB10)&gt;=CM005LM1,"CUMPLE","NO CUMPLE")))</f>
        <v>CUMPLE</v>
      </c>
      <c r="AG7" s="635" t="str">
        <f t="shared" si="2"/>
        <v>CUMPLE</v>
      </c>
      <c r="AH7" s="900" t="str">
        <f>IF(COUNTIF(AC7:AC10,"")=4,"",IF(SUM(AC7:AC10)&gt;=CM005M2,"CUMPLE","NO CUMPLE"))</f>
        <v>CUMPLE</v>
      </c>
      <c r="AI7" s="900" t="str">
        <f>IF(COUNTIF(AC7:AC10,"")=4,"",IF(COUNTIF(E7:E10,"N/A")&gt;0,IF(SUMIF(E7:E10,"N/A",AC7:AC10)&gt;=CM005LM2,"CUMPLE","NO CUMPLE"),IF(SUMIF(E7:E10,"SI",AC7:AC10)&gt;=CM005LM2,"CUMPLE","NO CUMPLE")))</f>
        <v>CUMPLE</v>
      </c>
      <c r="AJ7" s="636" t="str">
        <f t="shared" si="0"/>
        <v>CUMPLE</v>
      </c>
      <c r="AK7" s="900" t="str">
        <f>IF(COUNTIF(AD7:AD10,"")=4,"",IF(SUM(AD7:AD10)&gt;=CM005M3,"CUMPLE","NO CUMPLE"))</f>
        <v>CUMPLE</v>
      </c>
      <c r="AL7" s="900" t="str">
        <f>IF(COUNTIF(AD7:AD10,"")=4,"",IF(COUNTIF(E7:E10,"N/A")&gt;0,IF(SUMIF(E7:E10,"N/A",AD7:AD10)&gt;=CM005LM3,"CUMPLE","NO CUMPLE"),IF(SUMIF(E7:E10,"SI",AD7:AD10)&gt;=CM005LM3,"CUMPLE","NO CUMPLE")))</f>
        <v>CUMPLE</v>
      </c>
      <c r="AM7" s="636" t="str">
        <f t="shared" si="1"/>
        <v>CUMPLE</v>
      </c>
      <c r="AN7" s="60">
        <v>11</v>
      </c>
      <c r="AO7" s="904" t="s">
        <v>192</v>
      </c>
      <c r="AP7" s="904"/>
      <c r="AQ7" s="904"/>
      <c r="AR7" s="904" t="s">
        <v>20</v>
      </c>
      <c r="AS7" s="904"/>
      <c r="AT7" s="904"/>
      <c r="AU7" s="904" t="s">
        <v>20</v>
      </c>
      <c r="AV7" s="904"/>
      <c r="AW7" s="904"/>
      <c r="AX7" s="639" t="s">
        <v>20</v>
      </c>
      <c r="AY7" s="900"/>
      <c r="AZ7" s="900"/>
      <c r="BA7" s="900"/>
      <c r="BB7" s="315"/>
      <c r="BC7" s="300"/>
      <c r="BI7" s="283"/>
    </row>
    <row r="8" spans="1:70" s="280" customFormat="1" ht="71.25">
      <c r="A8" s="917"/>
      <c r="B8" s="13" t="s">
        <v>214</v>
      </c>
      <c r="C8" s="164">
        <v>150</v>
      </c>
      <c r="D8" s="14" t="str">
        <f>+IFERROR(INDEX(DESEMPATE!$D$3:$D$80,MATCH('EXP GEN.'!B8,DESEMPATE!$C$3:$C$80,0)),"")</f>
        <v>COPEBA LTDA</v>
      </c>
      <c r="E8" s="299" t="str">
        <f>IF(D8="","",IF(VLOOKUP(D8,DESEMPATE!D$3:$E$137,2,FALSE)=1,"N/A",IF(VLOOKUP(D8,DESEMPATE!D$3:$E$137,2,FALSE)&gt;=0.51,"SI","NO")))</f>
        <v>NO</v>
      </c>
      <c r="F8" s="366" t="str">
        <f>+DESEMPATE!$H$4</f>
        <v>SI</v>
      </c>
      <c r="G8" s="366" t="str">
        <f>+DESEMPATE!$I$4</f>
        <v>SI</v>
      </c>
      <c r="H8" s="366" t="str">
        <f>+DESEMPATE!$J$4</f>
        <v>SI</v>
      </c>
      <c r="I8" s="24" t="s">
        <v>215</v>
      </c>
      <c r="J8" s="24" t="s">
        <v>201</v>
      </c>
      <c r="K8" s="24" t="s">
        <v>216</v>
      </c>
      <c r="L8" s="16" t="s">
        <v>217</v>
      </c>
      <c r="M8" s="24" t="s">
        <v>20</v>
      </c>
      <c r="N8" s="638" t="s">
        <v>20</v>
      </c>
      <c r="O8" s="638" t="str">
        <f t="shared" ref="O8:O21" si="10">IF(Q8&gt;DATE(1990,1,1),"SI","NO")</f>
        <v>SI</v>
      </c>
      <c r="P8" s="17">
        <v>0.9</v>
      </c>
      <c r="Q8" s="18">
        <v>39770</v>
      </c>
      <c r="R8" s="18">
        <v>40711</v>
      </c>
      <c r="S8" s="19">
        <f t="shared" si="3"/>
        <v>2011</v>
      </c>
      <c r="T8" s="20">
        <v>535600</v>
      </c>
      <c r="U8" s="489">
        <v>2159192501</v>
      </c>
      <c r="V8" s="21" t="s">
        <v>204</v>
      </c>
      <c r="W8" s="13" t="str">
        <f>IF(V8="","",IF(V8="COP","N/A",IF(V8="EUR",VLOOKUP(R8,'SH EURO'!$A$6:$B$6338,2,FALSE),"REVISAR")))</f>
        <v>N/A</v>
      </c>
      <c r="X8" s="22" t="str">
        <f t="shared" si="4"/>
        <v>N/A</v>
      </c>
      <c r="Y8" s="23">
        <f>IF(V8="","",IF(V8="COP",1,IF(W8&lt;&gt;"N/A",VLOOKUP(R8,'SH TRM'!$A$9:$B$8912,2,FALSE),"REVISAR")))</f>
        <v>1</v>
      </c>
      <c r="Z8" s="776">
        <f t="shared" si="5"/>
        <v>2159192501</v>
      </c>
      <c r="AA8" s="12">
        <f t="shared" si="6"/>
        <v>4031.3526904406272</v>
      </c>
      <c r="AB8" s="12">
        <f t="shared" si="7"/>
        <v>3628.2174213965645</v>
      </c>
      <c r="AC8" s="12">
        <f t="shared" si="8"/>
        <v>3628.2174213965645</v>
      </c>
      <c r="AD8" s="12">
        <f t="shared" si="9"/>
        <v>3628.2174213965645</v>
      </c>
      <c r="AE8" s="903"/>
      <c r="AF8" s="903"/>
      <c r="AG8" s="638" t="str">
        <f t="shared" si="2"/>
        <v>CUMPLE</v>
      </c>
      <c r="AH8" s="901"/>
      <c r="AI8" s="901"/>
      <c r="AJ8" s="638" t="str">
        <f t="shared" si="0"/>
        <v>CUMPLE</v>
      </c>
      <c r="AK8" s="901"/>
      <c r="AL8" s="901"/>
      <c r="AM8" s="638" t="str">
        <f t="shared" si="1"/>
        <v>CUMPLE</v>
      </c>
      <c r="AN8" s="24">
        <v>22</v>
      </c>
      <c r="AO8" s="919" t="s">
        <v>20</v>
      </c>
      <c r="AP8" s="920"/>
      <c r="AQ8" s="921"/>
      <c r="AR8" s="919" t="s">
        <v>20</v>
      </c>
      <c r="AS8" s="920"/>
      <c r="AT8" s="921"/>
      <c r="AU8" s="919" t="s">
        <v>20</v>
      </c>
      <c r="AV8" s="920"/>
      <c r="AW8" s="921"/>
      <c r="AX8" s="638" t="s">
        <v>20</v>
      </c>
      <c r="AY8" s="901"/>
      <c r="AZ8" s="901"/>
      <c r="BA8" s="901"/>
      <c r="BB8" s="297"/>
      <c r="BC8" s="300"/>
      <c r="BI8" s="283"/>
    </row>
    <row r="9" spans="1:70" s="280" customFormat="1" ht="71.25">
      <c r="A9" s="917"/>
      <c r="B9" s="13" t="s">
        <v>214</v>
      </c>
      <c r="C9" s="164">
        <v>152</v>
      </c>
      <c r="D9" s="14" t="str">
        <f>+IFERROR(INDEX(DESEMPATE!$D$3:$D$80,MATCH('EXP GEN.'!B9,DESEMPATE!$C$3:$C$80,0)),"")</f>
        <v>COPEBA LTDA</v>
      </c>
      <c r="E9" s="299" t="str">
        <f>IF(D9="","",IF(VLOOKUP(D9,DESEMPATE!D$3:$E$137,2,FALSE)=1,"N/A",IF(VLOOKUP(D9,DESEMPATE!D$3:$E$137,2,FALSE)&gt;=0.51,"SI","NO")))</f>
        <v>NO</v>
      </c>
      <c r="F9" s="366" t="str">
        <f>+DESEMPATE!$H$4</f>
        <v>SI</v>
      </c>
      <c r="G9" s="366" t="str">
        <f>+DESEMPATE!$I$4</f>
        <v>SI</v>
      </c>
      <c r="H9" s="366" t="str">
        <f>+DESEMPATE!$J$4</f>
        <v>SI</v>
      </c>
      <c r="I9" s="24" t="s">
        <v>215</v>
      </c>
      <c r="J9" s="24" t="s">
        <v>201</v>
      </c>
      <c r="K9" s="24" t="s">
        <v>218</v>
      </c>
      <c r="L9" s="288" t="s">
        <v>219</v>
      </c>
      <c r="M9" s="24" t="s">
        <v>20</v>
      </c>
      <c r="N9" s="638" t="s">
        <v>20</v>
      </c>
      <c r="O9" s="638" t="str">
        <f t="shared" si="10"/>
        <v>SI</v>
      </c>
      <c r="P9" s="17">
        <v>1</v>
      </c>
      <c r="Q9" s="18">
        <v>39847</v>
      </c>
      <c r="R9" s="18">
        <v>40286</v>
      </c>
      <c r="S9" s="19">
        <f t="shared" si="3"/>
        <v>2010</v>
      </c>
      <c r="T9" s="20">
        <f>+IFERROR(INDEX(PARAMETROS!$B$53:$B$79,MATCH(S9,PARAMETROS!$A$53:$A$79,0)),"")</f>
        <v>515000</v>
      </c>
      <c r="U9" s="490">
        <v>874532190</v>
      </c>
      <c r="V9" s="21" t="s">
        <v>204</v>
      </c>
      <c r="W9" s="13" t="str">
        <f>IF(V9="","",IF(V9="COP","N/A",IF(V9="EUR",VLOOKUP(R9,'SH EURO'!$A$6:$B$6338,2,FALSE),"REVISAR")))</f>
        <v>N/A</v>
      </c>
      <c r="X9" s="22" t="str">
        <f t="shared" si="4"/>
        <v>N/A</v>
      </c>
      <c r="Y9" s="23">
        <f>IF(V9="","",IF(V9="COP",1,IF(W9&lt;&gt;"N/A",VLOOKUP(R9,'SH TRM'!$A$9:$B$8912,2,FALSE),"REVISAR")))</f>
        <v>1</v>
      </c>
      <c r="Z9" s="776">
        <f t="shared" si="5"/>
        <v>874532190</v>
      </c>
      <c r="AA9" s="12">
        <f t="shared" si="6"/>
        <v>1698.1207572815533</v>
      </c>
      <c r="AB9" s="12">
        <f t="shared" si="7"/>
        <v>1698.1207572815533</v>
      </c>
      <c r="AC9" s="12">
        <f t="shared" si="8"/>
        <v>1698.1207572815533</v>
      </c>
      <c r="AD9" s="12">
        <f t="shared" si="9"/>
        <v>1698.1207572815533</v>
      </c>
      <c r="AE9" s="903"/>
      <c r="AF9" s="903"/>
      <c r="AG9" s="638" t="str">
        <f t="shared" si="2"/>
        <v>CUMPLE</v>
      </c>
      <c r="AH9" s="901"/>
      <c r="AI9" s="901"/>
      <c r="AJ9" s="638" t="str">
        <f t="shared" si="0"/>
        <v>CUMPLE</v>
      </c>
      <c r="AK9" s="901"/>
      <c r="AL9" s="901"/>
      <c r="AM9" s="638" t="str">
        <f t="shared" si="1"/>
        <v>CUMPLE</v>
      </c>
      <c r="AN9" s="24">
        <v>26</v>
      </c>
      <c r="AO9" s="903" t="s">
        <v>20</v>
      </c>
      <c r="AP9" s="903"/>
      <c r="AQ9" s="903"/>
      <c r="AR9" s="903" t="s">
        <v>20</v>
      </c>
      <c r="AS9" s="903"/>
      <c r="AT9" s="903"/>
      <c r="AU9" s="903" t="s">
        <v>20</v>
      </c>
      <c r="AV9" s="903"/>
      <c r="AW9" s="903"/>
      <c r="AX9" s="638" t="s">
        <v>20</v>
      </c>
      <c r="AY9" s="901"/>
      <c r="AZ9" s="901"/>
      <c r="BA9" s="901"/>
      <c r="BB9" s="316"/>
      <c r="BC9" s="300"/>
      <c r="BI9" s="283"/>
    </row>
    <row r="10" spans="1:70" s="417" customFormat="1" ht="72" thickBot="1">
      <c r="A10" s="917"/>
      <c r="B10" s="61" t="s">
        <v>214</v>
      </c>
      <c r="C10" s="165">
        <v>154</v>
      </c>
      <c r="D10" s="76" t="str">
        <f>+IFERROR(INDEX(DESEMPATE!$D$3:$D$80,MATCH('EXP GEN.'!B10,DESEMPATE!$C$3:$C$80,0)),"")</f>
        <v>COPEBA LTDA</v>
      </c>
      <c r="E10" s="381" t="str">
        <f>IF(D10="","",IF(VLOOKUP(D10,DESEMPATE!D$3:$E$137,2,FALSE)=1,"N/A",IF(VLOOKUP(D10,DESEMPATE!D$3:$E$137,2,FALSE)&gt;=0.51,"SI","NO")))</f>
        <v>NO</v>
      </c>
      <c r="F10" s="572" t="str">
        <f>+DESEMPATE!$H$4</f>
        <v>SI</v>
      </c>
      <c r="G10" s="572" t="str">
        <f>+DESEMPATE!$I$4</f>
        <v>SI</v>
      </c>
      <c r="H10" s="572" t="str">
        <f>+DESEMPATE!$J$4</f>
        <v>SI</v>
      </c>
      <c r="I10" s="170" t="s">
        <v>215</v>
      </c>
      <c r="J10" s="170" t="s">
        <v>201</v>
      </c>
      <c r="K10" s="170" t="s">
        <v>220</v>
      </c>
      <c r="L10" s="290" t="s">
        <v>221</v>
      </c>
      <c r="M10" s="170" t="s">
        <v>20</v>
      </c>
      <c r="N10" s="761" t="s">
        <v>20</v>
      </c>
      <c r="O10" s="759" t="str">
        <f t="shared" si="10"/>
        <v>SI</v>
      </c>
      <c r="P10" s="63">
        <v>1</v>
      </c>
      <c r="Q10" s="64">
        <v>39846</v>
      </c>
      <c r="R10" s="64">
        <v>39895</v>
      </c>
      <c r="S10" s="65">
        <f t="shared" si="3"/>
        <v>2009</v>
      </c>
      <c r="T10" s="66">
        <f>+IFERROR(INDEX(PARAMETROS!$B$53:$B$79,MATCH(S10,PARAMETROS!$A$53:$A$79,0)),"")</f>
        <v>496900</v>
      </c>
      <c r="U10" s="493">
        <v>675008293</v>
      </c>
      <c r="V10" s="67" t="s">
        <v>204</v>
      </c>
      <c r="W10" s="61" t="str">
        <f>IF(V10="","",IF(V10="COP","N/A",IF(V10="EUR",VLOOKUP(R10,'SH EURO'!$A$6:$B$6338,2,FALSE),"REVISAR")))</f>
        <v>N/A</v>
      </c>
      <c r="X10" s="68" t="str">
        <f t="shared" si="4"/>
        <v>N/A</v>
      </c>
      <c r="Y10" s="69">
        <f>IF(V10="","",IF(V10="COP",1,IF(W10&lt;&gt;"N/A",VLOOKUP(R10,'SH TRM'!$A$9:$B$8912,2,FALSE),"REVISAR")))</f>
        <v>1</v>
      </c>
      <c r="Z10" s="777">
        <f t="shared" si="5"/>
        <v>675008293</v>
      </c>
      <c r="AA10" s="70">
        <f t="shared" si="6"/>
        <v>1358.4389072247936</v>
      </c>
      <c r="AB10" s="70">
        <f t="shared" si="7"/>
        <v>1358.4389072247936</v>
      </c>
      <c r="AC10" s="70">
        <f t="shared" si="8"/>
        <v>1358.4389072247936</v>
      </c>
      <c r="AD10" s="70">
        <f t="shared" si="9"/>
        <v>1358.4389072247936</v>
      </c>
      <c r="AE10" s="903"/>
      <c r="AF10" s="903"/>
      <c r="AG10" s="761" t="str">
        <f t="shared" si="2"/>
        <v>CUMPLE</v>
      </c>
      <c r="AH10" s="901"/>
      <c r="AI10" s="901"/>
      <c r="AJ10" s="761" t="str">
        <f t="shared" si="0"/>
        <v>CUMPLE</v>
      </c>
      <c r="AK10" s="901"/>
      <c r="AL10" s="901"/>
      <c r="AM10" s="761" t="str">
        <f t="shared" si="1"/>
        <v>CUMPLE</v>
      </c>
      <c r="AN10" s="170">
        <v>25</v>
      </c>
      <c r="AO10" s="906" t="s">
        <v>20</v>
      </c>
      <c r="AP10" s="906"/>
      <c r="AQ10" s="906"/>
      <c r="AR10" s="906" t="s">
        <v>20</v>
      </c>
      <c r="AS10" s="906"/>
      <c r="AT10" s="906"/>
      <c r="AU10" s="906" t="s">
        <v>20</v>
      </c>
      <c r="AV10" s="906"/>
      <c r="AW10" s="906"/>
      <c r="AX10" s="761" t="s">
        <v>20</v>
      </c>
      <c r="AY10" s="902"/>
      <c r="AZ10" s="902"/>
      <c r="BA10" s="902"/>
      <c r="BB10" s="296"/>
      <c r="BC10" s="416"/>
      <c r="BI10" s="418"/>
    </row>
    <row r="11" spans="1:70" s="280" customFormat="1" ht="42.75">
      <c r="A11" s="916" t="s">
        <v>23</v>
      </c>
      <c r="B11" s="40" t="s">
        <v>222</v>
      </c>
      <c r="C11" s="167">
        <v>254</v>
      </c>
      <c r="D11" s="561" t="str">
        <f>+IFERROR(INDEX(DESEMPATE!$D$3:$D$80,MATCH('EXP GEN.'!B11,DESEMPATE!$C$3:$C$80,0)),"")</f>
        <v>CEMOSA INGENIERIA S.A.S</v>
      </c>
      <c r="E11" s="382" t="str">
        <f>IF(D11="","",IF(VLOOKUP(D11,DESEMPATE!D$3:$E$137,2,FALSE)=1,"N/A",IF(VLOOKUP(D11,DESEMPATE!D$3:$E$137,2,FALSE)&gt;=0.51,"SI","NO")))</f>
        <v>SI</v>
      </c>
      <c r="F11" s="366" t="s">
        <v>20</v>
      </c>
      <c r="G11" s="366" t="s">
        <v>20</v>
      </c>
      <c r="H11" s="366" t="s">
        <v>20</v>
      </c>
      <c r="I11" s="505" t="s">
        <v>223</v>
      </c>
      <c r="J11" s="505" t="s">
        <v>210</v>
      </c>
      <c r="K11" s="173" t="s">
        <v>211</v>
      </c>
      <c r="L11" s="821" t="s">
        <v>224</v>
      </c>
      <c r="M11" s="173" t="s">
        <v>20</v>
      </c>
      <c r="N11" s="762" t="s">
        <v>20</v>
      </c>
      <c r="O11" s="758" t="str">
        <f>IF(Q11&gt;DATE(1990,1,1),"SI","NO")</f>
        <v>SI</v>
      </c>
      <c r="P11" s="822">
        <v>1</v>
      </c>
      <c r="Q11" s="823">
        <v>37201</v>
      </c>
      <c r="R11" s="823">
        <v>38173</v>
      </c>
      <c r="S11" s="73">
        <f t="shared" si="3"/>
        <v>2004</v>
      </c>
      <c r="T11" s="43">
        <f>+IFERROR(INDEX(PARAMETROS!$B$53:$B$79,MATCH(S11,PARAMETROS!$A$53:$A$79,0)),"")</f>
        <v>358000</v>
      </c>
      <c r="U11" s="824">
        <v>1561333.21</v>
      </c>
      <c r="V11" s="825" t="s">
        <v>213</v>
      </c>
      <c r="W11" s="40">
        <f>IF(V11="","",IF(V11="COP","N/A",IF(V11="EUR",VLOOKUP(R11,'SH EURO'!$A$6:$B$6338,2,FALSE),"REVISAR")))</f>
        <v>1.2318</v>
      </c>
      <c r="X11" s="46">
        <f t="shared" si="4"/>
        <v>1923250.248078</v>
      </c>
      <c r="Y11" s="826">
        <f>IF(V11="","",IF(V11="COP",1,IF(W11&lt;&gt;"N/A",VLOOKUP(R11,'SH TRM'!$A$9:$B$8912,2,FALSE),"REVISAR")))</f>
        <v>2674.1</v>
      </c>
      <c r="Z11" s="778">
        <f t="shared" si="5"/>
        <v>5142963488.3853798</v>
      </c>
      <c r="AA11" s="47">
        <f t="shared" si="6"/>
        <v>14365.819799959161</v>
      </c>
      <c r="AB11" s="47">
        <f t="shared" si="7"/>
        <v>14365.819799959161</v>
      </c>
      <c r="AC11" s="47">
        <f t="shared" si="8"/>
        <v>14365.819799959161</v>
      </c>
      <c r="AD11" s="47">
        <f t="shared" si="9"/>
        <v>14365.819799959161</v>
      </c>
      <c r="AE11" s="904" t="str">
        <f>IF(COUNTIF(AB11:AB14,"")=4,"",IF(SUM(AB11:AB14)&gt;=CM005M1,"CUMPLE","NO CUMPLE"))</f>
        <v>CUMPLE</v>
      </c>
      <c r="AF11" s="904" t="str">
        <f>IF(COUNTIF(AB11:AB14,"")=4,"",IF(COUNTIF(E11:E14,"N/A")&gt;0,IF(SUMIF(E11:E14,"N/A",AB11:AB14)&gt;=CM005LM1,"CUMPLE","NO CUMPLE"),IF(SUMIF(E11:E14,"SI",AB11:AB14)&gt;=CM005LM1,"CUMPLE","NO CUMPLE")))</f>
        <v>CUMPLE</v>
      </c>
      <c r="AG11" s="758" t="str">
        <f t="shared" si="2"/>
        <v>CUMPLE</v>
      </c>
      <c r="AH11" s="900" t="str">
        <f>IF(COUNTIF(AC11:AC14,"")=4,"",IF(SUM(AC11:AC14)&gt;=CM005M2,"CUMPLE","NO CUMPLE"))</f>
        <v>CUMPLE</v>
      </c>
      <c r="AI11" s="900" t="str">
        <f>IF(COUNTIF(AC11:AC14,"")=4,"",IF(COUNTIF(E11:E14,"N/A")&gt;0,IF(SUMIF(E11:E14,"N/A",AC11:AC14)&gt;=CM005LM2,"CUMPLE","NO CUMPLE"),IF(SUMIF(E11:E14,"SI",AC11:AC14)&gt;=CM005LM2,"CUMPLE","NO CUMPLE")))</f>
        <v>CUMPLE</v>
      </c>
      <c r="AJ11" s="758" t="str">
        <f t="shared" si="0"/>
        <v>CUMPLE</v>
      </c>
      <c r="AK11" s="900" t="str">
        <f>IF(COUNTIF(AD11:AD14,"")=4,"",IF(SUM(AD11:AD14)&gt;=CM005M3,"CUMPLE","NO CUMPLE"))</f>
        <v>CUMPLE</v>
      </c>
      <c r="AL11" s="900" t="str">
        <f>IF(COUNTIF(AD11:AD14,"")=4,"",IF(COUNTIF(E11:E14,"N/A")&gt;0,IF(SUMIF(E11:E14,"N/A",AD11:AD14)&gt;=CM005LM3,"CUMPLE","NO CUMPLE"),IF(SUMIF(E11:E14,"SI",AD11:AD14)&gt;=CM005LM3,"CUMPLE","NO CUMPLE")))</f>
        <v>CUMPLE</v>
      </c>
      <c r="AM11" s="758" t="str">
        <f t="shared" si="1"/>
        <v>CUMPLE</v>
      </c>
      <c r="AN11" s="702">
        <v>70</v>
      </c>
      <c r="AO11" s="912" t="s">
        <v>20</v>
      </c>
      <c r="AP11" s="912"/>
      <c r="AQ11" s="912"/>
      <c r="AR11" s="912" t="s">
        <v>20</v>
      </c>
      <c r="AS11" s="912"/>
      <c r="AT11" s="912"/>
      <c r="AU11" s="912" t="s">
        <v>20</v>
      </c>
      <c r="AV11" s="912"/>
      <c r="AW11" s="912"/>
      <c r="AX11" s="762" t="s">
        <v>20</v>
      </c>
      <c r="AY11" s="900" t="s">
        <v>19</v>
      </c>
      <c r="AZ11" s="900" t="s">
        <v>19</v>
      </c>
      <c r="BA11" s="900" t="s">
        <v>19</v>
      </c>
      <c r="BB11" s="827"/>
      <c r="BC11" s="300"/>
      <c r="BD11" s="320"/>
      <c r="BF11" s="283"/>
      <c r="BI11" s="283"/>
    </row>
    <row r="12" spans="1:70" s="280" customFormat="1" ht="30.75" customHeight="1">
      <c r="A12" s="917"/>
      <c r="B12" s="13" t="s">
        <v>222</v>
      </c>
      <c r="C12" s="164">
        <v>265</v>
      </c>
      <c r="D12" s="14" t="str">
        <f>+IFERROR(INDEX(DESEMPATE!$D$3:$D$80,MATCH('EXP GEN.'!B12,DESEMPATE!$C$3:$C$80,0)),"")</f>
        <v>CEMOSA INGENIERIA S.A.S</v>
      </c>
      <c r="E12" s="299" t="str">
        <f>IF(D12="","",IF(VLOOKUP(D12,DESEMPATE!D$3:$E$137,2,FALSE)=1,"N/A",IF(VLOOKUP(D12,DESEMPATE!D$3:$E$137,2,FALSE)&gt;=0.51,"SI","NO")))</f>
        <v>SI</v>
      </c>
      <c r="F12" s="364" t="s">
        <v>20</v>
      </c>
      <c r="G12" s="364" t="s">
        <v>20</v>
      </c>
      <c r="H12" s="364" t="s">
        <v>20</v>
      </c>
      <c r="I12" s="24" t="s">
        <v>223</v>
      </c>
      <c r="J12" s="24" t="s">
        <v>210</v>
      </c>
      <c r="K12" s="24" t="s">
        <v>211</v>
      </c>
      <c r="L12" s="288" t="s">
        <v>225</v>
      </c>
      <c r="M12" s="24" t="s">
        <v>20</v>
      </c>
      <c r="N12" s="638" t="s">
        <v>20</v>
      </c>
      <c r="O12" s="638" t="str">
        <f t="shared" si="10"/>
        <v>SI</v>
      </c>
      <c r="P12" s="25">
        <v>1</v>
      </c>
      <c r="Q12" s="328">
        <v>39525</v>
      </c>
      <c r="R12" s="18">
        <v>41580</v>
      </c>
      <c r="S12" s="19">
        <f t="shared" si="3"/>
        <v>2013</v>
      </c>
      <c r="T12" s="20">
        <f>+IFERROR(INDEX(PARAMETROS!$B$53:$B$79,MATCH(S12,PARAMETROS!$A$53:$A$79,0)),"")</f>
        <v>589500</v>
      </c>
      <c r="U12" s="490">
        <v>1562052.61</v>
      </c>
      <c r="V12" s="20" t="s">
        <v>213</v>
      </c>
      <c r="W12" s="13">
        <f>IF(V12="","",IF(V12="COP","N/A",IF(V12="EUR",VLOOKUP(R12,'SH EURO'!$A$6:$B$6338,2,FALSE),"REVISAR")))</f>
        <v>1.3531</v>
      </c>
      <c r="X12" s="23">
        <f t="shared" si="4"/>
        <v>2113613.386591</v>
      </c>
      <c r="Y12" s="23">
        <f>IF(V12="","",IF(V12="COP",1,IF(W12&lt;&gt;"N/A",VLOOKUP(R12,'SH TRM'!$A$9:$B$8912,2,FALSE),"REVISAR")))</f>
        <v>1901.22</v>
      </c>
      <c r="Z12" s="776">
        <f t="shared" si="5"/>
        <v>4018444042.8545413</v>
      </c>
      <c r="AA12" s="12">
        <f t="shared" si="6"/>
        <v>6816.6989700670756</v>
      </c>
      <c r="AB12" s="12">
        <f t="shared" si="7"/>
        <v>6816.6989700670756</v>
      </c>
      <c r="AC12" s="12">
        <f t="shared" si="8"/>
        <v>6816.6989700670756</v>
      </c>
      <c r="AD12" s="12">
        <f t="shared" si="9"/>
        <v>6816.6989700670756</v>
      </c>
      <c r="AE12" s="903"/>
      <c r="AF12" s="903"/>
      <c r="AG12" s="638" t="str">
        <f t="shared" si="2"/>
        <v>CUMPLE</v>
      </c>
      <c r="AH12" s="901"/>
      <c r="AI12" s="901"/>
      <c r="AJ12" s="638" t="str">
        <f t="shared" si="0"/>
        <v>CUMPLE</v>
      </c>
      <c r="AK12" s="901"/>
      <c r="AL12" s="901"/>
      <c r="AM12" s="638" t="str">
        <f t="shared" si="1"/>
        <v>CUMPLE</v>
      </c>
      <c r="AN12" s="169">
        <v>5</v>
      </c>
      <c r="AO12" s="919" t="s">
        <v>20</v>
      </c>
      <c r="AP12" s="920"/>
      <c r="AQ12" s="921"/>
      <c r="AR12" s="919" t="s">
        <v>20</v>
      </c>
      <c r="AS12" s="920"/>
      <c r="AT12" s="921"/>
      <c r="AU12" s="919" t="s">
        <v>20</v>
      </c>
      <c r="AV12" s="920"/>
      <c r="AW12" s="921"/>
      <c r="AX12" s="638" t="s">
        <v>20</v>
      </c>
      <c r="AY12" s="901"/>
      <c r="AZ12" s="901"/>
      <c r="BA12" s="901"/>
      <c r="BB12" s="324"/>
      <c r="BC12" s="300"/>
      <c r="BD12" s="320"/>
      <c r="BI12" s="283"/>
    </row>
    <row r="13" spans="1:70" s="280" customFormat="1" ht="47.25">
      <c r="A13" s="917"/>
      <c r="B13" s="13" t="s">
        <v>226</v>
      </c>
      <c r="C13" s="164">
        <v>272</v>
      </c>
      <c r="D13" s="14" t="str">
        <f>+IFERROR(INDEX(DESEMPATE!$D$3:$D$80,MATCH('EXP GEN.'!B13,DESEMPATE!$C$3:$C$80,0)),"")</f>
        <v>INGENIERIA Y DESARROLLO XIMA DE COLOMBIA S.A.S</v>
      </c>
      <c r="E13" s="299" t="str">
        <f>IF(D13="","",IF(VLOOKUP(D13,DESEMPATE!D$3:$E$137,2,FALSE)=1,"N/A",IF(VLOOKUP(D13,DESEMPATE!D$3:$E$137,2,FALSE)&gt;=0.51,"SI","NO")))</f>
        <v>NO</v>
      </c>
      <c r="F13" s="364" t="s">
        <v>20</v>
      </c>
      <c r="G13" s="364" t="s">
        <v>20</v>
      </c>
      <c r="H13" s="364" t="s">
        <v>20</v>
      </c>
      <c r="I13" s="261" t="s">
        <v>223</v>
      </c>
      <c r="J13" s="261" t="s">
        <v>210</v>
      </c>
      <c r="K13" s="173" t="s">
        <v>211</v>
      </c>
      <c r="L13" s="16" t="s">
        <v>227</v>
      </c>
      <c r="M13" s="24" t="s">
        <v>20</v>
      </c>
      <c r="N13" s="638" t="s">
        <v>20</v>
      </c>
      <c r="O13" s="638" t="str">
        <f t="shared" si="10"/>
        <v>SI</v>
      </c>
      <c r="P13" s="496">
        <v>0.5</v>
      </c>
      <c r="Q13" s="497">
        <v>35586</v>
      </c>
      <c r="R13" s="497">
        <v>37053</v>
      </c>
      <c r="S13" s="498">
        <v>2001</v>
      </c>
      <c r="T13" s="20">
        <f>+IFERROR(INDEX(PARAMETROS!$B$53:$B$79,MATCH(S13,PARAMETROS!$A$53:$A$79,0)),"")</f>
        <v>286000</v>
      </c>
      <c r="U13" s="499">
        <v>2678981.19</v>
      </c>
      <c r="V13" s="500" t="s">
        <v>213</v>
      </c>
      <c r="W13" s="13">
        <f>IF(V13="","",IF(V13="COP","N/A",IF(V13="EUR",VLOOKUP(R13,'SH EURO'!$A$6:$B$6338,2,FALSE),"REVISAR")))</f>
        <v>0.84970000000000001</v>
      </c>
      <c r="X13" s="22">
        <f t="shared" si="4"/>
        <v>2276330.3171430002</v>
      </c>
      <c r="Y13" s="46">
        <f>IF(V13="","",IF(V13="COP",1,IF(W13&lt;&gt;"N/A",VLOOKUP(R13,'SH TRM'!$A$9:$B$8912,2,FALSE),"REVISAR")))</f>
        <v>2296.31</v>
      </c>
      <c r="Z13" s="776">
        <f t="shared" si="5"/>
        <v>5227160070.5586424</v>
      </c>
      <c r="AA13" s="12">
        <f t="shared" si="6"/>
        <v>18276.783463491756</v>
      </c>
      <c r="AB13" s="12">
        <f t="shared" si="7"/>
        <v>9138.3917317458781</v>
      </c>
      <c r="AC13" s="12">
        <f t="shared" si="8"/>
        <v>9138.3917317458781</v>
      </c>
      <c r="AD13" s="12">
        <f t="shared" si="9"/>
        <v>9138.3917317458781</v>
      </c>
      <c r="AE13" s="903"/>
      <c r="AF13" s="903"/>
      <c r="AG13" s="638" t="str">
        <f t="shared" si="2"/>
        <v>CUMPLE</v>
      </c>
      <c r="AH13" s="901"/>
      <c r="AI13" s="901"/>
      <c r="AJ13" s="638" t="str">
        <f t="shared" si="0"/>
        <v>CUMPLE</v>
      </c>
      <c r="AK13" s="901"/>
      <c r="AL13" s="901"/>
      <c r="AM13" s="638" t="str">
        <f t="shared" si="1"/>
        <v>CUMPLE</v>
      </c>
      <c r="AN13" s="169">
        <v>1</v>
      </c>
      <c r="AO13" s="903" t="s">
        <v>20</v>
      </c>
      <c r="AP13" s="903"/>
      <c r="AQ13" s="903"/>
      <c r="AR13" s="903" t="s">
        <v>20</v>
      </c>
      <c r="AS13" s="903"/>
      <c r="AT13" s="903"/>
      <c r="AU13" s="903" t="s">
        <v>20</v>
      </c>
      <c r="AV13" s="903"/>
      <c r="AW13" s="903"/>
      <c r="AX13" s="638" t="s">
        <v>20</v>
      </c>
      <c r="AY13" s="901"/>
      <c r="AZ13" s="901"/>
      <c r="BA13" s="901"/>
      <c r="BB13" s="324"/>
      <c r="BC13" s="300"/>
      <c r="BI13" s="283"/>
    </row>
    <row r="14" spans="1:70" s="280" customFormat="1" ht="9" customHeight="1" thickBot="1">
      <c r="A14" s="959"/>
      <c r="B14" s="61"/>
      <c r="C14" s="165"/>
      <c r="D14" s="76" t="str">
        <f>+IFERROR(INDEX(CONSOLIDADO!#REF!,MATCH('EXP GEN.'!B14,CONSOLIDADO!#REF!,0)),"")</f>
        <v/>
      </c>
      <c r="E14" s="381" t="str">
        <f>IF(D14="","",IF(VLOOKUP(D14,DESEMPATE!D$3:$E$137,2,FALSE)=1,"N/A",IF(VLOOKUP(D14,DESEMPATE!D$3:$E$137,2,FALSE)&gt;=0.51,"SI","NO")))</f>
        <v/>
      </c>
      <c r="F14" s="365"/>
      <c r="G14" s="365"/>
      <c r="H14" s="365"/>
      <c r="I14" s="170"/>
      <c r="J14" s="170"/>
      <c r="K14" s="170"/>
      <c r="L14" s="290"/>
      <c r="M14" s="170"/>
      <c r="N14" s="640"/>
      <c r="O14" s="761"/>
      <c r="P14" s="63"/>
      <c r="Q14" s="64"/>
      <c r="R14" s="64"/>
      <c r="S14" s="65"/>
      <c r="T14" s="66"/>
      <c r="U14" s="493"/>
      <c r="V14" s="67"/>
      <c r="W14" s="61" t="str">
        <f>IF(V14="","",IF(V14="COP","N/A",IF(V14="EUR",VLOOKUP(R14,'SH EURO'!$A$6:$B$6338,2,FALSE),"REVISAR")))</f>
        <v/>
      </c>
      <c r="X14" s="68" t="str">
        <f t="shared" si="4"/>
        <v/>
      </c>
      <c r="Y14" s="69" t="str">
        <f>IF(V14="","",IF(V14="COP",1,IF(W14&lt;&gt;"N/A",VLOOKUP(R14,'SH TRM'!$A$9:$B$8912,2,FALSE),"REVISAR")))</f>
        <v/>
      </c>
      <c r="Z14" s="777" t="str">
        <f t="shared" si="5"/>
        <v/>
      </c>
      <c r="AA14" s="70" t="str">
        <f t="shared" si="6"/>
        <v/>
      </c>
      <c r="AB14" s="70" t="str">
        <f t="shared" si="7"/>
        <v/>
      </c>
      <c r="AC14" s="70" t="str">
        <f t="shared" si="8"/>
        <v/>
      </c>
      <c r="AD14" s="70" t="str">
        <f t="shared" si="9"/>
        <v/>
      </c>
      <c r="AE14" s="906"/>
      <c r="AF14" s="906"/>
      <c r="AG14" s="636" t="str">
        <f t="shared" si="2"/>
        <v/>
      </c>
      <c r="AH14" s="902"/>
      <c r="AI14" s="902"/>
      <c r="AJ14" s="636" t="str">
        <f t="shared" si="0"/>
        <v/>
      </c>
      <c r="AK14" s="902"/>
      <c r="AL14" s="902"/>
      <c r="AM14" s="636" t="str">
        <f t="shared" si="1"/>
        <v/>
      </c>
      <c r="AN14" s="70"/>
      <c r="AO14" s="906"/>
      <c r="AP14" s="906"/>
      <c r="AQ14" s="906"/>
      <c r="AR14" s="906"/>
      <c r="AS14" s="906"/>
      <c r="AT14" s="906"/>
      <c r="AU14" s="906"/>
      <c r="AV14" s="906"/>
      <c r="AW14" s="906"/>
      <c r="AX14" s="640"/>
      <c r="AY14" s="902"/>
      <c r="AZ14" s="902"/>
      <c r="BA14" s="902"/>
      <c r="BB14" s="296"/>
      <c r="BC14" s="300"/>
      <c r="BI14" s="283"/>
    </row>
    <row r="15" spans="1:70" s="280" customFormat="1" ht="57">
      <c r="A15" s="913" t="s">
        <v>24</v>
      </c>
      <c r="B15" s="48" t="s">
        <v>228</v>
      </c>
      <c r="C15" s="163">
        <v>173</v>
      </c>
      <c r="D15" s="407" t="str">
        <f>+IFERROR(INDEX(DESEMPATE!$D$3:$D$80,MATCH('EXP GEN.'!B15,DESEMPATE!$C$3:$C$80,0)),"")</f>
        <v>INGENIERIA DE PROYECTOS S.A.S</v>
      </c>
      <c r="E15" s="506" t="str">
        <f>IF(D15="","",IF(VLOOKUP(D15,DESEMPATE!D$3:$E$137,2,FALSE)=1,"N/A",IF(VLOOKUP(D15,DESEMPATE!D$3:$E$137,2,FALSE)&gt;=0.51,"SI","NO")))</f>
        <v>N/A</v>
      </c>
      <c r="F15" s="363" t="s">
        <v>20</v>
      </c>
      <c r="G15" s="363" t="s">
        <v>20</v>
      </c>
      <c r="H15" s="363" t="s">
        <v>20</v>
      </c>
      <c r="I15" s="60" t="s">
        <v>215</v>
      </c>
      <c r="J15" s="60" t="s">
        <v>201</v>
      </c>
      <c r="K15" s="60" t="s">
        <v>229</v>
      </c>
      <c r="L15" s="289" t="s">
        <v>230</v>
      </c>
      <c r="M15" s="60" t="s">
        <v>20</v>
      </c>
      <c r="N15" s="639" t="s">
        <v>20</v>
      </c>
      <c r="O15" s="635" t="str">
        <f>IF(Q15&gt;DATE(1990,1,1),"SI","NO")</f>
        <v>SI</v>
      </c>
      <c r="P15" s="52">
        <v>0.5</v>
      </c>
      <c r="Q15" s="53">
        <v>38338</v>
      </c>
      <c r="R15" s="53">
        <v>40296</v>
      </c>
      <c r="S15" s="54">
        <f t="shared" ref="S15:S23" si="11">IF(R15="","",YEAR(R15))</f>
        <v>2010</v>
      </c>
      <c r="T15" s="171">
        <f>+IFERROR(INDEX(PARAMETROS!$B$53:$B$79,MATCH(S15,PARAMETROS!$A$53:$A$79,0)),"")</f>
        <v>515000</v>
      </c>
      <c r="U15" s="494">
        <v>5611007434</v>
      </c>
      <c r="V15" s="56" t="s">
        <v>204</v>
      </c>
      <c r="W15" s="48" t="str">
        <f>IF(V15="","",IF(V15="COP","N/A",IF(V15="EUR",VLOOKUP(R15,'SH EURO'!$A$6:$B$6338,2,FALSE),"REVISAR")))</f>
        <v>N/A</v>
      </c>
      <c r="X15" s="57" t="str">
        <f t="shared" si="4"/>
        <v>N/A</v>
      </c>
      <c r="Y15" s="58">
        <f>IF(V15="","",IF(V15="COP",1,IF(W15&lt;&gt;"N/A",VLOOKUP(R15,'SH TRM'!$A$9:$B$8912,2,FALSE),"REVISAR")))</f>
        <v>1</v>
      </c>
      <c r="Z15" s="775">
        <f t="shared" si="5"/>
        <v>5611007434</v>
      </c>
      <c r="AA15" s="59">
        <f t="shared" si="6"/>
        <v>10895.160066019418</v>
      </c>
      <c r="AB15" s="59">
        <f t="shared" si="7"/>
        <v>5447.580033009709</v>
      </c>
      <c r="AC15" s="59">
        <f t="shared" si="8"/>
        <v>5447.580033009709</v>
      </c>
      <c r="AD15" s="59">
        <f t="shared" si="9"/>
        <v>5447.580033009709</v>
      </c>
      <c r="AE15" s="904" t="str">
        <f>IF(COUNTIF(AB15:AB18,"")=4,"",IF(SUM(AB15:AB18)&gt;=CM005M1,"CUMPLE","NO CUMPLE"))</f>
        <v>CUMPLE</v>
      </c>
      <c r="AF15" s="904" t="str">
        <f>IF(COUNTIF(AB15:AB18,"")=4,"",IF(COUNTIF(E15:E18,"N/A")&gt;0,IF(SUMIF(E15:E18,"N/A",AB15:AB18)&gt;=CM005LM1,"CUMPLE","NO CUMPLE"),IF(SUMIF(E15:E18,"SI",AB15:AB18)&gt;=CM005LM1,"CUMPLE","NO CUMPLE")))</f>
        <v>CUMPLE</v>
      </c>
      <c r="AG15" s="635" t="str">
        <f t="shared" si="2"/>
        <v>CUMPLE</v>
      </c>
      <c r="AH15" s="900" t="str">
        <f>IF(COUNTIF(AC15:AC18,"")=4,"",IF(SUM(AC15:AC18)&gt;=CM005M2,"CUMPLE","NO CUMPLE"))</f>
        <v>CUMPLE</v>
      </c>
      <c r="AI15" s="900" t="str">
        <f>IF(COUNTIF(AC15:AC18,"")=4,"",IF(COUNTIF(E15:E18,"N/A")&gt;0,IF(SUMIF(E15:E18,"N/A",AC15:AC18)&gt;=CM005LM2,"CUMPLE","NO CUMPLE"),IF(SUMIF(E15:E18,"SI",AC15:AC18)&gt;=CM005LM2,"CUMPLE","NO CUMPLE")))</f>
        <v>CUMPLE</v>
      </c>
      <c r="AJ15" s="635" t="str">
        <f t="shared" si="0"/>
        <v>CUMPLE</v>
      </c>
      <c r="AK15" s="900" t="str">
        <f>IF(COUNTIF(AD15:AD18,"")=4,"",IF(SUM(AD15:AD18)&gt;=CM005M3,"CUMPLE","NO CUMPLE"))</f>
        <v>CUMPLE</v>
      </c>
      <c r="AL15" s="900" t="str">
        <f>IF(COUNTIF(AD15:AD18,"")=4,"",IF(COUNTIF(E15:E18,"N/A")&gt;0,IF(SUMIF(E15:E18,"N/A",AD15:AD18)&gt;=CM005LM3,"CUMPLE","NO CUMPLE"),IF(SUMIF(E15:E18,"SI",AD15:AD18)&gt;=CM005LM3,"CUMPLE","NO CUMPLE")))</f>
        <v>CUMPLE</v>
      </c>
      <c r="AM15" s="635" t="str">
        <f t="shared" si="1"/>
        <v>CUMPLE</v>
      </c>
      <c r="AN15" s="168">
        <v>109</v>
      </c>
      <c r="AO15" s="904" t="s">
        <v>20</v>
      </c>
      <c r="AP15" s="904"/>
      <c r="AQ15" s="904"/>
      <c r="AR15" s="904" t="s">
        <v>20</v>
      </c>
      <c r="AS15" s="904"/>
      <c r="AT15" s="904"/>
      <c r="AU15" s="904" t="s">
        <v>20</v>
      </c>
      <c r="AV15" s="904"/>
      <c r="AW15" s="904"/>
      <c r="AX15" s="639" t="s">
        <v>20</v>
      </c>
      <c r="AY15" s="900" t="s">
        <v>19</v>
      </c>
      <c r="AZ15" s="900" t="s">
        <v>19</v>
      </c>
      <c r="BA15" s="900" t="s">
        <v>19</v>
      </c>
      <c r="BB15" s="325"/>
      <c r="BC15" s="300"/>
      <c r="BD15" s="320"/>
      <c r="BI15" s="283"/>
    </row>
    <row r="16" spans="1:70" s="280" customFormat="1" ht="99.75">
      <c r="A16" s="914"/>
      <c r="B16" s="13" t="s">
        <v>228</v>
      </c>
      <c r="C16" s="164">
        <v>200</v>
      </c>
      <c r="D16" s="14" t="str">
        <f>+IFERROR(INDEX(DESEMPATE!$D$3:$D$80,MATCH('EXP GEN.'!B16,DESEMPATE!$C$3:$C$80,0)),"")</f>
        <v>INGENIERIA DE PROYECTOS S.A.S</v>
      </c>
      <c r="E16" s="299" t="str">
        <f>IF(D16="","",IF(VLOOKUP(D16,DESEMPATE!D$3:$E$137,2,FALSE)=1,"N/A",IF(VLOOKUP(D16,DESEMPATE!D$3:$E$137,2,FALSE)&gt;=0.51,"SI","NO")))</f>
        <v>N/A</v>
      </c>
      <c r="F16" s="364" t="s">
        <v>20</v>
      </c>
      <c r="G16" s="364" t="s">
        <v>20</v>
      </c>
      <c r="H16" s="364" t="s">
        <v>20</v>
      </c>
      <c r="I16" s="24" t="s">
        <v>231</v>
      </c>
      <c r="J16" s="24" t="s">
        <v>201</v>
      </c>
      <c r="K16" s="24" t="s">
        <v>232</v>
      </c>
      <c r="L16" s="288" t="s">
        <v>233</v>
      </c>
      <c r="M16" s="24" t="s">
        <v>20</v>
      </c>
      <c r="N16" s="638" t="s">
        <v>20</v>
      </c>
      <c r="O16" s="638" t="str">
        <f t="shared" si="10"/>
        <v>SI</v>
      </c>
      <c r="P16" s="17">
        <v>1</v>
      </c>
      <c r="Q16" s="18">
        <v>40899</v>
      </c>
      <c r="R16" s="18">
        <v>41446</v>
      </c>
      <c r="S16" s="19">
        <f t="shared" si="11"/>
        <v>2013</v>
      </c>
      <c r="T16" s="20">
        <f>+IFERROR(INDEX(PARAMETROS!$B$53:$B$79,MATCH(S16,PARAMETROS!$A$53:$A$79,0)),"")</f>
        <v>589500</v>
      </c>
      <c r="U16" s="490">
        <v>1588008215</v>
      </c>
      <c r="V16" s="21" t="s">
        <v>204</v>
      </c>
      <c r="W16" s="13" t="str">
        <f>IF(V16="","",IF(V16="COP","N/A",IF(V16="EUR",VLOOKUP(R16,'SH EURO'!$A$6:$B$6338,2,FALSE),"REVISAR")))</f>
        <v>N/A</v>
      </c>
      <c r="X16" s="22" t="str">
        <f t="shared" si="4"/>
        <v>N/A</v>
      </c>
      <c r="Y16" s="23">
        <f>IF(V16="","",IF(V16="COP",1,IF(W16&lt;&gt;"N/A",VLOOKUP(R16,'SH TRM'!$A$9:$B$8912,2,FALSE),"REVISAR")))</f>
        <v>1</v>
      </c>
      <c r="Z16" s="776">
        <f t="shared" si="5"/>
        <v>1588008215</v>
      </c>
      <c r="AA16" s="12">
        <f t="shared" si="6"/>
        <v>2693.8222476675151</v>
      </c>
      <c r="AB16" s="12">
        <f t="shared" si="7"/>
        <v>2693.8222476675151</v>
      </c>
      <c r="AC16" s="12">
        <f t="shared" si="8"/>
        <v>2693.8222476675151</v>
      </c>
      <c r="AD16" s="12">
        <f t="shared" si="9"/>
        <v>2693.8222476675151</v>
      </c>
      <c r="AE16" s="903"/>
      <c r="AF16" s="903"/>
      <c r="AG16" s="638" t="str">
        <f t="shared" si="2"/>
        <v>CUMPLE</v>
      </c>
      <c r="AH16" s="901"/>
      <c r="AI16" s="901"/>
      <c r="AJ16" s="638" t="str">
        <f t="shared" si="0"/>
        <v>CUMPLE</v>
      </c>
      <c r="AK16" s="901"/>
      <c r="AL16" s="901"/>
      <c r="AM16" s="638" t="str">
        <f t="shared" si="1"/>
        <v>CUMPLE</v>
      </c>
      <c r="AN16" s="169">
        <v>182</v>
      </c>
      <c r="AO16" s="905" t="s">
        <v>20</v>
      </c>
      <c r="AP16" s="905"/>
      <c r="AQ16" s="905"/>
      <c r="AR16" s="905" t="s">
        <v>20</v>
      </c>
      <c r="AS16" s="905"/>
      <c r="AT16" s="905"/>
      <c r="AU16" s="903" t="s">
        <v>20</v>
      </c>
      <c r="AV16" s="903"/>
      <c r="AW16" s="903"/>
      <c r="AX16" s="638" t="s">
        <v>20</v>
      </c>
      <c r="AY16" s="901"/>
      <c r="AZ16" s="901"/>
      <c r="BA16" s="901"/>
      <c r="BB16" s="324"/>
      <c r="BC16" s="300"/>
      <c r="BD16" s="320"/>
      <c r="BI16" s="283"/>
    </row>
    <row r="17" spans="1:70" s="280" customFormat="1" ht="85.5">
      <c r="A17" s="914"/>
      <c r="B17" s="13" t="s">
        <v>228</v>
      </c>
      <c r="C17" s="164">
        <v>221</v>
      </c>
      <c r="D17" s="14" t="str">
        <f>+IFERROR(INDEX(DESEMPATE!$D$3:$D$80,MATCH('EXP GEN.'!B17,DESEMPATE!$C$3:$C$80,0)),"")</f>
        <v>INGENIERIA DE PROYECTOS S.A.S</v>
      </c>
      <c r="E17" s="299" t="str">
        <f>IF(D17="","",IF(VLOOKUP(D17,DESEMPATE!D$3:$E$137,2,FALSE)=1,"N/A",IF(VLOOKUP(D17,DESEMPATE!D$3:$E$137,2,FALSE)&gt;=0.51,"SI","NO")))</f>
        <v>N/A</v>
      </c>
      <c r="F17" s="364" t="s">
        <v>20</v>
      </c>
      <c r="G17" s="364" t="s">
        <v>20</v>
      </c>
      <c r="H17" s="364" t="s">
        <v>20</v>
      </c>
      <c r="I17" s="24" t="s">
        <v>234</v>
      </c>
      <c r="J17" s="24" t="s">
        <v>201</v>
      </c>
      <c r="K17" s="24" t="s">
        <v>235</v>
      </c>
      <c r="L17" s="288" t="s">
        <v>236</v>
      </c>
      <c r="M17" s="24" t="s">
        <v>20</v>
      </c>
      <c r="N17" s="638" t="s">
        <v>20</v>
      </c>
      <c r="O17" s="638" t="str">
        <f t="shared" si="10"/>
        <v>SI</v>
      </c>
      <c r="P17" s="17">
        <v>1</v>
      </c>
      <c r="Q17" s="18">
        <v>40609</v>
      </c>
      <c r="R17" s="18">
        <v>41441</v>
      </c>
      <c r="S17" s="19">
        <f t="shared" si="11"/>
        <v>2013</v>
      </c>
      <c r="T17" s="20">
        <f>+IFERROR(INDEX(PARAMETROS!$B$53:$B$79,MATCH(S17,PARAMETROS!$A$53:$A$79,0)),"")</f>
        <v>589500</v>
      </c>
      <c r="U17" s="490">
        <v>1749995913</v>
      </c>
      <c r="V17" s="21" t="s">
        <v>204</v>
      </c>
      <c r="W17" s="13" t="str">
        <f>IF(V17="","",IF(V17="COP","N/A",IF(V17="EUR",VLOOKUP(R17,'SH EURO'!$A$6:$B$6338,2,FALSE),"REVISAR")))</f>
        <v>N/A</v>
      </c>
      <c r="X17" s="22" t="str">
        <f t="shared" si="4"/>
        <v>N/A</v>
      </c>
      <c r="Y17" s="23">
        <f>IF(V17="","",IF(V17="COP",1,IF(W17&lt;&gt;"N/A",VLOOKUP(R17,'SH TRM'!$A$9:$B$8912,2,FALSE),"REVISAR")))</f>
        <v>1</v>
      </c>
      <c r="Z17" s="776">
        <f t="shared" si="5"/>
        <v>1749995913</v>
      </c>
      <c r="AA17" s="12">
        <f t="shared" si="6"/>
        <v>2968.6105394402034</v>
      </c>
      <c r="AB17" s="12">
        <f t="shared" si="7"/>
        <v>2968.6105394402034</v>
      </c>
      <c r="AC17" s="12">
        <f t="shared" si="8"/>
        <v>2968.6105394402034</v>
      </c>
      <c r="AD17" s="12">
        <f t="shared" si="9"/>
        <v>2968.6105394402034</v>
      </c>
      <c r="AE17" s="903"/>
      <c r="AF17" s="903"/>
      <c r="AG17" s="638" t="str">
        <f t="shared" si="2"/>
        <v>CUMPLE</v>
      </c>
      <c r="AH17" s="901"/>
      <c r="AI17" s="901"/>
      <c r="AJ17" s="638" t="str">
        <f t="shared" si="0"/>
        <v>CUMPLE</v>
      </c>
      <c r="AK17" s="901"/>
      <c r="AL17" s="901"/>
      <c r="AM17" s="638" t="str">
        <f t="shared" si="1"/>
        <v>CUMPLE</v>
      </c>
      <c r="AN17" s="169">
        <v>38</v>
      </c>
      <c r="AO17" s="903" t="s">
        <v>20</v>
      </c>
      <c r="AP17" s="903"/>
      <c r="AQ17" s="903"/>
      <c r="AR17" s="903" t="s">
        <v>20</v>
      </c>
      <c r="AS17" s="903"/>
      <c r="AT17" s="903"/>
      <c r="AU17" s="903" t="s">
        <v>20</v>
      </c>
      <c r="AV17" s="903"/>
      <c r="AW17" s="903"/>
      <c r="AX17" s="638" t="s">
        <v>20</v>
      </c>
      <c r="AY17" s="901"/>
      <c r="AZ17" s="901"/>
      <c r="BA17" s="901"/>
      <c r="BB17" s="324"/>
      <c r="BC17" s="300"/>
      <c r="BD17" s="320"/>
      <c r="BI17" s="283"/>
    </row>
    <row r="18" spans="1:70" s="280" customFormat="1" ht="72" thickBot="1">
      <c r="A18" s="915"/>
      <c r="B18" s="13" t="s">
        <v>228</v>
      </c>
      <c r="C18" s="165">
        <v>243</v>
      </c>
      <c r="D18" s="14" t="str">
        <f>+IFERROR(INDEX(DESEMPATE!$D$3:$D$80,MATCH('EXP GEN.'!B18,DESEMPATE!$C$3:$C$80,0)),"")</f>
        <v>INGENIERIA DE PROYECTOS S.A.S</v>
      </c>
      <c r="E18" s="507" t="str">
        <f>IF(D18="","",IF(VLOOKUP(D18,DESEMPATE!D$3:$E$137,2,FALSE)=1,"N/A",IF(VLOOKUP(D18,DESEMPATE!D$3:$E$137,2,FALSE)&gt;=0.51,"SI","NO")))</f>
        <v>N/A</v>
      </c>
      <c r="F18" s="364" t="s">
        <v>20</v>
      </c>
      <c r="G18" s="364" t="s">
        <v>20</v>
      </c>
      <c r="H18" s="364" t="s">
        <v>20</v>
      </c>
      <c r="I18" s="170" t="s">
        <v>237</v>
      </c>
      <c r="J18" s="170" t="s">
        <v>201</v>
      </c>
      <c r="K18" s="170" t="s">
        <v>238</v>
      </c>
      <c r="L18" s="290" t="s">
        <v>239</v>
      </c>
      <c r="M18" s="170" t="s">
        <v>20</v>
      </c>
      <c r="N18" s="640" t="s">
        <v>20</v>
      </c>
      <c r="O18" s="636" t="str">
        <f t="shared" si="10"/>
        <v>SI</v>
      </c>
      <c r="P18" s="63">
        <v>1</v>
      </c>
      <c r="Q18" s="64">
        <v>39181</v>
      </c>
      <c r="R18" s="64">
        <v>39950</v>
      </c>
      <c r="S18" s="65">
        <f t="shared" si="11"/>
        <v>2009</v>
      </c>
      <c r="T18" s="43">
        <f>+IFERROR(INDEX(PARAMETROS!$B$53:$B$79,MATCH(S18,PARAMETROS!$A$53:$A$79,0)),"")</f>
        <v>496900</v>
      </c>
      <c r="U18" s="493">
        <v>1150478812</v>
      </c>
      <c r="V18" s="67" t="s">
        <v>204</v>
      </c>
      <c r="W18" s="61" t="str">
        <f>IF(V18="","",IF(V18="COP","N/A",IF(V18="EUR",VLOOKUP(R18,'SH EURO'!$A$6:$B$6338,2,FALSE),"REVISAR")))</f>
        <v>N/A</v>
      </c>
      <c r="X18" s="68" t="str">
        <f t="shared" si="4"/>
        <v>N/A</v>
      </c>
      <c r="Y18" s="69">
        <f>IF(V18="","",IF(V18="COP",1,IF(W18&lt;&gt;"N/A",VLOOKUP(R18,'SH TRM'!$A$9:$B$8912,2,FALSE),"REVISAR")))</f>
        <v>1</v>
      </c>
      <c r="Z18" s="777">
        <f t="shared" si="5"/>
        <v>1150478812</v>
      </c>
      <c r="AA18" s="70">
        <f t="shared" si="6"/>
        <v>2315.3125618836789</v>
      </c>
      <c r="AB18" s="70">
        <f t="shared" si="7"/>
        <v>2315.3125618836789</v>
      </c>
      <c r="AC18" s="70">
        <f t="shared" si="8"/>
        <v>2315.3125618836789</v>
      </c>
      <c r="AD18" s="70">
        <f t="shared" si="9"/>
        <v>2315.3125618836789</v>
      </c>
      <c r="AE18" s="906"/>
      <c r="AF18" s="906"/>
      <c r="AG18" s="636" t="str">
        <f t="shared" si="2"/>
        <v>CUMPLE</v>
      </c>
      <c r="AH18" s="902"/>
      <c r="AI18" s="902"/>
      <c r="AJ18" s="636" t="str">
        <f t="shared" si="0"/>
        <v>CUMPLE</v>
      </c>
      <c r="AK18" s="902"/>
      <c r="AL18" s="902"/>
      <c r="AM18" s="636" t="str">
        <f t="shared" si="1"/>
        <v>CUMPLE</v>
      </c>
      <c r="AN18" s="70">
        <v>180</v>
      </c>
      <c r="AO18" s="906" t="s">
        <v>20</v>
      </c>
      <c r="AP18" s="906"/>
      <c r="AQ18" s="906"/>
      <c r="AR18" s="906" t="s">
        <v>20</v>
      </c>
      <c r="AS18" s="906"/>
      <c r="AT18" s="906"/>
      <c r="AU18" s="906" t="s">
        <v>20</v>
      </c>
      <c r="AV18" s="906"/>
      <c r="AW18" s="906"/>
      <c r="AX18" s="640" t="s">
        <v>20</v>
      </c>
      <c r="AY18" s="902"/>
      <c r="AZ18" s="902"/>
      <c r="BA18" s="902"/>
      <c r="BB18" s="296"/>
      <c r="BC18" s="300"/>
      <c r="BI18" s="283"/>
    </row>
    <row r="19" spans="1:70" s="280" customFormat="1" ht="61.5" customHeight="1">
      <c r="A19" s="916" t="s">
        <v>25</v>
      </c>
      <c r="B19" s="48" t="s">
        <v>240</v>
      </c>
      <c r="C19" s="163">
        <v>231</v>
      </c>
      <c r="D19" s="407" t="str">
        <f>+IFERROR(INDEX(DESEMPATE!$D$3:$D$80,MATCH('EXP GEN.'!B19,DESEMPATE!$C$3:$C$80,0)),"")</f>
        <v>RT TERRA</v>
      </c>
      <c r="E19" s="383" t="str">
        <f>IF(D19="","",IF(VLOOKUP(D19,DESEMPATE!D$3:$E$137,2,FALSE)=1,"N/A",IF(VLOOKUP(D19,DESEMPATE!D$3:$E$137,2,FALSE)&gt;=0.51,"SI","NO")))</f>
        <v>SI</v>
      </c>
      <c r="F19" s="363" t="s">
        <v>20</v>
      </c>
      <c r="G19" s="363" t="s">
        <v>20</v>
      </c>
      <c r="H19" s="363" t="s">
        <v>20</v>
      </c>
      <c r="I19" s="60" t="s">
        <v>215</v>
      </c>
      <c r="J19" s="60" t="s">
        <v>201</v>
      </c>
      <c r="K19" s="60" t="s">
        <v>241</v>
      </c>
      <c r="L19" s="289" t="s">
        <v>242</v>
      </c>
      <c r="M19" s="60" t="s">
        <v>20</v>
      </c>
      <c r="N19" s="639" t="s">
        <v>20</v>
      </c>
      <c r="O19" s="635" t="str">
        <f>IF(Q19&gt;DATE(1990,1,1),"SI","NO")</f>
        <v>SI</v>
      </c>
      <c r="P19" s="52">
        <v>0.6</v>
      </c>
      <c r="Q19" s="53">
        <v>41638</v>
      </c>
      <c r="R19" s="53">
        <v>42487</v>
      </c>
      <c r="S19" s="54">
        <f t="shared" si="11"/>
        <v>2016</v>
      </c>
      <c r="T19" s="171">
        <f>+IFERROR(INDEX(PARAMETROS!$B$53:$B$79,MATCH(S19,PARAMETROS!$A$53:$A$79,0)),"")</f>
        <v>689455</v>
      </c>
      <c r="U19" s="494">
        <v>3919531871</v>
      </c>
      <c r="V19" s="56" t="s">
        <v>204</v>
      </c>
      <c r="W19" s="48" t="str">
        <f>IF(V19="","",IF(V19="COP","N/A",IF(V19="EUR",VLOOKUP(R19,'SH EURO'!$A$6:$B$6338,2,FALSE),"REVISAR")))</f>
        <v>N/A</v>
      </c>
      <c r="X19" s="57" t="str">
        <f t="shared" si="4"/>
        <v>N/A</v>
      </c>
      <c r="Y19" s="58">
        <f>IF(V19="","",IF(V19="COP",1,IF(W19&lt;&gt;"N/A",VLOOKUP(R19,'SH TRM'!$A$9:$B$8912,2,FALSE),"REVISAR")))</f>
        <v>1</v>
      </c>
      <c r="Z19" s="775">
        <f t="shared" si="5"/>
        <v>3919531871</v>
      </c>
      <c r="AA19" s="59">
        <f t="shared" si="6"/>
        <v>5684.9712758628193</v>
      </c>
      <c r="AB19" s="59">
        <f t="shared" si="7"/>
        <v>3410.9827655176914</v>
      </c>
      <c r="AC19" s="59">
        <f t="shared" si="8"/>
        <v>3410.9827655176914</v>
      </c>
      <c r="AD19" s="59">
        <f t="shared" si="9"/>
        <v>3410.9827655176914</v>
      </c>
      <c r="AE19" s="904" t="str">
        <f>IF(COUNTIF(AB19:AB22,"")=4,"",IF(SUM(AB19:AB22)&gt;=CM005M1,"CUMPLE","NO CUMPLE"))</f>
        <v>CUMPLE</v>
      </c>
      <c r="AF19" s="904" t="str">
        <f>IF(COUNTIF(AB19:AB22,"")=4,"",IF(COUNTIF(E19:E22,"N/A")&gt;0,IF(SUMIF(E19:E22,"N/A",AB19:AB22)&gt;=CM005LM1,"CUMPLE","NO CUMPLE"),IF(SUMIF(E19:E22,"SI",AB19:AB22)&gt;=CM005LM1,"CUMPLE","NO CUMPLE")))</f>
        <v>CUMPLE</v>
      </c>
      <c r="AG19" s="635" t="str">
        <f t="shared" si="2"/>
        <v>CUMPLE</v>
      </c>
      <c r="AH19" s="900" t="str">
        <f>IF(COUNTIF(AC19:AC22,"")=4,"",IF(SUM(AC19:AC22)&gt;=CM005M2,"CUMPLE","NO CUMPLE"))</f>
        <v>CUMPLE</v>
      </c>
      <c r="AI19" s="900" t="str">
        <f>IF(COUNTIF(AC19:AC22,"")=4,"",IF(COUNTIF(E19:E22,"N/A")&gt;0,IF(SUMIF(E19:E22,"N/A",AC19:AC22)&gt;=CM005LM2,"CUMPLE","NO CUMPLE"),IF(SUMIF(E19:E22,"SI",AC19:AC22)&gt;=CM005LM2,"CUMPLE","NO CUMPLE")))</f>
        <v>CUMPLE</v>
      </c>
      <c r="AJ19" s="635" t="str">
        <f t="shared" si="0"/>
        <v>CUMPLE</v>
      </c>
      <c r="AK19" s="900" t="str">
        <f>IF(COUNTIF(AD19:AD22,"")=4,"",IF(SUM(AD19:AD22)&gt;=CM005M3,"CUMPLE","NO CUMPLE"))</f>
        <v>CUMPLE</v>
      </c>
      <c r="AL19" s="900" t="str">
        <f>IF(COUNTIF(AD19:AD22,"")=4,"",IF(COUNTIF(E19:E22,"N/A")&gt;0,IF(SUMIF(E19:E22,"N/A",AD19:AD22)&gt;=CM005LM3,"CUMPLE","NO CUMPLE"),IF(SUMIF(E19:E22,"SI",AD19:AD22)&gt;=CM005LM3,"CUMPLE","NO CUMPLE")))</f>
        <v>CUMPLE</v>
      </c>
      <c r="AM19" s="635" t="str">
        <f t="shared" si="1"/>
        <v>CUMPLE</v>
      </c>
      <c r="AN19" s="168" t="s">
        <v>243</v>
      </c>
      <c r="AO19" s="904"/>
      <c r="AP19" s="904"/>
      <c r="AQ19" s="904"/>
      <c r="AR19" s="904"/>
      <c r="AS19" s="904"/>
      <c r="AT19" s="904"/>
      <c r="AU19" s="904"/>
      <c r="AV19" s="904"/>
      <c r="AW19" s="904"/>
      <c r="AX19" s="639"/>
      <c r="AY19" s="900" t="s">
        <v>19</v>
      </c>
      <c r="AZ19" s="900" t="s">
        <v>19</v>
      </c>
      <c r="BA19" s="900" t="s">
        <v>19</v>
      </c>
      <c r="BB19" s="298"/>
      <c r="BC19" s="300"/>
      <c r="BD19" s="320"/>
      <c r="BI19" s="283"/>
    </row>
    <row r="20" spans="1:70" s="280" customFormat="1" ht="82.5" customHeight="1">
      <c r="A20" s="917"/>
      <c r="B20" s="13" t="s">
        <v>244</v>
      </c>
      <c r="C20" s="164">
        <v>251</v>
      </c>
      <c r="D20" s="14" t="str">
        <f>+IFERROR(INDEX(DESEMPATE!$D$3:$D$80,MATCH('EXP GEN.'!B20,DESEMPATE!$C$3:$C$80,0)),"")</f>
        <v>TECNICONSULTA S.A.</v>
      </c>
      <c r="E20" s="299" t="str">
        <f>IF(D20="","",IF(VLOOKUP(D20,DESEMPATE!D$3:$E$137,2,FALSE)=1,"N/A",IF(VLOOKUP(D20,DESEMPATE!D$3:$E$137,2,FALSE)&gt;=0.51,"SI","NO")))</f>
        <v>NO</v>
      </c>
      <c r="F20" s="364" t="s">
        <v>20</v>
      </c>
      <c r="G20" s="364" t="s">
        <v>20</v>
      </c>
      <c r="H20" s="364" t="s">
        <v>20</v>
      </c>
      <c r="I20" s="24" t="s">
        <v>245</v>
      </c>
      <c r="J20" s="24" t="s">
        <v>201</v>
      </c>
      <c r="K20" s="24" t="s">
        <v>246</v>
      </c>
      <c r="L20" s="519" t="s">
        <v>247</v>
      </c>
      <c r="M20" s="758" t="s">
        <v>20</v>
      </c>
      <c r="N20" s="638" t="s">
        <v>20</v>
      </c>
      <c r="O20" s="638" t="str">
        <f t="shared" si="10"/>
        <v>SI</v>
      </c>
      <c r="P20" s="17">
        <v>0.8</v>
      </c>
      <c r="Q20" s="18">
        <v>40480</v>
      </c>
      <c r="R20" s="18">
        <v>40954</v>
      </c>
      <c r="S20" s="19">
        <f t="shared" si="11"/>
        <v>2012</v>
      </c>
      <c r="T20" s="20">
        <f>+IFERROR(INDEX(PARAMETROS!$B$53:$B$79,MATCH(S20,PARAMETROS!$A$53:$A$79,0)),"")</f>
        <v>566700</v>
      </c>
      <c r="U20" s="490">
        <v>696853122</v>
      </c>
      <c r="V20" s="21" t="s">
        <v>204</v>
      </c>
      <c r="W20" s="13" t="str">
        <f>IF(V20="","",IF(V20="COP","N/A",IF(V20="EUR",VLOOKUP(R20,'SH EURO'!$A$6:$B$6338,2,FALSE),"REVISAR")))</f>
        <v>N/A</v>
      </c>
      <c r="X20" s="22" t="str">
        <f t="shared" si="4"/>
        <v>N/A</v>
      </c>
      <c r="Y20" s="23">
        <f>IF(V20="","",IF(V20="COP",1,IF(W20&lt;&gt;"N/A",VLOOKUP(R20,'SH TRM'!$A$9:$B$8912,2,FALSE),"REVISAR")))</f>
        <v>1</v>
      </c>
      <c r="Z20" s="776">
        <f t="shared" si="5"/>
        <v>696853122</v>
      </c>
      <c r="AA20" s="12">
        <f t="shared" si="6"/>
        <v>1229.6684700899948</v>
      </c>
      <c r="AB20" s="12">
        <f t="shared" si="7"/>
        <v>983.73477607199584</v>
      </c>
      <c r="AC20" s="12">
        <f t="shared" si="8"/>
        <v>983.73477607199584</v>
      </c>
      <c r="AD20" s="12">
        <f t="shared" si="9"/>
        <v>983.73477607199584</v>
      </c>
      <c r="AE20" s="903"/>
      <c r="AF20" s="903"/>
      <c r="AG20" s="638" t="str">
        <f t="shared" si="2"/>
        <v>CUMPLE</v>
      </c>
      <c r="AH20" s="901"/>
      <c r="AI20" s="901"/>
      <c r="AJ20" s="638" t="str">
        <f t="shared" si="0"/>
        <v>CUMPLE</v>
      </c>
      <c r="AK20" s="901"/>
      <c r="AL20" s="901"/>
      <c r="AM20" s="638" t="str">
        <f t="shared" si="1"/>
        <v>CUMPLE</v>
      </c>
      <c r="AN20" s="808">
        <v>22</v>
      </c>
      <c r="AO20" s="903" t="s">
        <v>20</v>
      </c>
      <c r="AP20" s="903"/>
      <c r="AQ20" s="903"/>
      <c r="AR20" s="903" t="s">
        <v>20</v>
      </c>
      <c r="AS20" s="903"/>
      <c r="AT20" s="903"/>
      <c r="AU20" s="903"/>
      <c r="AV20" s="903"/>
      <c r="AW20" s="903"/>
      <c r="AX20" s="638" t="s">
        <v>20</v>
      </c>
      <c r="AY20" s="901"/>
      <c r="AZ20" s="901"/>
      <c r="BA20" s="901"/>
      <c r="BB20" s="523" t="s">
        <v>1035</v>
      </c>
      <c r="BC20" s="300"/>
      <c r="BD20" s="320"/>
      <c r="BF20" s="283"/>
      <c r="BG20" s="283"/>
      <c r="BI20" s="304"/>
      <c r="BK20" s="284"/>
    </row>
    <row r="21" spans="1:70" s="280" customFormat="1" ht="72.75" customHeight="1">
      <c r="A21" s="917"/>
      <c r="B21" s="13" t="s">
        <v>248</v>
      </c>
      <c r="C21" s="164">
        <v>258</v>
      </c>
      <c r="D21" s="14" t="str">
        <f>+IFERROR(INDEX(DESEMPATE!$D$3:$D$80,MATCH('EXP GEN.'!B21,DESEMPATE!$C$3:$C$80,0)),"")</f>
        <v>MS COL S.A.S</v>
      </c>
      <c r="E21" s="299" t="str">
        <f>IF(D21="","",IF(VLOOKUP(D21,DESEMPATE!D$3:$E$137,2,FALSE)=1,"N/A",IF(VLOOKUP(D21,DESEMPATE!D$3:$E$137,2,FALSE)&gt;=0.51,"SI","NO")))</f>
        <v>NO</v>
      </c>
      <c r="F21" s="364" t="s">
        <v>20</v>
      </c>
      <c r="G21" s="364" t="s">
        <v>20</v>
      </c>
      <c r="H21" s="364" t="s">
        <v>20</v>
      </c>
      <c r="I21" s="174" t="s">
        <v>249</v>
      </c>
      <c r="J21" s="364" t="s">
        <v>210</v>
      </c>
      <c r="K21" s="174" t="s">
        <v>211</v>
      </c>
      <c r="L21" s="520" t="s">
        <v>250</v>
      </c>
      <c r="M21" s="174" t="s">
        <v>20</v>
      </c>
      <c r="N21" s="638" t="s">
        <v>20</v>
      </c>
      <c r="O21" s="638" t="str">
        <f t="shared" si="10"/>
        <v>SI</v>
      </c>
      <c r="P21" s="26">
        <v>1</v>
      </c>
      <c r="Q21" s="18">
        <v>39973</v>
      </c>
      <c r="R21" s="18">
        <v>40640</v>
      </c>
      <c r="S21" s="19">
        <f t="shared" si="11"/>
        <v>2011</v>
      </c>
      <c r="T21" s="20">
        <f>+IFERROR(INDEX(PARAMETROS!$B$53:$B$79,MATCH(S21,PARAMETROS!$A$53:$A$79,0)),"")</f>
        <v>535600</v>
      </c>
      <c r="U21" s="490">
        <v>138740.32999999999</v>
      </c>
      <c r="V21" s="21" t="s">
        <v>213</v>
      </c>
      <c r="W21" s="13">
        <f>IF(V21="","",IF(V21="COP","N/A",IF(V21="EUR",VLOOKUP(R21,'SH EURO'!$A$6:$B$6338,2,FALSE),"REVISAR")))</f>
        <v>1.4283999999999999</v>
      </c>
      <c r="X21" s="22">
        <f t="shared" si="4"/>
        <v>198176.68737199996</v>
      </c>
      <c r="Y21" s="23">
        <f>IF(V21="","",IF(V21="COP",1,IF(W21&lt;&gt;"N/A",VLOOKUP(R21,'SH TRM'!$A$9:$B$8912,2,FALSE),"REVISAR")))</f>
        <v>1826.97</v>
      </c>
      <c r="Z21" s="776">
        <f t="shared" si="5"/>
        <v>362062862.52802277</v>
      </c>
      <c r="AA21" s="12">
        <f t="shared" si="6"/>
        <v>675.99488896195442</v>
      </c>
      <c r="AB21" s="12">
        <f t="shared" si="7"/>
        <v>675.99488896195442</v>
      </c>
      <c r="AC21" s="12">
        <f t="shared" si="8"/>
        <v>675.99488896195442</v>
      </c>
      <c r="AD21" s="12">
        <f t="shared" si="9"/>
        <v>675.99488896195442</v>
      </c>
      <c r="AE21" s="903"/>
      <c r="AF21" s="903"/>
      <c r="AG21" s="638" t="str">
        <f t="shared" si="2"/>
        <v>CUMPLE</v>
      </c>
      <c r="AH21" s="901"/>
      <c r="AI21" s="901"/>
      <c r="AJ21" s="638" t="str">
        <f t="shared" si="0"/>
        <v>CUMPLE</v>
      </c>
      <c r="AK21" s="901"/>
      <c r="AL21" s="901"/>
      <c r="AM21" s="638" t="str">
        <f t="shared" si="1"/>
        <v>CUMPLE</v>
      </c>
      <c r="AN21" s="169">
        <v>15</v>
      </c>
      <c r="AO21" s="903" t="s">
        <v>20</v>
      </c>
      <c r="AP21" s="903"/>
      <c r="AQ21" s="903"/>
      <c r="AR21" s="903" t="s">
        <v>20</v>
      </c>
      <c r="AS21" s="903"/>
      <c r="AT21" s="903"/>
      <c r="AU21" s="903" t="s">
        <v>20</v>
      </c>
      <c r="AV21" s="903"/>
      <c r="AW21" s="903"/>
      <c r="AX21" s="638" t="s">
        <v>20</v>
      </c>
      <c r="AY21" s="901"/>
      <c r="AZ21" s="901"/>
      <c r="BA21" s="901"/>
      <c r="BB21" s="807"/>
      <c r="BC21" s="300"/>
      <c r="BI21" s="283"/>
    </row>
    <row r="22" spans="1:70" ht="10.5" customHeight="1" thickBot="1">
      <c r="A22" s="917"/>
      <c r="B22" s="61"/>
      <c r="C22" s="164"/>
      <c r="D22" s="14" t="str">
        <f>+IFERROR(INDEX(DESEMPATE!$D$3:$D$80,MATCH('EXP GEN.'!B22,DESEMPATE!$C$3:$C$80,0)),"")</f>
        <v/>
      </c>
      <c r="E22" s="382" t="str">
        <f>IF(D22="","",IF(VLOOKUP(D22,DESEMPATE!D$3:$E$137,2,FALSE)=1,"N/A",IF(VLOOKUP(D22,DESEMPATE!D$3:$E$137,2,FALSE)&gt;=0.51,"SI","NO")))</f>
        <v/>
      </c>
      <c r="F22" s="364"/>
      <c r="G22" s="364"/>
      <c r="H22" s="364"/>
      <c r="I22" s="24"/>
      <c r="J22" s="24"/>
      <c r="K22" s="24"/>
      <c r="L22" s="288"/>
      <c r="M22" s="24"/>
      <c r="N22" s="638"/>
      <c r="O22" s="636"/>
      <c r="P22" s="27"/>
      <c r="Q22" s="28"/>
      <c r="R22" s="29"/>
      <c r="S22" s="19" t="str">
        <f t="shared" si="11"/>
        <v/>
      </c>
      <c r="T22" s="20" t="str">
        <f>+IFERROR(INDEX(PARAMETROS!$B$53:$B$79,MATCH(S22,PARAMETROS!$A$53:$A$79,0)),"")</f>
        <v/>
      </c>
      <c r="U22" s="490"/>
      <c r="V22" s="21"/>
      <c r="W22" s="21" t="str">
        <f>IF(V22="","",IF(V22="COP","N/A",IF(V22="EUR",VLOOKUP(R22,'SH EURO'!$A$6:$B$6338,2,FALSE),"REVISAR")))</f>
        <v/>
      </c>
      <c r="X22" s="21" t="str">
        <f t="shared" si="4"/>
        <v/>
      </c>
      <c r="Y22" s="21" t="str">
        <f>IF(V22="","",IF(V22="COP",1,IF(W22&lt;&gt;"N/A",VLOOKUP(R22,'SH TRM'!$A$9:$B$8912,2,FALSE),"REVISAR")))</f>
        <v/>
      </c>
      <c r="Z22" s="776" t="str">
        <f t="shared" si="5"/>
        <v/>
      </c>
      <c r="AA22" s="12" t="str">
        <f t="shared" si="6"/>
        <v/>
      </c>
      <c r="AB22" s="12" t="str">
        <f t="shared" si="7"/>
        <v/>
      </c>
      <c r="AC22" s="12" t="str">
        <f t="shared" si="8"/>
        <v/>
      </c>
      <c r="AD22" s="12" t="str">
        <f t="shared" si="9"/>
        <v/>
      </c>
      <c r="AE22" s="906"/>
      <c r="AF22" s="906"/>
      <c r="AG22" s="638" t="str">
        <f t="shared" si="2"/>
        <v/>
      </c>
      <c r="AH22" s="901"/>
      <c r="AI22" s="901"/>
      <c r="AJ22" s="638" t="str">
        <f t="shared" si="0"/>
        <v/>
      </c>
      <c r="AK22" s="901"/>
      <c r="AL22" s="901"/>
      <c r="AM22" s="638" t="str">
        <f t="shared" si="1"/>
        <v/>
      </c>
      <c r="AO22" s="903"/>
      <c r="AP22" s="903"/>
      <c r="AQ22" s="903"/>
      <c r="AR22" s="903"/>
      <c r="AS22" s="903"/>
      <c r="AT22" s="903"/>
      <c r="AU22" s="903"/>
      <c r="AV22" s="903"/>
      <c r="AW22" s="903"/>
      <c r="AX22" s="638"/>
      <c r="AY22" s="902"/>
      <c r="AZ22" s="902"/>
      <c r="BA22" s="902"/>
      <c r="BB22" s="297"/>
      <c r="BC22" s="301"/>
    </row>
    <row r="23" spans="1:70" s="280" customFormat="1" ht="99.75">
      <c r="A23" s="910" t="s">
        <v>27</v>
      </c>
      <c r="B23" s="40" t="s">
        <v>251</v>
      </c>
      <c r="C23" s="49" t="s">
        <v>252</v>
      </c>
      <c r="D23" s="407" t="str">
        <f>+IFERROR(INDEX(DESEMPATE!$D$3:$D$80,MATCH('EXP GEN.'!B23,DESEMPATE!$C$3:$C$80,0)),"")</f>
        <v>CELQO S.A.S</v>
      </c>
      <c r="E23" s="408" t="str">
        <f>IF(D23="","",IF(VLOOKUP(D23,[1]DESEMPATE!D$3:$E$137,2,FALSE)=1,"N/A",IF(VLOOKUP(D23,[1]DESEMPATE!D$3:$E$137,2,FALSE)&gt;=0.51,"SI","NO")))</f>
        <v>SI</v>
      </c>
      <c r="F23" s="363" t="s">
        <v>20</v>
      </c>
      <c r="G23" s="363" t="s">
        <v>20</v>
      </c>
      <c r="H23" s="363" t="s">
        <v>20</v>
      </c>
      <c r="I23" s="60" t="s">
        <v>253</v>
      </c>
      <c r="J23" s="60" t="s">
        <v>201</v>
      </c>
      <c r="K23" s="60" t="s">
        <v>254</v>
      </c>
      <c r="L23" s="289" t="s">
        <v>255</v>
      </c>
      <c r="M23" s="60" t="s">
        <v>20</v>
      </c>
      <c r="N23" s="639" t="s">
        <v>20</v>
      </c>
      <c r="O23" s="635" t="str">
        <f>IF(Q23&gt;DATE(1990,1,1),"SI","NO")</f>
        <v>SI</v>
      </c>
      <c r="P23" s="52">
        <v>0.75</v>
      </c>
      <c r="Q23" s="53">
        <v>38684</v>
      </c>
      <c r="R23" s="53">
        <v>39690</v>
      </c>
      <c r="S23" s="54">
        <f t="shared" si="11"/>
        <v>2008</v>
      </c>
      <c r="T23" s="171">
        <f>+IFERROR(INDEX([1]PARAMETROS!$B$53:$B$79,MATCH(S23,[1]PARAMETROS!$A$53:$A$79,0)),"")</f>
        <v>461500</v>
      </c>
      <c r="U23" s="535">
        <v>1688370055</v>
      </c>
      <c r="V23" s="56" t="s">
        <v>204</v>
      </c>
      <c r="W23" s="502" t="str">
        <f>IF(V23="","",IF(V23="COP","N/A",IF(V23="EUR",VLOOKUP(R23,'[1]SH EURO'!$A$6:$B$6338,2,FALSE),"REVISAR")))</f>
        <v>N/A</v>
      </c>
      <c r="X23" s="172" t="str">
        <f t="shared" si="4"/>
        <v>N/A</v>
      </c>
      <c r="Y23" s="172">
        <f>IF(V23="","",IF(V23="COP",1,IF(W23&lt;&gt;"N/A",VLOOKUP(R23,'[1]SH TRM'!$A$9:$B$8912,2,FALSE),"REVISAR")))</f>
        <v>1</v>
      </c>
      <c r="Z23" s="775">
        <f t="shared" si="5"/>
        <v>1688370055</v>
      </c>
      <c r="AA23" s="59">
        <f t="shared" si="6"/>
        <v>3658.439989165764</v>
      </c>
      <c r="AB23" s="59">
        <f t="shared" si="7"/>
        <v>2743.8299918743232</v>
      </c>
      <c r="AC23" s="59">
        <f t="shared" si="8"/>
        <v>2743.8299918743232</v>
      </c>
      <c r="AD23" s="59">
        <f t="shared" si="9"/>
        <v>2743.8299918743232</v>
      </c>
      <c r="AE23" s="904" t="str">
        <f>IF(COUNTIF(AB23:AB26,"")=4,"",IF(SUM(AB23:AB26)&gt;=CM005M1,"CUMPLE","NO CUMPLE"))</f>
        <v>CUMPLE</v>
      </c>
      <c r="AF23" s="904" t="str">
        <f>IF(COUNTIF(AB23:AB26,"")=4,"",IF(COUNTIF(E23:E26,"N/A")&gt;0,IF(SUMIF(E23:E26,"N/A",AB23:AB26)&gt;=CM005LM1,"CUMPLE","NO CUMPLE"),IF(SUMIF(E23:E26,"SI",AB23:AB26)&gt;=CM005LM1,"CUMPLE","NO CUMPLE")))</f>
        <v>CUMPLE</v>
      </c>
      <c r="AG23" s="635" t="str">
        <f t="shared" ref="AG23:AG30" si="12">+IF(AB23="","",IF(AB23&gt;=CM005EMM1,"CUMPLE","NO CUMPLE"))</f>
        <v>CUMPLE</v>
      </c>
      <c r="AH23" s="900" t="str">
        <f>IF(COUNTIF(AC23:AC26,"")=4,"",IF(SUM(AC23:AC26)&gt;=CM005M2,"CUMPLE","NO CUMPLE"))</f>
        <v>CUMPLE</v>
      </c>
      <c r="AI23" s="900" t="str">
        <f>IF(COUNTIF(AC23:AC26,"")=4,"",IF(COUNTIF(E23:E26,"N/A")&gt;0,IF(SUMIF(E23:E26,"N/A",AC23:AC26)&gt;=CM005LM2,"CUMPLE","NO CUMPLE"),IF(SUMIF(E23:E26,"SI",AC23:AC26)&gt;=CM005LM2,"CUMPLE","NO CUMPLE")))</f>
        <v>CUMPLE</v>
      </c>
      <c r="AJ23" s="635" t="str">
        <f t="shared" ref="AJ23:AJ30" si="13">+IF(AC23="","",IF(AC23&gt;=CM005EMM2,"CUMPLE","NO CUMPLE"))</f>
        <v>CUMPLE</v>
      </c>
      <c r="AK23" s="900" t="str">
        <f>IF(COUNTIF(AD23:AD26,"")=4,"",IF(SUM(AD23:AD26)&gt;=CM005M3,"CUMPLE","NO CUMPLE"))</f>
        <v>CUMPLE</v>
      </c>
      <c r="AL23" s="900" t="str">
        <f>IF(COUNTIF(AD23:AD26,"")=4,"",IF(COUNTIF(E23:E26,"N/A")&gt;0,IF(SUMIF(E23:E26,"N/A",AD23:AD26)&gt;=CM005LM3,"CUMPLE","NO CUMPLE"),IF(SUMIF(E23:E26,"SI",AD23:AD26)&gt;=CM005LM3,"CUMPLE","NO CUMPLE")))</f>
        <v>CUMPLE</v>
      </c>
      <c r="AM23" s="635" t="str">
        <f t="shared" ref="AM23:AM30" si="14">+IF(AD23="","",IF(AD23&gt;=CM005EMM3,"CUMPLE","NO CUMPLE"))</f>
        <v>CUMPLE</v>
      </c>
      <c r="AN23" s="60">
        <v>5</v>
      </c>
      <c r="AO23" s="904" t="s">
        <v>20</v>
      </c>
      <c r="AP23" s="904"/>
      <c r="AQ23" s="904"/>
      <c r="AR23" s="904" t="s">
        <v>20</v>
      </c>
      <c r="AS23" s="904"/>
      <c r="AT23" s="904"/>
      <c r="AU23" s="904" t="s">
        <v>20</v>
      </c>
      <c r="AV23" s="904"/>
      <c r="AW23" s="904"/>
      <c r="AX23" s="639" t="s">
        <v>20</v>
      </c>
      <c r="AY23" s="900"/>
      <c r="AZ23" s="900"/>
      <c r="BA23" s="900"/>
      <c r="BB23" s="323"/>
      <c r="BC23" s="300"/>
      <c r="BI23" s="283"/>
      <c r="BO23" s="283"/>
      <c r="BQ23" s="283"/>
      <c r="BR23" s="284"/>
    </row>
    <row r="24" spans="1:70" s="280" customFormat="1" ht="114">
      <c r="A24" s="911"/>
      <c r="B24" s="13" t="s">
        <v>251</v>
      </c>
      <c r="C24" s="14" t="s">
        <v>256</v>
      </c>
      <c r="D24" s="14" t="str">
        <f>+IFERROR(INDEX(DESEMPATE!$D$3:$D$80,MATCH('EXP GEN.'!B24,DESEMPATE!$C$3:$C$80,0)),"")</f>
        <v>CELQO S.A.S</v>
      </c>
      <c r="E24" s="384" t="str">
        <f>IF(D24="","",IF(VLOOKUP(D24,[1]DESEMPATE!D$3:$E$137,2,FALSE)=1,"N/A",IF(VLOOKUP(D24,[1]DESEMPATE!D$3:$E$137,2,FALSE)&gt;=0.51,"SI","NO")))</f>
        <v>SI</v>
      </c>
      <c r="F24" s="364" t="s">
        <v>20</v>
      </c>
      <c r="G24" s="364" t="s">
        <v>20</v>
      </c>
      <c r="H24" s="364" t="s">
        <v>20</v>
      </c>
      <c r="I24" s="24" t="s">
        <v>253</v>
      </c>
      <c r="J24" s="24" t="s">
        <v>201</v>
      </c>
      <c r="K24" s="24" t="s">
        <v>257</v>
      </c>
      <c r="L24" s="288" t="s">
        <v>258</v>
      </c>
      <c r="M24" s="24" t="s">
        <v>20</v>
      </c>
      <c r="N24" s="638" t="s">
        <v>20</v>
      </c>
      <c r="O24" s="638" t="str">
        <f t="shared" ref="O24:O87" si="15">IF(Q24&gt;DATE(1990,1,1),"SI","NO")</f>
        <v>SI</v>
      </c>
      <c r="P24" s="25">
        <v>0.75</v>
      </c>
      <c r="Q24" s="328">
        <v>38650</v>
      </c>
      <c r="R24" s="18">
        <v>39808</v>
      </c>
      <c r="S24" s="19">
        <f t="shared" ref="S24:S46" si="16">IF(R24="","",YEAR(R24))</f>
        <v>2008</v>
      </c>
      <c r="T24" s="20">
        <f>+IFERROR(INDEX([1]PARAMETROS!$B$53:$B$79,MATCH(S24,[1]PARAMETROS!$A$53:$A$79,0)),"")</f>
        <v>461500</v>
      </c>
      <c r="U24" s="482">
        <v>1649106224</v>
      </c>
      <c r="V24" s="20" t="s">
        <v>204</v>
      </c>
      <c r="W24" s="13" t="str">
        <f>IF(V24="","",IF(V24="COP","N/A",IF(V24="EUR",VLOOKUP(R24,'[1]SH EURO'!$A$6:$B$6338,2,FALSE),"REVISAR")))</f>
        <v>N/A</v>
      </c>
      <c r="X24" s="23" t="str">
        <f t="shared" si="4"/>
        <v>N/A</v>
      </c>
      <c r="Y24" s="23">
        <f>IF(V24="","",IF(V24="COP",1,IF(W24&lt;&gt;"N/A",VLOOKUP(R24,'[1]SH TRM'!$A$9:$B$8912,2,FALSE),"REVISAR")))</f>
        <v>1</v>
      </c>
      <c r="Z24" s="776">
        <f t="shared" ref="Z24:Z46" si="17">IF(Y24&lt;&gt;"",IF(V24&lt;&gt;"COP",X24*Y24,U24),"")</f>
        <v>1649106224</v>
      </c>
      <c r="AA24" s="12">
        <f t="shared" ref="AA24:AA46" si="18">+IFERROR(Z24/T24,"")</f>
        <v>3573.3612654387866</v>
      </c>
      <c r="AB24" s="12">
        <f t="shared" ref="AB24:AB46" si="19">IF(OR(M24="",M24="NO"),"",IF(F24="SI",IFERROR(AA24*P24,""),""))</f>
        <v>2680.0209490790899</v>
      </c>
      <c r="AC24" s="12">
        <f t="shared" ref="AC24:AC46" si="20">IF(OR(M24="",M24="NO"),"",IF(G24="SI",IFERROR(AA24*P24,""),""))</f>
        <v>2680.0209490790899</v>
      </c>
      <c r="AD24" s="12">
        <f t="shared" ref="AD24:AD46" si="21">IF(OR(M24="",M24="NO"),"",IF(H24="SI",IFERROR(AA24*P24,""),""))</f>
        <v>2680.0209490790899</v>
      </c>
      <c r="AE24" s="903"/>
      <c r="AF24" s="903"/>
      <c r="AG24" s="638" t="str">
        <f t="shared" si="12"/>
        <v>CUMPLE</v>
      </c>
      <c r="AH24" s="901"/>
      <c r="AI24" s="901"/>
      <c r="AJ24" s="638" t="str">
        <f t="shared" si="13"/>
        <v>CUMPLE</v>
      </c>
      <c r="AK24" s="901"/>
      <c r="AL24" s="901"/>
      <c r="AM24" s="638" t="str">
        <f t="shared" si="14"/>
        <v>CUMPLE</v>
      </c>
      <c r="AN24" s="24">
        <v>6</v>
      </c>
      <c r="AO24" s="903" t="s">
        <v>20</v>
      </c>
      <c r="AP24" s="903"/>
      <c r="AQ24" s="903"/>
      <c r="AR24" s="903" t="s">
        <v>20</v>
      </c>
      <c r="AS24" s="903"/>
      <c r="AT24" s="903"/>
      <c r="AU24" s="903" t="s">
        <v>20</v>
      </c>
      <c r="AV24" s="903"/>
      <c r="AW24" s="903"/>
      <c r="AX24" s="638" t="s">
        <v>20</v>
      </c>
      <c r="AY24" s="901"/>
      <c r="AZ24" s="901"/>
      <c r="BA24" s="901"/>
      <c r="BB24" s="324"/>
      <c r="BC24" s="300"/>
      <c r="BI24" s="283"/>
      <c r="BO24" s="283"/>
      <c r="BQ24" s="283"/>
      <c r="BR24" s="284"/>
    </row>
    <row r="25" spans="1:70" s="280" customFormat="1" ht="57">
      <c r="A25" s="911"/>
      <c r="B25" s="40" t="s">
        <v>259</v>
      </c>
      <c r="C25" s="14">
        <v>144</v>
      </c>
      <c r="D25" s="14" t="str">
        <f>+IFERROR(INDEX(DESEMPATE!$D$3:$D$80,MATCH('EXP GEN.'!B25,DESEMPATE!$C$3:$C$80,0)),"")</f>
        <v>ALPHA GRUPO CONSULTOR E INTERVENTOR S.A.S</v>
      </c>
      <c r="E25" s="384" t="str">
        <f>IF(D25="","",IF(VLOOKUP(D25,[1]DESEMPATE!D$3:$E$137,2,FALSE)=1,"N/A",IF(VLOOKUP(D25,[1]DESEMPATE!D$3:$E$137,2,FALSE)&gt;=0.51,"SI","NO")))</f>
        <v>NO</v>
      </c>
      <c r="F25" s="364" t="s">
        <v>20</v>
      </c>
      <c r="G25" s="364" t="s">
        <v>20</v>
      </c>
      <c r="H25" s="364" t="s">
        <v>20</v>
      </c>
      <c r="I25" s="24" t="s">
        <v>260</v>
      </c>
      <c r="J25" s="24" t="s">
        <v>201</v>
      </c>
      <c r="K25" s="24" t="s">
        <v>261</v>
      </c>
      <c r="L25" s="288" t="s">
        <v>262</v>
      </c>
      <c r="M25" s="24" t="s">
        <v>20</v>
      </c>
      <c r="N25" s="638" t="s">
        <v>20</v>
      </c>
      <c r="O25" s="638" t="str">
        <f t="shared" si="15"/>
        <v>SI</v>
      </c>
      <c r="P25" s="17">
        <v>1</v>
      </c>
      <c r="Q25" s="18">
        <v>36910</v>
      </c>
      <c r="R25" s="18">
        <v>38050</v>
      </c>
      <c r="S25" s="19">
        <f t="shared" si="16"/>
        <v>2004</v>
      </c>
      <c r="T25" s="20">
        <f>+IFERROR(INDEX([1]PARAMETROS!$B$53:$B$79,MATCH(S25,[1]PARAMETROS!$A$53:$A$79,0)),"")</f>
        <v>358000</v>
      </c>
      <c r="U25" s="482">
        <v>913974294</v>
      </c>
      <c r="V25" s="21" t="s">
        <v>204</v>
      </c>
      <c r="W25" s="13" t="str">
        <f>IF(V25="","",IF(V25="COP","N/A",IF(V25="EUR",VLOOKUP(R25,'[1]SH EURO'!$A$6:$B$6338,2,FALSE),"REVISAR")))</f>
        <v>N/A</v>
      </c>
      <c r="X25" s="22" t="str">
        <f t="shared" ref="X25:X46" si="22">IF(U25="","",IF(W25="N/A","N/A",W25*U25))</f>
        <v>N/A</v>
      </c>
      <c r="Y25" s="46">
        <f>IF(V25="","",IF(V25="COP",1,IF(W25&lt;&gt;"N/A",VLOOKUP(R25,'[1]SH TRM'!$A$9:$B$8912,2,FALSE),"REVISAR")))</f>
        <v>1</v>
      </c>
      <c r="Z25" s="776">
        <f t="shared" si="17"/>
        <v>913974294</v>
      </c>
      <c r="AA25" s="12">
        <f t="shared" si="18"/>
        <v>2553.0008212290504</v>
      </c>
      <c r="AB25" s="12">
        <f t="shared" si="19"/>
        <v>2553.0008212290504</v>
      </c>
      <c r="AC25" s="12">
        <f t="shared" si="20"/>
        <v>2553.0008212290504</v>
      </c>
      <c r="AD25" s="12">
        <f t="shared" si="21"/>
        <v>2553.0008212290504</v>
      </c>
      <c r="AE25" s="903"/>
      <c r="AF25" s="903"/>
      <c r="AG25" s="638" t="str">
        <f t="shared" si="12"/>
        <v>CUMPLE</v>
      </c>
      <c r="AH25" s="901"/>
      <c r="AI25" s="901"/>
      <c r="AJ25" s="638" t="str">
        <f t="shared" si="13"/>
        <v>CUMPLE</v>
      </c>
      <c r="AK25" s="901"/>
      <c r="AL25" s="901"/>
      <c r="AM25" s="638" t="str">
        <f t="shared" si="14"/>
        <v>CUMPLE</v>
      </c>
      <c r="AN25" s="24">
        <v>14</v>
      </c>
      <c r="AO25" s="903" t="s">
        <v>20</v>
      </c>
      <c r="AP25" s="903"/>
      <c r="AQ25" s="903"/>
      <c r="AR25" s="903" t="s">
        <v>20</v>
      </c>
      <c r="AS25" s="903"/>
      <c r="AT25" s="903"/>
      <c r="AU25" s="903" t="s">
        <v>20</v>
      </c>
      <c r="AV25" s="903"/>
      <c r="AW25" s="903"/>
      <c r="AX25" s="638" t="s">
        <v>20</v>
      </c>
      <c r="AY25" s="901"/>
      <c r="AZ25" s="901"/>
      <c r="BA25" s="901"/>
      <c r="BB25" s="295"/>
      <c r="BC25" s="300"/>
      <c r="BI25" s="283"/>
    </row>
    <row r="26" spans="1:70" s="417" customFormat="1" ht="57.75" thickBot="1">
      <c r="A26" s="911"/>
      <c r="B26" s="61" t="s">
        <v>263</v>
      </c>
      <c r="C26" s="76">
        <v>251</v>
      </c>
      <c r="D26" s="14" t="str">
        <f>+IFERROR(INDEX(DESEMPATE!$D$3:$D$80,MATCH('EXP GEN.'!B26,DESEMPATE!$C$3:$C$80,0)),"")</f>
        <v>IV INGENIEROS CONSULTORES SUCURSAL COLOMBIA S.A.</v>
      </c>
      <c r="E26" s="409" t="str">
        <f>IF(D26="","",IF(VLOOKUP(D26,[1]DESEMPATE!D$3:$E$137,2,FALSE)=1,"N/A",IF(VLOOKUP(D26,[1]DESEMPATE!D$3:$E$137,2,FALSE)&gt;=0.51,"SI","NO")))</f>
        <v>NO</v>
      </c>
      <c r="F26" s="365" t="s">
        <v>20</v>
      </c>
      <c r="G26" s="365" t="s">
        <v>20</v>
      </c>
      <c r="H26" s="365" t="s">
        <v>20</v>
      </c>
      <c r="I26" s="170" t="s">
        <v>264</v>
      </c>
      <c r="J26" s="170" t="s">
        <v>210</v>
      </c>
      <c r="K26" s="170" t="s">
        <v>265</v>
      </c>
      <c r="L26" s="290" t="s">
        <v>266</v>
      </c>
      <c r="M26" s="170" t="s">
        <v>20</v>
      </c>
      <c r="N26" s="640" t="s">
        <v>20</v>
      </c>
      <c r="O26" s="640" t="str">
        <f t="shared" si="15"/>
        <v>SI</v>
      </c>
      <c r="P26" s="63">
        <v>1</v>
      </c>
      <c r="Q26" s="64">
        <v>39329</v>
      </c>
      <c r="R26" s="64">
        <v>40578</v>
      </c>
      <c r="S26" s="65">
        <f t="shared" si="16"/>
        <v>2011</v>
      </c>
      <c r="T26" s="66">
        <f>+IFERROR(INDEX([1]PARAMETROS!$B$53:$B$79,MATCH(S26,[1]PARAMETROS!$A$53:$A$79,0)),"")</f>
        <v>535600</v>
      </c>
      <c r="U26" s="536">
        <v>1551350.29</v>
      </c>
      <c r="V26" s="67" t="s">
        <v>213</v>
      </c>
      <c r="W26" s="61">
        <f>IF(V26="","",IF(V26="COP","N/A",IF(V26="EUR",VLOOKUP(R26,'[1]SH EURO'!$A$6:$B$6338,2,FALSE),"REVISAR")))</f>
        <v>1.3747</v>
      </c>
      <c r="X26" s="68">
        <f t="shared" si="22"/>
        <v>2132641.2436629999</v>
      </c>
      <c r="Y26" s="69">
        <f>IF(V26="","",IF(V26="COP",1,IF(W26&lt;&gt;"N/A",VLOOKUP(R26,'[1]SH TRM'!$A$9:$B$8912,2,FALSE),"REVISAR")))</f>
        <v>1863.03</v>
      </c>
      <c r="Z26" s="777">
        <f t="shared" si="17"/>
        <v>3973174616.1814785</v>
      </c>
      <c r="AA26" s="70">
        <f t="shared" si="18"/>
        <v>7418.1751609064195</v>
      </c>
      <c r="AB26" s="70">
        <f t="shared" si="19"/>
        <v>7418.1751609064195</v>
      </c>
      <c r="AC26" s="70">
        <f t="shared" si="20"/>
        <v>7418.1751609064195</v>
      </c>
      <c r="AD26" s="70">
        <f t="shared" si="21"/>
        <v>7418.1751609064195</v>
      </c>
      <c r="AE26" s="903"/>
      <c r="AF26" s="903"/>
      <c r="AG26" s="640" t="str">
        <f t="shared" si="12"/>
        <v>CUMPLE</v>
      </c>
      <c r="AH26" s="901"/>
      <c r="AI26" s="901"/>
      <c r="AJ26" s="640" t="str">
        <f t="shared" si="13"/>
        <v>CUMPLE</v>
      </c>
      <c r="AK26" s="901"/>
      <c r="AL26" s="901"/>
      <c r="AM26" s="640" t="str">
        <f t="shared" si="14"/>
        <v>CUMPLE</v>
      </c>
      <c r="AN26" s="170">
        <v>5</v>
      </c>
      <c r="AO26" s="907" t="s">
        <v>20</v>
      </c>
      <c r="AP26" s="908"/>
      <c r="AQ26" s="909"/>
      <c r="AR26" s="907" t="s">
        <v>20</v>
      </c>
      <c r="AS26" s="908"/>
      <c r="AT26" s="909"/>
      <c r="AU26" s="907" t="s">
        <v>20</v>
      </c>
      <c r="AV26" s="908"/>
      <c r="AW26" s="909"/>
      <c r="AX26" s="640" t="s">
        <v>20</v>
      </c>
      <c r="AY26" s="902"/>
      <c r="AZ26" s="902"/>
      <c r="BA26" s="902"/>
      <c r="BB26" s="415"/>
      <c r="BC26" s="416"/>
      <c r="BI26" s="418"/>
    </row>
    <row r="27" spans="1:70" s="280" customFormat="1" ht="42.75">
      <c r="A27" s="910" t="s">
        <v>28</v>
      </c>
      <c r="B27" s="40" t="s">
        <v>267</v>
      </c>
      <c r="C27" s="167">
        <v>118</v>
      </c>
      <c r="D27" s="407" t="str">
        <f>+IFERROR(INDEX(DESEMPATE!$D$3:$D$80,MATCH('EXP GEN.'!B27,DESEMPATE!$C$3:$C$80,0)),"")</f>
        <v>JOSE MANUEL GUARDO POLO</v>
      </c>
      <c r="E27" s="382" t="str">
        <f>IF(D27="","",IF(VLOOKUP(D27,[1]DESEMPATE!D$3:$E$137,2,FALSE)=1,"N/A",IF(VLOOKUP(D27,[1]DESEMPATE!D$3:$E$137,2,FALSE)&gt;=0.51,"SI","NO")))</f>
        <v>SI</v>
      </c>
      <c r="F27" s="366" t="s">
        <v>20</v>
      </c>
      <c r="G27" s="366" t="s">
        <v>20</v>
      </c>
      <c r="H27" s="366" t="s">
        <v>20</v>
      </c>
      <c r="I27" s="173" t="s">
        <v>268</v>
      </c>
      <c r="J27" s="173" t="s">
        <v>201</v>
      </c>
      <c r="K27" s="173" t="s">
        <v>269</v>
      </c>
      <c r="L27" s="529" t="s">
        <v>270</v>
      </c>
      <c r="M27" s="173" t="s">
        <v>20</v>
      </c>
      <c r="N27" s="646" t="s">
        <v>20</v>
      </c>
      <c r="O27" s="646" t="str">
        <f t="shared" si="15"/>
        <v>SI</v>
      </c>
      <c r="P27" s="41">
        <v>1</v>
      </c>
      <c r="Q27" s="42">
        <v>36865</v>
      </c>
      <c r="R27" s="42">
        <v>37114</v>
      </c>
      <c r="S27" s="73">
        <f t="shared" si="16"/>
        <v>2001</v>
      </c>
      <c r="T27" s="171">
        <f>+IFERROR(INDEX([1]PARAMETROS!$B$53:$B$79,MATCH(S27,[1]PARAMETROS!$A$53:$A$79,0)),"")</f>
        <v>286000</v>
      </c>
      <c r="U27" s="535">
        <v>337799641</v>
      </c>
      <c r="V27" s="44" t="s">
        <v>204</v>
      </c>
      <c r="W27" s="40" t="str">
        <f>IF(V27="","",IF(V27="COP","N/A",IF(V27="EUR",VLOOKUP(R27,'[1]SH EURO'!$A$6:$B$6338,2,FALSE),"REVISAR")))</f>
        <v>N/A</v>
      </c>
      <c r="X27" s="45" t="str">
        <f t="shared" si="22"/>
        <v>N/A</v>
      </c>
      <c r="Y27" s="46">
        <f>IF(V27="","",IF(V27="COP",1,IF(W27&lt;&gt;"N/A",VLOOKUP(R27,'[1]SH TRM'!$A$9:$B$8912,2,FALSE),"REVISAR")))</f>
        <v>1</v>
      </c>
      <c r="Z27" s="778">
        <f t="shared" si="17"/>
        <v>337799641</v>
      </c>
      <c r="AA27" s="47">
        <f t="shared" si="18"/>
        <v>1181.1176258741259</v>
      </c>
      <c r="AB27" s="47">
        <f t="shared" si="19"/>
        <v>1181.1176258741259</v>
      </c>
      <c r="AC27" s="47">
        <f t="shared" si="20"/>
        <v>1181.1176258741259</v>
      </c>
      <c r="AD27" s="47">
        <f t="shared" si="21"/>
        <v>1181.1176258741259</v>
      </c>
      <c r="AE27" s="904" t="str">
        <f>IF(COUNTIF(AB27:AB30,"")=4,"",IF(SUM(AB27:AB30)&gt;=CM005M1,"CUMPLE","NO CUMPLE"))</f>
        <v>CUMPLE</v>
      </c>
      <c r="AF27" s="904" t="str">
        <f>IF(COUNTIF(AB27:AB30,"")=4,"",IF(COUNTIF(E27:E30,"N/A")&gt;0,IF(SUMIF(E27:E30,"N/A",AB27:AB30)&gt;=CM005LM1,"CUMPLE","NO CUMPLE"),IF(SUMIF(E27:E30,"SI",AB27:AB30)&gt;=CM005LM1,"CUMPLE","NO CUMPLE")))</f>
        <v>CUMPLE</v>
      </c>
      <c r="AG27" s="635" t="str">
        <f t="shared" si="12"/>
        <v>CUMPLE</v>
      </c>
      <c r="AH27" s="900" t="str">
        <f>IF(COUNTIF(AC27:AC30,"")=4,"",IF(SUM(AC27:AC30)&gt;=CM005M2,"CUMPLE","NO CUMPLE"))</f>
        <v>CUMPLE</v>
      </c>
      <c r="AI27" s="900" t="str">
        <f>IF(COUNTIF(AC27:AC30,"")=4,"",IF(COUNTIF(E27:E30,"N/A")&gt;0,IF(SUMIF(E27:E30,"N/A",AC27:AC30)&gt;=CM005LM2,"CUMPLE","NO CUMPLE"),IF(SUMIF(E27:E30,"SI",AC27:AC30)&gt;=CM005LM2,"CUMPLE","NO CUMPLE")))</f>
        <v>CUMPLE</v>
      </c>
      <c r="AJ27" s="636" t="str">
        <f t="shared" si="13"/>
        <v>CUMPLE</v>
      </c>
      <c r="AK27" s="900" t="str">
        <f>IF(COUNTIF(AD27:AD30,"")=4,"",IF(SUM(AD27:AD30)&gt;=CM005M3,"CUMPLE","NO CUMPLE"))</f>
        <v>CUMPLE</v>
      </c>
      <c r="AL27" s="900" t="str">
        <f>IF(COUNTIF(AD27:AD30,"")=4,"",IF(COUNTIF(E27:E30,"N/A")&gt;0,IF(SUMIF(E27:E30,"N/A",AD27:AD30)&gt;=CM005LM3,"CUMPLE","NO CUMPLE"),IF(SUMIF(E27:E30,"SI",AD27:AD30)&gt;=CM005LM3,"CUMPLE","NO CUMPLE")))</f>
        <v>CUMPLE</v>
      </c>
      <c r="AM27" s="636" t="str">
        <f t="shared" si="14"/>
        <v>CUMPLE</v>
      </c>
      <c r="AN27" s="24">
        <v>6</v>
      </c>
      <c r="AO27" s="904" t="s">
        <v>20</v>
      </c>
      <c r="AP27" s="904"/>
      <c r="AQ27" s="904"/>
      <c r="AR27" s="912" t="s">
        <v>20</v>
      </c>
      <c r="AS27" s="912"/>
      <c r="AT27" s="912"/>
      <c r="AU27" s="912" t="s">
        <v>192</v>
      </c>
      <c r="AV27" s="912"/>
      <c r="AW27" s="912"/>
      <c r="AX27" s="646" t="s">
        <v>20</v>
      </c>
      <c r="AY27" s="900" t="s">
        <v>19</v>
      </c>
      <c r="AZ27" s="900" t="s">
        <v>19</v>
      </c>
      <c r="BA27" s="900" t="s">
        <v>19</v>
      </c>
      <c r="BB27" s="315"/>
      <c r="BC27" s="300"/>
      <c r="BI27" s="283"/>
    </row>
    <row r="28" spans="1:70" s="280" customFormat="1" ht="42.75">
      <c r="A28" s="911"/>
      <c r="B28" s="13" t="s">
        <v>267</v>
      </c>
      <c r="C28" s="164">
        <v>126</v>
      </c>
      <c r="D28" s="14" t="str">
        <f>+IFERROR(INDEX(DESEMPATE!$D$3:$D$80,MATCH('EXP GEN.'!B28,DESEMPATE!$C$3:$C$80,0)),"")</f>
        <v>JOSE MANUEL GUARDO POLO</v>
      </c>
      <c r="E28" s="299" t="str">
        <f>IF(D28="","",IF(VLOOKUP(D28,[1]DESEMPATE!D$3:$E$137,2,FALSE)=1,"N/A",IF(VLOOKUP(D28,[1]DESEMPATE!D$3:$E$137,2,FALSE)&gt;=0.51,"SI","NO")))</f>
        <v>SI</v>
      </c>
      <c r="F28" s="364" t="s">
        <v>20</v>
      </c>
      <c r="G28" s="364" t="s">
        <v>20</v>
      </c>
      <c r="H28" s="364" t="s">
        <v>20</v>
      </c>
      <c r="I28" s="24" t="s">
        <v>271</v>
      </c>
      <c r="J28" s="24" t="s">
        <v>201</v>
      </c>
      <c r="K28" s="24" t="s">
        <v>272</v>
      </c>
      <c r="L28" s="288" t="s">
        <v>273</v>
      </c>
      <c r="M28" s="24" t="s">
        <v>20</v>
      </c>
      <c r="N28" s="638" t="s">
        <v>20</v>
      </c>
      <c r="O28" s="646" t="str">
        <f t="shared" si="15"/>
        <v>SI</v>
      </c>
      <c r="P28" s="17">
        <v>0.5</v>
      </c>
      <c r="Q28" s="18">
        <v>39412</v>
      </c>
      <c r="R28" s="18">
        <v>39617</v>
      </c>
      <c r="S28" s="19">
        <f t="shared" si="16"/>
        <v>2008</v>
      </c>
      <c r="T28" s="20">
        <f>+IFERROR(INDEX([1]PARAMETROS!$B$53:$B$79,MATCH(S28,[1]PARAMETROS!$A$53:$A$79,0)),"")</f>
        <v>461500</v>
      </c>
      <c r="U28" s="482">
        <v>302110400</v>
      </c>
      <c r="V28" s="21" t="s">
        <v>204</v>
      </c>
      <c r="W28" s="13" t="str">
        <f>IF(V28="","",IF(V28="COP","N/A",IF(V28="EUR",VLOOKUP(R28,'[1]SH EURO'!$A$6:$B$6338,2,FALSE),"REVISAR")))</f>
        <v>N/A</v>
      </c>
      <c r="X28" s="22" t="str">
        <f t="shared" si="22"/>
        <v>N/A</v>
      </c>
      <c r="Y28" s="23">
        <f>IF(V28="","",IF(V28="COP",1,IF(W28&lt;&gt;"N/A",VLOOKUP(R28,'[1]SH TRM'!$A$9:$B$8912,2,FALSE),"REVISAR")))</f>
        <v>1</v>
      </c>
      <c r="Z28" s="776">
        <f t="shared" si="17"/>
        <v>302110400</v>
      </c>
      <c r="AA28" s="12">
        <f t="shared" si="18"/>
        <v>654.62708559046587</v>
      </c>
      <c r="AB28" s="12">
        <f t="shared" si="19"/>
        <v>327.31354279523293</v>
      </c>
      <c r="AC28" s="12">
        <f t="shared" si="20"/>
        <v>327.31354279523293</v>
      </c>
      <c r="AD28" s="12">
        <f t="shared" si="21"/>
        <v>327.31354279523293</v>
      </c>
      <c r="AE28" s="903"/>
      <c r="AF28" s="903"/>
      <c r="AG28" s="638" t="str">
        <f t="shared" si="12"/>
        <v>CUMPLE</v>
      </c>
      <c r="AH28" s="901"/>
      <c r="AI28" s="901"/>
      <c r="AJ28" s="638" t="str">
        <f t="shared" si="13"/>
        <v>CUMPLE</v>
      </c>
      <c r="AK28" s="901"/>
      <c r="AL28" s="901"/>
      <c r="AM28" s="638" t="str">
        <f t="shared" si="14"/>
        <v>CUMPLE</v>
      </c>
      <c r="AN28" s="24">
        <v>14</v>
      </c>
      <c r="AO28" s="903" t="s">
        <v>20</v>
      </c>
      <c r="AP28" s="903"/>
      <c r="AQ28" s="903"/>
      <c r="AR28" s="903" t="s">
        <v>20</v>
      </c>
      <c r="AS28" s="903"/>
      <c r="AT28" s="903"/>
      <c r="AU28" s="903" t="s">
        <v>192</v>
      </c>
      <c r="AV28" s="903"/>
      <c r="AW28" s="903"/>
      <c r="AX28" s="638" t="s">
        <v>20</v>
      </c>
      <c r="AY28" s="901"/>
      <c r="AZ28" s="901"/>
      <c r="BA28" s="901"/>
      <c r="BB28" s="297"/>
      <c r="BC28" s="300"/>
      <c r="BI28" s="283"/>
    </row>
    <row r="29" spans="1:70" s="280" customFormat="1" ht="47.25">
      <c r="A29" s="911"/>
      <c r="B29" s="13" t="s">
        <v>274</v>
      </c>
      <c r="C29" s="164">
        <v>134</v>
      </c>
      <c r="D29" s="14" t="str">
        <f>+IFERROR(INDEX(DESEMPATE!$D$3:$D$80,MATCH('EXP GEN.'!B29,DESEMPATE!$C$3:$C$80,0)),"")</f>
        <v>CONSTRUCCIONES CIVILES ESTUDIOS Y PROYECTOS S.A.S CONCEP S.A.S</v>
      </c>
      <c r="E29" s="299" t="str">
        <f>IF(D29="","",IF(VLOOKUP(D29,[1]DESEMPATE!D$3:$E$137,2,FALSE)=1,"N/A",IF(VLOOKUP(D29,[1]DESEMPATE!D$3:$E$137,2,FALSE)&gt;=0.51,"SI","NO")))</f>
        <v>NO</v>
      </c>
      <c r="F29" s="364" t="s">
        <v>20</v>
      </c>
      <c r="G29" s="364" t="s">
        <v>20</v>
      </c>
      <c r="H29" s="364" t="s">
        <v>20</v>
      </c>
      <c r="I29" s="24" t="s">
        <v>275</v>
      </c>
      <c r="J29" s="24" t="s">
        <v>201</v>
      </c>
      <c r="K29" s="24" t="s">
        <v>276</v>
      </c>
      <c r="L29" s="288" t="s">
        <v>277</v>
      </c>
      <c r="M29" s="24" t="s">
        <v>20</v>
      </c>
      <c r="N29" s="638" t="s">
        <v>20</v>
      </c>
      <c r="O29" s="646" t="str">
        <f t="shared" si="15"/>
        <v>SI</v>
      </c>
      <c r="P29" s="17">
        <v>0.5</v>
      </c>
      <c r="Q29" s="18">
        <v>40114</v>
      </c>
      <c r="R29" s="18">
        <v>40742</v>
      </c>
      <c r="S29" s="19">
        <f t="shared" si="16"/>
        <v>2011</v>
      </c>
      <c r="T29" s="20">
        <f>+IFERROR(INDEX([1]PARAMETROS!$B$53:$B$79,MATCH(S29,[1]PARAMETROS!$A$53:$A$79,0)),"")</f>
        <v>535600</v>
      </c>
      <c r="U29" s="482">
        <v>858165286</v>
      </c>
      <c r="V29" s="21" t="s">
        <v>204</v>
      </c>
      <c r="W29" s="13" t="str">
        <f>IF(V29="","",IF(V29="COP","N/A",IF(V29="EUR",VLOOKUP(R29,'[1]SH EURO'!$A$6:$B$6338,2,FALSE),"REVISAR")))</f>
        <v>N/A</v>
      </c>
      <c r="X29" s="22" t="str">
        <f t="shared" si="22"/>
        <v>N/A</v>
      </c>
      <c r="Y29" s="23">
        <f>IF(V29="","",IF(V29="COP",1,IF(W29&lt;&gt;"N/A",VLOOKUP(R29,'[1]SH TRM'!$A$9:$B$8912,2,FALSE),"REVISAR")))</f>
        <v>1</v>
      </c>
      <c r="Z29" s="776">
        <f t="shared" si="17"/>
        <v>858165286</v>
      </c>
      <c r="AA29" s="12">
        <f t="shared" si="18"/>
        <v>1602.2503472740852</v>
      </c>
      <c r="AB29" s="12">
        <f t="shared" si="19"/>
        <v>801.12517363704262</v>
      </c>
      <c r="AC29" s="12">
        <f t="shared" si="20"/>
        <v>801.12517363704262</v>
      </c>
      <c r="AD29" s="12">
        <f t="shared" si="21"/>
        <v>801.12517363704262</v>
      </c>
      <c r="AE29" s="903"/>
      <c r="AF29" s="903"/>
      <c r="AG29" s="638" t="str">
        <f t="shared" si="12"/>
        <v>CUMPLE</v>
      </c>
      <c r="AH29" s="901"/>
      <c r="AI29" s="901"/>
      <c r="AJ29" s="638" t="str">
        <f t="shared" si="13"/>
        <v>CUMPLE</v>
      </c>
      <c r="AK29" s="901"/>
      <c r="AL29" s="901"/>
      <c r="AM29" s="638" t="str">
        <f t="shared" si="14"/>
        <v>CUMPLE</v>
      </c>
      <c r="AN29" s="24">
        <v>9</v>
      </c>
      <c r="AO29" s="903" t="s">
        <v>20</v>
      </c>
      <c r="AP29" s="903"/>
      <c r="AQ29" s="903"/>
      <c r="AR29" s="903" t="s">
        <v>20</v>
      </c>
      <c r="AS29" s="903"/>
      <c r="AT29" s="903"/>
      <c r="AU29" s="903" t="s">
        <v>20</v>
      </c>
      <c r="AV29" s="903"/>
      <c r="AW29" s="903"/>
      <c r="AX29" s="638" t="s">
        <v>20</v>
      </c>
      <c r="AY29" s="901"/>
      <c r="AZ29" s="901"/>
      <c r="BA29" s="901"/>
      <c r="BB29" s="316"/>
      <c r="BC29" s="300"/>
      <c r="BI29" s="283"/>
    </row>
    <row r="30" spans="1:70" s="280" customFormat="1" ht="72" thickBot="1">
      <c r="A30" s="911"/>
      <c r="B30" s="13" t="s">
        <v>274</v>
      </c>
      <c r="C30" s="164">
        <v>149</v>
      </c>
      <c r="D30" s="76" t="str">
        <f>+IFERROR(INDEX(DESEMPATE!$D$3:$D$80,MATCH('EXP GEN.'!B30,DESEMPATE!$C$3:$C$80,0)),"")</f>
        <v>CONSTRUCCIONES CIVILES ESTUDIOS Y PROYECTOS S.A.S CONCEP S.A.S</v>
      </c>
      <c r="E30" s="381" t="str">
        <f>IF(D30="","",IF(VLOOKUP(D30,[1]DESEMPATE!D$3:$E$137,2,FALSE)=1,"N/A",IF(VLOOKUP(D30,[1]DESEMPATE!D$3:$E$137,2,FALSE)&gt;=0.51,"SI","NO")))</f>
        <v>NO</v>
      </c>
      <c r="F30" s="364" t="s">
        <v>20</v>
      </c>
      <c r="G30" s="364" t="s">
        <v>20</v>
      </c>
      <c r="H30" s="364" t="s">
        <v>20</v>
      </c>
      <c r="I30" s="24" t="s">
        <v>278</v>
      </c>
      <c r="J30" s="24" t="s">
        <v>201</v>
      </c>
      <c r="K30" s="24" t="s">
        <v>279</v>
      </c>
      <c r="L30" s="288" t="s">
        <v>280</v>
      </c>
      <c r="M30" s="24" t="s">
        <v>20</v>
      </c>
      <c r="N30" s="638" t="s">
        <v>20</v>
      </c>
      <c r="O30" s="640" t="str">
        <f t="shared" si="15"/>
        <v>SI</v>
      </c>
      <c r="P30" s="17">
        <v>1</v>
      </c>
      <c r="Q30" s="18">
        <v>41220</v>
      </c>
      <c r="R30" s="18">
        <v>41519</v>
      </c>
      <c r="S30" s="19">
        <f t="shared" si="16"/>
        <v>2013</v>
      </c>
      <c r="T30" s="20">
        <f>+IFERROR(INDEX([1]PARAMETROS!$B$53:$B$79,MATCH(S30,[1]PARAMETROS!$A$53:$A$79,0)),"")</f>
        <v>589500</v>
      </c>
      <c r="U30" s="482">
        <v>371495800</v>
      </c>
      <c r="V30" s="21" t="s">
        <v>204</v>
      </c>
      <c r="W30" s="13" t="str">
        <f>IF(V30="","",IF(V30="COP","N/A",IF(V30="EUR",VLOOKUP(R30,'[1]SH EURO'!$A$6:$B$6338,2,FALSE),"REVISAR")))</f>
        <v>N/A</v>
      </c>
      <c r="X30" s="22" t="str">
        <f t="shared" si="22"/>
        <v>N/A</v>
      </c>
      <c r="Y30" s="23">
        <f>IF(V30="","",IF(V30="COP",1,IF(W30&lt;&gt;"N/A",VLOOKUP(R30,'[1]SH TRM'!$A$9:$B$8912,2,FALSE),"REVISAR")))</f>
        <v>1</v>
      </c>
      <c r="Z30" s="776">
        <f t="shared" si="17"/>
        <v>371495800</v>
      </c>
      <c r="AA30" s="12">
        <f t="shared" si="18"/>
        <v>630.18795589482613</v>
      </c>
      <c r="AB30" s="12">
        <f t="shared" si="19"/>
        <v>630.18795589482613</v>
      </c>
      <c r="AC30" s="12">
        <f t="shared" si="20"/>
        <v>630.18795589482613</v>
      </c>
      <c r="AD30" s="12">
        <f t="shared" si="21"/>
        <v>630.18795589482613</v>
      </c>
      <c r="AE30" s="903"/>
      <c r="AF30" s="903"/>
      <c r="AG30" s="638" t="str">
        <f t="shared" si="12"/>
        <v>CUMPLE</v>
      </c>
      <c r="AH30" s="901"/>
      <c r="AI30" s="901"/>
      <c r="AJ30" s="638" t="str">
        <f t="shared" si="13"/>
        <v>CUMPLE</v>
      </c>
      <c r="AK30" s="901"/>
      <c r="AL30" s="901"/>
      <c r="AM30" s="638" t="str">
        <f t="shared" si="14"/>
        <v>CUMPLE</v>
      </c>
      <c r="AN30" s="24">
        <v>245</v>
      </c>
      <c r="AO30" s="903" t="s">
        <v>20</v>
      </c>
      <c r="AP30" s="903"/>
      <c r="AQ30" s="903"/>
      <c r="AR30" s="903" t="s">
        <v>20</v>
      </c>
      <c r="AS30" s="903"/>
      <c r="AT30" s="903"/>
      <c r="AU30" s="903" t="s">
        <v>20</v>
      </c>
      <c r="AV30" s="903"/>
      <c r="AW30" s="903"/>
      <c r="AX30" s="638" t="s">
        <v>20</v>
      </c>
      <c r="AY30" s="902"/>
      <c r="AZ30" s="902"/>
      <c r="BA30" s="902"/>
      <c r="BB30" s="297"/>
      <c r="BC30" s="300"/>
      <c r="BI30" s="283"/>
    </row>
    <row r="31" spans="1:70" s="280" customFormat="1" ht="42.75">
      <c r="A31" s="910" t="s">
        <v>29</v>
      </c>
      <c r="B31" s="48" t="s">
        <v>281</v>
      </c>
      <c r="C31" s="163">
        <v>87</v>
      </c>
      <c r="D31" s="532" t="str">
        <f>+IFERROR(INDEX(DESEMPATE!$D$3:$D$80,MATCH('EXP GEN.'!B31,DESEMPATE!$C$3:$C$80,0)),"")</f>
        <v>DICONSULTORIA S.A.</v>
      </c>
      <c r="E31" s="382" t="str">
        <f>IF(D31="","",IF(VLOOKUP(D31,[1]DESEMPATE!D$3:$E$137,2,FALSE)=1,"N/A",IF(VLOOKUP(D31,[1]DESEMPATE!D$3:$E$137,2,FALSE)&gt;=0.51,"SI","NO")))</f>
        <v>SI</v>
      </c>
      <c r="F31" s="363" t="s">
        <v>20</v>
      </c>
      <c r="G31" s="363" t="s">
        <v>20</v>
      </c>
      <c r="H31" s="363" t="s">
        <v>20</v>
      </c>
      <c r="I31" s="60" t="s">
        <v>282</v>
      </c>
      <c r="J31" s="60" t="s">
        <v>201</v>
      </c>
      <c r="K31" s="508" t="s">
        <v>265</v>
      </c>
      <c r="L31" s="289" t="s">
        <v>283</v>
      </c>
      <c r="M31" s="60" t="s">
        <v>20</v>
      </c>
      <c r="N31" s="639" t="s">
        <v>20</v>
      </c>
      <c r="O31" s="646" t="str">
        <f t="shared" si="15"/>
        <v>SI</v>
      </c>
      <c r="P31" s="52">
        <v>1</v>
      </c>
      <c r="Q31" s="53">
        <v>37956</v>
      </c>
      <c r="R31" s="53">
        <v>39051</v>
      </c>
      <c r="S31" s="54">
        <f t="shared" si="16"/>
        <v>2006</v>
      </c>
      <c r="T31" s="171">
        <f>+IFERROR(INDEX([1]PARAMETROS!$B$53:$B$79,MATCH(S31,[1]PARAMETROS!$A$53:$A$79,0)),"")</f>
        <v>408000</v>
      </c>
      <c r="U31" s="535">
        <v>2387827695</v>
      </c>
      <c r="V31" s="56" t="s">
        <v>204</v>
      </c>
      <c r="W31" s="48" t="str">
        <f>IF(V31="","",IF(V31="COP","N/A",IF(V31="EUR",VLOOKUP(R31,'[1]SH EURO'!$A$6:$B$6338,2,FALSE),"REVISAR")))</f>
        <v>N/A</v>
      </c>
      <c r="X31" s="58" t="str">
        <f t="shared" si="22"/>
        <v>N/A</v>
      </c>
      <c r="Y31" s="172">
        <f>IF(V31="","",IF(V31="COP",1,IF(W31&lt;&gt;"N/A",VLOOKUP(R31,'[1]SH TRM'!$A$9:$B$8912,2,FALSE),"REVISAR")))</f>
        <v>1</v>
      </c>
      <c r="Z31" s="775">
        <f t="shared" si="17"/>
        <v>2387827695</v>
      </c>
      <c r="AA31" s="59">
        <f t="shared" si="18"/>
        <v>5852.518860294118</v>
      </c>
      <c r="AB31" s="59">
        <f t="shared" si="19"/>
        <v>5852.518860294118</v>
      </c>
      <c r="AC31" s="59">
        <f t="shared" si="20"/>
        <v>5852.518860294118</v>
      </c>
      <c r="AD31" s="59">
        <f t="shared" si="21"/>
        <v>5852.518860294118</v>
      </c>
      <c r="AE31" s="904" t="str">
        <f>IF(COUNTIF(AB31:AB34,"")=4,"",IF(SUM(AB31:AB34)&gt;=CM005M1,"CUMPLE","NO CUMPLE"))</f>
        <v>CUMPLE</v>
      </c>
      <c r="AF31" s="904" t="str">
        <f>IF(COUNTIF(AB31:AB34,"")=4,"",IF(COUNTIF(E31:E34,"N/A")&gt;0,IF(SUMIF(E31:E34,"N/A",AB31:AB34)&gt;=CM005LM1,"CUMPLE","NO CUMPLE"),IF(SUMIF(E31:E34,"SI",AB31:AB34)&gt;=CM005LM1,"CUMPLE","NO CUMPLE")))</f>
        <v>CUMPLE</v>
      </c>
      <c r="AG31" s="635" t="str">
        <f t="shared" ref="AG31:AG46" si="23">+IF(AB31="","",IF(AB31&gt;=CM005EMM1,"CUMPLE","NO CUMPLE"))</f>
        <v>CUMPLE</v>
      </c>
      <c r="AH31" s="900" t="str">
        <f>IF(COUNTIF(AC31:AC34,"")=4,"",IF(SUM(AC31:AC34)&gt;=CM005M2,"CUMPLE","NO CUMPLE"))</f>
        <v>CUMPLE</v>
      </c>
      <c r="AI31" s="900" t="str">
        <f>IF(COUNTIF(AC31:AC34,"")=4,"",IF(COUNTIF(E31:E34,"N/A")&gt;0,IF(SUMIF(E31:E34,"N/A",AC31:AC34)&gt;=CM005LM2,"CUMPLE","NO CUMPLE"),IF(SUMIF(E31:E34,"SI",AC31:AC34)&gt;=CM005LM2,"CUMPLE","NO CUMPLE")))</f>
        <v>CUMPLE</v>
      </c>
      <c r="AJ31" s="635" t="str">
        <f t="shared" ref="AJ31:AJ46" si="24">+IF(AC31="","",IF(AC31&gt;=CM005EMM2,"CUMPLE","NO CUMPLE"))</f>
        <v>CUMPLE</v>
      </c>
      <c r="AK31" s="900" t="str">
        <f>IF(COUNTIF(AD31:AD34,"")=4,"",IF(SUM(AD31:AD34)&gt;=CM005M3,"CUMPLE","NO CUMPLE"))</f>
        <v>CUMPLE</v>
      </c>
      <c r="AL31" s="900" t="str">
        <f>IF(COUNTIF(AD31:AD34,"")=4,"",IF(COUNTIF(E31:E34,"N/A")&gt;0,IF(SUMIF(E31:E34,"N/A",AD31:AD34)&gt;=CM005LM3,"CUMPLE","NO CUMPLE"),IF(SUMIF(E31:E34,"SI",AD31:AD34)&gt;=CM005LM3,"CUMPLE","NO CUMPLE")))</f>
        <v>CUMPLE</v>
      </c>
      <c r="AM31" s="635" t="str">
        <f t="shared" ref="AM31:AM46" si="25">+IF(AD31="","",IF(AD31&gt;=CM005EMM3,"CUMPLE","NO CUMPLE"))</f>
        <v>CUMPLE</v>
      </c>
      <c r="AN31" s="168">
        <v>37</v>
      </c>
      <c r="AO31" s="904" t="s">
        <v>20</v>
      </c>
      <c r="AP31" s="904"/>
      <c r="AQ31" s="904"/>
      <c r="AR31" s="904" t="s">
        <v>20</v>
      </c>
      <c r="AS31" s="904"/>
      <c r="AT31" s="904"/>
      <c r="AU31" s="904" t="s">
        <v>20</v>
      </c>
      <c r="AV31" s="904"/>
      <c r="AW31" s="904"/>
      <c r="AX31" s="639" t="s">
        <v>20</v>
      </c>
      <c r="AY31" s="900" t="s">
        <v>19</v>
      </c>
      <c r="AZ31" s="900" t="s">
        <v>19</v>
      </c>
      <c r="BA31" s="900" t="s">
        <v>19</v>
      </c>
      <c r="BB31" s="325"/>
      <c r="BC31" s="300"/>
      <c r="BI31" s="283"/>
    </row>
    <row r="32" spans="1:70" s="280" customFormat="1" ht="71.25">
      <c r="A32" s="911"/>
      <c r="B32" s="13" t="s">
        <v>281</v>
      </c>
      <c r="C32" s="164">
        <v>92</v>
      </c>
      <c r="D32" s="14" t="str">
        <f>+IFERROR(INDEX(DESEMPATE!$D$3:$D$80,MATCH('EXP GEN.'!B32,DESEMPATE!$C$3:$C$80,0)),"")</f>
        <v>DICONSULTORIA S.A.</v>
      </c>
      <c r="E32" s="299" t="str">
        <f>IF(D32="","",IF(VLOOKUP(D32,[1]DESEMPATE!D$3:$E$137,2,FALSE)=1,"N/A",IF(VLOOKUP(D32,[1]DESEMPATE!D$3:$E$137,2,FALSE)&gt;=0.51,"SI","NO")))</f>
        <v>SI</v>
      </c>
      <c r="F32" s="364" t="s">
        <v>20</v>
      </c>
      <c r="G32" s="364" t="s">
        <v>20</v>
      </c>
      <c r="H32" s="364" t="s">
        <v>20</v>
      </c>
      <c r="I32" s="24" t="s">
        <v>284</v>
      </c>
      <c r="J32" s="24" t="s">
        <v>201</v>
      </c>
      <c r="K32" s="24" t="s">
        <v>285</v>
      </c>
      <c r="L32" s="288" t="s">
        <v>286</v>
      </c>
      <c r="M32" s="24" t="s">
        <v>20</v>
      </c>
      <c r="N32" s="638" t="s">
        <v>20</v>
      </c>
      <c r="O32" s="646" t="str">
        <f t="shared" si="15"/>
        <v>SI</v>
      </c>
      <c r="P32" s="25">
        <v>1</v>
      </c>
      <c r="Q32" s="328">
        <v>42414</v>
      </c>
      <c r="R32" s="18">
        <v>39710</v>
      </c>
      <c r="S32" s="19">
        <f t="shared" si="16"/>
        <v>2008</v>
      </c>
      <c r="T32" s="20">
        <f>+IFERROR(INDEX([1]PARAMETROS!$B$53:$B$79,MATCH(S32,[1]PARAMETROS!$A$53:$A$79,0)),"")</f>
        <v>461500</v>
      </c>
      <c r="U32" s="482">
        <v>3635481658</v>
      </c>
      <c r="V32" s="20" t="s">
        <v>204</v>
      </c>
      <c r="W32" s="13" t="str">
        <f>IF(V32="","",IF(V32="COP","N/A",IF(V32="EUR",VLOOKUP(R32,'[1]SH EURO'!$A$6:$B$6338,2,FALSE),"REVISAR")))</f>
        <v>N/A</v>
      </c>
      <c r="X32" s="23" t="str">
        <f t="shared" si="22"/>
        <v>N/A</v>
      </c>
      <c r="Y32" s="23">
        <f>IF(V32="","",IF(V32="COP",1,IF(W32&lt;&gt;"N/A",VLOOKUP(R32,'[1]SH TRM'!$A$9:$B$8912,2,FALSE),"REVISAR")))</f>
        <v>1</v>
      </c>
      <c r="Z32" s="776">
        <f t="shared" si="17"/>
        <v>3635481658</v>
      </c>
      <c r="AA32" s="12">
        <f t="shared" si="18"/>
        <v>7877.5333867822319</v>
      </c>
      <c r="AB32" s="12">
        <f t="shared" si="19"/>
        <v>7877.5333867822319</v>
      </c>
      <c r="AC32" s="12">
        <f t="shared" si="20"/>
        <v>7877.5333867822319</v>
      </c>
      <c r="AD32" s="12">
        <f t="shared" si="21"/>
        <v>7877.5333867822319</v>
      </c>
      <c r="AE32" s="903"/>
      <c r="AF32" s="903"/>
      <c r="AG32" s="638" t="str">
        <f t="shared" si="23"/>
        <v>CUMPLE</v>
      </c>
      <c r="AH32" s="901"/>
      <c r="AI32" s="901"/>
      <c r="AJ32" s="638" t="str">
        <f t="shared" si="24"/>
        <v>CUMPLE</v>
      </c>
      <c r="AK32" s="901"/>
      <c r="AL32" s="901"/>
      <c r="AM32" s="638" t="str">
        <f t="shared" si="25"/>
        <v>CUMPLE</v>
      </c>
      <c r="AN32" s="169">
        <v>1</v>
      </c>
      <c r="AO32" s="903" t="s">
        <v>20</v>
      </c>
      <c r="AP32" s="903"/>
      <c r="AQ32" s="903"/>
      <c r="AR32" s="903" t="s">
        <v>20</v>
      </c>
      <c r="AS32" s="903"/>
      <c r="AT32" s="903"/>
      <c r="AU32" s="903" t="s">
        <v>20</v>
      </c>
      <c r="AV32" s="903"/>
      <c r="AW32" s="903"/>
      <c r="AX32" s="638" t="s">
        <v>20</v>
      </c>
      <c r="AY32" s="901"/>
      <c r="AZ32" s="901"/>
      <c r="BA32" s="901"/>
      <c r="BB32" s="324"/>
      <c r="BC32" s="300"/>
      <c r="BI32" s="283"/>
    </row>
    <row r="33" spans="1:61" s="280" customFormat="1" ht="47.25">
      <c r="A33" s="911"/>
      <c r="B33" s="13" t="s">
        <v>287</v>
      </c>
      <c r="C33" s="164">
        <v>97</v>
      </c>
      <c r="D33" s="14" t="str">
        <f>+IFERROR(INDEX(DESEMPATE!$D$3:$D$80,MATCH('EXP GEN.'!B33,DESEMPATE!$C$3:$C$80,0)),"")</f>
        <v>COMPAÑÍA DE PROYECTOS TECNICOS CPT S.A.</v>
      </c>
      <c r="E33" s="299" t="str">
        <f>IF(D33="","",IF(VLOOKUP(D33,[1]DESEMPATE!D$3:$E$137,2,FALSE)=1,"N/A",IF(VLOOKUP(D33,[1]DESEMPATE!D$3:$E$137,2,FALSE)&gt;=0.51,"SI","NO")))</f>
        <v>NO</v>
      </c>
      <c r="F33" s="364" t="s">
        <v>20</v>
      </c>
      <c r="G33" s="364" t="s">
        <v>20</v>
      </c>
      <c r="H33" s="364" t="s">
        <v>20</v>
      </c>
      <c r="I33" s="24" t="s">
        <v>253</v>
      </c>
      <c r="J33" s="24" t="s">
        <v>201</v>
      </c>
      <c r="K33" s="24" t="s">
        <v>288</v>
      </c>
      <c r="L33" s="288" t="s">
        <v>289</v>
      </c>
      <c r="M33" s="24" t="s">
        <v>20</v>
      </c>
      <c r="N33" s="638" t="s">
        <v>20</v>
      </c>
      <c r="O33" s="646" t="str">
        <f t="shared" si="15"/>
        <v>SI</v>
      </c>
      <c r="P33" s="17">
        <v>1</v>
      </c>
      <c r="Q33" s="18">
        <v>37972</v>
      </c>
      <c r="R33" s="18">
        <v>38291</v>
      </c>
      <c r="S33" s="19">
        <f t="shared" si="16"/>
        <v>2004</v>
      </c>
      <c r="T33" s="20">
        <f>+IFERROR(INDEX([1]PARAMETROS!$B$53:$B$79,MATCH(S33,[1]PARAMETROS!$A$53:$A$79,0)),"")</f>
        <v>358000</v>
      </c>
      <c r="U33" s="482">
        <v>411845184</v>
      </c>
      <c r="V33" s="21" t="s">
        <v>204</v>
      </c>
      <c r="W33" s="13" t="str">
        <f>IF(V33="","",IF(V33="COP","N/A",IF(V33="EUR",VLOOKUP(R33,'[1]SH EURO'!$A$6:$B$6338,2,FALSE),"REVISAR")))</f>
        <v>N/A</v>
      </c>
      <c r="X33" s="22" t="str">
        <f t="shared" si="22"/>
        <v>N/A</v>
      </c>
      <c r="Y33" s="46">
        <f>IF(V33="","",IF(V33="COP",1,IF(W33&lt;&gt;"N/A",VLOOKUP(R33,'[1]SH TRM'!$A$9:$B$8912,2,FALSE),"REVISAR")))</f>
        <v>1</v>
      </c>
      <c r="Z33" s="776">
        <f t="shared" si="17"/>
        <v>411845184</v>
      </c>
      <c r="AA33" s="12">
        <f t="shared" si="18"/>
        <v>1150.4055418994412</v>
      </c>
      <c r="AB33" s="12">
        <f t="shared" si="19"/>
        <v>1150.4055418994412</v>
      </c>
      <c r="AC33" s="12">
        <f t="shared" si="20"/>
        <v>1150.4055418994412</v>
      </c>
      <c r="AD33" s="12">
        <f t="shared" si="21"/>
        <v>1150.4055418994412</v>
      </c>
      <c r="AE33" s="903"/>
      <c r="AF33" s="903"/>
      <c r="AG33" s="638" t="str">
        <f t="shared" si="23"/>
        <v>CUMPLE</v>
      </c>
      <c r="AH33" s="901"/>
      <c r="AI33" s="901"/>
      <c r="AJ33" s="638" t="str">
        <f t="shared" si="24"/>
        <v>CUMPLE</v>
      </c>
      <c r="AK33" s="901"/>
      <c r="AL33" s="901"/>
      <c r="AM33" s="638" t="str">
        <f t="shared" si="25"/>
        <v>CUMPLE</v>
      </c>
      <c r="AN33" s="169">
        <v>74</v>
      </c>
      <c r="AO33" s="903" t="s">
        <v>20</v>
      </c>
      <c r="AP33" s="903"/>
      <c r="AQ33" s="903"/>
      <c r="AR33" s="903" t="s">
        <v>20</v>
      </c>
      <c r="AS33" s="903"/>
      <c r="AT33" s="903"/>
      <c r="AU33" s="903" t="s">
        <v>20</v>
      </c>
      <c r="AV33" s="903"/>
      <c r="AW33" s="903"/>
      <c r="AX33" s="638" t="s">
        <v>20</v>
      </c>
      <c r="AY33" s="901"/>
      <c r="AZ33" s="901"/>
      <c r="BA33" s="901"/>
      <c r="BB33" s="324"/>
      <c r="BC33" s="300"/>
      <c r="BI33" s="283"/>
    </row>
    <row r="34" spans="1:61" s="280" customFormat="1" ht="57.75" thickBot="1">
      <c r="A34" s="918"/>
      <c r="B34" s="61" t="s">
        <v>287</v>
      </c>
      <c r="C34" s="165">
        <v>99</v>
      </c>
      <c r="D34" s="76" t="str">
        <f>+IFERROR(INDEX(DESEMPATE!$D$3:$D$80,MATCH('EXP GEN.'!B34,DESEMPATE!$C$3:$C$80,0)),"")</f>
        <v>COMPAÑÍA DE PROYECTOS TECNICOS CPT S.A.</v>
      </c>
      <c r="E34" s="381" t="str">
        <f>IF(D34="","",IF(VLOOKUP(D34,[1]DESEMPATE!D$3:$E$137,2,FALSE)=1,"N/A",IF(VLOOKUP(D34,[1]DESEMPATE!D$3:$E$137,2,FALSE)&gt;=0.51,"SI","NO")))</f>
        <v>NO</v>
      </c>
      <c r="F34" s="365" t="s">
        <v>20</v>
      </c>
      <c r="G34" s="365" t="s">
        <v>20</v>
      </c>
      <c r="H34" s="365" t="s">
        <v>20</v>
      </c>
      <c r="I34" s="170" t="s">
        <v>290</v>
      </c>
      <c r="J34" s="170" t="s">
        <v>201</v>
      </c>
      <c r="K34" s="170" t="s">
        <v>291</v>
      </c>
      <c r="L34" s="290" t="s">
        <v>292</v>
      </c>
      <c r="M34" s="170" t="s">
        <v>20</v>
      </c>
      <c r="N34" s="640" t="s">
        <v>20</v>
      </c>
      <c r="O34" s="640" t="str">
        <f t="shared" si="15"/>
        <v>SI</v>
      </c>
      <c r="P34" s="63">
        <v>1</v>
      </c>
      <c r="Q34" s="64">
        <v>39387</v>
      </c>
      <c r="R34" s="64">
        <v>40087</v>
      </c>
      <c r="S34" s="65">
        <f t="shared" si="16"/>
        <v>2009</v>
      </c>
      <c r="T34" s="66">
        <f>+IFERROR(INDEX([1]PARAMETROS!$B$53:$B$79,MATCH(S34,[1]PARAMETROS!$A$53:$A$79,0)),"")</f>
        <v>496900</v>
      </c>
      <c r="U34" s="536">
        <v>1787879811</v>
      </c>
      <c r="V34" s="67" t="s">
        <v>204</v>
      </c>
      <c r="W34" s="61" t="str">
        <f>IF(V34="","",IF(V34="COP","N/A",IF(V34="EUR",VLOOKUP(R34,'[1]SH EURO'!$A$6:$B$6338,2,FALSE),"REVISAR")))</f>
        <v>N/A</v>
      </c>
      <c r="X34" s="68" t="str">
        <f t="shared" si="22"/>
        <v>N/A</v>
      </c>
      <c r="Y34" s="69">
        <f>IF(V34="","",IF(V34="COP",1,IF(W34&lt;&gt;"N/A",VLOOKUP(R34,'[1]SH TRM'!$A$9:$B$8912,2,FALSE),"REVISAR")))</f>
        <v>1</v>
      </c>
      <c r="Z34" s="777">
        <f t="shared" si="17"/>
        <v>1787879811</v>
      </c>
      <c r="AA34" s="70">
        <f t="shared" si="18"/>
        <v>3598.0676413765345</v>
      </c>
      <c r="AB34" s="70">
        <f t="shared" si="19"/>
        <v>3598.0676413765345</v>
      </c>
      <c r="AC34" s="70">
        <f t="shared" si="20"/>
        <v>3598.0676413765345</v>
      </c>
      <c r="AD34" s="70">
        <f t="shared" si="21"/>
        <v>3598.0676413765345</v>
      </c>
      <c r="AE34" s="906"/>
      <c r="AF34" s="906"/>
      <c r="AG34" s="636" t="str">
        <f t="shared" si="23"/>
        <v>CUMPLE</v>
      </c>
      <c r="AH34" s="902"/>
      <c r="AI34" s="902"/>
      <c r="AJ34" s="636" t="str">
        <f t="shared" si="24"/>
        <v>CUMPLE</v>
      </c>
      <c r="AK34" s="902"/>
      <c r="AL34" s="902"/>
      <c r="AM34" s="636" t="str">
        <f t="shared" si="25"/>
        <v>CUMPLE</v>
      </c>
      <c r="AN34" s="70">
        <v>16</v>
      </c>
      <c r="AO34" s="906" t="s">
        <v>20</v>
      </c>
      <c r="AP34" s="906"/>
      <c r="AQ34" s="906"/>
      <c r="AR34" s="906" t="s">
        <v>20</v>
      </c>
      <c r="AS34" s="906"/>
      <c r="AT34" s="906"/>
      <c r="AU34" s="906" t="s">
        <v>20</v>
      </c>
      <c r="AV34" s="906"/>
      <c r="AW34" s="906"/>
      <c r="AX34" s="640" t="s">
        <v>20</v>
      </c>
      <c r="AY34" s="902"/>
      <c r="AZ34" s="902"/>
      <c r="BA34" s="902"/>
      <c r="BB34" s="296"/>
      <c r="BC34" s="300"/>
      <c r="BI34" s="283"/>
    </row>
    <row r="35" spans="1:61" s="280" customFormat="1" ht="71.25">
      <c r="A35" s="910" t="s">
        <v>30</v>
      </c>
      <c r="B35" s="48" t="s">
        <v>293</v>
      </c>
      <c r="C35" s="163">
        <v>67</v>
      </c>
      <c r="D35" s="532" t="str">
        <f>+IFERROR(INDEX(DESEMPATE!$D$3:$D$80,MATCH('EXP GEN.'!B35,DESEMPATE!$C$3:$C$80,0)),"")</f>
        <v>ARENAS DE LA HOZ CONSULTORES S.A.S. (1)</v>
      </c>
      <c r="E35" s="506" t="str">
        <f>IF(D35="","",IF(VLOOKUP(D35,DESEMPATE!D$3:$E$137,2,FALSE)=1,"N/A",IF(VLOOKUP(D35,DESEMPATE!D$3:$E$137,2,FALSE)&gt;=0.51,"SI","NO")))</f>
        <v>N/A</v>
      </c>
      <c r="F35" s="363" t="s">
        <v>20</v>
      </c>
      <c r="G35" s="533" t="s">
        <v>192</v>
      </c>
      <c r="H35" s="533" t="s">
        <v>192</v>
      </c>
      <c r="I35" s="60" t="s">
        <v>253</v>
      </c>
      <c r="J35" s="60" t="s">
        <v>201</v>
      </c>
      <c r="K35" s="60" t="s">
        <v>294</v>
      </c>
      <c r="L35" s="289" t="s">
        <v>295</v>
      </c>
      <c r="M35" s="60" t="s">
        <v>20</v>
      </c>
      <c r="N35" s="639" t="s">
        <v>20</v>
      </c>
      <c r="O35" s="646" t="str">
        <f t="shared" si="15"/>
        <v>SI</v>
      </c>
      <c r="P35" s="52">
        <v>1</v>
      </c>
      <c r="Q35" s="370">
        <v>41123</v>
      </c>
      <c r="R35" s="370">
        <v>41775</v>
      </c>
      <c r="S35" s="54">
        <f t="shared" si="16"/>
        <v>2014</v>
      </c>
      <c r="T35" s="171">
        <f>+IFERROR(INDEX([1]PARAMETROS!$B$53:$B$79,MATCH(S35,[1]PARAMETROS!$A$53:$A$79,0)),"")</f>
        <v>616000</v>
      </c>
      <c r="U35" s="483">
        <v>1605385195</v>
      </c>
      <c r="V35" s="56" t="s">
        <v>204</v>
      </c>
      <c r="W35" s="48" t="str">
        <f>IF(V35="","",IF(V35="COP","N/A",IF(V35="EUR",VLOOKUP(R35,'[1]SH EURO'!$A$6:$B$6338,2,FALSE),"REVISAR")))</f>
        <v>N/A</v>
      </c>
      <c r="X35" s="57" t="str">
        <f t="shared" si="22"/>
        <v>N/A</v>
      </c>
      <c r="Y35" s="58">
        <f>IF(V35="","",IF(V35="COP",1,IF(W35&lt;&gt;"N/A",VLOOKUP(R35,'[1]SH TRM'!$A$9:$B$8912,2,FALSE),"REVISAR")))</f>
        <v>1</v>
      </c>
      <c r="Z35" s="775">
        <f t="shared" si="17"/>
        <v>1605385195</v>
      </c>
      <c r="AA35" s="59">
        <f t="shared" si="18"/>
        <v>2606.1447970779222</v>
      </c>
      <c r="AB35" s="59">
        <f t="shared" si="19"/>
        <v>2606.1447970779222</v>
      </c>
      <c r="AC35" s="59" t="str">
        <f t="shared" si="20"/>
        <v/>
      </c>
      <c r="AD35" s="59" t="str">
        <f t="shared" si="21"/>
        <v/>
      </c>
      <c r="AE35" s="904" t="str">
        <f>IF(COUNTIF(AB35:AB38,"")=4,"",IF(SUM(AB35:AB38)&gt;=CM005M1,"CUMPLE","NO CUMPLE"))</f>
        <v>CUMPLE</v>
      </c>
      <c r="AF35" s="904" t="str">
        <f>IF(COUNTIF(AB35:AB38,"")=4,"",IF(COUNTIF(E35:E38,"N/A")&gt;0,IF(SUMIF(E35:E38,"N/A",AB35:AB38)&gt;=CM005LM1,"CUMPLE","NO CUMPLE"),IF(SUMIF(E35:E38,"SI",AB35:AB38)&gt;=CM005LM1,"CUMPLE","NO CUMPLE")))</f>
        <v>CUMPLE</v>
      </c>
      <c r="AG35" s="635" t="str">
        <f t="shared" si="23"/>
        <v>CUMPLE</v>
      </c>
      <c r="AH35" s="900" t="str">
        <f>IF(COUNTIF(AC35:AC38,"")=4,"",IF(SUM(AC35:AC38)&gt;=CM005M2,"CUMPLE","NO CUMPLE"))</f>
        <v/>
      </c>
      <c r="AI35" s="900" t="str">
        <f>IF(COUNTIF(AC35:AC38,"")=4,"",IF(COUNTIF(E35:E38,"N/A")&gt;0,IF(SUMIF(E35:E38,"N/A",AC35:AC38)&gt;=CM005LM2,"CUMPLE","NO CUMPLE"),IF(SUMIF(E35:E38,"SI",AC35:AC38)&gt;=CM005LM2,"CUMPLE","NO CUMPLE")))</f>
        <v/>
      </c>
      <c r="AJ35" s="635" t="str">
        <f t="shared" si="24"/>
        <v/>
      </c>
      <c r="AK35" s="900" t="str">
        <f>IF(COUNTIF(AD35:AD38,"")=4,"",IF(SUM(AD35:AD38)&gt;=CM005M3,"CUMPLE","NO CUMPLE"))</f>
        <v/>
      </c>
      <c r="AL35" s="900" t="str">
        <f>IF(COUNTIF(AD35:AD38,"")=4,"",IF(COUNTIF(E35:E38,"N/A")&gt;0,IF(SUMIF(E35:E38,"N/A",AD35:AD38)&gt;=CM005LM3,"CUMPLE","NO CUMPLE"),IF(SUMIF(E35:E38,"SI",AD35:AD38)&gt;=CM005LM3,"CUMPLE","NO CUMPLE")))</f>
        <v/>
      </c>
      <c r="AM35" s="635" t="str">
        <f t="shared" si="25"/>
        <v/>
      </c>
      <c r="AN35" s="168">
        <v>55</v>
      </c>
      <c r="AO35" s="904" t="s">
        <v>20</v>
      </c>
      <c r="AP35" s="904"/>
      <c r="AQ35" s="904"/>
      <c r="AR35" s="904" t="s">
        <v>20</v>
      </c>
      <c r="AS35" s="904"/>
      <c r="AT35" s="904"/>
      <c r="AU35" s="904" t="s">
        <v>20</v>
      </c>
      <c r="AV35" s="904"/>
      <c r="AW35" s="904"/>
      <c r="AX35" s="639" t="s">
        <v>20</v>
      </c>
      <c r="AY35" s="900" t="s">
        <v>19</v>
      </c>
      <c r="AZ35" s="900"/>
      <c r="BA35" s="900"/>
      <c r="BB35" s="325"/>
      <c r="BC35" s="300"/>
      <c r="BI35" s="283"/>
    </row>
    <row r="36" spans="1:61" s="280" customFormat="1" ht="71.25">
      <c r="A36" s="911"/>
      <c r="B36" s="13" t="s">
        <v>293</v>
      </c>
      <c r="C36" s="164">
        <v>72</v>
      </c>
      <c r="D36" s="14" t="str">
        <f>+IFERROR(INDEX(DESEMPATE!$D$3:$D$80,MATCH('EXP GEN.'!B36,DESEMPATE!$C$3:$C$80,0)),"")</f>
        <v>ARENAS DE LA HOZ CONSULTORES S.A.S. (1)</v>
      </c>
      <c r="E36" s="299" t="str">
        <f>IF(D36="","",IF(VLOOKUP(D36,DESEMPATE!D$3:$E$137,2,FALSE)=1,"N/A",IF(VLOOKUP(D36,DESEMPATE!D$3:$E$137,2,FALSE)&gt;=0.51,"SI","NO")))</f>
        <v>N/A</v>
      </c>
      <c r="F36" s="364" t="s">
        <v>20</v>
      </c>
      <c r="G36" s="534" t="s">
        <v>192</v>
      </c>
      <c r="H36" s="534" t="s">
        <v>192</v>
      </c>
      <c r="I36" s="24" t="s">
        <v>290</v>
      </c>
      <c r="J36" s="24" t="s">
        <v>201</v>
      </c>
      <c r="K36" s="24" t="s">
        <v>296</v>
      </c>
      <c r="L36" s="288" t="s">
        <v>297</v>
      </c>
      <c r="M36" s="24" t="s">
        <v>20</v>
      </c>
      <c r="N36" s="638" t="s">
        <v>20</v>
      </c>
      <c r="O36" s="646" t="str">
        <f t="shared" si="15"/>
        <v>SI</v>
      </c>
      <c r="P36" s="17">
        <v>0.5</v>
      </c>
      <c r="Q36" s="328">
        <v>37188</v>
      </c>
      <c r="R36" s="328">
        <v>37623</v>
      </c>
      <c r="S36" s="19">
        <f t="shared" si="16"/>
        <v>2003</v>
      </c>
      <c r="T36" s="20">
        <f>+IFERROR(INDEX([1]PARAMETROS!$B$53:$B$79,MATCH(S36,[1]PARAMETROS!$A$53:$A$79,0)),"")</f>
        <v>332000</v>
      </c>
      <c r="U36" s="481">
        <v>761649757</v>
      </c>
      <c r="V36" s="21" t="s">
        <v>204</v>
      </c>
      <c r="W36" s="13" t="str">
        <f>IF(V36="","",IF(V36="COP","N/A",IF(V36="EUR",VLOOKUP(R36,'[1]SH EURO'!$A$6:$B$6338,2,FALSE),"REVISAR")))</f>
        <v>N/A</v>
      </c>
      <c r="X36" s="22" t="str">
        <f t="shared" si="22"/>
        <v>N/A</v>
      </c>
      <c r="Y36" s="23">
        <f>IF(V36="","",IF(V36="COP",1,IF(W36&lt;&gt;"N/A",VLOOKUP(R36,'[1]SH TRM'!$A$9:$B$8912,2,FALSE),"REVISAR")))</f>
        <v>1</v>
      </c>
      <c r="Z36" s="776">
        <f t="shared" si="17"/>
        <v>761649757</v>
      </c>
      <c r="AA36" s="12">
        <f t="shared" si="18"/>
        <v>2294.1257740963856</v>
      </c>
      <c r="AB36" s="12">
        <f t="shared" si="19"/>
        <v>1147.0628870481928</v>
      </c>
      <c r="AC36" s="12" t="str">
        <f t="shared" si="20"/>
        <v/>
      </c>
      <c r="AD36" s="12" t="str">
        <f t="shared" si="21"/>
        <v/>
      </c>
      <c r="AE36" s="903"/>
      <c r="AF36" s="903"/>
      <c r="AG36" s="638" t="str">
        <f t="shared" si="23"/>
        <v>CUMPLE</v>
      </c>
      <c r="AH36" s="901"/>
      <c r="AI36" s="901"/>
      <c r="AJ36" s="638" t="str">
        <f t="shared" si="24"/>
        <v/>
      </c>
      <c r="AK36" s="901"/>
      <c r="AL36" s="901"/>
      <c r="AM36" s="638" t="str">
        <f t="shared" si="25"/>
        <v/>
      </c>
      <c r="AN36" s="169">
        <v>11</v>
      </c>
      <c r="AO36" s="905" t="s">
        <v>20</v>
      </c>
      <c r="AP36" s="905"/>
      <c r="AQ36" s="905"/>
      <c r="AR36" s="905" t="s">
        <v>20</v>
      </c>
      <c r="AS36" s="905"/>
      <c r="AT36" s="905"/>
      <c r="AU36" s="903" t="s">
        <v>20</v>
      </c>
      <c r="AV36" s="903"/>
      <c r="AW36" s="903"/>
      <c r="AX36" s="638" t="s">
        <v>20</v>
      </c>
      <c r="AY36" s="901"/>
      <c r="AZ36" s="901"/>
      <c r="BA36" s="901"/>
      <c r="BB36" s="324"/>
      <c r="BC36" s="300"/>
      <c r="BI36" s="283"/>
    </row>
    <row r="37" spans="1:61" s="280" customFormat="1" ht="71.25">
      <c r="A37" s="911"/>
      <c r="B37" s="13" t="s">
        <v>293</v>
      </c>
      <c r="C37" s="164">
        <v>76</v>
      </c>
      <c r="D37" s="14" t="str">
        <f>+IFERROR(INDEX(DESEMPATE!$D$3:$D$80,MATCH('EXP GEN.'!B37,DESEMPATE!$C$3:$C$80,0)),"")</f>
        <v>ARENAS DE LA HOZ CONSULTORES S.A.S. (1)</v>
      </c>
      <c r="E37" s="299" t="str">
        <f>IF(D37="","",IF(VLOOKUP(D37,DESEMPATE!D$3:$E$137,2,FALSE)=1,"N/A",IF(VLOOKUP(D37,DESEMPATE!D$3:$E$137,2,FALSE)&gt;=0.51,"SI","NO")))</f>
        <v>N/A</v>
      </c>
      <c r="F37" s="364" t="s">
        <v>20</v>
      </c>
      <c r="G37" s="534" t="s">
        <v>192</v>
      </c>
      <c r="H37" s="534" t="s">
        <v>192</v>
      </c>
      <c r="I37" s="24" t="s">
        <v>298</v>
      </c>
      <c r="J37" s="24" t="s">
        <v>201</v>
      </c>
      <c r="K37" s="24" t="s">
        <v>299</v>
      </c>
      <c r="L37" s="288" t="s">
        <v>300</v>
      </c>
      <c r="M37" s="24" t="s">
        <v>20</v>
      </c>
      <c r="N37" s="638" t="s">
        <v>20</v>
      </c>
      <c r="O37" s="646" t="str">
        <f t="shared" si="15"/>
        <v>SI</v>
      </c>
      <c r="P37" s="17">
        <v>1</v>
      </c>
      <c r="Q37" s="328">
        <v>41271</v>
      </c>
      <c r="R37" s="328">
        <v>41635</v>
      </c>
      <c r="S37" s="19">
        <f t="shared" si="16"/>
        <v>2013</v>
      </c>
      <c r="T37" s="20">
        <f>+IFERROR(INDEX([1]PARAMETROS!$B$53:$B$79,MATCH(S37,[1]PARAMETROS!$A$53:$A$79,0)),"")</f>
        <v>589500</v>
      </c>
      <c r="U37" s="481">
        <v>958455800</v>
      </c>
      <c r="V37" s="21" t="s">
        <v>204</v>
      </c>
      <c r="W37" s="13" t="str">
        <f>IF(V37="","",IF(V37="COP","N/A",IF(V37="EUR",VLOOKUP(R37,'[1]SH EURO'!$A$6:$B$6338,2,FALSE),"REVISAR")))</f>
        <v>N/A</v>
      </c>
      <c r="X37" s="22" t="str">
        <f t="shared" si="22"/>
        <v>N/A</v>
      </c>
      <c r="Y37" s="23">
        <f>IF(V37="","",IF(V37="COP",1,IF(W37&lt;&gt;"N/A",VLOOKUP(R37,'[1]SH TRM'!$A$9:$B$8912,2,FALSE),"REVISAR")))</f>
        <v>1</v>
      </c>
      <c r="Z37" s="776">
        <f t="shared" si="17"/>
        <v>958455800</v>
      </c>
      <c r="AA37" s="12">
        <f t="shared" si="18"/>
        <v>1625.8792196776931</v>
      </c>
      <c r="AB37" s="12">
        <f t="shared" si="19"/>
        <v>1625.8792196776931</v>
      </c>
      <c r="AC37" s="12" t="str">
        <f t="shared" si="20"/>
        <v/>
      </c>
      <c r="AD37" s="12" t="str">
        <f t="shared" si="21"/>
        <v/>
      </c>
      <c r="AE37" s="903"/>
      <c r="AF37" s="903"/>
      <c r="AG37" s="638" t="str">
        <f t="shared" si="23"/>
        <v>CUMPLE</v>
      </c>
      <c r="AH37" s="901"/>
      <c r="AI37" s="901"/>
      <c r="AJ37" s="638" t="str">
        <f t="shared" si="24"/>
        <v/>
      </c>
      <c r="AK37" s="901"/>
      <c r="AL37" s="901"/>
      <c r="AM37" s="638" t="str">
        <f t="shared" si="25"/>
        <v/>
      </c>
      <c r="AN37" s="169">
        <v>46</v>
      </c>
      <c r="AO37" s="903" t="s">
        <v>20</v>
      </c>
      <c r="AP37" s="903"/>
      <c r="AQ37" s="903"/>
      <c r="AR37" s="903" t="s">
        <v>20</v>
      </c>
      <c r="AS37" s="903"/>
      <c r="AT37" s="903"/>
      <c r="AU37" s="903" t="s">
        <v>20</v>
      </c>
      <c r="AV37" s="903"/>
      <c r="AW37" s="903"/>
      <c r="AX37" s="638" t="s">
        <v>20</v>
      </c>
      <c r="AY37" s="901"/>
      <c r="AZ37" s="901"/>
      <c r="BA37" s="901"/>
      <c r="BB37" s="324"/>
      <c r="BC37" s="300"/>
      <c r="BI37" s="283"/>
    </row>
    <row r="38" spans="1:61" s="280" customFormat="1" ht="43.5" thickBot="1">
      <c r="A38" s="918"/>
      <c r="B38" s="13" t="s">
        <v>293</v>
      </c>
      <c r="C38" s="164">
        <v>80</v>
      </c>
      <c r="D38" s="76" t="str">
        <f>+IFERROR(INDEX(DESEMPATE!$D$3:$D$80,MATCH('EXP GEN.'!B38,DESEMPATE!$C$3:$C$80,0)),"")</f>
        <v>ARENAS DE LA HOZ CONSULTORES S.A.S. (1)</v>
      </c>
      <c r="E38" s="507" t="str">
        <f>IF(D38="","",IF(VLOOKUP(D38,DESEMPATE!D$3:$E$137,2,FALSE)=1,"N/A",IF(VLOOKUP(D38,DESEMPATE!D$3:$E$137,2,FALSE)&gt;=0.51,"SI","NO")))</f>
        <v>N/A</v>
      </c>
      <c r="F38" s="364" t="s">
        <v>20</v>
      </c>
      <c r="G38" s="534" t="s">
        <v>192</v>
      </c>
      <c r="H38" s="534" t="s">
        <v>192</v>
      </c>
      <c r="I38" s="24" t="s">
        <v>301</v>
      </c>
      <c r="J38" s="24" t="s">
        <v>201</v>
      </c>
      <c r="K38" s="24" t="s">
        <v>302</v>
      </c>
      <c r="L38" s="288" t="s">
        <v>303</v>
      </c>
      <c r="M38" s="170" t="s">
        <v>20</v>
      </c>
      <c r="N38" s="640" t="s">
        <v>20</v>
      </c>
      <c r="O38" s="640" t="str">
        <f t="shared" si="15"/>
        <v>SI</v>
      </c>
      <c r="P38" s="17">
        <v>1</v>
      </c>
      <c r="Q38" s="328">
        <v>38344</v>
      </c>
      <c r="R38" s="328">
        <v>38687</v>
      </c>
      <c r="S38" s="19">
        <f t="shared" si="16"/>
        <v>2005</v>
      </c>
      <c r="T38" s="43">
        <f>+IFERROR(INDEX([1]PARAMETROS!$B$53:$B$79,MATCH(S38,[1]PARAMETROS!$A$53:$A$79,0)),"")</f>
        <v>381500</v>
      </c>
      <c r="U38" s="481">
        <v>318993243</v>
      </c>
      <c r="V38" s="21" t="s">
        <v>204</v>
      </c>
      <c r="W38" s="61" t="str">
        <f>IF(V38="","",IF(V38="COP","N/A",IF(V38="EUR",VLOOKUP(R38,'[1]SH EURO'!$A$6:$B$6338,2,FALSE),"REVISAR")))</f>
        <v>N/A</v>
      </c>
      <c r="X38" s="68" t="str">
        <f t="shared" si="22"/>
        <v>N/A</v>
      </c>
      <c r="Y38" s="69">
        <f>IF(V38="","",IF(V38="COP",1,IF(W38&lt;&gt;"N/A",VLOOKUP(R38,'[1]SH TRM'!$A$9:$B$8912,2,FALSE),"REVISAR")))</f>
        <v>1</v>
      </c>
      <c r="Z38" s="777">
        <f t="shared" si="17"/>
        <v>318993243</v>
      </c>
      <c r="AA38" s="70">
        <f t="shared" si="18"/>
        <v>836.15528964613372</v>
      </c>
      <c r="AB38" s="70">
        <f t="shared" si="19"/>
        <v>836.15528964613372</v>
      </c>
      <c r="AC38" s="70" t="str">
        <f t="shared" si="20"/>
        <v/>
      </c>
      <c r="AD38" s="70" t="str">
        <f t="shared" si="21"/>
        <v/>
      </c>
      <c r="AE38" s="906"/>
      <c r="AF38" s="906"/>
      <c r="AG38" s="636" t="str">
        <f t="shared" si="23"/>
        <v>CUMPLE</v>
      </c>
      <c r="AH38" s="902"/>
      <c r="AI38" s="902"/>
      <c r="AJ38" s="636" t="str">
        <f t="shared" si="24"/>
        <v/>
      </c>
      <c r="AK38" s="902"/>
      <c r="AL38" s="902"/>
      <c r="AM38" s="636" t="str">
        <f t="shared" si="25"/>
        <v/>
      </c>
      <c r="AN38" s="703">
        <v>32</v>
      </c>
      <c r="AO38" s="906" t="s">
        <v>20</v>
      </c>
      <c r="AP38" s="906"/>
      <c r="AQ38" s="906"/>
      <c r="AR38" s="906" t="s">
        <v>20</v>
      </c>
      <c r="AS38" s="906"/>
      <c r="AT38" s="906"/>
      <c r="AU38" s="906" t="s">
        <v>20</v>
      </c>
      <c r="AV38" s="906"/>
      <c r="AW38" s="906"/>
      <c r="AX38" s="640" t="s">
        <v>20</v>
      </c>
      <c r="AY38" s="902"/>
      <c r="AZ38" s="902"/>
      <c r="BA38" s="902"/>
      <c r="BB38" s="296"/>
      <c r="BC38" s="300"/>
      <c r="BI38" s="283"/>
    </row>
    <row r="39" spans="1:61" s="280" customFormat="1" ht="77.25" customHeight="1">
      <c r="A39" s="910" t="s">
        <v>31</v>
      </c>
      <c r="B39" s="48" t="s">
        <v>304</v>
      </c>
      <c r="C39" s="163">
        <v>69</v>
      </c>
      <c r="D39" s="532" t="str">
        <f>+IFERROR(INDEX(DESEMPATE!$D$3:$D$80,MATCH('EXP GEN.'!B39,DESEMPATE!$C$3:$C$80,0)),"")</f>
        <v>AFA CONSULTORES Y CONSTRUCTORES S.A.</v>
      </c>
      <c r="E39" s="382" t="str">
        <f>IF(D39="","",IF(VLOOKUP(D39,[1]DESEMPATE!D$3:$E$137,2,FALSE)=1,"N/A",IF(VLOOKUP(D39,[1]DESEMPATE!D$3:$E$137,2,FALSE)&gt;=0.51,"SI","NO")))</f>
        <v>N/A</v>
      </c>
      <c r="F39" s="533" t="s">
        <v>192</v>
      </c>
      <c r="G39" s="533" t="s">
        <v>192</v>
      </c>
      <c r="H39" s="363" t="s">
        <v>20</v>
      </c>
      <c r="I39" s="60" t="s">
        <v>305</v>
      </c>
      <c r="J39" s="60" t="s">
        <v>201</v>
      </c>
      <c r="K39" s="60" t="s">
        <v>306</v>
      </c>
      <c r="L39" s="289" t="s">
        <v>307</v>
      </c>
      <c r="M39" s="174" t="s">
        <v>20</v>
      </c>
      <c r="N39" s="646" t="s">
        <v>20</v>
      </c>
      <c r="O39" s="646" t="str">
        <f t="shared" si="15"/>
        <v>SI</v>
      </c>
      <c r="P39" s="52">
        <v>0.45</v>
      </c>
      <c r="Q39" s="53">
        <v>34338</v>
      </c>
      <c r="R39" s="53">
        <v>36305</v>
      </c>
      <c r="S39" s="54">
        <f t="shared" si="16"/>
        <v>1999</v>
      </c>
      <c r="T39" s="171">
        <f>+IFERROR(INDEX([1]PARAMETROS!$B$53:$B$79,MATCH(S39,[1]PARAMETROS!$A$53:$A$79,0)),"")</f>
        <v>236460</v>
      </c>
      <c r="U39" s="535">
        <v>4491569047</v>
      </c>
      <c r="V39" s="56" t="s">
        <v>204</v>
      </c>
      <c r="W39" s="48" t="str">
        <f>IF(V39="","",IF(V39="COP","N/A",IF(V39="EUR",VLOOKUP(R39,'[1]SH EURO'!$A$6:$B$6338,2,FALSE),"REVISAR")))</f>
        <v>N/A</v>
      </c>
      <c r="X39" s="57" t="str">
        <f t="shared" si="22"/>
        <v>N/A</v>
      </c>
      <c r="Y39" s="58">
        <f>IF(V39="","",IF(V39="COP",1,IF(W39&lt;&gt;"N/A",VLOOKUP(R39,'[1]SH TRM'!$A$9:$B$8912,2,FALSE),"REVISAR")))</f>
        <v>1</v>
      </c>
      <c r="Z39" s="775">
        <f t="shared" si="17"/>
        <v>4491569047</v>
      </c>
      <c r="AA39" s="59">
        <f t="shared" si="18"/>
        <v>18995.04798697454</v>
      </c>
      <c r="AB39" s="59" t="str">
        <f t="shared" si="19"/>
        <v/>
      </c>
      <c r="AC39" s="59" t="str">
        <f t="shared" si="20"/>
        <v/>
      </c>
      <c r="AD39" s="59">
        <f t="shared" si="21"/>
        <v>8547.7715941385432</v>
      </c>
      <c r="AE39" s="904" t="str">
        <f>IF(COUNTIF(AB39:AB42,"")=4,"",IF(SUM(AB39:AB42)&gt;=CM005M1,"CUMPLE","NO CUMPLE"))</f>
        <v/>
      </c>
      <c r="AF39" s="904" t="str">
        <f>IF(COUNTIF(AB39:AB42,"")=4,"",IF(COUNTIF(E39:E42,"N/A")&gt;0,IF(SUMIF(E39:E42,"N/A",AB39:AB42)&gt;=CM005LM1,"CUMPLE","NO CUMPLE"),IF(SUMIF(E39:E42,"SI",AB39:AB42)&gt;=CM005LM1,"CUMPLE","NO CUMPLE")))</f>
        <v/>
      </c>
      <c r="AG39" s="635" t="str">
        <f t="shared" si="23"/>
        <v/>
      </c>
      <c r="AH39" s="900" t="str">
        <f>IF(COUNTIF(AC39:AC42,"")=4,"",IF(SUM(AC39:AC42)&gt;=CM005M2,"CUMPLE","NO CUMPLE"))</f>
        <v/>
      </c>
      <c r="AI39" s="900" t="str">
        <f>IF(COUNTIF(AC39:AC42,"")=4,"",IF(COUNTIF(E39:E42,"N/A")&gt;0,IF(SUMIF(E39:E42,"N/A",AC39:AC42)&gt;=CM005LM2,"CUMPLE","NO CUMPLE"),IF(SUMIF(E39:E42,"SI",AC39:AC42)&gt;=CM005LM2,"CUMPLE","NO CUMPLE")))</f>
        <v/>
      </c>
      <c r="AJ39" s="635" t="str">
        <f t="shared" si="24"/>
        <v/>
      </c>
      <c r="AK39" s="900" t="str">
        <f>IF(COUNTIF(AD39:AD42,"")=4,"",IF(SUM(AD39:AD42)&gt;=CM005M3,"CUMPLE","NO CUMPLE"))</f>
        <v>CUMPLE</v>
      </c>
      <c r="AL39" s="900" t="str">
        <f>IF(COUNTIF(AD39:AD42,"")=4,"",IF(COUNTIF(E39:E42,"N/A")&gt;0,IF(SUMIF(E39:E42,"N/A",AD39:AD42)&gt;=CM005LM3,"CUMPLE","NO CUMPLE"),IF(SUMIF(E39:E42,"SI",AD39:AD42)&gt;=CM005LM3,"CUMPLE","NO CUMPLE")))</f>
        <v>CUMPLE</v>
      </c>
      <c r="AM39" s="635" t="str">
        <f t="shared" si="25"/>
        <v>CUMPLE</v>
      </c>
      <c r="AN39" s="168">
        <v>10</v>
      </c>
      <c r="AO39" s="904"/>
      <c r="AP39" s="904"/>
      <c r="AQ39" s="904"/>
      <c r="AR39" s="903" t="s">
        <v>20</v>
      </c>
      <c r="AS39" s="903"/>
      <c r="AT39" s="903"/>
      <c r="AU39" s="903" t="s">
        <v>20</v>
      </c>
      <c r="AV39" s="903"/>
      <c r="AW39" s="903"/>
      <c r="AX39" s="760" t="s">
        <v>20</v>
      </c>
      <c r="AY39" s="900"/>
      <c r="AZ39" s="900"/>
      <c r="BA39" s="900" t="s">
        <v>19</v>
      </c>
      <c r="BB39" s="810"/>
      <c r="BC39" s="300"/>
      <c r="BI39" s="283"/>
    </row>
    <row r="40" spans="1:61" s="280" customFormat="1" ht="30" customHeight="1">
      <c r="A40" s="911"/>
      <c r="B40" s="13" t="s">
        <v>304</v>
      </c>
      <c r="C40" s="164">
        <v>71</v>
      </c>
      <c r="D40" s="14" t="str">
        <f>+IFERROR(INDEX(DESEMPATE!$D$3:$D$80,MATCH('EXP GEN.'!B40,DESEMPATE!$C$3:$C$80,0)),"")</f>
        <v>AFA CONSULTORES Y CONSTRUCTORES S.A.</v>
      </c>
      <c r="E40" s="299" t="str">
        <f>IF(D40="","",IF(VLOOKUP(D40,[1]DESEMPATE!D$3:$E$137,2,FALSE)=1,"N/A",IF(VLOOKUP(D40,[1]DESEMPATE!D$3:$E$137,2,FALSE)&gt;=0.51,"SI","NO")))</f>
        <v>N/A</v>
      </c>
      <c r="F40" s="534" t="s">
        <v>192</v>
      </c>
      <c r="G40" s="534" t="s">
        <v>192</v>
      </c>
      <c r="H40" s="364" t="s">
        <v>20</v>
      </c>
      <c r="I40" s="24" t="s">
        <v>308</v>
      </c>
      <c r="J40" s="24" t="s">
        <v>201</v>
      </c>
      <c r="K40" s="24" t="s">
        <v>309</v>
      </c>
      <c r="L40" s="288" t="s">
        <v>310</v>
      </c>
      <c r="M40" s="24" t="s">
        <v>20</v>
      </c>
      <c r="N40" s="638" t="s">
        <v>20</v>
      </c>
      <c r="O40" s="646" t="str">
        <f t="shared" si="15"/>
        <v>SI</v>
      </c>
      <c r="P40" s="17">
        <v>1</v>
      </c>
      <c r="Q40" s="18">
        <v>39142</v>
      </c>
      <c r="R40" s="18">
        <v>40920</v>
      </c>
      <c r="S40" s="19">
        <f t="shared" si="16"/>
        <v>2012</v>
      </c>
      <c r="T40" s="20">
        <f>+IFERROR(INDEX([1]PARAMETROS!$B$53:$B$79,MATCH(S40,[1]PARAMETROS!$A$53:$A$79,0)),"")</f>
        <v>566700</v>
      </c>
      <c r="U40" s="482">
        <v>3161732843</v>
      </c>
      <c r="V40" s="21" t="s">
        <v>204</v>
      </c>
      <c r="W40" s="13" t="str">
        <f>IF(V40="","",IF(V40="COP","N/A",IF(V40="EUR",VLOOKUP(R40,'[1]SH EURO'!$A$6:$B$6338,2,FALSE),"REVISAR")))</f>
        <v>N/A</v>
      </c>
      <c r="X40" s="22" t="str">
        <f t="shared" si="22"/>
        <v>N/A</v>
      </c>
      <c r="Y40" s="23">
        <f>IF(V40="","",IF(V40="COP",1,IF(W40&lt;&gt;"N/A",VLOOKUP(R40,'[1]SH TRM'!$A$9:$B$8912,2,FALSE),"REVISAR")))</f>
        <v>1</v>
      </c>
      <c r="Z40" s="776">
        <f t="shared" si="17"/>
        <v>3161732843</v>
      </c>
      <c r="AA40" s="12">
        <f t="shared" si="18"/>
        <v>5579.2003582142224</v>
      </c>
      <c r="AB40" s="12" t="str">
        <f t="shared" si="19"/>
        <v/>
      </c>
      <c r="AC40" s="12" t="str">
        <f t="shared" si="20"/>
        <v/>
      </c>
      <c r="AD40" s="12">
        <f t="shared" si="21"/>
        <v>5579.2003582142224</v>
      </c>
      <c r="AE40" s="903"/>
      <c r="AF40" s="903"/>
      <c r="AG40" s="638" t="str">
        <f t="shared" si="23"/>
        <v/>
      </c>
      <c r="AH40" s="901"/>
      <c r="AI40" s="901"/>
      <c r="AJ40" s="638" t="str">
        <f t="shared" si="24"/>
        <v/>
      </c>
      <c r="AK40" s="901"/>
      <c r="AL40" s="901"/>
      <c r="AM40" s="638" t="str">
        <f t="shared" si="25"/>
        <v>CUMPLE</v>
      </c>
      <c r="AN40" s="169">
        <v>5</v>
      </c>
      <c r="AO40" s="903" t="s">
        <v>192</v>
      </c>
      <c r="AP40" s="903"/>
      <c r="AQ40" s="903"/>
      <c r="AR40" s="903" t="s">
        <v>20</v>
      </c>
      <c r="AS40" s="903"/>
      <c r="AT40" s="903"/>
      <c r="AU40" s="903" t="s">
        <v>20</v>
      </c>
      <c r="AV40" s="903"/>
      <c r="AW40" s="903"/>
      <c r="AX40" s="638" t="s">
        <v>20</v>
      </c>
      <c r="AY40" s="901"/>
      <c r="AZ40" s="901"/>
      <c r="BA40" s="901"/>
      <c r="BB40" s="297"/>
      <c r="BC40" s="300"/>
      <c r="BI40" s="283"/>
    </row>
    <row r="41" spans="1:61" s="280" customFormat="1" ht="110.25">
      <c r="A41" s="911"/>
      <c r="B41" s="13" t="s">
        <v>304</v>
      </c>
      <c r="C41" s="164">
        <v>78</v>
      </c>
      <c r="D41" s="14" t="str">
        <f>+IFERROR(INDEX(DESEMPATE!$D$3:$D$80,MATCH('EXP GEN.'!B41,DESEMPATE!$C$3:$C$80,0)),"")</f>
        <v>AFA CONSULTORES Y CONSTRUCTORES S.A.</v>
      </c>
      <c r="E41" s="299" t="str">
        <f>IF(D41="","",IF(VLOOKUP(D41,[1]DESEMPATE!D$3:$E$137,2,FALSE)=1,"N/A",IF(VLOOKUP(D41,[1]DESEMPATE!D$3:$E$137,2,FALSE)&gt;=0.51,"SI","NO")))</f>
        <v>N/A</v>
      </c>
      <c r="F41" s="534" t="s">
        <v>192</v>
      </c>
      <c r="G41" s="534" t="s">
        <v>192</v>
      </c>
      <c r="H41" s="364" t="s">
        <v>20</v>
      </c>
      <c r="I41" s="174" t="s">
        <v>311</v>
      </c>
      <c r="J41" s="364" t="s">
        <v>201</v>
      </c>
      <c r="K41" s="174" t="s">
        <v>312</v>
      </c>
      <c r="L41" s="531" t="s">
        <v>313</v>
      </c>
      <c r="M41" s="174" t="s">
        <v>20</v>
      </c>
      <c r="N41" s="638" t="s">
        <v>20</v>
      </c>
      <c r="O41" s="646" t="str">
        <f t="shared" si="15"/>
        <v>SI</v>
      </c>
      <c r="P41" s="26">
        <v>0.55000000000000004</v>
      </c>
      <c r="Q41" s="18">
        <v>39125</v>
      </c>
      <c r="R41" s="18">
        <v>42368</v>
      </c>
      <c r="S41" s="19">
        <f t="shared" si="16"/>
        <v>2015</v>
      </c>
      <c r="T41" s="20">
        <f>+IFERROR(INDEX([1]PARAMETROS!$B$53:$B$79,MATCH(S41,[1]PARAMETROS!$A$53:$A$79,0)),"")</f>
        <v>644350</v>
      </c>
      <c r="U41" s="482">
        <v>22786421753.5</v>
      </c>
      <c r="V41" s="21" t="s">
        <v>204</v>
      </c>
      <c r="W41" s="13" t="str">
        <f>IF(V41="","",IF(V41="COP","N/A",IF(V41="EUR",VLOOKUP(R41,'[1]SH EURO'!$A$6:$B$6338,2,FALSE),"REVISAR")))</f>
        <v>N/A</v>
      </c>
      <c r="X41" s="22" t="str">
        <f t="shared" si="22"/>
        <v>N/A</v>
      </c>
      <c r="Y41" s="23">
        <f>IF(V41="","",IF(V41="COP",1,IF(W41&lt;&gt;"N/A",VLOOKUP(R41,'[1]SH TRM'!$A$9:$B$8912,2,FALSE),"REVISAR")))</f>
        <v>1</v>
      </c>
      <c r="Z41" s="776">
        <f t="shared" si="17"/>
        <v>22786421753.5</v>
      </c>
      <c r="AA41" s="12">
        <f t="shared" si="18"/>
        <v>35363.423222627454</v>
      </c>
      <c r="AB41" s="12" t="str">
        <f t="shared" si="19"/>
        <v/>
      </c>
      <c r="AC41" s="12" t="str">
        <f t="shared" si="20"/>
        <v/>
      </c>
      <c r="AD41" s="12">
        <f t="shared" si="21"/>
        <v>19449.8827724451</v>
      </c>
      <c r="AE41" s="903"/>
      <c r="AF41" s="903"/>
      <c r="AG41" s="638" t="str">
        <f t="shared" si="23"/>
        <v/>
      </c>
      <c r="AH41" s="901"/>
      <c r="AI41" s="901"/>
      <c r="AJ41" s="638" t="str">
        <f t="shared" si="24"/>
        <v/>
      </c>
      <c r="AK41" s="901"/>
      <c r="AL41" s="901"/>
      <c r="AM41" s="638" t="str">
        <f t="shared" si="25"/>
        <v>CUMPLE</v>
      </c>
      <c r="AN41" s="169" t="s">
        <v>314</v>
      </c>
      <c r="AO41" s="903"/>
      <c r="AP41" s="903"/>
      <c r="AQ41" s="903"/>
      <c r="AR41" s="903"/>
      <c r="AS41" s="903"/>
      <c r="AT41" s="903"/>
      <c r="AU41" s="903"/>
      <c r="AV41" s="903"/>
      <c r="AW41" s="903"/>
      <c r="AX41" s="638" t="s">
        <v>20</v>
      </c>
      <c r="AY41" s="901"/>
      <c r="AZ41" s="901"/>
      <c r="BA41" s="901"/>
      <c r="BB41" s="326"/>
      <c r="BC41" s="300"/>
      <c r="BI41" s="283"/>
    </row>
    <row r="42" spans="1:61" s="280" customFormat="1" ht="72" thickBot="1">
      <c r="A42" s="911"/>
      <c r="B42" s="13" t="s">
        <v>304</v>
      </c>
      <c r="C42" s="164">
        <v>102</v>
      </c>
      <c r="D42" s="76" t="str">
        <f>+IFERROR(INDEX(DESEMPATE!$D$3:$D$80,MATCH('EXP GEN.'!B42,DESEMPATE!$C$3:$C$80,0)),"")</f>
        <v>AFA CONSULTORES Y CONSTRUCTORES S.A.</v>
      </c>
      <c r="E42" s="381" t="str">
        <f>IF(D42="","",IF(VLOOKUP(D42,[1]DESEMPATE!D$3:$E$137,2,FALSE)=1,"N/A",IF(VLOOKUP(D42,[1]DESEMPATE!D$3:$E$137,2,FALSE)&gt;=0.51,"SI","NO")))</f>
        <v>N/A</v>
      </c>
      <c r="F42" s="534" t="s">
        <v>192</v>
      </c>
      <c r="G42" s="534" t="s">
        <v>192</v>
      </c>
      <c r="H42" s="364" t="s">
        <v>20</v>
      </c>
      <c r="I42" s="24" t="s">
        <v>315</v>
      </c>
      <c r="J42" s="24" t="s">
        <v>201</v>
      </c>
      <c r="K42" s="24" t="s">
        <v>316</v>
      </c>
      <c r="L42" s="288" t="s">
        <v>317</v>
      </c>
      <c r="M42" s="24" t="s">
        <v>20</v>
      </c>
      <c r="N42" s="638" t="s">
        <v>20</v>
      </c>
      <c r="O42" s="640" t="str">
        <f t="shared" si="15"/>
        <v>SI</v>
      </c>
      <c r="P42" s="27">
        <v>0.5</v>
      </c>
      <c r="Q42" s="28">
        <v>37247</v>
      </c>
      <c r="R42" s="29">
        <v>42353</v>
      </c>
      <c r="S42" s="19">
        <f t="shared" si="16"/>
        <v>2015</v>
      </c>
      <c r="T42" s="20">
        <f>+IFERROR(INDEX([1]PARAMETROS!$B$53:$B$79,MATCH(S42,[1]PARAMETROS!$A$53:$A$79,0)),"")</f>
        <v>644350</v>
      </c>
      <c r="U42" s="482">
        <v>993085193.64999998</v>
      </c>
      <c r="V42" s="21" t="s">
        <v>204</v>
      </c>
      <c r="W42" s="21" t="str">
        <f>IF(V42="","",IF(V42="COP","N/A",IF(V42="EUR",VLOOKUP(R42,'[1]SH EURO'!$A$6:$B$6338,2,FALSE),"REVISAR")))</f>
        <v>N/A</v>
      </c>
      <c r="X42" s="21" t="str">
        <f t="shared" si="22"/>
        <v>N/A</v>
      </c>
      <c r="Y42" s="21">
        <f>IF(V42="","",IF(V42="COP",1,IF(W42&lt;&gt;"N/A",VLOOKUP(R42,'[1]SH TRM'!$A$9:$B$8912,2,FALSE),"REVISAR")))</f>
        <v>1</v>
      </c>
      <c r="Z42" s="776">
        <f t="shared" si="17"/>
        <v>993085193.64999998</v>
      </c>
      <c r="AA42" s="12">
        <f t="shared" si="18"/>
        <v>1541.2201344766042</v>
      </c>
      <c r="AB42" s="12" t="str">
        <f t="shared" si="19"/>
        <v/>
      </c>
      <c r="AC42" s="12" t="str">
        <f t="shared" si="20"/>
        <v/>
      </c>
      <c r="AD42" s="12">
        <f t="shared" si="21"/>
        <v>770.61006723830212</v>
      </c>
      <c r="AE42" s="906"/>
      <c r="AF42" s="906"/>
      <c r="AG42" s="638" t="str">
        <f t="shared" si="23"/>
        <v/>
      </c>
      <c r="AH42" s="901"/>
      <c r="AI42" s="901"/>
      <c r="AJ42" s="638" t="str">
        <f t="shared" si="24"/>
        <v/>
      </c>
      <c r="AK42" s="901"/>
      <c r="AL42" s="901"/>
      <c r="AM42" s="638" t="str">
        <f t="shared" si="25"/>
        <v>CUMPLE</v>
      </c>
      <c r="AN42" s="30">
        <v>49</v>
      </c>
      <c r="AO42" s="903" t="s">
        <v>192</v>
      </c>
      <c r="AP42" s="903"/>
      <c r="AQ42" s="903"/>
      <c r="AR42" s="903" t="s">
        <v>20</v>
      </c>
      <c r="AS42" s="903"/>
      <c r="AT42" s="903"/>
      <c r="AU42" s="903" t="s">
        <v>20</v>
      </c>
      <c r="AV42" s="903"/>
      <c r="AW42" s="903"/>
      <c r="AX42" s="638" t="s">
        <v>20</v>
      </c>
      <c r="AY42" s="902"/>
      <c r="AZ42" s="902"/>
      <c r="BA42" s="902"/>
      <c r="BB42" s="297"/>
      <c r="BC42" s="300"/>
      <c r="BI42" s="283"/>
    </row>
    <row r="43" spans="1:61" s="280" customFormat="1" ht="47.25">
      <c r="A43" s="910" t="s">
        <v>32</v>
      </c>
      <c r="B43" s="48" t="s">
        <v>318</v>
      </c>
      <c r="C43" s="163">
        <v>354</v>
      </c>
      <c r="D43" s="532" t="str">
        <f>+IFERROR(INDEX(DESEMPATE!$D$3:$D$80,MATCH('EXP GEN.'!B43,DESEMPATE!$C$3:$C$80,0)),"")</f>
        <v>INGEANDINA CONSULTORES DE INGENIERÍA S.A.S.</v>
      </c>
      <c r="E43" s="382" t="str">
        <f>IF(D43="","",IF(VLOOKUP(D43,[1]DESEMPATE!D$3:$E$137,2,FALSE)=1,"N/A",IF(VLOOKUP(D43,[1]DESEMPATE!D$3:$E$137,2,FALSE)&gt;=0.51,"SI","NO")))</f>
        <v>N/A</v>
      </c>
      <c r="F43" s="363" t="s">
        <v>20</v>
      </c>
      <c r="G43" s="363" t="s">
        <v>20</v>
      </c>
      <c r="H43" s="363" t="s">
        <v>20</v>
      </c>
      <c r="I43" s="60" t="s">
        <v>319</v>
      </c>
      <c r="J43" s="60" t="s">
        <v>320</v>
      </c>
      <c r="K43" s="60" t="s">
        <v>265</v>
      </c>
      <c r="L43" s="289" t="s">
        <v>321</v>
      </c>
      <c r="M43" s="60" t="s">
        <v>20</v>
      </c>
      <c r="N43" s="639" t="s">
        <v>20</v>
      </c>
      <c r="O43" s="646" t="str">
        <f t="shared" si="15"/>
        <v>SI</v>
      </c>
      <c r="P43" s="52">
        <v>1</v>
      </c>
      <c r="Q43" s="53">
        <v>38049</v>
      </c>
      <c r="R43" s="53">
        <v>40545</v>
      </c>
      <c r="S43" s="54">
        <f t="shared" si="16"/>
        <v>2011</v>
      </c>
      <c r="T43" s="171">
        <f>+IFERROR(INDEX([1]PARAMETROS!$B$53:$B$79,MATCH(S43,[1]PARAMETROS!$A$53:$A$79,0)),"")</f>
        <v>535600</v>
      </c>
      <c r="U43" s="535">
        <v>4478229438</v>
      </c>
      <c r="V43" s="56" t="s">
        <v>322</v>
      </c>
      <c r="W43" s="48">
        <v>2.1199999999999999E-3</v>
      </c>
      <c r="X43" s="57">
        <f t="shared" si="22"/>
        <v>9493846.4085600004</v>
      </c>
      <c r="Y43" s="58">
        <f>IF(V43="","",IF(V43="COP",1,IF(W43&lt;&gt;"N/A",VLOOKUP(R43,'[1]SH TRM'!$A$9:$B$8912,2,FALSE),"REVISAR")))</f>
        <v>1913.98</v>
      </c>
      <c r="Z43" s="775">
        <f t="shared" si="17"/>
        <v>18171032149.055668</v>
      </c>
      <c r="AA43" s="59">
        <f t="shared" si="18"/>
        <v>33926.497664405651</v>
      </c>
      <c r="AB43" s="59">
        <f t="shared" si="19"/>
        <v>33926.497664405651</v>
      </c>
      <c r="AC43" s="59">
        <f t="shared" si="20"/>
        <v>33926.497664405651</v>
      </c>
      <c r="AD43" s="59">
        <f t="shared" si="21"/>
        <v>33926.497664405651</v>
      </c>
      <c r="AE43" s="904" t="str">
        <f>IF(COUNTIF(AB43:AB46,"")=4,"",IF(SUM(AB43:AB46)&gt;=CM005M1,"CUMPLE","NO CUMPLE"))</f>
        <v>CUMPLE</v>
      </c>
      <c r="AF43" s="904" t="str">
        <f>IF(COUNTIF(AB43:AB46,"")=4,"",IF(COUNTIF(E43:E46,"N/A")&gt;0,IF(SUMIF(E43:E46,"N/A",AB43:AB46)&gt;=CM005LM1,"CUMPLE","NO CUMPLE"),IF(SUMIF(E43:E46,"SI",AB43:AB46)&gt;=CM005LM1,"CUMPLE","NO CUMPLE")))</f>
        <v>CUMPLE</v>
      </c>
      <c r="AG43" s="635" t="str">
        <f t="shared" si="23"/>
        <v>CUMPLE</v>
      </c>
      <c r="AH43" s="900" t="str">
        <f>IF(COUNTIF(AC43:AC46,"")=4,"",IF(SUM(AC43:AC46)&gt;=CM005M2,"CUMPLE","NO CUMPLE"))</f>
        <v>CUMPLE</v>
      </c>
      <c r="AI43" s="900" t="str">
        <f>IF(COUNTIF(AC43:AC46,"")=4,"",IF(COUNTIF(E43:E46,"N/A")&gt;0,IF(SUMIF(E43:E46,"N/A",AC43:AC46)&gt;=CM005LM2,"CUMPLE","NO CUMPLE"),IF(SUMIF(E43:E46,"SI",AC43:AC46)&gt;=CM005LM2,"CUMPLE","NO CUMPLE")))</f>
        <v>CUMPLE</v>
      </c>
      <c r="AJ43" s="635" t="str">
        <f t="shared" si="24"/>
        <v>CUMPLE</v>
      </c>
      <c r="AK43" s="900" t="str">
        <f>IF(COUNTIF(AD43:AD46,"")=4,"",IF(SUM(AD43:AD46)&gt;=CM005M3,"CUMPLE","NO CUMPLE"))</f>
        <v>CUMPLE</v>
      </c>
      <c r="AL43" s="900" t="str">
        <f>IF(COUNTIF(AD43:AD46,"")=4,"",IF(COUNTIF(E43:E46,"N/A")&gt;0,IF(SUMIF(E43:E46,"N/A",AD43:AD46)&gt;=CM005LM3,"CUMPLE","NO CUMPLE"),IF(SUMIF(E43:E46,"SI",AD43:AD46)&gt;=CM005LM3,"CUMPLE","NO CUMPLE")))</f>
        <v>CUMPLE</v>
      </c>
      <c r="AM43" s="635" t="str">
        <f t="shared" si="25"/>
        <v>CUMPLE</v>
      </c>
      <c r="AN43" s="59">
        <v>1</v>
      </c>
      <c r="AO43" s="904" t="s">
        <v>20</v>
      </c>
      <c r="AP43" s="904"/>
      <c r="AQ43" s="904"/>
      <c r="AR43" s="904" t="s">
        <v>20</v>
      </c>
      <c r="AS43" s="904"/>
      <c r="AT43" s="904"/>
      <c r="AU43" s="904" t="s">
        <v>20</v>
      </c>
      <c r="AV43" s="904"/>
      <c r="AW43" s="904"/>
      <c r="AX43" s="639" t="s">
        <v>20</v>
      </c>
      <c r="AY43" s="900" t="s">
        <v>19</v>
      </c>
      <c r="AZ43" s="900" t="s">
        <v>19</v>
      </c>
      <c r="BA43" s="900" t="s">
        <v>19</v>
      </c>
      <c r="BB43" s="298"/>
      <c r="BC43" s="300"/>
      <c r="BI43" s="283"/>
    </row>
    <row r="44" spans="1:61" s="280" customFormat="1" ht="47.25">
      <c r="A44" s="911"/>
      <c r="B44" s="13" t="s">
        <v>318</v>
      </c>
      <c r="C44" s="164">
        <v>367</v>
      </c>
      <c r="D44" s="14" t="str">
        <f>+IFERROR(INDEX(DESEMPATE!$D$3:$D$80,MATCH('EXP GEN.'!B44,DESEMPATE!$C$3:$C$80,0)),"")</f>
        <v>INGEANDINA CONSULTORES DE INGENIERÍA S.A.S.</v>
      </c>
      <c r="E44" s="299" t="str">
        <f>IF(D44="","",IF(VLOOKUP(D44,[1]DESEMPATE!D$3:$E$137,2,FALSE)=1,"N/A",IF(VLOOKUP(D44,[1]DESEMPATE!D$3:$E$137,2,FALSE)&gt;=0.51,"SI","NO")))</f>
        <v>N/A</v>
      </c>
      <c r="F44" s="364" t="s">
        <v>20</v>
      </c>
      <c r="G44" s="364" t="s">
        <v>20</v>
      </c>
      <c r="H44" s="364" t="s">
        <v>20</v>
      </c>
      <c r="I44" s="24" t="s">
        <v>319</v>
      </c>
      <c r="J44" s="24" t="s">
        <v>320</v>
      </c>
      <c r="K44" s="24" t="s">
        <v>265</v>
      </c>
      <c r="L44" s="288" t="s">
        <v>323</v>
      </c>
      <c r="M44" s="24" t="s">
        <v>20</v>
      </c>
      <c r="N44" s="638" t="s">
        <v>20</v>
      </c>
      <c r="O44" s="646" t="str">
        <f t="shared" si="15"/>
        <v>SI</v>
      </c>
      <c r="P44" s="17">
        <v>0.25</v>
      </c>
      <c r="Q44" s="18">
        <v>36363</v>
      </c>
      <c r="R44" s="18">
        <v>37843</v>
      </c>
      <c r="S44" s="19">
        <f t="shared" si="16"/>
        <v>2003</v>
      </c>
      <c r="T44" s="20">
        <f>+IFERROR(INDEX([1]PARAMETROS!$B$53:$B$79,MATCH(S44,[1]PARAMETROS!$A$53:$A$79,0)),"")</f>
        <v>332000</v>
      </c>
      <c r="U44" s="482">
        <v>6541364.1500000004</v>
      </c>
      <c r="V44" s="21" t="s">
        <v>324</v>
      </c>
      <c r="W44" s="13">
        <v>1</v>
      </c>
      <c r="X44" s="22">
        <f t="shared" si="22"/>
        <v>6541364.1500000004</v>
      </c>
      <c r="Y44" s="23">
        <f>IF(V44="","",IF(V44="COP",1,IF(W44&lt;&gt;"N/A",VLOOKUP(R44,'[1]SH TRM'!$A$9:$B$8912,2,FALSE),"REVISAR")))</f>
        <v>2875.18</v>
      </c>
      <c r="Z44" s="776">
        <f t="shared" si="17"/>
        <v>18807599376.797001</v>
      </c>
      <c r="AA44" s="12">
        <f t="shared" si="18"/>
        <v>56649.395713243975</v>
      </c>
      <c r="AB44" s="12">
        <f t="shared" si="19"/>
        <v>14162.348928310994</v>
      </c>
      <c r="AC44" s="12">
        <f t="shared" si="20"/>
        <v>14162.348928310994</v>
      </c>
      <c r="AD44" s="12">
        <f t="shared" si="21"/>
        <v>14162.348928310994</v>
      </c>
      <c r="AE44" s="903"/>
      <c r="AF44" s="903"/>
      <c r="AG44" s="638" t="str">
        <f t="shared" si="23"/>
        <v>CUMPLE</v>
      </c>
      <c r="AH44" s="901"/>
      <c r="AI44" s="901"/>
      <c r="AJ44" s="638" t="str">
        <f t="shared" si="24"/>
        <v>CUMPLE</v>
      </c>
      <c r="AK44" s="901"/>
      <c r="AL44" s="901"/>
      <c r="AM44" s="638" t="str">
        <f t="shared" si="25"/>
        <v>CUMPLE</v>
      </c>
      <c r="AN44" s="12">
        <v>3</v>
      </c>
      <c r="AO44" s="903" t="s">
        <v>20</v>
      </c>
      <c r="AP44" s="903"/>
      <c r="AQ44" s="903"/>
      <c r="AR44" s="903" t="s">
        <v>20</v>
      </c>
      <c r="AS44" s="903"/>
      <c r="AT44" s="903"/>
      <c r="AU44" s="903" t="s">
        <v>20</v>
      </c>
      <c r="AV44" s="903"/>
      <c r="AW44" s="903"/>
      <c r="AX44" s="638" t="s">
        <v>20</v>
      </c>
      <c r="AY44" s="901"/>
      <c r="AZ44" s="901"/>
      <c r="BA44" s="901"/>
      <c r="BB44" s="297"/>
      <c r="BC44" s="300"/>
      <c r="BI44" s="283"/>
    </row>
    <row r="45" spans="1:61" s="280" customFormat="1" ht="47.25">
      <c r="A45" s="911"/>
      <c r="B45" s="13" t="s">
        <v>318</v>
      </c>
      <c r="C45" s="164">
        <v>374</v>
      </c>
      <c r="D45" s="14" t="str">
        <f>+IFERROR(INDEX(DESEMPATE!$D$3:$D$80,MATCH('EXP GEN.'!B45,DESEMPATE!$C$3:$C$80,0)),"")</f>
        <v>INGEANDINA CONSULTORES DE INGENIERÍA S.A.S.</v>
      </c>
      <c r="E45" s="299" t="str">
        <f>IF(D45="","",IF(VLOOKUP(D45,[1]DESEMPATE!D$3:$E$137,2,FALSE)=1,"N/A",IF(VLOOKUP(D45,[1]DESEMPATE!D$3:$E$137,2,FALSE)&gt;=0.51,"SI","NO")))</f>
        <v>N/A</v>
      </c>
      <c r="F45" s="364" t="s">
        <v>20</v>
      </c>
      <c r="G45" s="364" t="s">
        <v>20</v>
      </c>
      <c r="H45" s="364" t="s">
        <v>20</v>
      </c>
      <c r="I45" s="24" t="s">
        <v>319</v>
      </c>
      <c r="J45" s="24" t="s">
        <v>320</v>
      </c>
      <c r="K45" s="24" t="s">
        <v>265</v>
      </c>
      <c r="L45" s="288" t="s">
        <v>325</v>
      </c>
      <c r="M45" s="24" t="s">
        <v>20</v>
      </c>
      <c r="N45" s="638" t="s">
        <v>20</v>
      </c>
      <c r="O45" s="646" t="str">
        <f t="shared" si="15"/>
        <v>SI</v>
      </c>
      <c r="P45" s="17">
        <v>0.5</v>
      </c>
      <c r="Q45" s="18">
        <v>37211</v>
      </c>
      <c r="R45" s="18">
        <v>38122</v>
      </c>
      <c r="S45" s="19">
        <f t="shared" si="16"/>
        <v>2004</v>
      </c>
      <c r="T45" s="20">
        <f>+IFERROR(INDEX([1]PARAMETROS!$B$53:$B$79,MATCH(S45,[1]PARAMETROS!$A$53:$A$79,0)),"")</f>
        <v>358000</v>
      </c>
      <c r="U45" s="482">
        <v>1728499075</v>
      </c>
      <c r="V45" s="21" t="s">
        <v>322</v>
      </c>
      <c r="W45" s="13">
        <v>1.5499999999999999E-3</v>
      </c>
      <c r="X45" s="22">
        <f t="shared" si="22"/>
        <v>2679173.5662499997</v>
      </c>
      <c r="Y45" s="23">
        <f>IF(V45="","",IF(V45="COP",1,IF(W45&lt;&gt;"N/A",VLOOKUP(R45,'[1]SH TRM'!$A$9:$B$8912,2,FALSE),"REVISAR")))</f>
        <v>2719.89</v>
      </c>
      <c r="Z45" s="776">
        <f t="shared" si="17"/>
        <v>7287057391.1077108</v>
      </c>
      <c r="AA45" s="12">
        <f t="shared" si="18"/>
        <v>20354.908913708688</v>
      </c>
      <c r="AB45" s="12">
        <f t="shared" si="19"/>
        <v>10177.454456854344</v>
      </c>
      <c r="AC45" s="12">
        <f t="shared" si="20"/>
        <v>10177.454456854344</v>
      </c>
      <c r="AD45" s="12">
        <f t="shared" si="21"/>
        <v>10177.454456854344</v>
      </c>
      <c r="AE45" s="903"/>
      <c r="AF45" s="903"/>
      <c r="AG45" s="638" t="str">
        <f t="shared" si="23"/>
        <v>CUMPLE</v>
      </c>
      <c r="AH45" s="901"/>
      <c r="AI45" s="901"/>
      <c r="AJ45" s="638" t="str">
        <f t="shared" si="24"/>
        <v>CUMPLE</v>
      </c>
      <c r="AK45" s="901"/>
      <c r="AL45" s="901"/>
      <c r="AM45" s="638" t="str">
        <f t="shared" si="25"/>
        <v>CUMPLE</v>
      </c>
      <c r="AN45" s="12">
        <v>4</v>
      </c>
      <c r="AO45" s="903" t="s">
        <v>20</v>
      </c>
      <c r="AP45" s="903"/>
      <c r="AQ45" s="903"/>
      <c r="AR45" s="903" t="s">
        <v>20</v>
      </c>
      <c r="AS45" s="903"/>
      <c r="AT45" s="903"/>
      <c r="AU45" s="903" t="s">
        <v>20</v>
      </c>
      <c r="AV45" s="903"/>
      <c r="AW45" s="903"/>
      <c r="AX45" s="638" t="s">
        <v>20</v>
      </c>
      <c r="AY45" s="901"/>
      <c r="AZ45" s="901"/>
      <c r="BA45" s="901"/>
      <c r="BB45" s="297"/>
      <c r="BC45" s="300"/>
      <c r="BI45" s="283"/>
    </row>
    <row r="46" spans="1:61" s="280" customFormat="1" ht="48" thickBot="1">
      <c r="A46" s="911"/>
      <c r="B46" s="13" t="s">
        <v>318</v>
      </c>
      <c r="C46" s="164">
        <v>388</v>
      </c>
      <c r="D46" s="14" t="str">
        <f>+IFERROR(INDEX(DESEMPATE!$D$3:$D$80,MATCH('EXP GEN.'!B46,DESEMPATE!$C$3:$C$80,0)),"")</f>
        <v>INGEANDINA CONSULTORES DE INGENIERÍA S.A.S.</v>
      </c>
      <c r="E46" s="299" t="str">
        <f>IF(D46="","",IF(VLOOKUP(D46,[1]DESEMPATE!D$3:$E$137,2,FALSE)=1,"N/A",IF(VLOOKUP(D46,[1]DESEMPATE!D$3:$E$137,2,FALSE)&gt;=0.51,"SI","NO")))</f>
        <v>N/A</v>
      </c>
      <c r="F46" s="365" t="s">
        <v>20</v>
      </c>
      <c r="G46" s="365" t="s">
        <v>20</v>
      </c>
      <c r="H46" s="365" t="s">
        <v>20</v>
      </c>
      <c r="I46" s="24" t="s">
        <v>319</v>
      </c>
      <c r="J46" s="24" t="s">
        <v>320</v>
      </c>
      <c r="K46" s="24" t="s">
        <v>265</v>
      </c>
      <c r="L46" s="288" t="s">
        <v>326</v>
      </c>
      <c r="M46" s="170" t="s">
        <v>20</v>
      </c>
      <c r="N46" s="640" t="s">
        <v>20</v>
      </c>
      <c r="O46" s="761" t="str">
        <f t="shared" si="15"/>
        <v>SI</v>
      </c>
      <c r="P46" s="17">
        <v>1</v>
      </c>
      <c r="Q46" s="18">
        <v>39982</v>
      </c>
      <c r="R46" s="18">
        <v>40865</v>
      </c>
      <c r="S46" s="19">
        <f t="shared" si="16"/>
        <v>2011</v>
      </c>
      <c r="T46" s="20">
        <f>+IFERROR(INDEX([1]PARAMETROS!$B$53:$B$79,MATCH(S46,[1]PARAMETROS!$A$53:$A$79,0)),"")</f>
        <v>535600</v>
      </c>
      <c r="U46" s="482">
        <v>1684216297</v>
      </c>
      <c r="V46" s="21" t="s">
        <v>322</v>
      </c>
      <c r="W46" s="13">
        <v>1.9599999999999999E-3</v>
      </c>
      <c r="X46" s="22">
        <f t="shared" si="22"/>
        <v>3301063.9421199998</v>
      </c>
      <c r="Y46" s="23">
        <f>IF(V46="","",IF(V46="COP",1,IF(W46&lt;&gt;"N/A",VLOOKUP(R46,'[1]SH TRM'!$A$9:$B$8912,2,FALSE),"REVISAR")))</f>
        <v>1910.83</v>
      </c>
      <c r="Z46" s="776">
        <f t="shared" si="17"/>
        <v>6307772012.5211592</v>
      </c>
      <c r="AA46" s="12">
        <f t="shared" si="18"/>
        <v>11777.020187679536</v>
      </c>
      <c r="AB46" s="12">
        <f t="shared" si="19"/>
        <v>11777.020187679536</v>
      </c>
      <c r="AC46" s="12">
        <f t="shared" si="20"/>
        <v>11777.020187679536</v>
      </c>
      <c r="AD46" s="12">
        <f t="shared" si="21"/>
        <v>11777.020187679536</v>
      </c>
      <c r="AE46" s="906"/>
      <c r="AF46" s="906"/>
      <c r="AG46" s="638" t="str">
        <f t="shared" si="23"/>
        <v>CUMPLE</v>
      </c>
      <c r="AH46" s="901"/>
      <c r="AI46" s="901"/>
      <c r="AJ46" s="638" t="str">
        <f t="shared" si="24"/>
        <v>CUMPLE</v>
      </c>
      <c r="AK46" s="901"/>
      <c r="AL46" s="901"/>
      <c r="AM46" s="638" t="str">
        <f t="shared" si="25"/>
        <v>CUMPLE</v>
      </c>
      <c r="AN46" s="12">
        <v>5</v>
      </c>
      <c r="AO46" s="903" t="s">
        <v>20</v>
      </c>
      <c r="AP46" s="903"/>
      <c r="AQ46" s="903"/>
      <c r="AR46" s="903" t="s">
        <v>20</v>
      </c>
      <c r="AS46" s="903"/>
      <c r="AT46" s="903"/>
      <c r="AU46" s="903" t="s">
        <v>20</v>
      </c>
      <c r="AV46" s="903"/>
      <c r="AW46" s="903"/>
      <c r="AX46" s="638" t="s">
        <v>20</v>
      </c>
      <c r="AY46" s="902"/>
      <c r="AZ46" s="902"/>
      <c r="BA46" s="902"/>
      <c r="BB46" s="297"/>
      <c r="BC46" s="300"/>
      <c r="BI46" s="283"/>
    </row>
    <row r="47" spans="1:61" s="280" customFormat="1" ht="85.5">
      <c r="A47" s="910" t="s">
        <v>33</v>
      </c>
      <c r="B47" s="13" t="s">
        <v>327</v>
      </c>
      <c r="C47" s="49">
        <v>244</v>
      </c>
      <c r="D47" s="407" t="str">
        <f>+IFERROR(INDEX(DESEMPATE!$D$3:$D$80,MATCH('EXP GEN.'!B47,DESEMPATE!$C$3:$C$80,0)),"")</f>
        <v>SIGA INGENIERÍA Y CONSULTORÍA S.A. SUCURSAL COLOMBIA</v>
      </c>
      <c r="E47" s="383" t="str">
        <f>IF(D47="","",IF(VLOOKUP(D47,DESEMPATE!D$3:$E$137,2,FALSE)=1,"N/A",IF(VLOOKUP(D47,DESEMPATE!D$3:$E$137,2,FALSE)&gt;=0.51,"SI","NO")))</f>
        <v>SI</v>
      </c>
      <c r="F47" s="363" t="s">
        <v>20</v>
      </c>
      <c r="G47" s="363" t="s">
        <v>20</v>
      </c>
      <c r="H47" s="363" t="s">
        <v>20</v>
      </c>
      <c r="I47" s="60" t="s">
        <v>328</v>
      </c>
      <c r="J47" s="60" t="s">
        <v>201</v>
      </c>
      <c r="K47" s="60" t="s">
        <v>329</v>
      </c>
      <c r="L47" s="289" t="s">
        <v>330</v>
      </c>
      <c r="M47" s="60" t="s">
        <v>20</v>
      </c>
      <c r="N47" s="639" t="s">
        <v>20</v>
      </c>
      <c r="O47" s="646" t="str">
        <f t="shared" si="15"/>
        <v>SI</v>
      </c>
      <c r="P47" s="52">
        <v>0.5</v>
      </c>
      <c r="Q47" s="53">
        <v>41059</v>
      </c>
      <c r="R47" s="53">
        <v>42459</v>
      </c>
      <c r="S47" s="54">
        <f>IF(R47="","",YEAR(R47))</f>
        <v>2016</v>
      </c>
      <c r="T47" s="171">
        <f>+IFERROR(INDEX(PARAMETROS!$B$53:$B$79,MATCH(S47,PARAMETROS!$A$53:$A$79,0)),"")</f>
        <v>689455</v>
      </c>
      <c r="U47" s="535">
        <v>9368323328</v>
      </c>
      <c r="V47" s="56" t="s">
        <v>204</v>
      </c>
      <c r="W47" s="48" t="str">
        <f>IF(V47="","",IF(V47="COP","N/A",IF(V47="EUR",VLOOKUP(R47,'SH EURO'!$A$6:$B$6338,2,FALSE),"REVISAR")))</f>
        <v>N/A</v>
      </c>
      <c r="X47" s="57" t="str">
        <f>IF(U47="","",IF(W47="N/A","N/A",W47*U47))</f>
        <v>N/A</v>
      </c>
      <c r="Y47" s="58">
        <f>IF(V47="","",IF(V47="COP",1,IF(W47&lt;&gt;"N/A",VLOOKUP(R47,'SH TRM'!$A$9:$B$8912,2,FALSE),"REVISAR")))</f>
        <v>1</v>
      </c>
      <c r="Z47" s="775">
        <f>IF(Y47&lt;&gt;"",IF(V47&lt;&gt;"COP",X47*Y47,U47),"")</f>
        <v>9368323328</v>
      </c>
      <c r="AA47" s="59">
        <f>+IFERROR(Z47/T47,"")</f>
        <v>13588.012746299613</v>
      </c>
      <c r="AB47" s="59">
        <f>IF(OR(M47="",M47="NO"),"",IF(F47="SI",IFERROR(AA47*P47,""),""))</f>
        <v>6794.0063731498067</v>
      </c>
      <c r="AC47" s="59">
        <f>IF(OR(M47="",M47="NO"),"",IF(G47="SI",IFERROR(AA47*P47,""),""))</f>
        <v>6794.0063731498067</v>
      </c>
      <c r="AD47" s="59">
        <f>IF(OR(M47="",M47="NO"),"",IF(H47="SI",IFERROR(AA47*P47,""),""))</f>
        <v>6794.0063731498067</v>
      </c>
      <c r="AE47" s="904" t="str">
        <f>IF(COUNTIF(AB47:AB50,"")=4,"",IF(SUM(AB47:AB50)&gt;=CM005M1,"CUMPLE","NO CUMPLE"))</f>
        <v>CUMPLE</v>
      </c>
      <c r="AF47" s="904" t="str">
        <f>IF(COUNTIF(AB47:AB50,"")=4,"",IF(COUNTIF(E47:E50,"N/A")&gt;0,IF(SUMIF(E47:E50,"N/A",AB47:AB50)&gt;=CM005LM1,"CUMPLE","NO CUMPLE"),IF(SUMIF(E47:E50,"SI",AB47:AB50)&gt;=CM005LM1,"CUMPLE","NO CUMPLE")))</f>
        <v>CUMPLE</v>
      </c>
      <c r="AG47" s="635" t="str">
        <f t="shared" ref="AG47:AG66" si="26">+IF(AB47="","",IF(AB47&gt;=CM005EMM1,"CUMPLE","NO CUMPLE"))</f>
        <v>CUMPLE</v>
      </c>
      <c r="AH47" s="900" t="str">
        <f>IF(COUNTIF(AC47:AC50,"")=4,"",IF(SUM(AC47:AC50)&gt;=CM005M2,"CUMPLE","NO CUMPLE"))</f>
        <v>CUMPLE</v>
      </c>
      <c r="AI47" s="900" t="str">
        <f>IF(COUNTIF(AC47:AC50,"")=4,"",IF(COUNTIF(E47:E50,"N/A")&gt;0,IF(SUMIF(E47:E50,"N/A",AC47:AC50)&gt;=CM005LM2,"CUMPLE","NO CUMPLE"),IF(SUMIF(E47:E50,"SI",AC47:AC50)&gt;=CM005LM2,"CUMPLE","NO CUMPLE")))</f>
        <v>CUMPLE</v>
      </c>
      <c r="AJ47" s="635" t="str">
        <f t="shared" si="0"/>
        <v>CUMPLE</v>
      </c>
      <c r="AK47" s="900" t="str">
        <f>IF(COUNTIF(AD47:AD50,"")=4,"",IF(SUM(AD47:AD50)&gt;=CM005M3,"CUMPLE","NO CUMPLE"))</f>
        <v>CUMPLE</v>
      </c>
      <c r="AL47" s="900" t="str">
        <f>IF(COUNTIF(AD47:AD50,"")=4,"",IF(COUNTIF(E47:E50,"N/A")&gt;0,IF(SUMIF(E47:E50,"N/A",AD47:AD50)&gt;=CM005LM3,"CUMPLE","NO CUMPLE"),IF(SUMIF(E47:E50,"SI",AD47:AD50)&gt;=CM005LM3,"CUMPLE","NO CUMPLE")))</f>
        <v>CUMPLE</v>
      </c>
      <c r="AM47" s="635" t="str">
        <f t="shared" si="1"/>
        <v>CUMPLE</v>
      </c>
      <c r="AN47" s="60" t="s">
        <v>331</v>
      </c>
      <c r="AO47" s="904"/>
      <c r="AP47" s="904"/>
      <c r="AQ47" s="904"/>
      <c r="AR47" s="904"/>
      <c r="AS47" s="904"/>
      <c r="AT47" s="904"/>
      <c r="AU47" s="904"/>
      <c r="AV47" s="904"/>
      <c r="AW47" s="904"/>
      <c r="AX47" s="639" t="s">
        <v>20</v>
      </c>
      <c r="AY47" s="900" t="s">
        <v>19</v>
      </c>
      <c r="AZ47" s="900" t="s">
        <v>19</v>
      </c>
      <c r="BA47" s="900" t="s">
        <v>19</v>
      </c>
      <c r="BB47" s="298"/>
      <c r="BC47" s="300"/>
      <c r="BI47" s="283"/>
    </row>
    <row r="48" spans="1:61" s="280" customFormat="1" ht="47.25">
      <c r="A48" s="911"/>
      <c r="B48" s="13" t="s">
        <v>327</v>
      </c>
      <c r="C48" s="14">
        <v>250</v>
      </c>
      <c r="D48" s="14" t="str">
        <f>+IFERROR(INDEX(DESEMPATE!$D$3:$D$80,MATCH('EXP GEN.'!B48,DESEMPATE!$C$3:$C$80,0)),"")</f>
        <v>SIGA INGENIERÍA Y CONSULTORÍA S.A. SUCURSAL COLOMBIA</v>
      </c>
      <c r="E48" s="299" t="str">
        <f>IF(D48="","",IF(VLOOKUP(D48,DESEMPATE!D$3:$E$137,2,FALSE)=1,"N/A",IF(VLOOKUP(D48,DESEMPATE!D$3:$E$137,2,FALSE)&gt;=0.51,"SI","NO")))</f>
        <v>SI</v>
      </c>
      <c r="F48" s="364" t="s">
        <v>20</v>
      </c>
      <c r="G48" s="364" t="s">
        <v>20</v>
      </c>
      <c r="H48" s="364" t="s">
        <v>20</v>
      </c>
      <c r="I48" s="24" t="s">
        <v>332</v>
      </c>
      <c r="J48" s="24" t="s">
        <v>320</v>
      </c>
      <c r="K48" s="24" t="s">
        <v>265</v>
      </c>
      <c r="L48" s="288" t="s">
        <v>333</v>
      </c>
      <c r="M48" s="24" t="s">
        <v>20</v>
      </c>
      <c r="N48" s="638" t="s">
        <v>20</v>
      </c>
      <c r="O48" s="646" t="str">
        <f t="shared" si="15"/>
        <v>SI</v>
      </c>
      <c r="P48" s="25">
        <v>1</v>
      </c>
      <c r="Q48" s="328">
        <v>38132</v>
      </c>
      <c r="R48" s="18">
        <v>38343</v>
      </c>
      <c r="S48" s="19">
        <f>IF(R48="","",YEAR(R48))</f>
        <v>2004</v>
      </c>
      <c r="T48" s="20">
        <f>+IFERROR(INDEX(PARAMETROS!$B$53:$B$79,MATCH(S48,PARAMETROS!$A$53:$A$79,0)),"")</f>
        <v>358000</v>
      </c>
      <c r="U48" s="482">
        <v>28284273</v>
      </c>
      <c r="V48" s="20" t="s">
        <v>322</v>
      </c>
      <c r="W48" s="13">
        <v>1.4599999999999999E-3</v>
      </c>
      <c r="X48" s="22">
        <f>IF(U48="","",IF(W48="N/A","N/A",W48*U48))</f>
        <v>41295.03858</v>
      </c>
      <c r="Y48" s="23">
        <f>IF(V48="","",IF(V48="COP",1,IF(W48&lt;&gt;"N/A",VLOOKUP(R48,'SH TRM'!$A$9:$B$8912,2,FALSE),"REVISAR")))</f>
        <v>2316.12</v>
      </c>
      <c r="Z48" s="776">
        <f>IF(Y48&lt;&gt;"",IF(V48&lt;&gt;"COP",X48*Y48,U48),"")</f>
        <v>95644264.755909592</v>
      </c>
      <c r="AA48" s="12">
        <f>+IFERROR(Z48/T48,"")</f>
        <v>267.16275071483125</v>
      </c>
      <c r="AB48" s="12">
        <f>IF(OR(M48="",M48="NO"),"",IF(F48="SI",IFERROR(AA48*P48,""),""))</f>
        <v>267.16275071483125</v>
      </c>
      <c r="AC48" s="12">
        <f>IF(OR(M48="",M48="NO"),"",IF(G48="SI",IFERROR(AA48*P48,""),""))</f>
        <v>267.16275071483125</v>
      </c>
      <c r="AD48" s="12">
        <f>IF(OR(M48="",M48="NO"),"",IF(H48="SI",IFERROR(AA48*P48,""),""))</f>
        <v>267.16275071483125</v>
      </c>
      <c r="AE48" s="903"/>
      <c r="AF48" s="903"/>
      <c r="AG48" s="638" t="str">
        <f t="shared" si="26"/>
        <v>CUMPLE</v>
      </c>
      <c r="AH48" s="901"/>
      <c r="AI48" s="901"/>
      <c r="AJ48" s="638" t="str">
        <f t="shared" si="0"/>
        <v>CUMPLE</v>
      </c>
      <c r="AK48" s="901"/>
      <c r="AL48" s="901"/>
      <c r="AM48" s="638" t="str">
        <f t="shared" si="1"/>
        <v>CUMPLE</v>
      </c>
      <c r="AN48" s="24">
        <v>9</v>
      </c>
      <c r="AO48" s="903" t="s">
        <v>20</v>
      </c>
      <c r="AP48" s="903"/>
      <c r="AQ48" s="903"/>
      <c r="AR48" s="903" t="s">
        <v>20</v>
      </c>
      <c r="AS48" s="903"/>
      <c r="AT48" s="903"/>
      <c r="AU48" s="903" t="s">
        <v>192</v>
      </c>
      <c r="AV48" s="903"/>
      <c r="AW48" s="903"/>
      <c r="AX48" s="638" t="s">
        <v>20</v>
      </c>
      <c r="AY48" s="901"/>
      <c r="AZ48" s="901"/>
      <c r="BA48" s="901"/>
      <c r="BB48" s="297"/>
      <c r="BC48" s="300"/>
      <c r="BI48" s="283"/>
    </row>
    <row r="49" spans="1:61" s="280" customFormat="1" ht="71.25">
      <c r="A49" s="911"/>
      <c r="B49" s="40" t="s">
        <v>334</v>
      </c>
      <c r="C49" s="14">
        <v>254</v>
      </c>
      <c r="D49" s="14" t="str">
        <f>+IFERROR(INDEX(DESEMPATE!$D$3:$D$80,MATCH('EXP GEN.'!B49,DESEMPATE!$C$3:$C$80,0)),"")</f>
        <v>JORGE PIDDO SEGUIDO DE LA EXPRESIÓN SUCURSAL COLOMBIA</v>
      </c>
      <c r="E49" s="299" t="str">
        <f>IF(D49="","",IF(VLOOKUP(D49,DESEMPATE!D$3:$E$137,2,FALSE)=1,"N/A",IF(VLOOKUP(D49,DESEMPATE!D$3:$E$137,2,FALSE)&gt;=0.51,"SI","NO")))</f>
        <v>NO</v>
      </c>
      <c r="F49" s="364" t="s">
        <v>20</v>
      </c>
      <c r="G49" s="364" t="s">
        <v>20</v>
      </c>
      <c r="H49" s="364" t="s">
        <v>20</v>
      </c>
      <c r="I49" s="24" t="s">
        <v>328</v>
      </c>
      <c r="J49" s="24" t="s">
        <v>201</v>
      </c>
      <c r="K49" s="24" t="s">
        <v>335</v>
      </c>
      <c r="L49" s="288" t="s">
        <v>336</v>
      </c>
      <c r="M49" s="24" t="s">
        <v>20</v>
      </c>
      <c r="N49" s="638" t="s">
        <v>20</v>
      </c>
      <c r="O49" s="646" t="str">
        <f t="shared" si="15"/>
        <v>SI</v>
      </c>
      <c r="P49" s="17">
        <v>1</v>
      </c>
      <c r="Q49" s="18">
        <v>41185</v>
      </c>
      <c r="R49" s="18">
        <v>42490</v>
      </c>
      <c r="S49" s="19">
        <f>IF(R49="","",YEAR(R49))</f>
        <v>2016</v>
      </c>
      <c r="T49" s="20">
        <f>+IFERROR(INDEX(PARAMETROS!$B$53:$B$79,MATCH(S49,PARAMETROS!$A$53:$A$79,0)),"")</f>
        <v>689455</v>
      </c>
      <c r="U49" s="482">
        <v>5639946699.1199999</v>
      </c>
      <c r="V49" s="21" t="s">
        <v>204</v>
      </c>
      <c r="W49" s="13" t="str">
        <f>IF(V49="","",IF(V49="COP","N/A",IF(V49="EUR",VLOOKUP(R49,'SH EURO'!$A$6:$B$6338,2,FALSE),"REVISAR")))</f>
        <v>N/A</v>
      </c>
      <c r="X49" s="22" t="str">
        <f>IF(U49="","",IF(W49="N/A","N/A",W49*U49))</f>
        <v>N/A</v>
      </c>
      <c r="Y49" s="23">
        <f>IF(V49="","",IF(V49="COP",1,IF(W49&lt;&gt;"N/A",VLOOKUP(R49,'SH TRM'!$A$9:$B$8912,2,FALSE),"REVISAR")))</f>
        <v>1</v>
      </c>
      <c r="Z49" s="776">
        <f>IF(Y49&lt;&gt;"",IF(V49&lt;&gt;"COP",X49*Y49,U49),"")</f>
        <v>5639946699.1199999</v>
      </c>
      <c r="AA49" s="12">
        <f>+IFERROR(Z49/T49,"")</f>
        <v>8180.2970449412942</v>
      </c>
      <c r="AB49" s="12">
        <f>IF(OR(M49="",M49="NO"),"",IF(F49="SI",IFERROR(AA49*P49,""),""))</f>
        <v>8180.2970449412942</v>
      </c>
      <c r="AC49" s="12">
        <f>IF(OR(M49="",M49="NO"),"",IF(G49="SI",IFERROR(AA49*P49,""),""))</f>
        <v>8180.2970449412942</v>
      </c>
      <c r="AD49" s="12">
        <f>IF(OR(M49="",M49="NO"),"",IF(H49="SI",IFERROR(AA49*P49,""),""))</f>
        <v>8180.2970449412942</v>
      </c>
      <c r="AE49" s="903"/>
      <c r="AF49" s="903"/>
      <c r="AG49" s="638" t="str">
        <f t="shared" si="26"/>
        <v>CUMPLE</v>
      </c>
      <c r="AH49" s="901"/>
      <c r="AI49" s="901"/>
      <c r="AJ49" s="638" t="str">
        <f t="shared" si="0"/>
        <v>CUMPLE</v>
      </c>
      <c r="AK49" s="901"/>
      <c r="AL49" s="901"/>
      <c r="AM49" s="638" t="str">
        <f t="shared" si="1"/>
        <v>CUMPLE</v>
      </c>
      <c r="AN49" s="24" t="s">
        <v>331</v>
      </c>
      <c r="AO49" s="903"/>
      <c r="AP49" s="903"/>
      <c r="AQ49" s="903"/>
      <c r="AR49" s="903"/>
      <c r="AS49" s="903"/>
      <c r="AT49" s="903"/>
      <c r="AU49" s="903"/>
      <c r="AV49" s="903"/>
      <c r="AW49" s="903"/>
      <c r="AX49" s="638" t="s">
        <v>20</v>
      </c>
      <c r="AY49" s="901"/>
      <c r="AZ49" s="901"/>
      <c r="BA49" s="901"/>
      <c r="BB49" s="297"/>
      <c r="BC49" s="300"/>
      <c r="BI49" s="283"/>
    </row>
    <row r="50" spans="1:61" s="417" customFormat="1" ht="57.75" thickBot="1">
      <c r="A50" s="911"/>
      <c r="B50" s="61" t="s">
        <v>337</v>
      </c>
      <c r="C50" s="76">
        <v>259</v>
      </c>
      <c r="D50" s="76" t="str">
        <f>+IFERROR(INDEX(DESEMPATE!$D$3:$D$80,MATCH('EXP GEN.'!B50,DESEMPATE!$C$3:$C$80,0)),"")</f>
        <v>SIGA INGENIERÍA S.A.S.</v>
      </c>
      <c r="E50" s="381" t="str">
        <f>IF(D50="","",IF(VLOOKUP(D50,DESEMPATE!D$3:$E$137,2,FALSE)=1,"N/A",IF(VLOOKUP(D50,DESEMPATE!D$3:$E$137,2,FALSE)&gt;=0.51,"SI","NO")))</f>
        <v>NO</v>
      </c>
      <c r="F50" s="365" t="s">
        <v>20</v>
      </c>
      <c r="G50" s="365" t="s">
        <v>20</v>
      </c>
      <c r="H50" s="365" t="s">
        <v>20</v>
      </c>
      <c r="I50" s="170" t="s">
        <v>338</v>
      </c>
      <c r="J50" s="170" t="s">
        <v>201</v>
      </c>
      <c r="K50" s="170" t="s">
        <v>339</v>
      </c>
      <c r="L50" s="290" t="s">
        <v>340</v>
      </c>
      <c r="M50" s="170" t="s">
        <v>20</v>
      </c>
      <c r="N50" s="640" t="s">
        <v>20</v>
      </c>
      <c r="O50" s="637" t="str">
        <f t="shared" si="15"/>
        <v>SI</v>
      </c>
      <c r="P50" s="63">
        <v>0.5</v>
      </c>
      <c r="Q50" s="64">
        <v>40742</v>
      </c>
      <c r="R50" s="64">
        <v>41120</v>
      </c>
      <c r="S50" s="65">
        <f t="shared" ref="S50:S91" si="27">IF(R50="","",YEAR(R50))</f>
        <v>2012</v>
      </c>
      <c r="T50" s="66">
        <f>+IFERROR(INDEX(PARAMETROS!$B$53:$B$79,MATCH(S50,PARAMETROS!$A$53:$A$79,0)),"")</f>
        <v>566700</v>
      </c>
      <c r="U50" s="536">
        <v>516881404</v>
      </c>
      <c r="V50" s="67" t="s">
        <v>204</v>
      </c>
      <c r="W50" s="61" t="str">
        <f>IF(V50="","",IF(V50="COP","N/A",IF(V50="EUR",VLOOKUP(R50,'SH EURO'!$A$6:$B$6338,2,FALSE),"REVISAR")))</f>
        <v>N/A</v>
      </c>
      <c r="X50" s="68" t="str">
        <f t="shared" ref="X50:X91" si="28">IF(U50="","",IF(W50="N/A","N/A",W50*U50))</f>
        <v>N/A</v>
      </c>
      <c r="Y50" s="69">
        <f>IF(V50="","",IF(V50="COP",1,IF(W50&lt;&gt;"N/A",VLOOKUP(R50,'SH TRM'!$A$9:$B$8912,2,FALSE),"REVISAR")))</f>
        <v>1</v>
      </c>
      <c r="Z50" s="777">
        <f t="shared" ref="Z50:Z91" si="29">IF(Y50&lt;&gt;"",IF(V50&lt;&gt;"COP",X50*Y50,U50),"")</f>
        <v>516881404</v>
      </c>
      <c r="AA50" s="70">
        <f t="shared" ref="AA50:AA91" si="30">+IFERROR(Z50/T50,"")</f>
        <v>912.09000176460211</v>
      </c>
      <c r="AB50" s="70">
        <f t="shared" ref="AB50:AB91" si="31">IF(OR(M50="",M50="NO"),"",IF(F50="SI",IFERROR(AA50*P50,""),""))</f>
        <v>456.04500088230105</v>
      </c>
      <c r="AC50" s="70">
        <f t="shared" ref="AC50:AC91" si="32">IF(OR(M50="",M50="NO"),"",IF(G50="SI",IFERROR(AA50*P50,""),""))</f>
        <v>456.04500088230105</v>
      </c>
      <c r="AD50" s="70">
        <f t="shared" ref="AD50:AD91" si="33">IF(OR(M50="",M50="NO"),"",IF(H50="SI",IFERROR(AA50*P50,""),""))</f>
        <v>456.04500088230105</v>
      </c>
      <c r="AE50" s="906"/>
      <c r="AF50" s="906"/>
      <c r="AG50" s="640" t="str">
        <f t="shared" si="26"/>
        <v>CUMPLE</v>
      </c>
      <c r="AH50" s="901"/>
      <c r="AI50" s="901"/>
      <c r="AJ50" s="640" t="str">
        <f t="shared" si="0"/>
        <v>CUMPLE</v>
      </c>
      <c r="AK50" s="901"/>
      <c r="AL50" s="901"/>
      <c r="AM50" s="640" t="str">
        <f t="shared" si="1"/>
        <v>CUMPLE</v>
      </c>
      <c r="AN50" s="170">
        <v>1</v>
      </c>
      <c r="AO50" s="907" t="s">
        <v>20</v>
      </c>
      <c r="AP50" s="908"/>
      <c r="AQ50" s="909"/>
      <c r="AR50" s="907" t="s">
        <v>20</v>
      </c>
      <c r="AS50" s="908"/>
      <c r="AT50" s="909"/>
      <c r="AU50" s="907" t="s">
        <v>20</v>
      </c>
      <c r="AV50" s="908"/>
      <c r="AW50" s="909"/>
      <c r="AX50" s="640" t="s">
        <v>20</v>
      </c>
      <c r="AY50" s="902"/>
      <c r="AZ50" s="902"/>
      <c r="BA50" s="902"/>
      <c r="BB50" s="296"/>
      <c r="BC50" s="416"/>
      <c r="BI50" s="418"/>
    </row>
    <row r="51" spans="1:61" s="280" customFormat="1" ht="57">
      <c r="A51" s="910" t="s">
        <v>34</v>
      </c>
      <c r="B51" s="40" t="s">
        <v>341</v>
      </c>
      <c r="C51" s="167">
        <v>170</v>
      </c>
      <c r="D51" s="561" t="str">
        <f>+IFERROR(INDEX(DESEMPATE!$D$3:$D$80,MATCH('EXP GEN.'!B51,DESEMPATE!$C$3:$C$80,0)),"")</f>
        <v>INGENIERÍA Y ASESORÍAS PORTUARIAS S.A.S. - INAPO S.A.S.</v>
      </c>
      <c r="E51" s="382" t="str">
        <f>IF(D51="","",IF(VLOOKUP(D51,DESEMPATE!D$3:$E$137,2,FALSE)=1,"N/A",IF(VLOOKUP(D51,DESEMPATE!D$3:$E$137,2,FALSE)&gt;=0.51,"SI","NO")))</f>
        <v>SI</v>
      </c>
      <c r="F51" s="366" t="s">
        <v>20</v>
      </c>
      <c r="G51" s="366" t="s">
        <v>20</v>
      </c>
      <c r="H51" s="366" t="s">
        <v>20</v>
      </c>
      <c r="I51" s="173" t="s">
        <v>342</v>
      </c>
      <c r="J51" s="173" t="s">
        <v>201</v>
      </c>
      <c r="K51" s="173" t="s">
        <v>343</v>
      </c>
      <c r="L51" s="529" t="s">
        <v>344</v>
      </c>
      <c r="M51" s="173" t="s">
        <v>20</v>
      </c>
      <c r="N51" s="646" t="s">
        <v>20</v>
      </c>
      <c r="O51" s="646" t="str">
        <f t="shared" si="15"/>
        <v>SI</v>
      </c>
      <c r="P51" s="41">
        <v>1</v>
      </c>
      <c r="Q51" s="42">
        <v>38055</v>
      </c>
      <c r="R51" s="42">
        <v>38256</v>
      </c>
      <c r="S51" s="73">
        <f t="shared" si="27"/>
        <v>2004</v>
      </c>
      <c r="T51" s="503">
        <f>+IFERROR(INDEX(PARAMETROS!$B$53:$B$79,MATCH(S51,PARAMETROS!$A$53:$A$79,0)),"")</f>
        <v>358000</v>
      </c>
      <c r="U51" s="480">
        <v>311728638.13</v>
      </c>
      <c r="V51" s="44" t="s">
        <v>204</v>
      </c>
      <c r="W51" s="40" t="str">
        <f>IF(V51="","",IF(V51="COP","N/A",IF(V51="EUR",VLOOKUP(R51,'SH EURO'!$A$6:$B$6338,2,FALSE),"REVISAR")))</f>
        <v>N/A</v>
      </c>
      <c r="X51" s="45" t="str">
        <f t="shared" si="28"/>
        <v>N/A</v>
      </c>
      <c r="Y51" s="46">
        <f>IF(V51="","",IF(V51="COP",1,IF(W51&lt;&gt;"N/A",VLOOKUP(R51,'SH TRM'!$A$9:$B$8912,2,FALSE),"REVISAR")))</f>
        <v>1</v>
      </c>
      <c r="Z51" s="778">
        <f t="shared" si="29"/>
        <v>311728638.13</v>
      </c>
      <c r="AA51" s="47">
        <f t="shared" si="30"/>
        <v>870.7503858379888</v>
      </c>
      <c r="AB51" s="47">
        <f t="shared" si="31"/>
        <v>870.7503858379888</v>
      </c>
      <c r="AC51" s="47">
        <f t="shared" si="32"/>
        <v>870.7503858379888</v>
      </c>
      <c r="AD51" s="47">
        <f t="shared" si="33"/>
        <v>870.7503858379888</v>
      </c>
      <c r="AE51" s="904" t="str">
        <f>IF(COUNTIF(AB51:AB54,"")=4,"",IF(SUM(AB51:AB54)&gt;=CM005M1,"CUMPLE","NO CUMPLE"))</f>
        <v>CUMPLE</v>
      </c>
      <c r="AF51" s="904" t="str">
        <f>IF(COUNTIF(AB51:AB54,"")=4,"",IF(COUNTIF(E51:E54,"N/A")&gt;0,IF(SUMIF(E51:E54,"N/A",AB51:AB54)&gt;=CM005LM1,"CUMPLE","NO CUMPLE"),IF(SUMIF(E51:E54,"SI",AB51:AB54)&gt;=CM005LM1,"CUMPLE","NO CUMPLE")))</f>
        <v>CUMPLE</v>
      </c>
      <c r="AG51" s="636" t="str">
        <f t="shared" si="26"/>
        <v>CUMPLE</v>
      </c>
      <c r="AH51" s="900" t="str">
        <f>IF(COUNTIF(AC51:AC54,"")=4,"",IF(SUM(AC51:AC54)&gt;=CM005M2,"CUMPLE","NO CUMPLE"))</f>
        <v>CUMPLE</v>
      </c>
      <c r="AI51" s="900" t="str">
        <f>IF(COUNTIF(AC51:AC54,"")=4,"",IF(COUNTIF(E51:E54,"N/A")&gt;0,IF(SUMIF(E51:E54,"N/A",AC51:AC54)&gt;=CM005LM2,"CUMPLE","NO CUMPLE"),IF(SUMIF(E51:E54,"SI",AC51:AC54)&gt;=CM005LM2,"CUMPLE","NO CUMPLE")))</f>
        <v>CUMPLE</v>
      </c>
      <c r="AJ51" s="636" t="str">
        <f t="shared" si="0"/>
        <v>CUMPLE</v>
      </c>
      <c r="AK51" s="900" t="str">
        <f>IF(COUNTIF(AD51:AD54,"")=4,"",IF(SUM(AD51:AD54)&gt;=CM005M3,"CUMPLE","NO CUMPLE"))</f>
        <v>CUMPLE</v>
      </c>
      <c r="AL51" s="900" t="str">
        <f>IF(COUNTIF(AD51:AD54,"")=4,"",IF(COUNTIF(E51:E54,"N/A")&gt;0,IF(SUMIF(E51:E54,"N/A",AD51:AD54)&gt;=CM005LM3,"CUMPLE","NO CUMPLE"),IF(SUMIF(E51:E54,"SI",AD51:AD54)&gt;=CM005LM3,"CUMPLE","NO CUMPLE")))</f>
        <v>CUMPLE</v>
      </c>
      <c r="AM51" s="636" t="str">
        <f t="shared" si="1"/>
        <v>CUMPLE</v>
      </c>
      <c r="AN51" s="173">
        <v>3</v>
      </c>
      <c r="AO51" s="912" t="s">
        <v>20</v>
      </c>
      <c r="AP51" s="912"/>
      <c r="AQ51" s="912"/>
      <c r="AR51" s="912" t="s">
        <v>20</v>
      </c>
      <c r="AS51" s="912"/>
      <c r="AT51" s="912"/>
      <c r="AU51" s="912" t="s">
        <v>20</v>
      </c>
      <c r="AV51" s="912"/>
      <c r="AW51" s="912"/>
      <c r="AX51" s="646" t="s">
        <v>20</v>
      </c>
      <c r="AY51" s="900"/>
      <c r="AZ51" s="900"/>
      <c r="BA51" s="900"/>
      <c r="BB51" s="566"/>
      <c r="BC51" s="300"/>
      <c r="BI51" s="283"/>
    </row>
    <row r="52" spans="1:61" s="280" customFormat="1" ht="57">
      <c r="A52" s="911"/>
      <c r="B52" s="13" t="s">
        <v>341</v>
      </c>
      <c r="C52" s="164">
        <v>174</v>
      </c>
      <c r="D52" s="14" t="str">
        <f>+IFERROR(INDEX(DESEMPATE!$D$3:$D$80,MATCH('EXP GEN.'!B52,DESEMPATE!$C$3:$C$80,0)),"")</f>
        <v>INGENIERÍA Y ASESORÍAS PORTUARIAS S.A.S. - INAPO S.A.S.</v>
      </c>
      <c r="E52" s="299" t="str">
        <f>IF(D52="","",IF(VLOOKUP(D52,DESEMPATE!D$3:$E$137,2,FALSE)=1,"N/A",IF(VLOOKUP(D52,DESEMPATE!D$3:$E$137,2,FALSE)&gt;=0.51,"SI","NO")))</f>
        <v>SI</v>
      </c>
      <c r="F52" s="364" t="s">
        <v>20</v>
      </c>
      <c r="G52" s="364" t="s">
        <v>20</v>
      </c>
      <c r="H52" s="364" t="s">
        <v>20</v>
      </c>
      <c r="I52" s="24" t="s">
        <v>345</v>
      </c>
      <c r="J52" s="24" t="s">
        <v>201</v>
      </c>
      <c r="K52" s="24" t="s">
        <v>346</v>
      </c>
      <c r="L52" s="288" t="s">
        <v>347</v>
      </c>
      <c r="M52" s="24" t="s">
        <v>20</v>
      </c>
      <c r="N52" s="638" t="s">
        <v>20</v>
      </c>
      <c r="O52" s="646" t="str">
        <f t="shared" si="15"/>
        <v>SI</v>
      </c>
      <c r="P52" s="17">
        <v>1</v>
      </c>
      <c r="Q52" s="18">
        <v>39270</v>
      </c>
      <c r="R52" s="18">
        <v>39822</v>
      </c>
      <c r="S52" s="19">
        <f t="shared" si="27"/>
        <v>2009</v>
      </c>
      <c r="T52" s="20">
        <f>+IFERROR(INDEX(PARAMETROS!$B$53:$B$79,MATCH(S52,PARAMETROS!$A$53:$A$79,0)),"")</f>
        <v>496900</v>
      </c>
      <c r="U52" s="482">
        <v>403111600</v>
      </c>
      <c r="V52" s="21" t="s">
        <v>204</v>
      </c>
      <c r="W52" s="13" t="str">
        <f>IF(V52="","",IF(V52="COP","N/A",IF(V52="EUR",VLOOKUP(R52,'SH EURO'!$A$6:$B$6338,2,FALSE),"REVISAR")))</f>
        <v>N/A</v>
      </c>
      <c r="X52" s="22" t="str">
        <f t="shared" si="28"/>
        <v>N/A</v>
      </c>
      <c r="Y52" s="23">
        <f>IF(V52="","",IF(V52="COP",1,IF(W52&lt;&gt;"N/A",VLOOKUP(R52,'SH TRM'!$A$9:$B$8912,2,FALSE),"REVISAR")))</f>
        <v>1</v>
      </c>
      <c r="Z52" s="776">
        <f t="shared" si="29"/>
        <v>403111600</v>
      </c>
      <c r="AA52" s="12">
        <f t="shared" si="30"/>
        <v>811.25296840410545</v>
      </c>
      <c r="AB52" s="12">
        <f t="shared" si="31"/>
        <v>811.25296840410545</v>
      </c>
      <c r="AC52" s="12">
        <f t="shared" si="32"/>
        <v>811.25296840410545</v>
      </c>
      <c r="AD52" s="12">
        <f t="shared" si="33"/>
        <v>811.25296840410545</v>
      </c>
      <c r="AE52" s="903"/>
      <c r="AF52" s="903"/>
      <c r="AG52" s="638" t="str">
        <f t="shared" si="26"/>
        <v>CUMPLE</v>
      </c>
      <c r="AH52" s="901"/>
      <c r="AI52" s="901"/>
      <c r="AJ52" s="638" t="str">
        <f t="shared" si="0"/>
        <v>CUMPLE</v>
      </c>
      <c r="AK52" s="901"/>
      <c r="AL52" s="901"/>
      <c r="AM52" s="638" t="str">
        <f t="shared" si="1"/>
        <v>CUMPLE</v>
      </c>
      <c r="AN52" s="24">
        <v>12</v>
      </c>
      <c r="AO52" s="903" t="s">
        <v>20</v>
      </c>
      <c r="AP52" s="903"/>
      <c r="AQ52" s="903"/>
      <c r="AR52" s="903" t="s">
        <v>20</v>
      </c>
      <c r="AS52" s="903"/>
      <c r="AT52" s="903"/>
      <c r="AU52" s="903" t="s">
        <v>20</v>
      </c>
      <c r="AV52" s="903"/>
      <c r="AW52" s="903"/>
      <c r="AX52" s="638" t="s">
        <v>20</v>
      </c>
      <c r="AY52" s="901"/>
      <c r="AZ52" s="901"/>
      <c r="BA52" s="901"/>
      <c r="BB52" s="297"/>
      <c r="BC52" s="300"/>
      <c r="BI52" s="283"/>
    </row>
    <row r="53" spans="1:61" s="280" customFormat="1" ht="85.5">
      <c r="A53" s="911"/>
      <c r="B53" s="13" t="s">
        <v>348</v>
      </c>
      <c r="C53" s="164">
        <v>177</v>
      </c>
      <c r="D53" s="14" t="str">
        <f>+IFERROR(INDEX(DESEMPATE!$D$3:$D$80,MATCH('EXP GEN.'!B53,DESEMPATE!$C$3:$C$80,0)),"")</f>
        <v>BNR S.A.S.</v>
      </c>
      <c r="E53" s="299" t="str">
        <f>IF(D53="","",IF(VLOOKUP(D53,DESEMPATE!D$3:$E$137,2,FALSE)=1,"N/A",IF(VLOOKUP(D53,DESEMPATE!D$3:$E$137,2,FALSE)&gt;=0.51,"SI","NO")))</f>
        <v>NO</v>
      </c>
      <c r="F53" s="364" t="s">
        <v>20</v>
      </c>
      <c r="G53" s="364" t="s">
        <v>20</v>
      </c>
      <c r="H53" s="364" t="s">
        <v>20</v>
      </c>
      <c r="I53" s="24" t="s">
        <v>349</v>
      </c>
      <c r="J53" s="24" t="s">
        <v>201</v>
      </c>
      <c r="K53" s="24" t="s">
        <v>350</v>
      </c>
      <c r="L53" s="288" t="s">
        <v>351</v>
      </c>
      <c r="M53" s="803" t="s">
        <v>192</v>
      </c>
      <c r="N53" s="638" t="s">
        <v>20</v>
      </c>
      <c r="O53" s="646" t="str">
        <f t="shared" si="15"/>
        <v>SI</v>
      </c>
      <c r="P53" s="17">
        <v>0.2</v>
      </c>
      <c r="Q53" s="18">
        <v>41282</v>
      </c>
      <c r="R53" s="18">
        <v>42459</v>
      </c>
      <c r="S53" s="19">
        <f t="shared" si="27"/>
        <v>2016</v>
      </c>
      <c r="T53" s="20">
        <f>+IFERROR(INDEX(PARAMETROS!$B$53:$B$79,MATCH(S53,PARAMETROS!$A$53:$A$79,0)),"")</f>
        <v>689455</v>
      </c>
      <c r="U53" s="482">
        <v>17409224552</v>
      </c>
      <c r="V53" s="21" t="s">
        <v>204</v>
      </c>
      <c r="W53" s="13" t="str">
        <f>IF(V53="","",IF(V53="COP","N/A",IF(V53="EUR",VLOOKUP(R53,'SH EURO'!$A$6:$B$6338,2,FALSE),"REVISAR")))</f>
        <v>N/A</v>
      </c>
      <c r="X53" s="22" t="str">
        <f t="shared" si="28"/>
        <v>N/A</v>
      </c>
      <c r="Y53" s="23">
        <f>IF(V53="","",IF(V53="COP",1,IF(W53&lt;&gt;"N/A",VLOOKUP(R53,'SH TRM'!$A$9:$B$8912,2,FALSE),"REVISAR")))</f>
        <v>1</v>
      </c>
      <c r="Z53" s="776">
        <f t="shared" si="29"/>
        <v>17409224552</v>
      </c>
      <c r="AA53" s="12">
        <f t="shared" si="30"/>
        <v>25250.704617415206</v>
      </c>
      <c r="AB53" s="12" t="str">
        <f t="shared" si="31"/>
        <v/>
      </c>
      <c r="AC53" s="12" t="str">
        <f t="shared" si="32"/>
        <v/>
      </c>
      <c r="AD53" s="12" t="str">
        <f t="shared" si="33"/>
        <v/>
      </c>
      <c r="AE53" s="903"/>
      <c r="AF53" s="903"/>
      <c r="AG53" s="638" t="str">
        <f t="shared" si="26"/>
        <v/>
      </c>
      <c r="AH53" s="901"/>
      <c r="AI53" s="901"/>
      <c r="AJ53" s="638" t="str">
        <f t="shared" si="0"/>
        <v/>
      </c>
      <c r="AK53" s="901"/>
      <c r="AL53" s="901"/>
      <c r="AM53" s="638" t="str">
        <f t="shared" si="1"/>
        <v/>
      </c>
      <c r="AN53" s="24"/>
      <c r="AO53" s="903"/>
      <c r="AP53" s="903"/>
      <c r="AQ53" s="903"/>
      <c r="AR53" s="903"/>
      <c r="AS53" s="903"/>
      <c r="AT53" s="903"/>
      <c r="AU53" s="903"/>
      <c r="AV53" s="903"/>
      <c r="AW53" s="903"/>
      <c r="AX53" s="638"/>
      <c r="AY53" s="901"/>
      <c r="AZ53" s="901"/>
      <c r="BA53" s="901"/>
      <c r="BB53" s="683" t="s">
        <v>352</v>
      </c>
      <c r="BC53" s="300"/>
      <c r="BI53" s="283"/>
    </row>
    <row r="54" spans="1:61" s="417" customFormat="1" ht="57.75" thickBot="1">
      <c r="A54" s="911"/>
      <c r="B54" s="61" t="s">
        <v>353</v>
      </c>
      <c r="C54" s="165">
        <v>202</v>
      </c>
      <c r="D54" s="76" t="str">
        <f>+IFERROR(INDEX(DESEMPATE!$D$3:$D$80,MATCH('EXP GEN.'!B54,DESEMPATE!$C$3:$C$80,0)),"")</f>
        <v>LEP INGENIEROS S.A.S.</v>
      </c>
      <c r="E54" s="381" t="str">
        <f>IF(D54="","",IF(VLOOKUP(D54,DESEMPATE!D$3:$E$137,2,FALSE)=1,"N/A",IF(VLOOKUP(D54,DESEMPATE!D$3:$E$137,2,FALSE)&gt;=0.51,"SI","NO")))</f>
        <v>NO</v>
      </c>
      <c r="F54" s="365" t="s">
        <v>20</v>
      </c>
      <c r="G54" s="365" t="s">
        <v>20</v>
      </c>
      <c r="H54" s="365" t="s">
        <v>20</v>
      </c>
      <c r="I54" s="170" t="s">
        <v>354</v>
      </c>
      <c r="J54" s="170" t="s">
        <v>201</v>
      </c>
      <c r="K54" s="170" t="s">
        <v>355</v>
      </c>
      <c r="L54" s="290" t="s">
        <v>356</v>
      </c>
      <c r="M54" s="170" t="s">
        <v>20</v>
      </c>
      <c r="N54" s="640" t="s">
        <v>20</v>
      </c>
      <c r="O54" s="637" t="str">
        <f t="shared" si="15"/>
        <v>SI</v>
      </c>
      <c r="P54" s="63">
        <v>1</v>
      </c>
      <c r="Q54" s="64">
        <v>35039</v>
      </c>
      <c r="R54" s="64">
        <v>35783</v>
      </c>
      <c r="S54" s="65">
        <f t="shared" si="27"/>
        <v>1997</v>
      </c>
      <c r="T54" s="66">
        <f>+IFERROR(INDEX(PARAMETROS!$B$53:$B$79,MATCH(S54,PARAMETROS!$A$53:$A$79,0)),"")</f>
        <v>172005</v>
      </c>
      <c r="U54" s="536">
        <v>400994183</v>
      </c>
      <c r="V54" s="67" t="s">
        <v>204</v>
      </c>
      <c r="W54" s="61" t="str">
        <f>IF(V54="","",IF(V54="COP","N/A",IF(V54="EUR",VLOOKUP(R54,'SH EURO'!$A$6:$B$6338,2,FALSE),"REVISAR")))</f>
        <v>N/A</v>
      </c>
      <c r="X54" s="68" t="str">
        <f t="shared" si="28"/>
        <v>N/A</v>
      </c>
      <c r="Y54" s="69">
        <f>IF(V54="","",IF(V54="COP",1,IF(W54&lt;&gt;"N/A",VLOOKUP(R54,'SH TRM'!$A$9:$B$8912,2,FALSE),"REVISAR")))</f>
        <v>1</v>
      </c>
      <c r="Z54" s="777">
        <f t="shared" si="29"/>
        <v>400994183</v>
      </c>
      <c r="AA54" s="70">
        <f t="shared" si="30"/>
        <v>2331.2937589023577</v>
      </c>
      <c r="AB54" s="70">
        <f t="shared" si="31"/>
        <v>2331.2937589023577</v>
      </c>
      <c r="AC54" s="70">
        <f t="shared" si="32"/>
        <v>2331.2937589023577</v>
      </c>
      <c r="AD54" s="70">
        <f t="shared" si="33"/>
        <v>2331.2937589023577</v>
      </c>
      <c r="AE54" s="906"/>
      <c r="AF54" s="906"/>
      <c r="AG54" s="640" t="str">
        <f t="shared" si="26"/>
        <v>CUMPLE</v>
      </c>
      <c r="AH54" s="901"/>
      <c r="AI54" s="901"/>
      <c r="AJ54" s="640" t="str">
        <f t="shared" si="0"/>
        <v>CUMPLE</v>
      </c>
      <c r="AK54" s="901"/>
      <c r="AL54" s="901"/>
      <c r="AM54" s="640" t="str">
        <f t="shared" si="1"/>
        <v>CUMPLE</v>
      </c>
      <c r="AN54" s="170">
        <v>31</v>
      </c>
      <c r="AO54" s="906" t="s">
        <v>192</v>
      </c>
      <c r="AP54" s="906"/>
      <c r="AQ54" s="906"/>
      <c r="AR54" s="906" t="s">
        <v>20</v>
      </c>
      <c r="AS54" s="906"/>
      <c r="AT54" s="906"/>
      <c r="AU54" s="906" t="s">
        <v>20</v>
      </c>
      <c r="AV54" s="906"/>
      <c r="AW54" s="906"/>
      <c r="AX54" s="640" t="s">
        <v>20</v>
      </c>
      <c r="AY54" s="902"/>
      <c r="AZ54" s="902"/>
      <c r="BA54" s="902"/>
      <c r="BB54" s="296"/>
      <c r="BC54" s="416"/>
      <c r="BI54" s="418"/>
    </row>
    <row r="55" spans="1:61" s="280" customFormat="1" ht="114">
      <c r="A55" s="910" t="s">
        <v>35</v>
      </c>
      <c r="B55" s="40" t="s">
        <v>357</v>
      </c>
      <c r="C55" s="167">
        <v>146</v>
      </c>
      <c r="D55" s="561" t="str">
        <f>+IFERROR(INDEX(DESEMPATE!$D$3:$D$80,MATCH('EXP GEN.'!B55,DESEMPATE!$C$3:$C$80,0)),"")</f>
        <v>CAYCO S.A.S.</v>
      </c>
      <c r="E55" s="382" t="str">
        <f>IF(D55="","",IF(VLOOKUP(D55,DESEMPATE!D$3:$E$137,2,FALSE)=1,"N/A",IF(VLOOKUP(D55,DESEMPATE!D$3:$E$137,2,FALSE)&gt;=0.51,"SI","NO")))</f>
        <v>SI</v>
      </c>
      <c r="F55" s="366" t="s">
        <v>20</v>
      </c>
      <c r="G55" s="366" t="s">
        <v>20</v>
      </c>
      <c r="H55" s="366" t="s">
        <v>20</v>
      </c>
      <c r="I55" s="173" t="s">
        <v>358</v>
      </c>
      <c r="J55" s="173" t="s">
        <v>201</v>
      </c>
      <c r="K55" s="585" t="s">
        <v>359</v>
      </c>
      <c r="L55" s="529" t="s">
        <v>360</v>
      </c>
      <c r="M55" s="173" t="s">
        <v>20</v>
      </c>
      <c r="N55" s="646" t="s">
        <v>20</v>
      </c>
      <c r="O55" s="646" t="str">
        <f t="shared" si="15"/>
        <v>SI</v>
      </c>
      <c r="P55" s="41">
        <v>0.1</v>
      </c>
      <c r="Q55" s="42">
        <v>39615</v>
      </c>
      <c r="R55" s="42">
        <v>41152</v>
      </c>
      <c r="S55" s="73">
        <f t="shared" si="27"/>
        <v>2012</v>
      </c>
      <c r="T55" s="503">
        <f>+IFERROR(INDEX(PARAMETROS!$B$53:$B$79,MATCH(S55,PARAMETROS!$A$53:$A$79,0)),"")</f>
        <v>566700</v>
      </c>
      <c r="U55" s="480">
        <v>19784751256</v>
      </c>
      <c r="V55" s="44" t="s">
        <v>204</v>
      </c>
      <c r="W55" s="40" t="str">
        <f>IF(V55="","",IF(V55="COP","N/A",IF(V55="EUR",VLOOKUP(R55,'SH EURO'!$A$6:$B$6338,2,FALSE),"REVISAR")))</f>
        <v>N/A</v>
      </c>
      <c r="X55" s="45" t="str">
        <f t="shared" si="28"/>
        <v>N/A</v>
      </c>
      <c r="Y55" s="46">
        <f>IF(V55="","",IF(V55="COP",1,IF(W55&lt;&gt;"N/A",VLOOKUP(R55,'SH TRM'!$A$9:$B$8912,2,FALSE),"REVISAR")))</f>
        <v>1</v>
      </c>
      <c r="Z55" s="778">
        <f t="shared" si="29"/>
        <v>19784751256</v>
      </c>
      <c r="AA55" s="47">
        <f t="shared" si="30"/>
        <v>34912.213262749246</v>
      </c>
      <c r="AB55" s="47">
        <f t="shared" si="31"/>
        <v>3491.2213262749246</v>
      </c>
      <c r="AC55" s="47">
        <f t="shared" si="32"/>
        <v>3491.2213262749246</v>
      </c>
      <c r="AD55" s="47">
        <f t="shared" si="33"/>
        <v>3491.2213262749246</v>
      </c>
      <c r="AE55" s="904" t="str">
        <f>IF(COUNTIF(AB55:AB58,"")=4,"",IF(SUM(AB55:AB58)&gt;=CM005M1,"CUMPLE","NO CUMPLE"))</f>
        <v>CUMPLE</v>
      </c>
      <c r="AF55" s="904" t="str">
        <f>IF(COUNTIF(AB55:AB58,"")=4,"",IF(COUNTIF(E55:E58,"N/A")&gt;0,IF(SUMIF(E55:E58,"N/A",AB55:AB58)&gt;=CM005LM1,"CUMPLE","NO CUMPLE"),IF(SUMIF(E55:E58,"SI",AB55:AB58)&gt;=CM005LM1,"CUMPLE","NO CUMPLE")))</f>
        <v>CUMPLE</v>
      </c>
      <c r="AG55" s="636" t="str">
        <f t="shared" si="26"/>
        <v>CUMPLE</v>
      </c>
      <c r="AH55" s="900" t="str">
        <f>IF(COUNTIF(AC55:AC58,"")=4,"",IF(SUM(AC55:AC58)&gt;=CM005M2,"CUMPLE","NO CUMPLE"))</f>
        <v>CUMPLE</v>
      </c>
      <c r="AI55" s="900" t="str">
        <f>IF(COUNTIF(AC55:AC58,"")=4,"",IF(COUNTIF(E55:E58,"N/A")&gt;0,IF(SUMIF(E55:E58,"N/A",AC55:AC58)&gt;=CM005LM2,"CUMPLE","NO CUMPLE"),IF(SUMIF(E55:E58,"SI",AC55:AC58)&gt;=CM005LM2,"CUMPLE","NO CUMPLE")))</f>
        <v>CUMPLE</v>
      </c>
      <c r="AJ55" s="636" t="str">
        <f t="shared" si="0"/>
        <v>CUMPLE</v>
      </c>
      <c r="AK55" s="900" t="str">
        <f>IF(COUNTIF(AD55:AD58,"")=4,"",IF(SUM(AD55:AD58)&gt;=CM005M3,"CUMPLE","NO CUMPLE"))</f>
        <v>CUMPLE</v>
      </c>
      <c r="AL55" s="900" t="str">
        <f>IF(COUNTIF(AD55:AD58,"")=4,"",IF(COUNTIF(E55:E58,"N/A")&gt;0,IF(SUMIF(E55:E58,"N/A",AD55:AD58)&gt;=CM005LM3,"CUMPLE","NO CUMPLE"),IF(SUMIF(E55:E58,"SI",AD55:AD58)&gt;=CM005LM3,"CUMPLE","NO CUMPLE")))</f>
        <v>CUMPLE</v>
      </c>
      <c r="AM55" s="636" t="str">
        <f t="shared" si="1"/>
        <v>CUMPLE</v>
      </c>
      <c r="AN55" s="702">
        <v>22</v>
      </c>
      <c r="AO55" s="912" t="s">
        <v>20</v>
      </c>
      <c r="AP55" s="912"/>
      <c r="AQ55" s="912"/>
      <c r="AR55" s="912" t="s">
        <v>20</v>
      </c>
      <c r="AS55" s="912"/>
      <c r="AT55" s="912"/>
      <c r="AU55" s="912" t="s">
        <v>20</v>
      </c>
      <c r="AV55" s="912"/>
      <c r="AW55" s="912"/>
      <c r="AX55" s="646" t="s">
        <v>20</v>
      </c>
      <c r="AY55" s="900"/>
      <c r="AZ55" s="900"/>
      <c r="BA55" s="900"/>
      <c r="BB55" s="566"/>
      <c r="BC55" s="300"/>
      <c r="BI55" s="283"/>
    </row>
    <row r="56" spans="1:61" s="280" customFormat="1" ht="99.75">
      <c r="A56" s="911"/>
      <c r="B56" s="13" t="s">
        <v>357</v>
      </c>
      <c r="C56" s="164">
        <v>149</v>
      </c>
      <c r="D56" s="14" t="str">
        <f>+IFERROR(INDEX(DESEMPATE!$D$3:$D$80,MATCH('EXP GEN.'!B56,DESEMPATE!$C$3:$C$80,0)),"")</f>
        <v>CAYCO S.A.S.</v>
      </c>
      <c r="E56" s="299" t="str">
        <f>IF(D56="","",IF(VLOOKUP(D56,DESEMPATE!D$3:$E$137,2,FALSE)=1,"N/A",IF(VLOOKUP(D56,DESEMPATE!D$3:$E$137,2,FALSE)&gt;=0.51,"SI","NO")))</f>
        <v>SI</v>
      </c>
      <c r="F56" s="364" t="s">
        <v>20</v>
      </c>
      <c r="G56" s="364" t="s">
        <v>20</v>
      </c>
      <c r="H56" s="364" t="s">
        <v>20</v>
      </c>
      <c r="I56" s="24" t="s">
        <v>253</v>
      </c>
      <c r="J56" s="24" t="s">
        <v>201</v>
      </c>
      <c r="K56" s="24" t="s">
        <v>254</v>
      </c>
      <c r="L56" s="288" t="s">
        <v>361</v>
      </c>
      <c r="M56" s="24" t="s">
        <v>20</v>
      </c>
      <c r="N56" s="638" t="s">
        <v>20</v>
      </c>
      <c r="O56" s="646" t="str">
        <f t="shared" si="15"/>
        <v>SI</v>
      </c>
      <c r="P56" s="25">
        <v>0.23</v>
      </c>
      <c r="Q56" s="328">
        <v>38684</v>
      </c>
      <c r="R56" s="18">
        <v>39690</v>
      </c>
      <c r="S56" s="19">
        <f t="shared" si="27"/>
        <v>2008</v>
      </c>
      <c r="T56" s="20">
        <f>+IFERROR(INDEX(PARAMETROS!$B$53:$B$79,MATCH(S56,PARAMETROS!$A$53:$A$79,0)),"")</f>
        <v>461500</v>
      </c>
      <c r="U56" s="482">
        <v>1688370055.5</v>
      </c>
      <c r="V56" s="20" t="s">
        <v>204</v>
      </c>
      <c r="W56" s="13" t="str">
        <f>IF(V56="","",IF(V56="COP","N/A",IF(V56="EUR",VLOOKUP(R56,'SH EURO'!$A$6:$B$6338,2,FALSE),"REVISAR")))</f>
        <v>N/A</v>
      </c>
      <c r="X56" s="22" t="str">
        <f t="shared" si="28"/>
        <v>N/A</v>
      </c>
      <c r="Y56" s="23">
        <f>IF(V56="","",IF(V56="COP",1,IF(W56&lt;&gt;"N/A",VLOOKUP(R56,'SH TRM'!$A$9:$B$8912,2,FALSE),"REVISAR")))</f>
        <v>1</v>
      </c>
      <c r="Z56" s="776">
        <f t="shared" si="29"/>
        <v>1688370055.5</v>
      </c>
      <c r="AA56" s="12">
        <f t="shared" si="30"/>
        <v>3658.4399902491873</v>
      </c>
      <c r="AB56" s="12">
        <f t="shared" si="31"/>
        <v>841.44119775731315</v>
      </c>
      <c r="AC56" s="12">
        <f t="shared" si="32"/>
        <v>841.44119775731315</v>
      </c>
      <c r="AD56" s="12">
        <f t="shared" si="33"/>
        <v>841.44119775731315</v>
      </c>
      <c r="AE56" s="903"/>
      <c r="AF56" s="903"/>
      <c r="AG56" s="638" t="str">
        <f t="shared" si="26"/>
        <v>CUMPLE</v>
      </c>
      <c r="AH56" s="901"/>
      <c r="AI56" s="901"/>
      <c r="AJ56" s="638" t="str">
        <f t="shared" si="0"/>
        <v>CUMPLE</v>
      </c>
      <c r="AK56" s="901"/>
      <c r="AL56" s="901"/>
      <c r="AM56" s="638" t="str">
        <f t="shared" si="1"/>
        <v>CUMPLE</v>
      </c>
      <c r="AN56" s="169">
        <v>4</v>
      </c>
      <c r="AO56" s="903" t="s">
        <v>20</v>
      </c>
      <c r="AP56" s="903"/>
      <c r="AQ56" s="903"/>
      <c r="AR56" s="903" t="s">
        <v>20</v>
      </c>
      <c r="AS56" s="903"/>
      <c r="AT56" s="903"/>
      <c r="AU56" s="903" t="s">
        <v>20</v>
      </c>
      <c r="AV56" s="903"/>
      <c r="AW56" s="903"/>
      <c r="AX56" s="638" t="s">
        <v>20</v>
      </c>
      <c r="AY56" s="901"/>
      <c r="AZ56" s="901"/>
      <c r="BA56" s="901"/>
      <c r="BB56" s="297"/>
      <c r="BC56" s="300"/>
      <c r="BI56" s="283"/>
    </row>
    <row r="57" spans="1:61" s="280" customFormat="1" ht="31.5">
      <c r="A57" s="911"/>
      <c r="B57" s="13" t="s">
        <v>362</v>
      </c>
      <c r="C57" s="164">
        <v>150</v>
      </c>
      <c r="D57" s="14" t="str">
        <f>+IFERROR(INDEX(DESEMPATE!$D$3:$D$80,MATCH('EXP GEN.'!B57,DESEMPATE!$C$3:$C$80,0)),"")</f>
        <v>YOLANDA CABRERA BALCAZAR</v>
      </c>
      <c r="E57" s="299" t="str">
        <f>IF(D57="","",IF(VLOOKUP(D57,DESEMPATE!D$3:$E$137,2,FALSE)=1,"N/A",IF(VLOOKUP(D57,DESEMPATE!D$3:$E$137,2,FALSE)&gt;=0.51,"SI","NO")))</f>
        <v>NO</v>
      </c>
      <c r="F57" s="364" t="s">
        <v>20</v>
      </c>
      <c r="G57" s="364" t="s">
        <v>20</v>
      </c>
      <c r="H57" s="364" t="s">
        <v>20</v>
      </c>
      <c r="I57" s="24" t="s">
        <v>253</v>
      </c>
      <c r="J57" s="24" t="s">
        <v>201</v>
      </c>
      <c r="K57" s="24" t="s">
        <v>363</v>
      </c>
      <c r="L57" s="288" t="s">
        <v>364</v>
      </c>
      <c r="M57" s="24" t="s">
        <v>20</v>
      </c>
      <c r="N57" s="638" t="s">
        <v>20</v>
      </c>
      <c r="O57" s="646" t="str">
        <f t="shared" si="15"/>
        <v>SI</v>
      </c>
      <c r="P57" s="17">
        <v>1</v>
      </c>
      <c r="Q57" s="18">
        <v>38752</v>
      </c>
      <c r="R57" s="18">
        <v>39806</v>
      </c>
      <c r="S57" s="19">
        <f t="shared" si="27"/>
        <v>2008</v>
      </c>
      <c r="T57" s="20">
        <f>+IFERROR(INDEX(PARAMETROS!$B$53:$B$79,MATCH(S57,PARAMETROS!$A$53:$A$79,0)),"")</f>
        <v>461500</v>
      </c>
      <c r="U57" s="482">
        <v>329234680</v>
      </c>
      <c r="V57" s="21" t="s">
        <v>204</v>
      </c>
      <c r="W57" s="13" t="str">
        <f>IF(V57="","",IF(V57="COP","N/A",IF(V57="EUR",VLOOKUP(R57,'SH EURO'!$A$6:$B$6338,2,FALSE),"REVISAR")))</f>
        <v>N/A</v>
      </c>
      <c r="X57" s="22" t="str">
        <f t="shared" si="28"/>
        <v>N/A</v>
      </c>
      <c r="Y57" s="23">
        <f>IF(V57="","",IF(V57="COP",1,IF(W57&lt;&gt;"N/A",VLOOKUP(R57,'SH TRM'!$A$9:$B$8912,2,FALSE),"REVISAR")))</f>
        <v>1</v>
      </c>
      <c r="Z57" s="776">
        <f t="shared" si="29"/>
        <v>329234680</v>
      </c>
      <c r="AA57" s="12">
        <f t="shared" si="30"/>
        <v>713.40125677139758</v>
      </c>
      <c r="AB57" s="12">
        <f t="shared" si="31"/>
        <v>713.40125677139758</v>
      </c>
      <c r="AC57" s="12">
        <f t="shared" si="32"/>
        <v>713.40125677139758</v>
      </c>
      <c r="AD57" s="12">
        <f t="shared" si="33"/>
        <v>713.40125677139758</v>
      </c>
      <c r="AE57" s="903"/>
      <c r="AF57" s="903"/>
      <c r="AG57" s="638" t="str">
        <f t="shared" si="26"/>
        <v>CUMPLE</v>
      </c>
      <c r="AH57" s="901"/>
      <c r="AI57" s="901"/>
      <c r="AJ57" s="638" t="str">
        <f t="shared" si="0"/>
        <v>CUMPLE</v>
      </c>
      <c r="AK57" s="901"/>
      <c r="AL57" s="901"/>
      <c r="AM57" s="638" t="str">
        <f t="shared" si="1"/>
        <v>CUMPLE</v>
      </c>
      <c r="AN57" s="169">
        <v>11</v>
      </c>
      <c r="AO57" s="903" t="s">
        <v>20</v>
      </c>
      <c r="AP57" s="903"/>
      <c r="AQ57" s="903"/>
      <c r="AR57" s="903" t="s">
        <v>20</v>
      </c>
      <c r="AS57" s="903"/>
      <c r="AT57" s="903"/>
      <c r="AU57" s="903" t="s">
        <v>20</v>
      </c>
      <c r="AV57" s="903"/>
      <c r="AW57" s="903"/>
      <c r="AX57" s="638" t="s">
        <v>20</v>
      </c>
      <c r="AY57" s="901"/>
      <c r="AZ57" s="901"/>
      <c r="BA57" s="901"/>
      <c r="BB57" s="297"/>
      <c r="BC57" s="300"/>
      <c r="BI57" s="283"/>
    </row>
    <row r="58" spans="1:61" s="417" customFormat="1" ht="129" thickBot="1">
      <c r="A58" s="911"/>
      <c r="B58" s="61" t="s">
        <v>365</v>
      </c>
      <c r="C58" s="165">
        <v>167</v>
      </c>
      <c r="D58" s="76" t="str">
        <f>+IFERROR(INDEX(DESEMPATE!$D$3:$D$80,MATCH('EXP GEN.'!B58,DESEMPATE!$C$3:$C$80,0)),"")</f>
        <v>INGENIEROS CONSTRUCTORES Y ASESORES LIMITADA</v>
      </c>
      <c r="E58" s="381" t="str">
        <f>IF(D58="","",IF(VLOOKUP(D58,DESEMPATE!D$3:$E$137,2,FALSE)=1,"N/A",IF(VLOOKUP(D58,DESEMPATE!D$3:$E$137,2,FALSE)&gt;=0.51,"SI","NO")))</f>
        <v>NO</v>
      </c>
      <c r="F58" s="365" t="s">
        <v>20</v>
      </c>
      <c r="G58" s="365" t="s">
        <v>20</v>
      </c>
      <c r="H58" s="365" t="s">
        <v>20</v>
      </c>
      <c r="I58" s="170" t="s">
        <v>366</v>
      </c>
      <c r="J58" s="170" t="s">
        <v>201</v>
      </c>
      <c r="K58" s="170" t="s">
        <v>346</v>
      </c>
      <c r="L58" s="290" t="s">
        <v>367</v>
      </c>
      <c r="M58" s="804" t="s">
        <v>192</v>
      </c>
      <c r="N58" s="640" t="s">
        <v>20</v>
      </c>
      <c r="O58" s="637" t="str">
        <f t="shared" si="15"/>
        <v>SI</v>
      </c>
      <c r="P58" s="63">
        <v>1</v>
      </c>
      <c r="Q58" s="64">
        <v>38966</v>
      </c>
      <c r="R58" s="64">
        <v>39307</v>
      </c>
      <c r="S58" s="65">
        <f t="shared" si="27"/>
        <v>2007</v>
      </c>
      <c r="T58" s="66">
        <f>+IFERROR(INDEX(PARAMETROS!$B$53:$B$79,MATCH(S58,PARAMETROS!$A$53:$A$79,0)),"")</f>
        <v>433700</v>
      </c>
      <c r="U58" s="536">
        <v>551650824</v>
      </c>
      <c r="V58" s="67" t="s">
        <v>204</v>
      </c>
      <c r="W58" s="61" t="str">
        <f>IF(V58="","",IF(V58="COP","N/A",IF(V58="EUR",VLOOKUP(R58,'SH EURO'!$A$6:$B$6338,2,FALSE),"REVISAR")))</f>
        <v>N/A</v>
      </c>
      <c r="X58" s="68" t="str">
        <f t="shared" si="28"/>
        <v>N/A</v>
      </c>
      <c r="Y58" s="69">
        <f>IF(V58="","",IF(V58="COP",1,IF(W58&lt;&gt;"N/A",VLOOKUP(R58,'SH TRM'!$A$9:$B$8912,2,FALSE),"REVISAR")))</f>
        <v>1</v>
      </c>
      <c r="Z58" s="777">
        <f t="shared" si="29"/>
        <v>551650824</v>
      </c>
      <c r="AA58" s="70">
        <f t="shared" si="30"/>
        <v>1271.9640857735762</v>
      </c>
      <c r="AB58" s="70" t="str">
        <f t="shared" si="31"/>
        <v/>
      </c>
      <c r="AC58" s="70" t="str">
        <f t="shared" si="32"/>
        <v/>
      </c>
      <c r="AD58" s="70" t="str">
        <f t="shared" si="33"/>
        <v/>
      </c>
      <c r="AE58" s="906"/>
      <c r="AF58" s="906"/>
      <c r="AG58" s="640" t="str">
        <f t="shared" si="26"/>
        <v/>
      </c>
      <c r="AH58" s="901"/>
      <c r="AI58" s="901"/>
      <c r="AJ58" s="640" t="str">
        <f t="shared" si="0"/>
        <v/>
      </c>
      <c r="AK58" s="901"/>
      <c r="AL58" s="901"/>
      <c r="AM58" s="640" t="str">
        <f t="shared" si="1"/>
        <v/>
      </c>
      <c r="AN58" s="703">
        <v>39</v>
      </c>
      <c r="AO58" s="906" t="s">
        <v>20</v>
      </c>
      <c r="AP58" s="906"/>
      <c r="AQ58" s="906"/>
      <c r="AR58" s="906" t="s">
        <v>20</v>
      </c>
      <c r="AS58" s="906"/>
      <c r="AT58" s="906"/>
      <c r="AU58" s="906" t="s">
        <v>20</v>
      </c>
      <c r="AV58" s="906"/>
      <c r="AW58" s="906"/>
      <c r="AX58" s="640" t="s">
        <v>20</v>
      </c>
      <c r="AY58" s="902"/>
      <c r="AZ58" s="902"/>
      <c r="BA58" s="902"/>
      <c r="BB58" s="683" t="s">
        <v>951</v>
      </c>
      <c r="BC58" s="416"/>
      <c r="BI58" s="418"/>
    </row>
    <row r="59" spans="1:61" s="280" customFormat="1" ht="71.25">
      <c r="A59" s="910" t="s">
        <v>37</v>
      </c>
      <c r="B59" s="40" t="s">
        <v>368</v>
      </c>
      <c r="C59" s="167">
        <v>208</v>
      </c>
      <c r="D59" s="561" t="str">
        <f>+IFERROR(INDEX(DESEMPATE!$D$3:$D$80,MATCH('EXP GEN.'!B59,DESEMPATE!$C$3:$C$80,0)),"")</f>
        <v xml:space="preserve">INTERDISEÑOS INTERNACIONAL S.A.S </v>
      </c>
      <c r="E59" s="701" t="str">
        <f>IF(D59="","",IF(VLOOKUP(D59,DESEMPATE!D$3:$E$137,2,FALSE)=1,"N/A",IF(VLOOKUP(D59,DESEMPATE!D$3:$E$137,2,FALSE)&gt;=0.51,"SI","NO")))</f>
        <v>N/A</v>
      </c>
      <c r="F59" s="366" t="s">
        <v>20</v>
      </c>
      <c r="G59" s="366" t="s">
        <v>20</v>
      </c>
      <c r="H59" s="366" t="s">
        <v>20</v>
      </c>
      <c r="I59" s="173" t="s">
        <v>369</v>
      </c>
      <c r="J59" s="173" t="s">
        <v>201</v>
      </c>
      <c r="K59" s="173" t="s">
        <v>370</v>
      </c>
      <c r="L59" s="529" t="s">
        <v>371</v>
      </c>
      <c r="M59" s="173" t="s">
        <v>20</v>
      </c>
      <c r="N59" s="646" t="s">
        <v>20</v>
      </c>
      <c r="O59" s="646" t="str">
        <f t="shared" si="15"/>
        <v>SI</v>
      </c>
      <c r="P59" s="41">
        <v>1</v>
      </c>
      <c r="Q59" s="42">
        <v>39934</v>
      </c>
      <c r="R59" s="42">
        <v>40724</v>
      </c>
      <c r="S59" s="73">
        <f t="shared" si="27"/>
        <v>2011</v>
      </c>
      <c r="T59" s="503">
        <f>+IFERROR(INDEX(PARAMETROS!$B$53:$B$79,MATCH(S59,PARAMETROS!$A$53:$A$79,0)),"")</f>
        <v>535600</v>
      </c>
      <c r="U59" s="480">
        <v>9389034669</v>
      </c>
      <c r="V59" s="44" t="s">
        <v>204</v>
      </c>
      <c r="W59" s="40" t="str">
        <f>IF(V59="","",IF(V59="COP","N/A",IF(V59="EUR",VLOOKUP(R59,'SH EURO'!$A$6:$B$6338,2,FALSE),"REVISAR")))</f>
        <v>N/A</v>
      </c>
      <c r="X59" s="45" t="str">
        <f t="shared" si="28"/>
        <v>N/A</v>
      </c>
      <c r="Y59" s="46">
        <f>IF(V59="","",IF(V59="COP",1,IF(W59&lt;&gt;"N/A",VLOOKUP(R59,'SH TRM'!$A$9:$B$8912,2,FALSE),"REVISAR")))</f>
        <v>1</v>
      </c>
      <c r="Z59" s="778">
        <f t="shared" si="29"/>
        <v>9389034669</v>
      </c>
      <c r="AA59" s="47">
        <f t="shared" si="30"/>
        <v>17529.937768857355</v>
      </c>
      <c r="AB59" s="47">
        <f t="shared" si="31"/>
        <v>17529.937768857355</v>
      </c>
      <c r="AC59" s="47">
        <f t="shared" si="32"/>
        <v>17529.937768857355</v>
      </c>
      <c r="AD59" s="47">
        <f t="shared" si="33"/>
        <v>17529.937768857355</v>
      </c>
      <c r="AE59" s="904" t="str">
        <f>IF(COUNTIF(AB59:AB62,"")=4,"",IF(SUM(AB59:AB62)&gt;=CM005M1,"CUMPLE","NO CUMPLE"))</f>
        <v>CUMPLE</v>
      </c>
      <c r="AF59" s="904" t="str">
        <f>IF(COUNTIF(AB59:AB62,"")=4,"",IF(COUNTIF(E59:E62,"N/A")&gt;0,IF(SUMIF(E59:E62,"N/A",AB59:AB62)&gt;=CM005LM1,"CUMPLE","NO CUMPLE"),IF(SUMIF(E59:E62,"SI",AB59:AB62)&gt;=CM005LM1,"CUMPLE","NO CUMPLE")))</f>
        <v>CUMPLE</v>
      </c>
      <c r="AG59" s="636" t="str">
        <f t="shared" si="26"/>
        <v>CUMPLE</v>
      </c>
      <c r="AH59" s="900" t="str">
        <f>IF(COUNTIF(AC59:AC62,"")=4,"",IF(SUM(AC59:AC62)&gt;=CM005M2,"CUMPLE","NO CUMPLE"))</f>
        <v>CUMPLE</v>
      </c>
      <c r="AI59" s="900" t="str">
        <f>IF(COUNTIF(AC59:AC62,"")=4,"",IF(COUNTIF(E59:E62,"N/A")&gt;0,IF(SUMIF(E59:E62,"N/A",AC59:AC62)&gt;=CM005LM2,"CUMPLE","NO CUMPLE"),IF(SUMIF(E59:E62,"SI",AC59:AC62)&gt;=CM005LM2,"CUMPLE","NO CUMPLE")))</f>
        <v>CUMPLE</v>
      </c>
      <c r="AJ59" s="636" t="str">
        <f t="shared" si="0"/>
        <v>CUMPLE</v>
      </c>
      <c r="AK59" s="900" t="str">
        <f>IF(COUNTIF(AD59:AD62,"")=4,"",IF(SUM(AD59:AD62)&gt;=CM005M3,"CUMPLE","NO CUMPLE"))</f>
        <v>CUMPLE</v>
      </c>
      <c r="AL59" s="900" t="str">
        <f>IF(COUNTIF(AD59:AD62,"")=4,"",IF(COUNTIF(E59:E62,"N/A")&gt;0,IF(SUMIF(E59:E62,"N/A",AD59:AD62)&gt;=CM005LM3,"CUMPLE","NO CUMPLE"),IF(SUMIF(E59:E62,"SI",AD59:AD62)&gt;=CM005LM3,"CUMPLE","NO CUMPLE")))</f>
        <v>CUMPLE</v>
      </c>
      <c r="AM59" s="636" t="str">
        <f t="shared" si="1"/>
        <v>CUMPLE</v>
      </c>
      <c r="AN59" s="702">
        <v>10</v>
      </c>
      <c r="AO59" s="912" t="s">
        <v>20</v>
      </c>
      <c r="AP59" s="912"/>
      <c r="AQ59" s="912"/>
      <c r="AR59" s="912" t="s">
        <v>20</v>
      </c>
      <c r="AS59" s="912"/>
      <c r="AT59" s="912"/>
      <c r="AU59" s="912" t="s">
        <v>20</v>
      </c>
      <c r="AV59" s="912"/>
      <c r="AW59" s="912"/>
      <c r="AX59" s="646" t="s">
        <v>20</v>
      </c>
      <c r="AY59" s="900" t="s">
        <v>19</v>
      </c>
      <c r="AZ59" s="900" t="s">
        <v>19</v>
      </c>
      <c r="BA59" s="900" t="s">
        <v>19</v>
      </c>
      <c r="BB59" s="566"/>
      <c r="BC59" s="300"/>
      <c r="BI59" s="283"/>
    </row>
    <row r="60" spans="1:61" s="280" customFormat="1" ht="57">
      <c r="A60" s="911"/>
      <c r="B60" s="13" t="s">
        <v>368</v>
      </c>
      <c r="C60" s="164">
        <v>316</v>
      </c>
      <c r="D60" s="14" t="str">
        <f>+IFERROR(INDEX(DESEMPATE!$D$3:$D$80,MATCH('EXP GEN.'!B60,DESEMPATE!$C$3:$C$80,0)),"")</f>
        <v xml:space="preserve">INTERDISEÑOS INTERNACIONAL S.A.S </v>
      </c>
      <c r="E60" s="299" t="str">
        <f>IF(D60="","",IF(VLOOKUP(D60,DESEMPATE!D$3:$E$137,2,FALSE)=1,"N/A",IF(VLOOKUP(D60,DESEMPATE!D$3:$E$137,2,FALSE)&gt;=0.51,"SI","NO")))</f>
        <v>N/A</v>
      </c>
      <c r="F60" s="364" t="s">
        <v>20</v>
      </c>
      <c r="G60" s="364" t="s">
        <v>20</v>
      </c>
      <c r="H60" s="364" t="s">
        <v>20</v>
      </c>
      <c r="I60" s="558" t="s">
        <v>253</v>
      </c>
      <c r="J60" s="24" t="s">
        <v>201</v>
      </c>
      <c r="K60" s="24" t="s">
        <v>372</v>
      </c>
      <c r="L60" s="288" t="s">
        <v>373</v>
      </c>
      <c r="M60" s="24" t="s">
        <v>20</v>
      </c>
      <c r="N60" s="638" t="s">
        <v>20</v>
      </c>
      <c r="O60" s="646" t="str">
        <f t="shared" si="15"/>
        <v>SI</v>
      </c>
      <c r="P60" s="17">
        <v>0.5</v>
      </c>
      <c r="Q60" s="18">
        <v>37411</v>
      </c>
      <c r="R60" s="18">
        <v>38776</v>
      </c>
      <c r="S60" s="19">
        <f t="shared" si="27"/>
        <v>2006</v>
      </c>
      <c r="T60" s="20">
        <f>+IFERROR(INDEX(PARAMETROS!$B$53:$B$79,MATCH(S60,PARAMETROS!$A$53:$A$79,0)),"")</f>
        <v>408000</v>
      </c>
      <c r="U60" s="482">
        <v>3791186167</v>
      </c>
      <c r="V60" s="21" t="s">
        <v>204</v>
      </c>
      <c r="W60" s="13" t="str">
        <f>IF(V60="","",IF(V60="COP","N/A",IF(V60="EUR",VLOOKUP(R60,'SH EURO'!$A$6:$B$6338,2,FALSE),"REVISAR")))</f>
        <v>N/A</v>
      </c>
      <c r="X60" s="22" t="str">
        <f t="shared" si="28"/>
        <v>N/A</v>
      </c>
      <c r="Y60" s="23">
        <f>IF(V60="","",IF(V60="COP",1,IF(W60&lt;&gt;"N/A",VLOOKUP(R60,'SH TRM'!$A$9:$B$8912,2,FALSE),"REVISAR")))</f>
        <v>1</v>
      </c>
      <c r="Z60" s="776">
        <f t="shared" si="29"/>
        <v>3791186167</v>
      </c>
      <c r="AA60" s="12">
        <f t="shared" si="30"/>
        <v>9292.1229583333334</v>
      </c>
      <c r="AB60" s="12">
        <f t="shared" si="31"/>
        <v>4646.0614791666667</v>
      </c>
      <c r="AC60" s="12">
        <f t="shared" si="32"/>
        <v>4646.0614791666667</v>
      </c>
      <c r="AD60" s="12">
        <f t="shared" si="33"/>
        <v>4646.0614791666667</v>
      </c>
      <c r="AE60" s="903"/>
      <c r="AF60" s="903"/>
      <c r="AG60" s="638" t="str">
        <f t="shared" si="26"/>
        <v>CUMPLE</v>
      </c>
      <c r="AH60" s="901"/>
      <c r="AI60" s="901"/>
      <c r="AJ60" s="638" t="str">
        <f t="shared" si="0"/>
        <v>CUMPLE</v>
      </c>
      <c r="AK60" s="901"/>
      <c r="AL60" s="901"/>
      <c r="AM60" s="638" t="str">
        <f t="shared" si="1"/>
        <v>CUMPLE</v>
      </c>
      <c r="AN60" s="169">
        <v>25</v>
      </c>
      <c r="AO60" s="905" t="s">
        <v>20</v>
      </c>
      <c r="AP60" s="905"/>
      <c r="AQ60" s="905"/>
      <c r="AR60" s="905" t="s">
        <v>20</v>
      </c>
      <c r="AS60" s="905"/>
      <c r="AT60" s="905"/>
      <c r="AU60" s="903" t="s">
        <v>20</v>
      </c>
      <c r="AV60" s="903"/>
      <c r="AW60" s="903"/>
      <c r="AX60" s="638" t="s">
        <v>20</v>
      </c>
      <c r="AY60" s="901"/>
      <c r="AZ60" s="901"/>
      <c r="BA60" s="901"/>
      <c r="BB60" s="297"/>
      <c r="BC60" s="300"/>
      <c r="BI60" s="283"/>
    </row>
    <row r="61" spans="1:61" s="280" customFormat="1" ht="71.25">
      <c r="A61" s="911"/>
      <c r="B61" s="13" t="s">
        <v>368</v>
      </c>
      <c r="C61" s="164">
        <v>352</v>
      </c>
      <c r="D61" s="14" t="str">
        <f>+IFERROR(INDEX(DESEMPATE!$D$3:$D$80,MATCH('EXP GEN.'!B61,DESEMPATE!$C$3:$C$80,0)),"")</f>
        <v xml:space="preserve">INTERDISEÑOS INTERNACIONAL S.A.S </v>
      </c>
      <c r="E61" s="299" t="str">
        <f>IF(D61="","",IF(VLOOKUP(D61,DESEMPATE!D$3:$E$137,2,FALSE)=1,"N/A",IF(VLOOKUP(D61,DESEMPATE!D$3:$E$137,2,FALSE)&gt;=0.51,"SI","NO")))</f>
        <v>N/A</v>
      </c>
      <c r="F61" s="364" t="s">
        <v>20</v>
      </c>
      <c r="G61" s="364" t="s">
        <v>20</v>
      </c>
      <c r="H61" s="364" t="s">
        <v>20</v>
      </c>
      <c r="I61" s="24" t="s">
        <v>358</v>
      </c>
      <c r="J61" s="24" t="s">
        <v>201</v>
      </c>
      <c r="K61" s="24" t="s">
        <v>374</v>
      </c>
      <c r="L61" s="288" t="s">
        <v>375</v>
      </c>
      <c r="M61" s="24" t="s">
        <v>20</v>
      </c>
      <c r="N61" s="638" t="s">
        <v>20</v>
      </c>
      <c r="O61" s="646" t="str">
        <f t="shared" si="15"/>
        <v>SI</v>
      </c>
      <c r="P61" s="17">
        <v>0.6</v>
      </c>
      <c r="Q61" s="18">
        <v>37978</v>
      </c>
      <c r="R61" s="18">
        <v>40748</v>
      </c>
      <c r="S61" s="19">
        <f t="shared" si="27"/>
        <v>2011</v>
      </c>
      <c r="T61" s="20">
        <f>+IFERROR(INDEX(PARAMETROS!$B$53:$B$79,MATCH(S61,PARAMETROS!$A$53:$A$79,0)),"")</f>
        <v>535600</v>
      </c>
      <c r="U61" s="482">
        <v>8047782363</v>
      </c>
      <c r="V61" s="21" t="s">
        <v>204</v>
      </c>
      <c r="W61" s="13" t="str">
        <f>IF(V61="","",IF(V61="COP","N/A",IF(V61="EUR",VLOOKUP(R61,'SH EURO'!$A$6:$B$6338,2,FALSE),"REVISAR")))</f>
        <v>N/A</v>
      </c>
      <c r="X61" s="22" t="str">
        <f t="shared" si="28"/>
        <v>N/A</v>
      </c>
      <c r="Y61" s="23">
        <f>IF(V61="","",IF(V61="COP",1,IF(W61&lt;&gt;"N/A",VLOOKUP(R61,'SH TRM'!$A$9:$B$8912,2,FALSE),"REVISAR")))</f>
        <v>1</v>
      </c>
      <c r="Z61" s="776">
        <f t="shared" si="29"/>
        <v>8047782363</v>
      </c>
      <c r="AA61" s="12">
        <f t="shared" si="30"/>
        <v>15025.73256721434</v>
      </c>
      <c r="AB61" s="12">
        <f t="shared" si="31"/>
        <v>9015.4395403286035</v>
      </c>
      <c r="AC61" s="12">
        <f t="shared" si="32"/>
        <v>9015.4395403286035</v>
      </c>
      <c r="AD61" s="12">
        <f t="shared" si="33"/>
        <v>9015.4395403286035</v>
      </c>
      <c r="AE61" s="903"/>
      <c r="AF61" s="903"/>
      <c r="AG61" s="638" t="str">
        <f t="shared" si="26"/>
        <v>CUMPLE</v>
      </c>
      <c r="AH61" s="901"/>
      <c r="AI61" s="901"/>
      <c r="AJ61" s="638" t="str">
        <f t="shared" si="0"/>
        <v>CUMPLE</v>
      </c>
      <c r="AK61" s="901"/>
      <c r="AL61" s="901"/>
      <c r="AM61" s="638" t="str">
        <f t="shared" si="1"/>
        <v>CUMPLE</v>
      </c>
      <c r="AN61" s="169">
        <v>21</v>
      </c>
      <c r="AO61" s="903" t="s">
        <v>20</v>
      </c>
      <c r="AP61" s="903"/>
      <c r="AQ61" s="903"/>
      <c r="AR61" s="903" t="s">
        <v>20</v>
      </c>
      <c r="AS61" s="903"/>
      <c r="AT61" s="903"/>
      <c r="AU61" s="903" t="s">
        <v>20</v>
      </c>
      <c r="AV61" s="903"/>
      <c r="AW61" s="903"/>
      <c r="AX61" s="638" t="s">
        <v>20</v>
      </c>
      <c r="AY61" s="901"/>
      <c r="AZ61" s="901"/>
      <c r="BA61" s="901"/>
      <c r="BB61" s="297"/>
      <c r="BC61" s="300"/>
      <c r="BI61" s="283"/>
    </row>
    <row r="62" spans="1:61" s="417" customFormat="1" ht="12" customHeight="1" thickBot="1">
      <c r="A62" s="911"/>
      <c r="B62" s="61"/>
      <c r="C62" s="165"/>
      <c r="D62" s="76" t="str">
        <f>+IFERROR(INDEX(DESEMPATE!$D$3:$D$80,MATCH('EXP GEN.'!B62,DESEMPATE!$C$3:$C$80,0)),"")</f>
        <v/>
      </c>
      <c r="E62" s="507" t="str">
        <f>IF(D62="","",IF(VLOOKUP(D62,DESEMPATE!D$3:$E$137,2,FALSE)=1,"N/A",IF(VLOOKUP(D62,DESEMPATE!D$3:$E$137,2,FALSE)&gt;=0.51,"SI","NO")))</f>
        <v/>
      </c>
      <c r="F62" s="365"/>
      <c r="G62" s="365"/>
      <c r="H62" s="365"/>
      <c r="I62" s="170"/>
      <c r="J62" s="170"/>
      <c r="K62" s="170"/>
      <c r="L62" s="290"/>
      <c r="M62" s="170"/>
      <c r="N62" s="640"/>
      <c r="O62" s="637"/>
      <c r="P62" s="63"/>
      <c r="Q62" s="64"/>
      <c r="R62" s="64"/>
      <c r="S62" s="65" t="str">
        <f t="shared" si="27"/>
        <v/>
      </c>
      <c r="T62" s="66" t="str">
        <f>+IFERROR(INDEX(PARAMETROS!$B$53:$B$79,MATCH(S62,PARAMETROS!$A$53:$A$79,0)),"")</f>
        <v/>
      </c>
      <c r="U62" s="536"/>
      <c r="V62" s="67"/>
      <c r="W62" s="61" t="str">
        <f>IF(V62="","",IF(V62="COP","N/A",IF(V62="EUR",VLOOKUP(R62,'SH EURO'!$A$6:$B$6338,2,FALSE),"REVISAR")))</f>
        <v/>
      </c>
      <c r="X62" s="68" t="str">
        <f t="shared" si="28"/>
        <v/>
      </c>
      <c r="Y62" s="69" t="str">
        <f>IF(V62="","",IF(V62="COP",1,IF(W62&lt;&gt;"N/A",VLOOKUP(R62,'SH TRM'!$A$9:$B$8912,2,FALSE),"REVISAR")))</f>
        <v/>
      </c>
      <c r="Z62" s="777" t="str">
        <f t="shared" si="29"/>
        <v/>
      </c>
      <c r="AA62" s="70" t="str">
        <f t="shared" si="30"/>
        <v/>
      </c>
      <c r="AB62" s="70" t="str">
        <f t="shared" si="31"/>
        <v/>
      </c>
      <c r="AC62" s="70" t="str">
        <f t="shared" si="32"/>
        <v/>
      </c>
      <c r="AD62" s="70" t="str">
        <f t="shared" si="33"/>
        <v/>
      </c>
      <c r="AE62" s="906"/>
      <c r="AF62" s="906"/>
      <c r="AG62" s="640" t="str">
        <f t="shared" si="26"/>
        <v/>
      </c>
      <c r="AH62" s="901"/>
      <c r="AI62" s="901"/>
      <c r="AJ62" s="640" t="str">
        <f t="shared" si="0"/>
        <v/>
      </c>
      <c r="AK62" s="901"/>
      <c r="AL62" s="901"/>
      <c r="AM62" s="640" t="str">
        <f t="shared" si="1"/>
        <v/>
      </c>
      <c r="AN62" s="70"/>
      <c r="AO62" s="906"/>
      <c r="AP62" s="906"/>
      <c r="AQ62" s="906"/>
      <c r="AR62" s="906"/>
      <c r="AS62" s="906"/>
      <c r="AT62" s="906"/>
      <c r="AU62" s="906"/>
      <c r="AV62" s="906"/>
      <c r="AW62" s="906"/>
      <c r="AX62" s="640"/>
      <c r="AY62" s="902"/>
      <c r="AZ62" s="902"/>
      <c r="BA62" s="902"/>
      <c r="BB62" s="296"/>
      <c r="BC62" s="416"/>
      <c r="BI62" s="418"/>
    </row>
    <row r="63" spans="1:61" s="280" customFormat="1" ht="71.25">
      <c r="A63" s="910" t="s">
        <v>38</v>
      </c>
      <c r="B63" s="40" t="s">
        <v>376</v>
      </c>
      <c r="C63" s="167"/>
      <c r="D63" s="561" t="str">
        <f>+IFERROR(INDEX(DESEMPATE!$D$3:$D$80,MATCH('EXP GEN.'!B63,DESEMPATE!$C$3:$C$80,0)),"")</f>
        <v>CONSULTORES TECNICOS Y ECONOMICOS S.A.</v>
      </c>
      <c r="E63" s="382" t="str">
        <f>IF(D63="","",IF(VLOOKUP(D63,DESEMPATE!D$3:$E$137,2,FALSE)=1,"N/A",IF(VLOOKUP(D63,DESEMPATE!D$3:$E$137,2,FALSE)&gt;=0.51,"SI","NO")))</f>
        <v>SI</v>
      </c>
      <c r="F63" s="366" t="s">
        <v>20</v>
      </c>
      <c r="G63" s="366" t="s">
        <v>20</v>
      </c>
      <c r="H63" s="366" t="s">
        <v>20</v>
      </c>
      <c r="I63" s="173" t="s">
        <v>358</v>
      </c>
      <c r="J63" s="173" t="s">
        <v>201</v>
      </c>
      <c r="K63" s="173" t="s">
        <v>377</v>
      </c>
      <c r="L63" s="529" t="s">
        <v>378</v>
      </c>
      <c r="M63" s="173" t="s">
        <v>20</v>
      </c>
      <c r="N63" s="646" t="s">
        <v>20</v>
      </c>
      <c r="O63" s="646" t="str">
        <f t="shared" si="15"/>
        <v>SI</v>
      </c>
      <c r="P63" s="41">
        <v>0.5</v>
      </c>
      <c r="Q63" s="42">
        <v>38034</v>
      </c>
      <c r="R63" s="42">
        <v>40770</v>
      </c>
      <c r="S63" s="73">
        <f t="shared" si="27"/>
        <v>2011</v>
      </c>
      <c r="T63" s="503">
        <f>+IFERROR(INDEX(PARAMETROS!$B$53:$B$79,MATCH(S63,PARAMETROS!$A$53:$A$79,0)),"")</f>
        <v>535600</v>
      </c>
      <c r="U63" s="480">
        <v>9131630030</v>
      </c>
      <c r="V63" s="44" t="s">
        <v>204</v>
      </c>
      <c r="W63" s="40" t="str">
        <f>IF(V63="","",IF(V63="COP","N/A",IF(V63="EUR",VLOOKUP(R63,'SH EURO'!$A$6:$B$6338,2,FALSE),"REVISAR")))</f>
        <v>N/A</v>
      </c>
      <c r="X63" s="45" t="str">
        <f t="shared" si="28"/>
        <v>N/A</v>
      </c>
      <c r="Y63" s="46">
        <f>IF(V63="","",IF(V63="COP",1,IF(W63&lt;&gt;"N/A",VLOOKUP(R63,'SH TRM'!$A$9:$B$8912,2,FALSE),"REVISAR")))</f>
        <v>1</v>
      </c>
      <c r="Z63" s="778">
        <f t="shared" si="29"/>
        <v>9131630030</v>
      </c>
      <c r="AA63" s="47">
        <f t="shared" si="30"/>
        <v>17049.346583271097</v>
      </c>
      <c r="AB63" s="47">
        <f t="shared" si="31"/>
        <v>8524.6732916355486</v>
      </c>
      <c r="AC63" s="47">
        <f t="shared" si="32"/>
        <v>8524.6732916355486</v>
      </c>
      <c r="AD63" s="47">
        <f t="shared" si="33"/>
        <v>8524.6732916355486</v>
      </c>
      <c r="AE63" s="904" t="str">
        <f>IF(COUNTIF(AB63:AB66,"")=4,"",IF(SUM(AB63:AB66)&gt;=CM005M1,"CUMPLE","NO CUMPLE"))</f>
        <v>CUMPLE</v>
      </c>
      <c r="AF63" s="904" t="str">
        <f>IF(COUNTIF(AB63:AB66,"")=4,"",IF(COUNTIF(E63:E66,"N/A")&gt;0,IF(SUMIF(E63:E66,"N/A",AB63:AB66)&gt;=CM005LM1,"CUMPLE","NO CUMPLE"),IF(SUMIF(E63:E66,"SI",AB63:AB66)&gt;=CM005LM1,"CUMPLE","NO CUMPLE")))</f>
        <v>CUMPLE</v>
      </c>
      <c r="AG63" s="636" t="str">
        <f t="shared" si="26"/>
        <v>CUMPLE</v>
      </c>
      <c r="AH63" s="900" t="str">
        <f>IF(COUNTIF(AC63:AC66,"")=4,"",IF(SUM(AC63:AC66)&gt;=CM005M2,"CUMPLE","NO CUMPLE"))</f>
        <v>CUMPLE</v>
      </c>
      <c r="AI63" s="900" t="str">
        <f>IF(COUNTIF(AC63:AC66,"")=4,"",IF(COUNTIF(E63:E66,"N/A")&gt;0,IF(SUMIF(E63:E66,"N/A",AC63:AC66)&gt;=CM005LM2,"CUMPLE","NO CUMPLE"),IF(SUMIF(E63:E66,"SI",AC63:AC66)&gt;=CM005LM2,"CUMPLE","NO CUMPLE")))</f>
        <v>CUMPLE</v>
      </c>
      <c r="AJ63" s="636" t="str">
        <f t="shared" si="0"/>
        <v>CUMPLE</v>
      </c>
      <c r="AK63" s="900" t="str">
        <f>IF(COUNTIF(AD63:AD66,"")=4,"",IF(SUM(AD63:AD66)&gt;=CM005M3,"CUMPLE","NO CUMPLE"))</f>
        <v>CUMPLE</v>
      </c>
      <c r="AL63" s="900" t="str">
        <f>IF(COUNTIF(AD63:AD66,"")=4,"",IF(COUNTIF(E63:E66,"N/A")&gt;0,IF(SUMIF(E63:E66,"N/A",AD63:AD66)&gt;=CM005LM3,"CUMPLE","NO CUMPLE"),IF(SUMIF(E63:E66,"SI",AD63:AD66)&gt;=CM005LM3,"CUMPLE","NO CUMPLE")))</f>
        <v>CUMPLE</v>
      </c>
      <c r="AM63" s="636" t="str">
        <f t="shared" si="1"/>
        <v>CUMPLE</v>
      </c>
      <c r="AN63" s="168">
        <v>37</v>
      </c>
      <c r="AO63" s="904" t="s">
        <v>20</v>
      </c>
      <c r="AP63" s="904"/>
      <c r="AQ63" s="904"/>
      <c r="AR63" s="904" t="s">
        <v>20</v>
      </c>
      <c r="AS63" s="904"/>
      <c r="AT63" s="904"/>
      <c r="AU63" s="904" t="s">
        <v>20</v>
      </c>
      <c r="AV63" s="904"/>
      <c r="AW63" s="904"/>
      <c r="AX63" s="639" t="s">
        <v>20</v>
      </c>
      <c r="AY63" s="900" t="s">
        <v>19</v>
      </c>
      <c r="AZ63" s="900" t="s">
        <v>19</v>
      </c>
      <c r="BA63" s="900" t="s">
        <v>19</v>
      </c>
      <c r="BB63" s="566"/>
      <c r="BC63" s="300"/>
      <c r="BI63" s="283"/>
    </row>
    <row r="64" spans="1:61" s="280" customFormat="1" ht="57">
      <c r="A64" s="911"/>
      <c r="B64" s="13" t="s">
        <v>376</v>
      </c>
      <c r="C64" s="164"/>
      <c r="D64" s="14" t="str">
        <f>+IFERROR(INDEX(DESEMPATE!$D$3:$D$80,MATCH('EXP GEN.'!B64,DESEMPATE!$C$3:$C$80,0)),"")</f>
        <v>CONSULTORES TECNICOS Y ECONOMICOS S.A.</v>
      </c>
      <c r="E64" s="299" t="str">
        <f>IF(D64="","",IF(VLOOKUP(D64,DESEMPATE!D$3:$E$137,2,FALSE)=1,"N/A",IF(VLOOKUP(D64,DESEMPATE!D$3:$E$137,2,FALSE)&gt;=0.51,"SI","NO")))</f>
        <v>SI</v>
      </c>
      <c r="F64" s="364" t="s">
        <v>20</v>
      </c>
      <c r="G64" s="364" t="s">
        <v>20</v>
      </c>
      <c r="H64" s="364" t="s">
        <v>20</v>
      </c>
      <c r="I64" s="24" t="s">
        <v>379</v>
      </c>
      <c r="J64" s="24" t="s">
        <v>201</v>
      </c>
      <c r="K64" s="24" t="s">
        <v>380</v>
      </c>
      <c r="L64" s="288" t="s">
        <v>381</v>
      </c>
      <c r="M64" s="24" t="s">
        <v>20</v>
      </c>
      <c r="N64" s="638" t="s">
        <v>20</v>
      </c>
      <c r="O64" s="646" t="str">
        <f t="shared" si="15"/>
        <v>SI</v>
      </c>
      <c r="P64" s="17">
        <v>0.75</v>
      </c>
      <c r="Q64" s="18">
        <v>38374</v>
      </c>
      <c r="R64" s="18">
        <v>39512</v>
      </c>
      <c r="S64" s="19">
        <f t="shared" si="27"/>
        <v>2008</v>
      </c>
      <c r="T64" s="20">
        <f>+IFERROR(INDEX(PARAMETROS!$B$53:$B$79,MATCH(S64,PARAMETROS!$A$53:$A$79,0)),"")</f>
        <v>461500</v>
      </c>
      <c r="U64" s="482">
        <v>4505935152</v>
      </c>
      <c r="V64" s="21" t="s">
        <v>204</v>
      </c>
      <c r="W64" s="13" t="str">
        <f>IF(V64="","",IF(V64="COP","N/A",IF(V64="EUR",VLOOKUP(R64,'SH EURO'!$A$6:$B$6338,2,FALSE),"REVISAR")))</f>
        <v>N/A</v>
      </c>
      <c r="X64" s="22" t="str">
        <f t="shared" si="28"/>
        <v>N/A</v>
      </c>
      <c r="Y64" s="23">
        <f>IF(V64="","",IF(V64="COP",1,IF(W64&lt;&gt;"N/A",VLOOKUP(R64,'SH TRM'!$A$9:$B$8912,2,FALSE),"REVISAR")))</f>
        <v>1</v>
      </c>
      <c r="Z64" s="776">
        <f t="shared" si="29"/>
        <v>4505935152</v>
      </c>
      <c r="AA64" s="12">
        <f t="shared" si="30"/>
        <v>9763.6731354279527</v>
      </c>
      <c r="AB64" s="12">
        <f t="shared" si="31"/>
        <v>7322.7548515709641</v>
      </c>
      <c r="AC64" s="12">
        <f t="shared" si="32"/>
        <v>7322.7548515709641</v>
      </c>
      <c r="AD64" s="12">
        <f t="shared" si="33"/>
        <v>7322.7548515709641</v>
      </c>
      <c r="AE64" s="903"/>
      <c r="AF64" s="903"/>
      <c r="AG64" s="638" t="str">
        <f t="shared" si="26"/>
        <v>CUMPLE</v>
      </c>
      <c r="AH64" s="901"/>
      <c r="AI64" s="901"/>
      <c r="AJ64" s="638" t="str">
        <f t="shared" si="0"/>
        <v>CUMPLE</v>
      </c>
      <c r="AK64" s="901"/>
      <c r="AL64" s="901"/>
      <c r="AM64" s="638" t="str">
        <f t="shared" si="1"/>
        <v>CUMPLE</v>
      </c>
      <c r="AN64" s="169">
        <v>26</v>
      </c>
      <c r="AO64" s="903" t="s">
        <v>20</v>
      </c>
      <c r="AP64" s="903"/>
      <c r="AQ64" s="903"/>
      <c r="AR64" s="903" t="s">
        <v>20</v>
      </c>
      <c r="AS64" s="903"/>
      <c r="AT64" s="903"/>
      <c r="AU64" s="903" t="s">
        <v>20</v>
      </c>
      <c r="AV64" s="903"/>
      <c r="AW64" s="903"/>
      <c r="AX64" s="638" t="s">
        <v>20</v>
      </c>
      <c r="AY64" s="901"/>
      <c r="AZ64" s="901"/>
      <c r="BA64" s="901"/>
      <c r="BB64" s="297"/>
      <c r="BC64" s="300"/>
      <c r="BI64" s="283"/>
    </row>
    <row r="65" spans="1:61" s="280" customFormat="1" ht="31.5">
      <c r="A65" s="911"/>
      <c r="B65" s="13" t="s">
        <v>376</v>
      </c>
      <c r="C65" s="164"/>
      <c r="D65" s="14" t="str">
        <f>+IFERROR(INDEX(DESEMPATE!$D$3:$D$80,MATCH('EXP GEN.'!B65,DESEMPATE!$C$3:$C$80,0)),"")</f>
        <v>CONSULTORES TECNICOS Y ECONOMICOS S.A.</v>
      </c>
      <c r="E65" s="299" t="str">
        <f>IF(D65="","",IF(VLOOKUP(D65,DESEMPATE!D$3:$E$137,2,FALSE)=1,"N/A",IF(VLOOKUP(D65,DESEMPATE!D$3:$E$137,2,FALSE)&gt;=0.51,"SI","NO")))</f>
        <v>SI</v>
      </c>
      <c r="F65" s="364" t="s">
        <v>20</v>
      </c>
      <c r="G65" s="364" t="s">
        <v>20</v>
      </c>
      <c r="H65" s="364" t="s">
        <v>20</v>
      </c>
      <c r="I65" s="174" t="s">
        <v>382</v>
      </c>
      <c r="J65" s="24" t="s">
        <v>201</v>
      </c>
      <c r="K65" s="174" t="s">
        <v>383</v>
      </c>
      <c r="L65" s="531" t="s">
        <v>384</v>
      </c>
      <c r="M65" s="174" t="s">
        <v>20</v>
      </c>
      <c r="N65" s="638" t="s">
        <v>20</v>
      </c>
      <c r="O65" s="646" t="str">
        <f t="shared" si="15"/>
        <v>SI</v>
      </c>
      <c r="P65" s="26">
        <v>0.5</v>
      </c>
      <c r="Q65" s="18">
        <v>40329</v>
      </c>
      <c r="R65" s="18">
        <v>41076</v>
      </c>
      <c r="S65" s="19">
        <f t="shared" si="27"/>
        <v>2012</v>
      </c>
      <c r="T65" s="20">
        <f>+IFERROR(INDEX(PARAMETROS!$B$53:$B$79,MATCH(S65,PARAMETROS!$A$53:$A$79,0)),"")</f>
        <v>566700</v>
      </c>
      <c r="U65" s="482">
        <v>4660189234</v>
      </c>
      <c r="V65" s="21" t="s">
        <v>204</v>
      </c>
      <c r="W65" s="13" t="str">
        <f>IF(V65="","",IF(V65="COP","N/A",IF(V65="EUR",VLOOKUP(R65,'SH EURO'!$A$6:$B$6338,2,FALSE),"REVISAR")))</f>
        <v>N/A</v>
      </c>
      <c r="X65" s="22" t="str">
        <f t="shared" si="28"/>
        <v>N/A</v>
      </c>
      <c r="Y65" s="23">
        <f>IF(V65="","",IF(V65="COP",1,IF(W65&lt;&gt;"N/A",VLOOKUP(R65,'SH TRM'!$A$9:$B$8912,2,FALSE),"REVISAR")))</f>
        <v>1</v>
      </c>
      <c r="Z65" s="776">
        <f t="shared" si="29"/>
        <v>4660189234</v>
      </c>
      <c r="AA65" s="12">
        <f t="shared" si="30"/>
        <v>8223.3796259043593</v>
      </c>
      <c r="AB65" s="12">
        <f t="shared" si="31"/>
        <v>4111.6898129521796</v>
      </c>
      <c r="AC65" s="12">
        <f t="shared" si="32"/>
        <v>4111.6898129521796</v>
      </c>
      <c r="AD65" s="12">
        <f t="shared" si="33"/>
        <v>4111.6898129521796</v>
      </c>
      <c r="AE65" s="903"/>
      <c r="AF65" s="903"/>
      <c r="AG65" s="638" t="str">
        <f t="shared" si="26"/>
        <v>CUMPLE</v>
      </c>
      <c r="AH65" s="901"/>
      <c r="AI65" s="901"/>
      <c r="AJ65" s="638" t="str">
        <f t="shared" si="0"/>
        <v>CUMPLE</v>
      </c>
      <c r="AK65" s="901"/>
      <c r="AL65" s="901"/>
      <c r="AM65" s="638" t="str">
        <f t="shared" si="1"/>
        <v>CUMPLE</v>
      </c>
      <c r="AN65" s="169">
        <v>46</v>
      </c>
      <c r="AO65" s="903" t="s">
        <v>192</v>
      </c>
      <c r="AP65" s="903"/>
      <c r="AQ65" s="903"/>
      <c r="AR65" s="903" t="s">
        <v>20</v>
      </c>
      <c r="AS65" s="903"/>
      <c r="AT65" s="903"/>
      <c r="AU65" s="903" t="s">
        <v>20</v>
      </c>
      <c r="AV65" s="903"/>
      <c r="AW65" s="903"/>
      <c r="AX65" s="638" t="s">
        <v>20</v>
      </c>
      <c r="AY65" s="901"/>
      <c r="AZ65" s="901"/>
      <c r="BA65" s="901"/>
      <c r="BB65" s="297"/>
      <c r="BC65" s="300"/>
      <c r="BI65" s="283"/>
    </row>
    <row r="66" spans="1:61" s="417" customFormat="1" ht="57.75" thickBot="1">
      <c r="A66" s="911"/>
      <c r="B66" s="61" t="s">
        <v>385</v>
      </c>
      <c r="C66" s="165"/>
      <c r="D66" s="76" t="str">
        <f>+IFERROR(INDEX(DESEMPATE!$D$3:$D$80,MATCH('EXP GEN.'!B66,DESEMPATE!$C$3:$C$80,0)),"")</f>
        <v>CIC CONSULTORES DE INGENIERIA Y CIMENTACIONES S.A.S</v>
      </c>
      <c r="E66" s="381" t="str">
        <f>IF(D66="","",IF(VLOOKUP(D66,DESEMPATE!D$3:$E$137,2,FALSE)=1,"N/A",IF(VLOOKUP(D66,DESEMPATE!D$3:$E$137,2,FALSE)&gt;=0.51,"SI","NO")))</f>
        <v>NO</v>
      </c>
      <c r="F66" s="365" t="s">
        <v>20</v>
      </c>
      <c r="G66" s="365" t="s">
        <v>20</v>
      </c>
      <c r="H66" s="365" t="s">
        <v>20</v>
      </c>
      <c r="I66" s="170" t="s">
        <v>386</v>
      </c>
      <c r="J66" s="170" t="s">
        <v>201</v>
      </c>
      <c r="K66" s="170" t="s">
        <v>387</v>
      </c>
      <c r="L66" s="290" t="s">
        <v>388</v>
      </c>
      <c r="M66" s="170" t="s">
        <v>20</v>
      </c>
      <c r="N66" s="640" t="s">
        <v>20</v>
      </c>
      <c r="O66" s="637" t="str">
        <f t="shared" si="15"/>
        <v>SI</v>
      </c>
      <c r="P66" s="588">
        <v>1</v>
      </c>
      <c r="Q66" s="704">
        <v>40771</v>
      </c>
      <c r="R66" s="705">
        <v>41259</v>
      </c>
      <c r="S66" s="65">
        <f t="shared" si="27"/>
        <v>2012</v>
      </c>
      <c r="T66" s="66">
        <f>+IFERROR(INDEX(PARAMETROS!$B$53:$B$79,MATCH(S66,PARAMETROS!$A$53:$A$79,0)),"")</f>
        <v>566700</v>
      </c>
      <c r="U66" s="536">
        <v>595833420</v>
      </c>
      <c r="V66" s="67" t="s">
        <v>204</v>
      </c>
      <c r="W66" s="61" t="str">
        <f>IF(V66="","",IF(V66="COP","N/A",IF(V66="EUR",VLOOKUP(R66,'SH EURO'!$A$6:$B$6338,2,FALSE),"REVISAR")))</f>
        <v>N/A</v>
      </c>
      <c r="X66" s="68" t="str">
        <f t="shared" si="28"/>
        <v>N/A</v>
      </c>
      <c r="Y66" s="69">
        <f>IF(V66="","",IF(V66="COP",1,IF(W66&lt;&gt;"N/A",VLOOKUP(R66,'SH TRM'!$A$9:$B$8912,2,FALSE),"REVISAR")))</f>
        <v>1</v>
      </c>
      <c r="Z66" s="777">
        <f t="shared" si="29"/>
        <v>595833420</v>
      </c>
      <c r="AA66" s="70">
        <f t="shared" si="30"/>
        <v>1051.4088935944944</v>
      </c>
      <c r="AB66" s="70">
        <f t="shared" si="31"/>
        <v>1051.4088935944944</v>
      </c>
      <c r="AC66" s="70">
        <f t="shared" si="32"/>
        <v>1051.4088935944944</v>
      </c>
      <c r="AD66" s="70">
        <f t="shared" si="33"/>
        <v>1051.4088935944944</v>
      </c>
      <c r="AE66" s="906"/>
      <c r="AF66" s="906"/>
      <c r="AG66" s="640" t="str">
        <f t="shared" si="26"/>
        <v>CUMPLE</v>
      </c>
      <c r="AH66" s="901"/>
      <c r="AI66" s="901"/>
      <c r="AJ66" s="640" t="str">
        <f t="shared" si="0"/>
        <v>CUMPLE</v>
      </c>
      <c r="AK66" s="901"/>
      <c r="AL66" s="901"/>
      <c r="AM66" s="640" t="str">
        <f t="shared" si="1"/>
        <v>CUMPLE</v>
      </c>
      <c r="AN66" s="703">
        <v>24</v>
      </c>
      <c r="AO66" s="906" t="s">
        <v>20</v>
      </c>
      <c r="AP66" s="906"/>
      <c r="AQ66" s="906"/>
      <c r="AR66" s="906" t="s">
        <v>20</v>
      </c>
      <c r="AS66" s="906"/>
      <c r="AT66" s="906"/>
      <c r="AU66" s="906" t="s">
        <v>20</v>
      </c>
      <c r="AV66" s="906"/>
      <c r="AW66" s="906"/>
      <c r="AX66" s="640" t="s">
        <v>20</v>
      </c>
      <c r="AY66" s="902"/>
      <c r="AZ66" s="902"/>
      <c r="BA66" s="902"/>
      <c r="BB66" s="296"/>
      <c r="BC66" s="416"/>
      <c r="BI66" s="418"/>
    </row>
    <row r="67" spans="1:61" s="280" customFormat="1" ht="71.25">
      <c r="A67" s="910" t="s">
        <v>39</v>
      </c>
      <c r="B67" s="40" t="s">
        <v>389</v>
      </c>
      <c r="C67" s="532">
        <v>73</v>
      </c>
      <c r="D67" s="561" t="str">
        <f>+IFERROR(INDEX(DESEMPATE!$D$3:$D$80,MATCH('EXP GEN.'!B67,DESEMPATE!$C$3:$C$80,0)),"")</f>
        <v>CB INGENIEROS S.A.S</v>
      </c>
      <c r="E67" s="382" t="str">
        <f>IF(D67="","",IF(VLOOKUP(D67,DESEMPATE!D$3:$E$137,2,FALSE)=1,"N/A",IF(VLOOKUP(D67,DESEMPATE!D$3:$E$137,2,FALSE)&gt;=0.51,"SI","NO")))</f>
        <v>SI</v>
      </c>
      <c r="F67" s="366" t="s">
        <v>20</v>
      </c>
      <c r="G67" s="366" t="s">
        <v>20</v>
      </c>
      <c r="H67" s="366" t="s">
        <v>20</v>
      </c>
      <c r="I67" s="173" t="s">
        <v>237</v>
      </c>
      <c r="J67" s="173" t="s">
        <v>201</v>
      </c>
      <c r="K67" s="173" t="s">
        <v>390</v>
      </c>
      <c r="L67" s="529" t="s">
        <v>391</v>
      </c>
      <c r="M67" s="173" t="s">
        <v>20</v>
      </c>
      <c r="N67" s="646" t="s">
        <v>20</v>
      </c>
      <c r="O67" s="646" t="str">
        <f t="shared" si="15"/>
        <v>SI</v>
      </c>
      <c r="P67" s="41">
        <v>1</v>
      </c>
      <c r="Q67" s="42">
        <v>35177</v>
      </c>
      <c r="R67" s="42">
        <v>35563</v>
      </c>
      <c r="S67" s="73">
        <f t="shared" si="27"/>
        <v>1997</v>
      </c>
      <c r="T67" s="503">
        <f>+IFERROR(INDEX(PARAMETROS!$B$53:$B$79,MATCH(S67,PARAMETROS!$A$53:$A$79,0)),"")</f>
        <v>172005</v>
      </c>
      <c r="U67" s="609">
        <v>384734738</v>
      </c>
      <c r="V67" s="610" t="s">
        <v>204</v>
      </c>
      <c r="W67" s="40" t="str">
        <f>IF(V67="","",IF(V67="COP","N/A",IF(V67="EUR",VLOOKUP(R67,'SH EURO'!$A$6:$B$6338,2,FALSE),"REVISAR")))</f>
        <v>N/A</v>
      </c>
      <c r="X67" s="45" t="str">
        <f t="shared" si="28"/>
        <v>N/A</v>
      </c>
      <c r="Y67" s="46">
        <f>IF(V67="","",IF(V67="COP",1,IF(W67&lt;&gt;"N/A",VLOOKUP(R67,'SH TRM'!$A$9:$B$8912,2,FALSE),"REVISAR")))</f>
        <v>1</v>
      </c>
      <c r="Z67" s="778">
        <f t="shared" si="29"/>
        <v>384734738</v>
      </c>
      <c r="AA67" s="47">
        <f t="shared" si="30"/>
        <v>2236.7648498590156</v>
      </c>
      <c r="AB67" s="47">
        <f t="shared" si="31"/>
        <v>2236.7648498590156</v>
      </c>
      <c r="AC67" s="47">
        <f t="shared" si="32"/>
        <v>2236.7648498590156</v>
      </c>
      <c r="AD67" s="47">
        <f t="shared" si="33"/>
        <v>2236.7648498590156</v>
      </c>
      <c r="AE67" s="904" t="str">
        <f>IF(COUNTIF(AB67:AB70,"")=4,"",IF(SUM(AB67:AB70)&gt;=CM005M1,"CUMPLE","NO CUMPLE"))</f>
        <v>CUMPLE</v>
      </c>
      <c r="AF67" s="904" t="str">
        <f>IF(COUNTIF(AB67:AB70,"")=4,"",IF(COUNTIF(E67:E70,"N/A")&gt;0,IF(SUMIF(E67:E70,"N/A",AB67:AB70)&gt;=CM005LM1,"CUMPLE","NO CUMPLE"),IF(SUMIF(E67:E70,"SI",AB67:AB70)&gt;=CM005LM1,"CUMPLE","NO CUMPLE")))</f>
        <v>CUMPLE</v>
      </c>
      <c r="AG67" s="636" t="str">
        <f t="shared" ref="AG67:AG98" si="34">+IF(AB67="","",IF(AB67&gt;=CM005EMM1,"CUMPLE","NO CUMPLE"))</f>
        <v>CUMPLE</v>
      </c>
      <c r="AH67" s="900" t="str">
        <f>IF(COUNTIF(AC67:AC70,"")=4,"",IF(SUM(AC67:AC70)&gt;=CM005M2,"CUMPLE","NO CUMPLE"))</f>
        <v>CUMPLE</v>
      </c>
      <c r="AI67" s="900" t="str">
        <f>IF(COUNTIF(AC67:AC70,"")=4,"",IF(COUNTIF(E67:E70,"N/A")&gt;0,IF(SUMIF(E67:E70,"N/A",AC67:AC70)&gt;=CM005LM2,"CUMPLE","NO CUMPLE"),IF(SUMIF(E67:E70,"SI",AC67:AC70)&gt;=CM005LM2,"CUMPLE","NO CUMPLE")))</f>
        <v>CUMPLE</v>
      </c>
      <c r="AJ67" s="636" t="str">
        <f t="shared" ref="AJ67:AJ114" si="35">+IF(AC67="","",IF(AC67&gt;=CM005EMM2,"CUMPLE","NO CUMPLE"))</f>
        <v>CUMPLE</v>
      </c>
      <c r="AK67" s="900" t="str">
        <f>IF(COUNTIF(AD67:AD70,"")=4,"",IF(SUM(AD67:AD70)&gt;=CM005M3,"CUMPLE","NO CUMPLE"))</f>
        <v>CUMPLE</v>
      </c>
      <c r="AL67" s="900" t="str">
        <f>IF(COUNTIF(AD67:AD70,"")=4,"",IF(COUNTIF(E67:E70,"N/A")&gt;0,IF(SUMIF(E67:E70,"N/A",AD67:AD70)&gt;=CM005LM3,"CUMPLE","NO CUMPLE"),IF(SUMIF(E67:E70,"SI",AD67:AD70)&gt;=CM005LM3,"CUMPLE","NO CUMPLE")))</f>
        <v>CUMPLE</v>
      </c>
      <c r="AM67" s="636" t="str">
        <f t="shared" ref="AM67:AM114" si="36">+IF(AD67="","",IF(AD67&gt;=CM005EMM3,"CUMPLE","NO CUMPLE"))</f>
        <v>CUMPLE</v>
      </c>
      <c r="AN67" s="173">
        <v>8</v>
      </c>
      <c r="AO67" s="912" t="s">
        <v>192</v>
      </c>
      <c r="AP67" s="912"/>
      <c r="AQ67" s="912"/>
      <c r="AR67" s="912" t="s">
        <v>20</v>
      </c>
      <c r="AS67" s="912"/>
      <c r="AT67" s="912"/>
      <c r="AU67" s="912" t="s">
        <v>20</v>
      </c>
      <c r="AV67" s="912"/>
      <c r="AW67" s="912"/>
      <c r="AX67" s="646" t="s">
        <v>20</v>
      </c>
      <c r="AY67" s="900" t="s">
        <v>19</v>
      </c>
      <c r="AZ67" s="900" t="s">
        <v>19</v>
      </c>
      <c r="BA67" s="900" t="s">
        <v>19</v>
      </c>
      <c r="BB67" s="566"/>
      <c r="BC67" s="300"/>
      <c r="BI67" s="283"/>
    </row>
    <row r="68" spans="1:61" s="280" customFormat="1" ht="42.75">
      <c r="A68" s="911"/>
      <c r="B68" s="13" t="s">
        <v>389</v>
      </c>
      <c r="C68" s="14">
        <v>74</v>
      </c>
      <c r="D68" s="14" t="str">
        <f>+IFERROR(INDEX(DESEMPATE!$D$3:$D$80,MATCH('EXP GEN.'!B68,DESEMPATE!$C$3:$C$80,0)),"")</f>
        <v>CB INGENIEROS S.A.S</v>
      </c>
      <c r="E68" s="299" t="str">
        <f>IF(D68="","",IF(VLOOKUP(D68,DESEMPATE!D$3:$E$137,2,FALSE)=1,"N/A",IF(VLOOKUP(D68,DESEMPATE!D$3:$E$137,2,FALSE)&gt;=0.51,"SI","NO")))</f>
        <v>SI</v>
      </c>
      <c r="F68" s="364" t="s">
        <v>20</v>
      </c>
      <c r="G68" s="364" t="s">
        <v>20</v>
      </c>
      <c r="H68" s="364" t="s">
        <v>20</v>
      </c>
      <c r="I68" s="24" t="s">
        <v>215</v>
      </c>
      <c r="J68" s="24" t="s">
        <v>201</v>
      </c>
      <c r="K68" s="24" t="s">
        <v>392</v>
      </c>
      <c r="L68" s="288" t="s">
        <v>393</v>
      </c>
      <c r="M68" s="24" t="s">
        <v>20</v>
      </c>
      <c r="N68" s="638" t="s">
        <v>20</v>
      </c>
      <c r="O68" s="646" t="str">
        <f t="shared" si="15"/>
        <v>SI</v>
      </c>
      <c r="P68" s="25">
        <v>0.2</v>
      </c>
      <c r="Q68" s="328">
        <v>40079</v>
      </c>
      <c r="R68" s="18">
        <v>42094</v>
      </c>
      <c r="S68" s="19">
        <f t="shared" si="27"/>
        <v>2015</v>
      </c>
      <c r="T68" s="20">
        <f>+IFERROR(INDEX(PARAMETROS!$B$53:$B$79,MATCH(S68,PARAMETROS!$A$53:$A$79,0)),"")</f>
        <v>644350</v>
      </c>
      <c r="U68" s="680">
        <v>14008976863</v>
      </c>
      <c r="V68" s="21" t="s">
        <v>204</v>
      </c>
      <c r="W68" s="13" t="str">
        <f>IF(V68="","",IF(V68="COP","N/A",IF(V68="EUR",VLOOKUP(R68,'SH EURO'!$A$6:$B$6338,2,FALSE),"REVISAR")))</f>
        <v>N/A</v>
      </c>
      <c r="X68" s="22" t="str">
        <f t="shared" si="28"/>
        <v>N/A</v>
      </c>
      <c r="Y68" s="23">
        <f>IF(V68="","",IF(V68="COP",1,IF(W68&lt;&gt;"N/A",VLOOKUP(R68,'SH TRM'!$A$9:$B$8912,2,FALSE),"REVISAR")))</f>
        <v>1</v>
      </c>
      <c r="Z68" s="776">
        <f t="shared" si="29"/>
        <v>14008976863</v>
      </c>
      <c r="AA68" s="12">
        <f t="shared" si="30"/>
        <v>21741.253764258556</v>
      </c>
      <c r="AB68" s="12">
        <f t="shared" si="31"/>
        <v>4348.2507528517117</v>
      </c>
      <c r="AC68" s="12">
        <f t="shared" si="32"/>
        <v>4348.2507528517117</v>
      </c>
      <c r="AD68" s="12">
        <f t="shared" si="33"/>
        <v>4348.2507528517117</v>
      </c>
      <c r="AE68" s="903"/>
      <c r="AF68" s="903"/>
      <c r="AG68" s="638" t="str">
        <f t="shared" si="34"/>
        <v>CUMPLE</v>
      </c>
      <c r="AH68" s="901"/>
      <c r="AI68" s="901"/>
      <c r="AJ68" s="638" t="str">
        <f t="shared" si="35"/>
        <v>CUMPLE</v>
      </c>
      <c r="AK68" s="901"/>
      <c r="AL68" s="901"/>
      <c r="AM68" s="638" t="str">
        <f t="shared" si="36"/>
        <v>CUMPLE</v>
      </c>
      <c r="AN68" s="24">
        <v>76</v>
      </c>
      <c r="AO68" s="903" t="s">
        <v>20</v>
      </c>
      <c r="AP68" s="903"/>
      <c r="AQ68" s="903"/>
      <c r="AR68" s="903" t="s">
        <v>20</v>
      </c>
      <c r="AS68" s="903"/>
      <c r="AT68" s="903"/>
      <c r="AU68" s="903" t="s">
        <v>20</v>
      </c>
      <c r="AV68" s="903"/>
      <c r="AW68" s="903"/>
      <c r="AX68" s="638" t="s">
        <v>20</v>
      </c>
      <c r="AY68" s="901"/>
      <c r="AZ68" s="901"/>
      <c r="BA68" s="901"/>
      <c r="BB68" s="297"/>
      <c r="BC68" s="300"/>
      <c r="BI68" s="283"/>
    </row>
    <row r="69" spans="1:61" s="280" customFormat="1" ht="28.5">
      <c r="A69" s="911"/>
      <c r="B69" s="13" t="s">
        <v>389</v>
      </c>
      <c r="C69" s="14">
        <v>76</v>
      </c>
      <c r="D69" s="14" t="str">
        <f>+IFERROR(INDEX(DESEMPATE!$D$3:$D$80,MATCH('EXP GEN.'!B69,DESEMPATE!$C$3:$C$80,0)),"")</f>
        <v>CB INGENIEROS S.A.S</v>
      </c>
      <c r="E69" s="299" t="str">
        <f>IF(D69="","",IF(VLOOKUP(D69,DESEMPATE!D$3:$E$137,2,FALSE)=1,"N/A",IF(VLOOKUP(D69,DESEMPATE!D$3:$E$137,2,FALSE)&gt;=0.51,"SI","NO")))</f>
        <v>SI</v>
      </c>
      <c r="F69" s="364" t="s">
        <v>20</v>
      </c>
      <c r="G69" s="364" t="s">
        <v>20</v>
      </c>
      <c r="H69" s="364" t="s">
        <v>20</v>
      </c>
      <c r="I69" s="24" t="s">
        <v>394</v>
      </c>
      <c r="J69" s="24" t="s">
        <v>201</v>
      </c>
      <c r="K69" s="24" t="s">
        <v>395</v>
      </c>
      <c r="L69" s="288" t="s">
        <v>396</v>
      </c>
      <c r="M69" s="24" t="s">
        <v>20</v>
      </c>
      <c r="N69" s="638" t="s">
        <v>20</v>
      </c>
      <c r="O69" s="646" t="str">
        <f t="shared" si="15"/>
        <v>SI</v>
      </c>
      <c r="P69" s="17">
        <v>0.25</v>
      </c>
      <c r="Q69" s="18">
        <v>39534</v>
      </c>
      <c r="R69" s="18">
        <v>40628</v>
      </c>
      <c r="S69" s="19">
        <f t="shared" si="27"/>
        <v>2011</v>
      </c>
      <c r="T69" s="20">
        <f>+IFERROR(INDEX(PARAMETROS!$B$53:$B$79,MATCH(S69,PARAMETROS!$A$53:$A$79,0)),"")</f>
        <v>535600</v>
      </c>
      <c r="U69" s="681">
        <v>3753633746</v>
      </c>
      <c r="V69" s="44" t="s">
        <v>204</v>
      </c>
      <c r="W69" s="13" t="str">
        <f>IF(V69="","",IF(V69="COP","N/A",IF(V69="EUR",VLOOKUP(R69,'SH EURO'!$A$6:$B$6338,2,FALSE),"REVISAR")))</f>
        <v>N/A</v>
      </c>
      <c r="X69" s="22" t="str">
        <f t="shared" si="28"/>
        <v>N/A</v>
      </c>
      <c r="Y69" s="23">
        <f>IF(V69="","",IF(V69="COP",1,IF(W69&lt;&gt;"N/A",VLOOKUP(R69,'SH TRM'!$A$9:$B$8912,2,FALSE),"REVISAR")))</f>
        <v>1</v>
      </c>
      <c r="Z69" s="776">
        <f t="shared" si="29"/>
        <v>3753633746</v>
      </c>
      <c r="AA69" s="12">
        <f t="shared" si="30"/>
        <v>7008.2780918595963</v>
      </c>
      <c r="AB69" s="12">
        <f t="shared" si="31"/>
        <v>1752.0695229648991</v>
      </c>
      <c r="AC69" s="12">
        <f t="shared" si="32"/>
        <v>1752.0695229648991</v>
      </c>
      <c r="AD69" s="12">
        <f t="shared" si="33"/>
        <v>1752.0695229648991</v>
      </c>
      <c r="AE69" s="903"/>
      <c r="AF69" s="903"/>
      <c r="AG69" s="638" t="str">
        <f t="shared" si="34"/>
        <v>CUMPLE</v>
      </c>
      <c r="AH69" s="901"/>
      <c r="AI69" s="901"/>
      <c r="AJ69" s="638" t="str">
        <f t="shared" si="35"/>
        <v>CUMPLE</v>
      </c>
      <c r="AK69" s="901"/>
      <c r="AL69" s="901"/>
      <c r="AM69" s="638" t="str">
        <f t="shared" si="36"/>
        <v>CUMPLE</v>
      </c>
      <c r="AN69" s="24">
        <v>15</v>
      </c>
      <c r="AO69" s="903" t="s">
        <v>20</v>
      </c>
      <c r="AP69" s="903"/>
      <c r="AQ69" s="903"/>
      <c r="AR69" s="903" t="s">
        <v>20</v>
      </c>
      <c r="AS69" s="903"/>
      <c r="AT69" s="903"/>
      <c r="AU69" s="903" t="s">
        <v>20</v>
      </c>
      <c r="AV69" s="903"/>
      <c r="AW69" s="903"/>
      <c r="AX69" s="638" t="s">
        <v>20</v>
      </c>
      <c r="AY69" s="901"/>
      <c r="AZ69" s="901"/>
      <c r="BA69" s="901"/>
      <c r="BB69" s="297"/>
      <c r="BC69" s="300"/>
      <c r="BI69" s="283"/>
    </row>
    <row r="70" spans="1:61" s="417" customFormat="1" ht="57.75" thickBot="1">
      <c r="A70" s="911"/>
      <c r="B70" s="61" t="s">
        <v>397</v>
      </c>
      <c r="C70" s="76">
        <v>78</v>
      </c>
      <c r="D70" s="76" t="str">
        <f>+IFERROR(INDEX(DESEMPATE!$D$3:$D$80,MATCH('EXP GEN.'!B70,DESEMPATE!$C$3:$C$80,0)),"")</f>
        <v>GPO COLOMBIA S.A.S</v>
      </c>
      <c r="E70" s="381" t="str">
        <f>IF(D70="","",IF(VLOOKUP(D70,DESEMPATE!D$3:$E$137,2,FALSE)=1,"N/A",IF(VLOOKUP(D70,DESEMPATE!D$3:$E$137,2,FALSE)&gt;=0.51,"SI","NO")))</f>
        <v>NO</v>
      </c>
      <c r="F70" s="365" t="s">
        <v>20</v>
      </c>
      <c r="G70" s="365" t="s">
        <v>20</v>
      </c>
      <c r="H70" s="365" t="s">
        <v>20</v>
      </c>
      <c r="I70" s="170" t="s">
        <v>398</v>
      </c>
      <c r="J70" s="170" t="s">
        <v>210</v>
      </c>
      <c r="K70" s="170"/>
      <c r="L70" s="290" t="s">
        <v>399</v>
      </c>
      <c r="M70" s="170" t="s">
        <v>20</v>
      </c>
      <c r="N70" s="640" t="s">
        <v>20</v>
      </c>
      <c r="O70" s="637" t="str">
        <f t="shared" si="15"/>
        <v>SI</v>
      </c>
      <c r="P70" s="63">
        <v>0.4</v>
      </c>
      <c r="Q70" s="64">
        <v>37681</v>
      </c>
      <c r="R70" s="64">
        <v>39933</v>
      </c>
      <c r="S70" s="65">
        <f t="shared" si="27"/>
        <v>2009</v>
      </c>
      <c r="T70" s="66">
        <f>+IFERROR(INDEX(PARAMETROS!$B$53:$B$79,MATCH(S70,PARAMETROS!$A$53:$A$79,0)),"")</f>
        <v>496900</v>
      </c>
      <c r="U70" s="536">
        <v>3278461.6</v>
      </c>
      <c r="V70" s="67" t="s">
        <v>213</v>
      </c>
      <c r="W70" s="61">
        <f>IF(V70="","",IF(V70="COP","N/A",IF(V70="EUR",VLOOKUP(R70,'SH EURO'!$A$6:$B$6338,2,FALSE),"REVISAR")))</f>
        <v>1.3213999999999999</v>
      </c>
      <c r="X70" s="68">
        <f t="shared" si="28"/>
        <v>4332159.1582399998</v>
      </c>
      <c r="Y70" s="69">
        <f>IF(V70="","",IF(V70="COP",1,IF(W70&lt;&gt;"N/A",VLOOKUP(R70,'SH TRM'!$A$9:$B$8912,2,FALSE),"REVISAR")))</f>
        <v>2289.73</v>
      </c>
      <c r="Z70" s="777">
        <f t="shared" si="29"/>
        <v>9919474789.3968754</v>
      </c>
      <c r="AA70" s="70">
        <f t="shared" si="30"/>
        <v>19962.71843307884</v>
      </c>
      <c r="AB70" s="70">
        <f t="shared" si="31"/>
        <v>7985.0873732315367</v>
      </c>
      <c r="AC70" s="70">
        <f t="shared" si="32"/>
        <v>7985.0873732315367</v>
      </c>
      <c r="AD70" s="70">
        <f t="shared" si="33"/>
        <v>7985.0873732315367</v>
      </c>
      <c r="AE70" s="906"/>
      <c r="AF70" s="906"/>
      <c r="AG70" s="640" t="str">
        <f t="shared" si="34"/>
        <v>CUMPLE</v>
      </c>
      <c r="AH70" s="901"/>
      <c r="AI70" s="901"/>
      <c r="AJ70" s="640" t="str">
        <f t="shared" si="35"/>
        <v>CUMPLE</v>
      </c>
      <c r="AK70" s="901"/>
      <c r="AL70" s="901"/>
      <c r="AM70" s="640" t="str">
        <f t="shared" si="36"/>
        <v>CUMPLE</v>
      </c>
      <c r="AN70" s="170">
        <v>30</v>
      </c>
      <c r="AO70" s="907" t="s">
        <v>192</v>
      </c>
      <c r="AP70" s="908"/>
      <c r="AQ70" s="909"/>
      <c r="AR70" s="907" t="s">
        <v>20</v>
      </c>
      <c r="AS70" s="908"/>
      <c r="AT70" s="909"/>
      <c r="AU70" s="907" t="s">
        <v>20</v>
      </c>
      <c r="AV70" s="908"/>
      <c r="AW70" s="909"/>
      <c r="AX70" s="640" t="s">
        <v>20</v>
      </c>
      <c r="AY70" s="902"/>
      <c r="AZ70" s="902"/>
      <c r="BA70" s="902"/>
      <c r="BB70" s="296"/>
      <c r="BC70" s="416"/>
      <c r="BI70" s="418"/>
    </row>
    <row r="71" spans="1:61" s="280" customFormat="1" ht="42.75">
      <c r="A71" s="910" t="s">
        <v>40</v>
      </c>
      <c r="B71" s="40" t="s">
        <v>400</v>
      </c>
      <c r="C71" s="532">
        <v>289</v>
      </c>
      <c r="D71" s="561" t="str">
        <f>+IFERROR(INDEX(DESEMPATE!$D$3:$D$80,MATCH('EXP GEN.'!B71,DESEMPATE!$C$3:$C$80,0)),"")</f>
        <v>JASEN CONSULTORES S.A.S</v>
      </c>
      <c r="E71" s="382" t="str">
        <f>IF(D71="","",IF(VLOOKUP(D71,DESEMPATE!D$3:$E$137,2,FALSE)=1,"N/A",IF(VLOOKUP(D71,DESEMPATE!D$3:$E$137,2,FALSE)&gt;=0.51,"SI","NO")))</f>
        <v>SI</v>
      </c>
      <c r="F71" s="586" t="s">
        <v>20</v>
      </c>
      <c r="G71" s="586" t="s">
        <v>20</v>
      </c>
      <c r="H71" s="586" t="s">
        <v>20</v>
      </c>
      <c r="I71" s="173" t="s">
        <v>401</v>
      </c>
      <c r="J71" s="173" t="s">
        <v>201</v>
      </c>
      <c r="K71" s="173">
        <v>2134277</v>
      </c>
      <c r="L71" s="529" t="s">
        <v>402</v>
      </c>
      <c r="M71" s="173" t="s">
        <v>20</v>
      </c>
      <c r="N71" s="646" t="s">
        <v>20</v>
      </c>
      <c r="O71" s="646" t="str">
        <f t="shared" si="15"/>
        <v>SI</v>
      </c>
      <c r="P71" s="41">
        <v>1</v>
      </c>
      <c r="Q71" s="42">
        <v>41673</v>
      </c>
      <c r="R71" s="42">
        <v>42338</v>
      </c>
      <c r="S71" s="73">
        <f t="shared" si="27"/>
        <v>2015</v>
      </c>
      <c r="T71" s="503">
        <f>+IFERROR(INDEX(PARAMETROS!$B$53:$B$79,MATCH(S71,PARAMETROS!$A$53:$A$79,0)),"")</f>
        <v>644350</v>
      </c>
      <c r="U71" s="609">
        <v>1561416399</v>
      </c>
      <c r="V71" s="610" t="s">
        <v>204</v>
      </c>
      <c r="W71" s="40" t="str">
        <f>IF(V71="","",IF(V71="COP","N/A",IF(V71="EUR",VLOOKUP(R71,'SH EURO'!$A$6:$B$6338,2,FALSE),"REVISAR")))</f>
        <v>N/A</v>
      </c>
      <c r="X71" s="45" t="str">
        <f t="shared" si="28"/>
        <v>N/A</v>
      </c>
      <c r="Y71" s="46">
        <f>IF(V71="","",IF(V71="COP",1,IF(W71&lt;&gt;"N/A",VLOOKUP(R71,'SH TRM'!$A$9:$B$8912,2,FALSE),"REVISAR")))</f>
        <v>1</v>
      </c>
      <c r="Z71" s="778">
        <f t="shared" si="29"/>
        <v>1561416399</v>
      </c>
      <c r="AA71" s="47">
        <f t="shared" si="30"/>
        <v>2423.2426460774423</v>
      </c>
      <c r="AB71" s="47">
        <f t="shared" si="31"/>
        <v>2423.2426460774423</v>
      </c>
      <c r="AC71" s="47">
        <f t="shared" si="32"/>
        <v>2423.2426460774423</v>
      </c>
      <c r="AD71" s="47">
        <f t="shared" si="33"/>
        <v>2423.2426460774423</v>
      </c>
      <c r="AE71" s="904" t="str">
        <f>IF(COUNTIF(AB71:AB74,"")=4,"",IF(SUM(AB71:AB74)&gt;=CM005M1,"CUMPLE","NO CUMPLE"))</f>
        <v>CUMPLE</v>
      </c>
      <c r="AF71" s="904" t="str">
        <f>IF(COUNTIF(AB71:AB74,"")=4,"",IF(COUNTIF(E71:E74,"N/A")&gt;0,IF(SUMIF(E71:E74,"N/A",AB71:AB74)&gt;=CM005LM1,"CUMPLE","NO CUMPLE"),IF(SUMIF(E71:E74,"SI",AB71:AB74)&gt;=CM005LM1,"CUMPLE","NO CUMPLE")))</f>
        <v>CUMPLE</v>
      </c>
      <c r="AG71" s="636" t="str">
        <f t="shared" si="34"/>
        <v>CUMPLE</v>
      </c>
      <c r="AH71" s="900" t="str">
        <f>IF(COUNTIF(AC71:AC74,"")=4,"",IF(SUM(AC71:AC74)&gt;=CM005M2,"CUMPLE","NO CUMPLE"))</f>
        <v>CUMPLE</v>
      </c>
      <c r="AI71" s="900" t="str">
        <f>IF(COUNTIF(AC71:AC74,"")=4,"",IF(COUNTIF(E71:E74,"N/A")&gt;0,IF(SUMIF(E71:E74,"N/A",AC71:AC74)&gt;=CM005LM2,"CUMPLE","NO CUMPLE"),IF(SUMIF(E71:E74,"SI",AC71:AC74)&gt;=CM005LM2,"CUMPLE","NO CUMPLE")))</f>
        <v>CUMPLE</v>
      </c>
      <c r="AJ71" s="636" t="str">
        <f t="shared" si="35"/>
        <v>CUMPLE</v>
      </c>
      <c r="AK71" s="900" t="str">
        <f>IF(COUNTIF(AD71:AD74,"")=4,"",IF(SUM(AD71:AD74)&gt;=CM005M3,"CUMPLE","NO CUMPLE"))</f>
        <v>CUMPLE</v>
      </c>
      <c r="AL71" s="900" t="str">
        <f>IF(COUNTIF(AD71:AD74,"")=4,"",IF(COUNTIF(E71:E74,"N/A")&gt;0,IF(SUMIF(E71:E74,"N/A",AD71:AD74)&gt;=CM005LM3,"CUMPLE","NO CUMPLE"),IF(SUMIF(E71:E74,"SI",AD71:AD74)&gt;=CM005LM3,"CUMPLE","NO CUMPLE")))</f>
        <v>CUMPLE</v>
      </c>
      <c r="AM71" s="636" t="str">
        <f t="shared" si="36"/>
        <v>CUMPLE</v>
      </c>
      <c r="AN71" s="173">
        <v>69</v>
      </c>
      <c r="AO71" s="912" t="s">
        <v>20</v>
      </c>
      <c r="AP71" s="912"/>
      <c r="AQ71" s="912"/>
      <c r="AR71" s="912" t="s">
        <v>20</v>
      </c>
      <c r="AS71" s="912"/>
      <c r="AT71" s="912"/>
      <c r="AU71" s="912" t="s">
        <v>20</v>
      </c>
      <c r="AV71" s="912"/>
      <c r="AW71" s="912"/>
      <c r="AX71" s="646" t="s">
        <v>20</v>
      </c>
      <c r="AY71" s="900" t="s">
        <v>19</v>
      </c>
      <c r="AZ71" s="900" t="s">
        <v>19</v>
      </c>
      <c r="BA71" s="900" t="s">
        <v>19</v>
      </c>
      <c r="BB71" s="566"/>
      <c r="BC71" s="300"/>
      <c r="BI71" s="283"/>
    </row>
    <row r="72" spans="1:61" s="280" customFormat="1" ht="57">
      <c r="A72" s="911"/>
      <c r="B72" s="13" t="s">
        <v>400</v>
      </c>
      <c r="C72" s="14">
        <v>296</v>
      </c>
      <c r="D72" s="14" t="str">
        <f>+IFERROR(INDEX(DESEMPATE!$D$3:$D$80,MATCH('EXP GEN.'!B72,DESEMPATE!$C$3:$C$80,0)),"")</f>
        <v>JASEN CONSULTORES S.A.S</v>
      </c>
      <c r="E72" s="299" t="str">
        <f>IF(D72="","",IF(VLOOKUP(D72,DESEMPATE!D$3:$E$137,2,FALSE)=1,"N/A",IF(VLOOKUP(D72,DESEMPATE!D$3:$E$137,2,FALSE)&gt;=0.51,"SI","NO")))</f>
        <v>SI</v>
      </c>
      <c r="F72" s="364" t="s">
        <v>20</v>
      </c>
      <c r="G72" s="364" t="s">
        <v>20</v>
      </c>
      <c r="H72" s="364" t="s">
        <v>20</v>
      </c>
      <c r="I72" s="24" t="s">
        <v>403</v>
      </c>
      <c r="J72" s="24" t="s">
        <v>201</v>
      </c>
      <c r="K72" s="24" t="s">
        <v>404</v>
      </c>
      <c r="L72" s="288" t="s">
        <v>405</v>
      </c>
      <c r="M72" s="24" t="s">
        <v>20</v>
      </c>
      <c r="N72" s="638" t="s">
        <v>20</v>
      </c>
      <c r="O72" s="646" t="str">
        <f t="shared" si="15"/>
        <v>SI</v>
      </c>
      <c r="P72" s="25">
        <v>0.7</v>
      </c>
      <c r="Q72" s="328">
        <v>40961</v>
      </c>
      <c r="R72" s="18">
        <v>41273</v>
      </c>
      <c r="S72" s="19">
        <f t="shared" si="27"/>
        <v>2012</v>
      </c>
      <c r="T72" s="20">
        <f>+IFERROR(INDEX(PARAMETROS!$B$53:$B$79,MATCH(S72,PARAMETROS!$A$53:$A$79,0)),"")</f>
        <v>566700</v>
      </c>
      <c r="U72" s="680">
        <f>599061613+168515914.4</f>
        <v>767577527.39999998</v>
      </c>
      <c r="V72" s="21" t="s">
        <v>204</v>
      </c>
      <c r="W72" s="13" t="str">
        <f>IF(V72="","",IF(V72="COP","N/A",IF(V72="EUR",VLOOKUP(R72,'SH EURO'!$A$6:$B$6338,2,FALSE),"REVISAR")))</f>
        <v>N/A</v>
      </c>
      <c r="X72" s="22" t="str">
        <f t="shared" si="28"/>
        <v>N/A</v>
      </c>
      <c r="Y72" s="23">
        <f>IF(V72="","",IF(V72="COP",1,IF(W72&lt;&gt;"N/A",VLOOKUP(R72,'SH TRM'!$A$9:$B$8912,2,FALSE),"REVISAR")))</f>
        <v>1</v>
      </c>
      <c r="Z72" s="776">
        <f t="shared" si="29"/>
        <v>767577527.39999998</v>
      </c>
      <c r="AA72" s="12">
        <f t="shared" si="30"/>
        <v>1354.4689031233456</v>
      </c>
      <c r="AB72" s="12">
        <f t="shared" si="31"/>
        <v>948.12823218634185</v>
      </c>
      <c r="AC72" s="12">
        <f t="shared" si="32"/>
        <v>948.12823218634185</v>
      </c>
      <c r="AD72" s="12">
        <f t="shared" si="33"/>
        <v>948.12823218634185</v>
      </c>
      <c r="AE72" s="903"/>
      <c r="AF72" s="903"/>
      <c r="AG72" s="638" t="str">
        <f t="shared" si="34"/>
        <v>CUMPLE</v>
      </c>
      <c r="AH72" s="901"/>
      <c r="AI72" s="901"/>
      <c r="AJ72" s="638" t="str">
        <f t="shared" si="35"/>
        <v>CUMPLE</v>
      </c>
      <c r="AK72" s="901"/>
      <c r="AL72" s="901"/>
      <c r="AM72" s="638" t="str">
        <f t="shared" si="36"/>
        <v>CUMPLE</v>
      </c>
      <c r="AN72" s="24">
        <v>3</v>
      </c>
      <c r="AO72" s="903" t="s">
        <v>20</v>
      </c>
      <c r="AP72" s="903"/>
      <c r="AQ72" s="903"/>
      <c r="AR72" s="903" t="s">
        <v>20</v>
      </c>
      <c r="AS72" s="903"/>
      <c r="AT72" s="903"/>
      <c r="AU72" s="903" t="s">
        <v>192</v>
      </c>
      <c r="AV72" s="903"/>
      <c r="AW72" s="903"/>
      <c r="AX72" s="638" t="s">
        <v>20</v>
      </c>
      <c r="AY72" s="901"/>
      <c r="AZ72" s="901"/>
      <c r="BA72" s="901"/>
      <c r="BB72" s="297"/>
      <c r="BC72" s="300"/>
      <c r="BI72" s="283"/>
    </row>
    <row r="73" spans="1:61" s="280" customFormat="1" ht="42.75">
      <c r="A73" s="911"/>
      <c r="B73" s="13" t="s">
        <v>400</v>
      </c>
      <c r="C73" s="14">
        <v>303</v>
      </c>
      <c r="D73" s="14" t="str">
        <f>+IFERROR(INDEX(DESEMPATE!$D$3:$D$80,MATCH('EXP GEN.'!B73,DESEMPATE!$C$3:$C$80,0)),"")</f>
        <v>JASEN CONSULTORES S.A.S</v>
      </c>
      <c r="E73" s="299" t="str">
        <f>IF(D73="","",IF(VLOOKUP(D73,DESEMPATE!D$3:$E$137,2,FALSE)=1,"N/A",IF(VLOOKUP(D73,DESEMPATE!D$3:$E$137,2,FALSE)&gt;=0.51,"SI","NO")))</f>
        <v>SI</v>
      </c>
      <c r="F73" s="364" t="s">
        <v>20</v>
      </c>
      <c r="G73" s="364" t="s">
        <v>20</v>
      </c>
      <c r="H73" s="364" t="s">
        <v>20</v>
      </c>
      <c r="I73" s="24" t="s">
        <v>215</v>
      </c>
      <c r="J73" s="24" t="s">
        <v>201</v>
      </c>
      <c r="K73" s="24" t="s">
        <v>406</v>
      </c>
      <c r="L73" s="288" t="s">
        <v>407</v>
      </c>
      <c r="M73" s="24" t="s">
        <v>20</v>
      </c>
      <c r="N73" s="638" t="s">
        <v>20</v>
      </c>
      <c r="O73" s="646" t="str">
        <f t="shared" si="15"/>
        <v>SI</v>
      </c>
      <c r="P73" s="17">
        <v>0.2</v>
      </c>
      <c r="Q73" s="18">
        <v>41254</v>
      </c>
      <c r="R73" s="18">
        <v>42035</v>
      </c>
      <c r="S73" s="19">
        <f t="shared" si="27"/>
        <v>2015</v>
      </c>
      <c r="T73" s="20">
        <f>+IFERROR(INDEX(PARAMETROS!$B$53:$B$79,MATCH(S73,PARAMETROS!$A$53:$A$79,0)),"")</f>
        <v>644350</v>
      </c>
      <c r="U73" s="681">
        <v>2160762157</v>
      </c>
      <c r="V73" s="44" t="s">
        <v>204</v>
      </c>
      <c r="W73" s="13" t="str">
        <f>IF(V73="","",IF(V73="COP","N/A",IF(V73="EUR",VLOOKUP(R73,'SH EURO'!$A$6:$B$6338,2,FALSE),"REVISAR")))</f>
        <v>N/A</v>
      </c>
      <c r="X73" s="22" t="str">
        <f t="shared" si="28"/>
        <v>N/A</v>
      </c>
      <c r="Y73" s="23">
        <f>IF(V73="","",IF(V73="COP",1,IF(W73&lt;&gt;"N/A",VLOOKUP(R73,'SH TRM'!$A$9:$B$8912,2,FALSE),"REVISAR")))</f>
        <v>1</v>
      </c>
      <c r="Z73" s="776">
        <f t="shared" si="29"/>
        <v>2160762157</v>
      </c>
      <c r="AA73" s="12">
        <f t="shared" si="30"/>
        <v>3353.3982416388608</v>
      </c>
      <c r="AB73" s="12">
        <f t="shared" si="31"/>
        <v>670.67964832777216</v>
      </c>
      <c r="AC73" s="12">
        <f t="shared" si="32"/>
        <v>670.67964832777216</v>
      </c>
      <c r="AD73" s="12">
        <f t="shared" si="33"/>
        <v>670.67964832777216</v>
      </c>
      <c r="AE73" s="903"/>
      <c r="AF73" s="903"/>
      <c r="AG73" s="638" t="str">
        <f t="shared" si="34"/>
        <v>CUMPLE</v>
      </c>
      <c r="AH73" s="901"/>
      <c r="AI73" s="901"/>
      <c r="AJ73" s="638" t="str">
        <f t="shared" si="35"/>
        <v>CUMPLE</v>
      </c>
      <c r="AK73" s="901"/>
      <c r="AL73" s="901"/>
      <c r="AM73" s="638" t="str">
        <f t="shared" si="36"/>
        <v>CUMPLE</v>
      </c>
      <c r="AN73" s="12">
        <v>71</v>
      </c>
      <c r="AO73" s="903" t="s">
        <v>20</v>
      </c>
      <c r="AP73" s="903"/>
      <c r="AQ73" s="903"/>
      <c r="AR73" s="903" t="s">
        <v>20</v>
      </c>
      <c r="AS73" s="903"/>
      <c r="AT73" s="903"/>
      <c r="AU73" s="903" t="s">
        <v>20</v>
      </c>
      <c r="AV73" s="903"/>
      <c r="AW73" s="903"/>
      <c r="AX73" s="638" t="s">
        <v>20</v>
      </c>
      <c r="AY73" s="901"/>
      <c r="AZ73" s="901"/>
      <c r="BA73" s="901"/>
      <c r="BB73" s="811"/>
      <c r="BC73" s="300"/>
      <c r="BI73" s="283"/>
    </row>
    <row r="74" spans="1:61" s="417" customFormat="1" ht="100.5" thickBot="1">
      <c r="A74" s="911"/>
      <c r="B74" s="61" t="s">
        <v>408</v>
      </c>
      <c r="C74" s="76">
        <v>312</v>
      </c>
      <c r="D74" s="76" t="str">
        <f>+IFERROR(INDEX(DESEMPATE!$D$3:$D$80,MATCH('EXP GEN.'!B74,DESEMPATE!$C$3:$C$80,0)),"")</f>
        <v>INGEPROYECT LTDA</v>
      </c>
      <c r="E74" s="381" t="str">
        <f>IF(D74="","",IF(VLOOKUP(D74,DESEMPATE!D$3:$E$137,2,FALSE)=1,"N/A",IF(VLOOKUP(D74,DESEMPATE!D$3:$E$137,2,FALSE)&gt;=0.51,"SI","NO")))</f>
        <v>NO</v>
      </c>
      <c r="F74" s="572" t="s">
        <v>20</v>
      </c>
      <c r="G74" s="572" t="s">
        <v>20</v>
      </c>
      <c r="H74" s="572" t="s">
        <v>20</v>
      </c>
      <c r="I74" s="170" t="s">
        <v>409</v>
      </c>
      <c r="J74" s="170" t="s">
        <v>201</v>
      </c>
      <c r="K74" s="675" t="s">
        <v>410</v>
      </c>
      <c r="L74" s="290" t="s">
        <v>411</v>
      </c>
      <c r="M74" s="170" t="s">
        <v>20</v>
      </c>
      <c r="N74" s="522" t="s">
        <v>20</v>
      </c>
      <c r="O74" s="637" t="str">
        <f t="shared" si="15"/>
        <v>SI</v>
      </c>
      <c r="P74" s="63">
        <v>0.05</v>
      </c>
      <c r="Q74" s="676">
        <v>40954</v>
      </c>
      <c r="R74" s="64">
        <v>42471</v>
      </c>
      <c r="S74" s="65">
        <f t="shared" si="27"/>
        <v>2016</v>
      </c>
      <c r="T74" s="66">
        <f>+IFERROR(INDEX(PARAMETROS!$B$53:$B$79,MATCH(S74,PARAMETROS!$A$53:$A$79,0)),"")</f>
        <v>689455</v>
      </c>
      <c r="U74" s="682">
        <v>6977164104</v>
      </c>
      <c r="V74" s="67" t="s">
        <v>204</v>
      </c>
      <c r="W74" s="61" t="str">
        <f>IF(V74="","",IF(V74="COP","N/A",IF(V74="EUR",VLOOKUP(R74,'SH EURO'!$A$6:$B$6338,2,FALSE),"REVISAR")))</f>
        <v>N/A</v>
      </c>
      <c r="X74" s="68" t="str">
        <f t="shared" si="28"/>
        <v>N/A</v>
      </c>
      <c r="Y74" s="69">
        <f>IF(V74="","",IF(V74="COP",1,IF(W74&lt;&gt;"N/A",VLOOKUP(R74,'SH TRM'!$A$9:$B$8912,2,FALSE),"REVISAR")))</f>
        <v>1</v>
      </c>
      <c r="Z74" s="777">
        <f t="shared" si="29"/>
        <v>6977164104</v>
      </c>
      <c r="AA74" s="70">
        <f t="shared" si="30"/>
        <v>10119.825230073029</v>
      </c>
      <c r="AB74" s="70">
        <f t="shared" si="31"/>
        <v>505.99126150365146</v>
      </c>
      <c r="AC74" s="70">
        <f t="shared" si="32"/>
        <v>505.99126150365146</v>
      </c>
      <c r="AD74" s="70">
        <f t="shared" si="33"/>
        <v>505.99126150365146</v>
      </c>
      <c r="AE74" s="906"/>
      <c r="AF74" s="906"/>
      <c r="AG74" s="640" t="str">
        <f t="shared" si="34"/>
        <v>CUMPLE</v>
      </c>
      <c r="AH74" s="901"/>
      <c r="AI74" s="901"/>
      <c r="AJ74" s="640" t="str">
        <f t="shared" si="35"/>
        <v>CUMPLE</v>
      </c>
      <c r="AK74" s="901"/>
      <c r="AL74" s="901"/>
      <c r="AM74" s="640" t="str">
        <f t="shared" si="36"/>
        <v>CUMPLE</v>
      </c>
      <c r="AN74" s="70"/>
      <c r="AO74" s="906"/>
      <c r="AP74" s="906"/>
      <c r="AQ74" s="906"/>
      <c r="AR74" s="906"/>
      <c r="AS74" s="906"/>
      <c r="AT74" s="906"/>
      <c r="AU74" s="906"/>
      <c r="AV74" s="906"/>
      <c r="AW74" s="906"/>
      <c r="AX74" s="640"/>
      <c r="AY74" s="902"/>
      <c r="AZ74" s="902"/>
      <c r="BA74" s="902"/>
      <c r="BB74" s="296"/>
      <c r="BC74" s="416"/>
      <c r="BI74" s="418"/>
    </row>
    <row r="75" spans="1:61" s="280" customFormat="1" ht="71.25">
      <c r="A75" s="910" t="s">
        <v>41</v>
      </c>
      <c r="B75" s="40" t="s">
        <v>412</v>
      </c>
      <c r="C75" s="532">
        <v>103</v>
      </c>
      <c r="D75" s="561" t="str">
        <f>+IFERROR(INDEX(DESEMPATE!$D$3:$D$80,MATCH('EXP GEN.'!B75,DESEMPATE!$C$3:$C$80,0)),"")</f>
        <v>MAB INGENIERÍA DE VALOR S.A.</v>
      </c>
      <c r="E75" s="382" t="str">
        <f>IF(D75="","",IF(VLOOKUP(D75,DESEMPATE!D$3:$E$137,2,FALSE)=1,"N/A",IF(VLOOKUP(D75,DESEMPATE!D$3:$E$137,2,FALSE)&gt;=0.51,"SI","NO")))</f>
        <v>SI</v>
      </c>
      <c r="F75" s="366" t="s">
        <v>20</v>
      </c>
      <c r="G75" s="366" t="s">
        <v>20</v>
      </c>
      <c r="H75" s="366" t="s">
        <v>20</v>
      </c>
      <c r="I75" s="173" t="s">
        <v>290</v>
      </c>
      <c r="J75" s="173" t="s">
        <v>201</v>
      </c>
      <c r="K75" s="173" t="s">
        <v>413</v>
      </c>
      <c r="L75" s="529" t="s">
        <v>414</v>
      </c>
      <c r="M75" s="173" t="s">
        <v>20</v>
      </c>
      <c r="N75" s="646" t="s">
        <v>20</v>
      </c>
      <c r="O75" s="646" t="str">
        <f t="shared" si="15"/>
        <v>SI</v>
      </c>
      <c r="P75" s="41">
        <v>0.7</v>
      </c>
      <c r="Q75" s="42">
        <v>39615</v>
      </c>
      <c r="R75" s="42">
        <v>41502</v>
      </c>
      <c r="S75" s="73">
        <f t="shared" si="27"/>
        <v>2013</v>
      </c>
      <c r="T75" s="503">
        <f>+IFERROR(INDEX(PARAMETROS!$B$53:$B$79,MATCH(S75,PARAMETROS!$A$53:$A$79,0)),"")</f>
        <v>589500</v>
      </c>
      <c r="U75" s="609">
        <v>28736581560</v>
      </c>
      <c r="V75" s="610" t="s">
        <v>204</v>
      </c>
      <c r="W75" s="40" t="str">
        <f>IF(V75="","",IF(V75="COP","N/A",IF(V75="EUR",VLOOKUP(R75,'SH EURO'!$A$6:$B$6338,2,FALSE),"REVISAR")))</f>
        <v>N/A</v>
      </c>
      <c r="X75" s="45" t="str">
        <f t="shared" si="28"/>
        <v>N/A</v>
      </c>
      <c r="Y75" s="46">
        <f>IF(V75="","",IF(V75="COP",1,IF(W75&lt;&gt;"N/A",VLOOKUP(R75,'SH TRM'!$A$9:$B$8912,2,FALSE),"REVISAR")))</f>
        <v>1</v>
      </c>
      <c r="Z75" s="778">
        <f t="shared" si="29"/>
        <v>28736581560</v>
      </c>
      <c r="AA75" s="47">
        <f t="shared" si="30"/>
        <v>48747.381781170487</v>
      </c>
      <c r="AB75" s="47">
        <f t="shared" si="31"/>
        <v>34123.167246819336</v>
      </c>
      <c r="AC75" s="47">
        <f t="shared" si="32"/>
        <v>34123.167246819336</v>
      </c>
      <c r="AD75" s="47">
        <f t="shared" si="33"/>
        <v>34123.167246819336</v>
      </c>
      <c r="AE75" s="904" t="str">
        <f>IF(COUNTIF(AB75:AB78,"")=4,"",IF(SUM(AB75:AB78)&gt;=CM005M1,"CUMPLE","NO CUMPLE"))</f>
        <v>CUMPLE</v>
      </c>
      <c r="AF75" s="904" t="str">
        <f>IF(COUNTIF(AB75:AB78,"")=4,"",IF(COUNTIF(E75:E78,"N/A")&gt;0,IF(SUMIF(E75:E78,"N/A",AB75:AB78)&gt;=CM005LM1,"CUMPLE","NO CUMPLE"),IF(SUMIF(E75:E78,"SI",AB75:AB78)&gt;=CM005LM1,"CUMPLE","NO CUMPLE")))</f>
        <v>CUMPLE</v>
      </c>
      <c r="AG75" s="636" t="str">
        <f t="shared" si="34"/>
        <v>CUMPLE</v>
      </c>
      <c r="AH75" s="900" t="str">
        <f>IF(COUNTIF(AC75:AC78,"")=4,"",IF(SUM(AC75:AC78)&gt;=CM005M2,"CUMPLE","NO CUMPLE"))</f>
        <v>CUMPLE</v>
      </c>
      <c r="AI75" s="900" t="str">
        <f>IF(COUNTIF(AC75:AC78,"")=4,"",IF(COUNTIF(E75:E78,"N/A")&gt;0,IF(SUMIF(E75:E78,"N/A",AC75:AC78)&gt;=CM005LM2,"CUMPLE","NO CUMPLE"),IF(SUMIF(E75:E78,"SI",AC75:AC78)&gt;=CM005LM2,"CUMPLE","NO CUMPLE")))</f>
        <v>CUMPLE</v>
      </c>
      <c r="AJ75" s="636" t="str">
        <f t="shared" si="35"/>
        <v>CUMPLE</v>
      </c>
      <c r="AK75" s="900" t="str">
        <f>IF(COUNTIF(AD75:AD78,"")=4,"",IF(SUM(AD75:AD78)&gt;=CM005M3,"CUMPLE","NO CUMPLE"))</f>
        <v>CUMPLE</v>
      </c>
      <c r="AL75" s="900" t="str">
        <f>IF(COUNTIF(AD75:AD78,"")=4,"",IF(COUNTIF(E75:E78,"N/A")&gt;0,IF(SUMIF(E75:E78,"N/A",AD75:AD78)&gt;=CM005LM3,"CUMPLE","NO CUMPLE"),IF(SUMIF(E75:E78,"SI",AD75:AD78)&gt;=CM005LM3,"CUMPLE","NO CUMPLE")))</f>
        <v>CUMPLE</v>
      </c>
      <c r="AM75" s="636" t="str">
        <f t="shared" si="36"/>
        <v>CUMPLE</v>
      </c>
      <c r="AN75" s="173">
        <v>1</v>
      </c>
      <c r="AO75" s="912" t="s">
        <v>20</v>
      </c>
      <c r="AP75" s="912"/>
      <c r="AQ75" s="912"/>
      <c r="AR75" s="912" t="s">
        <v>20</v>
      </c>
      <c r="AS75" s="912"/>
      <c r="AT75" s="912"/>
      <c r="AU75" s="912" t="s">
        <v>20</v>
      </c>
      <c r="AV75" s="912"/>
      <c r="AW75" s="912"/>
      <c r="AX75" s="646" t="s">
        <v>20</v>
      </c>
      <c r="AY75" s="900" t="s">
        <v>19</v>
      </c>
      <c r="AZ75" s="900" t="s">
        <v>19</v>
      </c>
      <c r="BA75" s="900" t="s">
        <v>19</v>
      </c>
      <c r="BB75" s="566"/>
      <c r="BC75" s="300"/>
      <c r="BI75" s="283"/>
    </row>
    <row r="76" spans="1:61" s="280" customFormat="1" ht="57">
      <c r="A76" s="911"/>
      <c r="B76" s="13" t="s">
        <v>412</v>
      </c>
      <c r="C76" s="14">
        <v>178</v>
      </c>
      <c r="D76" s="14" t="str">
        <f>+IFERROR(INDEX(DESEMPATE!$D$3:$D$80,MATCH('EXP GEN.'!B76,DESEMPATE!$C$3:$C$80,0)),"")</f>
        <v>MAB INGENIERÍA DE VALOR S.A.</v>
      </c>
      <c r="E76" s="299" t="str">
        <f>IF(D76="","",IF(VLOOKUP(D76,DESEMPATE!D$3:$E$137,2,FALSE)=1,"N/A",IF(VLOOKUP(D76,DESEMPATE!D$3:$E$137,2,FALSE)&gt;=0.51,"SI","NO")))</f>
        <v>SI</v>
      </c>
      <c r="F76" s="364" t="s">
        <v>20</v>
      </c>
      <c r="G76" s="364" t="s">
        <v>20</v>
      </c>
      <c r="H76" s="364" t="s">
        <v>20</v>
      </c>
      <c r="I76" s="24" t="s">
        <v>215</v>
      </c>
      <c r="J76" s="24" t="s">
        <v>201</v>
      </c>
      <c r="K76" s="24" t="s">
        <v>415</v>
      </c>
      <c r="L76" s="288" t="s">
        <v>416</v>
      </c>
      <c r="M76" s="24" t="s">
        <v>20</v>
      </c>
      <c r="N76" s="638" t="s">
        <v>20</v>
      </c>
      <c r="O76" s="646" t="str">
        <f t="shared" si="15"/>
        <v>SI</v>
      </c>
      <c r="P76" s="25">
        <v>0.55000000000000004</v>
      </c>
      <c r="Q76" s="18">
        <v>39856</v>
      </c>
      <c r="R76" s="677">
        <v>40979</v>
      </c>
      <c r="S76" s="19">
        <f t="shared" si="27"/>
        <v>2012</v>
      </c>
      <c r="T76" s="20">
        <f>+IFERROR(INDEX(PARAMETROS!$B$53:$B$79,MATCH(S76,PARAMETROS!$A$53:$A$79,0)),"")</f>
        <v>566700</v>
      </c>
      <c r="U76" s="680">
        <v>3720919329.1999998</v>
      </c>
      <c r="V76" s="21" t="s">
        <v>204</v>
      </c>
      <c r="W76" s="13" t="str">
        <f>IF(V76="","",IF(V76="COP","N/A",IF(V76="EUR",VLOOKUP(R76,'SH EURO'!$A$6:$B$6338,2,FALSE),"REVISAR")))</f>
        <v>N/A</v>
      </c>
      <c r="X76" s="22" t="str">
        <f t="shared" si="28"/>
        <v>N/A</v>
      </c>
      <c r="Y76" s="23">
        <f>IF(V76="","",IF(V76="COP",1,IF(W76&lt;&gt;"N/A",VLOOKUP(R76,'SH TRM'!$A$9:$B$8912,2,FALSE),"REVISAR")))</f>
        <v>1</v>
      </c>
      <c r="Z76" s="776">
        <f t="shared" si="29"/>
        <v>3720919329.1999998</v>
      </c>
      <c r="AA76" s="12">
        <f t="shared" si="30"/>
        <v>6565.9419961178755</v>
      </c>
      <c r="AB76" s="12">
        <f t="shared" si="31"/>
        <v>3611.2680978648318</v>
      </c>
      <c r="AC76" s="12">
        <f t="shared" si="32"/>
        <v>3611.2680978648318</v>
      </c>
      <c r="AD76" s="12">
        <f t="shared" si="33"/>
        <v>3611.2680978648318</v>
      </c>
      <c r="AE76" s="903"/>
      <c r="AF76" s="903"/>
      <c r="AG76" s="638" t="str">
        <f t="shared" si="34"/>
        <v>CUMPLE</v>
      </c>
      <c r="AH76" s="901"/>
      <c r="AI76" s="901"/>
      <c r="AJ76" s="638" t="str">
        <f t="shared" si="35"/>
        <v>CUMPLE</v>
      </c>
      <c r="AK76" s="901"/>
      <c r="AL76" s="901"/>
      <c r="AM76" s="638" t="str">
        <f t="shared" si="36"/>
        <v>CUMPLE</v>
      </c>
      <c r="AN76" s="24">
        <v>2</v>
      </c>
      <c r="AO76" s="903" t="s">
        <v>20</v>
      </c>
      <c r="AP76" s="903"/>
      <c r="AQ76" s="903"/>
      <c r="AR76" s="903" t="s">
        <v>20</v>
      </c>
      <c r="AS76" s="903"/>
      <c r="AT76" s="903"/>
      <c r="AU76" s="903" t="s">
        <v>20</v>
      </c>
      <c r="AV76" s="903"/>
      <c r="AW76" s="903"/>
      <c r="AX76" s="638" t="s">
        <v>20</v>
      </c>
      <c r="AY76" s="901"/>
      <c r="AZ76" s="901"/>
      <c r="BA76" s="901"/>
      <c r="BB76" s="297"/>
      <c r="BC76" s="300"/>
      <c r="BI76" s="283"/>
    </row>
    <row r="77" spans="1:61" s="280" customFormat="1" ht="71.25">
      <c r="A77" s="911"/>
      <c r="B77" s="13" t="s">
        <v>412</v>
      </c>
      <c r="C77" s="14">
        <v>202</v>
      </c>
      <c r="D77" s="14" t="str">
        <f>+IFERROR(INDEX(DESEMPATE!$D$3:$D$80,MATCH('EXP GEN.'!B77,DESEMPATE!$C$3:$C$80,0)),"")</f>
        <v>MAB INGENIERÍA DE VALOR S.A.</v>
      </c>
      <c r="E77" s="299" t="str">
        <f>IF(D77="","",IF(VLOOKUP(D77,DESEMPATE!D$3:$E$137,2,FALSE)=1,"N/A",IF(VLOOKUP(D77,DESEMPATE!D$3:$E$137,2,FALSE)&gt;=0.51,"SI","NO")))</f>
        <v>SI</v>
      </c>
      <c r="F77" s="364" t="s">
        <v>20</v>
      </c>
      <c r="G77" s="364" t="s">
        <v>20</v>
      </c>
      <c r="H77" s="364" t="s">
        <v>20</v>
      </c>
      <c r="I77" s="24" t="s">
        <v>417</v>
      </c>
      <c r="J77" s="24" t="s">
        <v>201</v>
      </c>
      <c r="K77" s="24" t="s">
        <v>418</v>
      </c>
      <c r="L77" s="288" t="s">
        <v>419</v>
      </c>
      <c r="M77" s="24" t="s">
        <v>20</v>
      </c>
      <c r="N77" s="638" t="s">
        <v>20</v>
      </c>
      <c r="O77" s="646" t="str">
        <f t="shared" si="15"/>
        <v>SI</v>
      </c>
      <c r="P77" s="17">
        <v>0.45</v>
      </c>
      <c r="Q77" s="18">
        <v>40339</v>
      </c>
      <c r="R77" s="18">
        <v>41182</v>
      </c>
      <c r="S77" s="19">
        <f t="shared" si="27"/>
        <v>2012</v>
      </c>
      <c r="T77" s="20">
        <f>+IFERROR(INDEX(PARAMETROS!$B$53:$B$79,MATCH(S77,PARAMETROS!$A$53:$A$79,0)),"")</f>
        <v>566700</v>
      </c>
      <c r="U77" s="681">
        <v>3404850468</v>
      </c>
      <c r="V77" s="44" t="s">
        <v>204</v>
      </c>
      <c r="W77" s="13" t="str">
        <f>IF(V77="","",IF(V77="COP","N/A",IF(V77="EUR",VLOOKUP(R77,'SH EURO'!$A$6:$B$6338,2,FALSE),"REVISAR")))</f>
        <v>N/A</v>
      </c>
      <c r="X77" s="22" t="str">
        <f t="shared" si="28"/>
        <v>N/A</v>
      </c>
      <c r="Y77" s="23">
        <f>IF(V77="","",IF(V77="COP",1,IF(W77&lt;&gt;"N/A",VLOOKUP(R77,'SH TRM'!$A$9:$B$8912,2,FALSE),"REVISAR")))</f>
        <v>1</v>
      </c>
      <c r="Z77" s="776">
        <f t="shared" si="29"/>
        <v>3404850468</v>
      </c>
      <c r="AA77" s="12">
        <f t="shared" si="30"/>
        <v>6008.2062255161463</v>
      </c>
      <c r="AB77" s="12">
        <f t="shared" si="31"/>
        <v>2703.6928014822661</v>
      </c>
      <c r="AC77" s="12">
        <f t="shared" si="32"/>
        <v>2703.6928014822661</v>
      </c>
      <c r="AD77" s="12">
        <f t="shared" si="33"/>
        <v>2703.6928014822661</v>
      </c>
      <c r="AE77" s="903"/>
      <c r="AF77" s="903"/>
      <c r="AG77" s="638" t="str">
        <f t="shared" si="34"/>
        <v>CUMPLE</v>
      </c>
      <c r="AH77" s="901"/>
      <c r="AI77" s="901"/>
      <c r="AJ77" s="638" t="str">
        <f t="shared" si="35"/>
        <v>CUMPLE</v>
      </c>
      <c r="AK77" s="901"/>
      <c r="AL77" s="901"/>
      <c r="AM77" s="638" t="str">
        <f t="shared" si="36"/>
        <v>CUMPLE</v>
      </c>
      <c r="AN77" s="24">
        <v>3</v>
      </c>
      <c r="AO77" s="903" t="s">
        <v>20</v>
      </c>
      <c r="AP77" s="903"/>
      <c r="AQ77" s="903"/>
      <c r="AR77" s="903" t="s">
        <v>20</v>
      </c>
      <c r="AS77" s="903"/>
      <c r="AT77" s="903"/>
      <c r="AU77" s="903" t="s">
        <v>20</v>
      </c>
      <c r="AV77" s="903"/>
      <c r="AW77" s="903"/>
      <c r="AX77" s="638" t="s">
        <v>20</v>
      </c>
      <c r="AY77" s="901"/>
      <c r="AZ77" s="901"/>
      <c r="BA77" s="901"/>
      <c r="BB77" s="297"/>
      <c r="BC77" s="300"/>
      <c r="BI77" s="283"/>
    </row>
    <row r="78" spans="1:61" s="417" customFormat="1" ht="32.25" customHeight="1" thickBot="1">
      <c r="A78" s="911"/>
      <c r="B78" s="61" t="s">
        <v>420</v>
      </c>
      <c r="C78" s="76">
        <v>214</v>
      </c>
      <c r="D78" s="76" t="str">
        <f>+IFERROR(INDEX(DESEMPATE!$D$3:$D$80,MATCH('EXP GEN.'!B78,DESEMPATE!$C$3:$C$80,0)),"")</f>
        <v>DC PORT S.A.S.</v>
      </c>
      <c r="E78" s="381" t="str">
        <f>IF(D78="","",IF(VLOOKUP(D78,DESEMPATE!D$3:$E$137,2,FALSE)=1,"N/A",IF(VLOOKUP(D78,DESEMPATE!D$3:$E$137,2,FALSE)&gt;=0.51,"SI","NO")))</f>
        <v>NO</v>
      </c>
      <c r="F78" s="365" t="s">
        <v>20</v>
      </c>
      <c r="G78" s="365" t="s">
        <v>20</v>
      </c>
      <c r="H78" s="365" t="s">
        <v>20</v>
      </c>
      <c r="I78" s="170" t="s">
        <v>421</v>
      </c>
      <c r="J78" s="170" t="s">
        <v>201</v>
      </c>
      <c r="K78" s="170"/>
      <c r="L78" s="290" t="s">
        <v>422</v>
      </c>
      <c r="M78" s="170" t="s">
        <v>20</v>
      </c>
      <c r="N78" s="640" t="s">
        <v>20</v>
      </c>
      <c r="O78" s="637" t="str">
        <f t="shared" si="15"/>
        <v>SI</v>
      </c>
      <c r="P78" s="63">
        <v>1</v>
      </c>
      <c r="Q78" s="64">
        <v>41359</v>
      </c>
      <c r="R78" s="64">
        <v>41698</v>
      </c>
      <c r="S78" s="65">
        <f t="shared" si="27"/>
        <v>2014</v>
      </c>
      <c r="T78" s="66">
        <f>+IFERROR(INDEX(PARAMETROS!$B$53:$B$79,MATCH(S78,PARAMETROS!$A$53:$A$79,0)),"")</f>
        <v>616000</v>
      </c>
      <c r="U78" s="536">
        <v>611878890</v>
      </c>
      <c r="V78" s="67" t="s">
        <v>204</v>
      </c>
      <c r="W78" s="61" t="str">
        <f>IF(V78="","",IF(V78="COP","N/A",IF(V78="EUR",VLOOKUP(R78,'SH EURO'!$A$6:$B$6338,2,FALSE),"REVISAR")))</f>
        <v>N/A</v>
      </c>
      <c r="X78" s="68" t="str">
        <f t="shared" si="28"/>
        <v>N/A</v>
      </c>
      <c r="Y78" s="69">
        <f>IF(V78="","",IF(V78="COP",1,IF(W78&lt;&gt;"N/A",VLOOKUP(R78,'SH TRM'!$A$9:$B$8912,2,FALSE),"REVISAR")))</f>
        <v>1</v>
      </c>
      <c r="Z78" s="777">
        <f t="shared" si="29"/>
        <v>611878890</v>
      </c>
      <c r="AA78" s="70">
        <f t="shared" si="30"/>
        <v>993.30988636363634</v>
      </c>
      <c r="AB78" s="70">
        <f t="shared" si="31"/>
        <v>993.30988636363634</v>
      </c>
      <c r="AC78" s="70">
        <f t="shared" si="32"/>
        <v>993.30988636363634</v>
      </c>
      <c r="AD78" s="70">
        <f t="shared" si="33"/>
        <v>993.30988636363634</v>
      </c>
      <c r="AE78" s="906"/>
      <c r="AF78" s="906"/>
      <c r="AG78" s="640" t="str">
        <f t="shared" si="34"/>
        <v>CUMPLE</v>
      </c>
      <c r="AH78" s="901"/>
      <c r="AI78" s="901"/>
      <c r="AJ78" s="640" t="str">
        <f t="shared" si="35"/>
        <v>CUMPLE</v>
      </c>
      <c r="AK78" s="901"/>
      <c r="AL78" s="901"/>
      <c r="AM78" s="640" t="str">
        <f t="shared" si="36"/>
        <v>CUMPLE</v>
      </c>
      <c r="AN78" s="170">
        <v>7</v>
      </c>
      <c r="AO78" s="907" t="s">
        <v>20</v>
      </c>
      <c r="AP78" s="908"/>
      <c r="AQ78" s="909"/>
      <c r="AR78" s="907" t="s">
        <v>20</v>
      </c>
      <c r="AS78" s="908"/>
      <c r="AT78" s="909"/>
      <c r="AU78" s="907" t="s">
        <v>20</v>
      </c>
      <c r="AV78" s="908"/>
      <c r="AW78" s="909"/>
      <c r="AX78" s="640" t="s">
        <v>20</v>
      </c>
      <c r="AY78" s="902"/>
      <c r="AZ78" s="902"/>
      <c r="BA78" s="902"/>
      <c r="BB78" s="296"/>
      <c r="BC78" s="416"/>
      <c r="BI78" s="418"/>
    </row>
    <row r="79" spans="1:61" s="280" customFormat="1" ht="30" customHeight="1">
      <c r="A79" s="910" t="s">
        <v>42</v>
      </c>
      <c r="B79" s="40" t="s">
        <v>423</v>
      </c>
      <c r="C79" s="532">
        <v>163</v>
      </c>
      <c r="D79" s="561" t="str">
        <f>+IFERROR(INDEX(DESEMPATE!$D$3:$D$80,MATCH('EXP GEN.'!B79,DESEMPATE!$C$3:$C$80,0)),"")</f>
        <v>PROES CONSULTORES S.A. SUCURSAL COLOMBIA</v>
      </c>
      <c r="E79" s="382" t="str">
        <f>IF(D79="","",IF(VLOOKUP(D79,DESEMPATE!D$3:$E$137,2,FALSE)=1,"N/A",IF(VLOOKUP(D79,DESEMPATE!D$3:$E$137,2,FALSE)&gt;=0.51,"SI","NO")))</f>
        <v>SI</v>
      </c>
      <c r="F79" s="366" t="s">
        <v>20</v>
      </c>
      <c r="G79" s="366" t="s">
        <v>20</v>
      </c>
      <c r="H79" s="366" t="s">
        <v>20</v>
      </c>
      <c r="I79" s="173" t="s">
        <v>421</v>
      </c>
      <c r="J79" s="173" t="s">
        <v>201</v>
      </c>
      <c r="K79" s="173"/>
      <c r="L79" s="529" t="s">
        <v>424</v>
      </c>
      <c r="M79" s="173" t="s">
        <v>20</v>
      </c>
      <c r="N79" s="646" t="s">
        <v>20</v>
      </c>
      <c r="O79" s="646" t="str">
        <f t="shared" si="15"/>
        <v>SI</v>
      </c>
      <c r="P79" s="41">
        <v>1</v>
      </c>
      <c r="Q79" s="42">
        <v>39673</v>
      </c>
      <c r="R79" s="42">
        <v>40678</v>
      </c>
      <c r="S79" s="73">
        <f t="shared" si="27"/>
        <v>2011</v>
      </c>
      <c r="T79" s="503">
        <f>+IFERROR(INDEX(PARAMETROS!$B$53:$B$79,MATCH(S79,PARAMETROS!$A$53:$A$79,0)),"")</f>
        <v>535600</v>
      </c>
      <c r="U79" s="609">
        <v>3323000</v>
      </c>
      <c r="V79" s="610" t="s">
        <v>324</v>
      </c>
      <c r="W79" s="40">
        <v>1</v>
      </c>
      <c r="X79" s="45">
        <f t="shared" si="28"/>
        <v>3323000</v>
      </c>
      <c r="Y79" s="46">
        <f>IF(V79="","",IF(V79="COP",1,IF(W79&lt;&gt;"N/A",VLOOKUP(R79,'SH TRM'!$A$9:$B$8912,2,FALSE),"REVISAR")))</f>
        <v>1805.37</v>
      </c>
      <c r="Z79" s="778">
        <f t="shared" si="29"/>
        <v>5999244510</v>
      </c>
      <c r="AA79" s="47">
        <f t="shared" si="30"/>
        <v>11200.97929424944</v>
      </c>
      <c r="AB79" s="47">
        <f t="shared" si="31"/>
        <v>11200.97929424944</v>
      </c>
      <c r="AC79" s="47">
        <f t="shared" si="32"/>
        <v>11200.97929424944</v>
      </c>
      <c r="AD79" s="47">
        <f t="shared" si="33"/>
        <v>11200.97929424944</v>
      </c>
      <c r="AE79" s="904" t="str">
        <f>IF(COUNTIF(AB79:AB82,"")=4,"",IF(SUM(AB79:AB82)&gt;=CM005M1,"CUMPLE","NO CUMPLE"))</f>
        <v>CUMPLE</v>
      </c>
      <c r="AF79" s="904" t="str">
        <f>IF(COUNTIF(AB79:AB82,"")=4,"",IF(COUNTIF(E79:E82,"N/A")&gt;0,IF(SUMIF(E79:E82,"N/A",AB79:AB82)&gt;=CM005LM1,"CUMPLE","NO CUMPLE"),IF(SUMIF(E79:E82,"SI",AB79:AB82)&gt;=CM005LM1,"CUMPLE","NO CUMPLE")))</f>
        <v>CUMPLE</v>
      </c>
      <c r="AG79" s="636" t="str">
        <f t="shared" si="34"/>
        <v>CUMPLE</v>
      </c>
      <c r="AH79" s="900" t="str">
        <f>IF(COUNTIF(AC79:AC82,"")=4,"",IF(SUM(AC79:AC82)&gt;=CM005M2,"CUMPLE","NO CUMPLE"))</f>
        <v>CUMPLE</v>
      </c>
      <c r="AI79" s="900" t="str">
        <f>IF(COUNTIF(AC79:AC82,"")=4,"",IF(COUNTIF(E79:E82,"N/A")&gt;0,IF(SUMIF(E79:E82,"N/A",AC79:AC82)&gt;=CM005LM2,"CUMPLE","NO CUMPLE"),IF(SUMIF(E79:E82,"SI",AC79:AC82)&gt;=CM005LM2,"CUMPLE","NO CUMPLE")))</f>
        <v>CUMPLE</v>
      </c>
      <c r="AJ79" s="636" t="str">
        <f t="shared" si="35"/>
        <v>CUMPLE</v>
      </c>
      <c r="AK79" s="900" t="str">
        <f>IF(COUNTIF(AD79:AD82,"")=4,"",IF(SUM(AD79:AD82)&gt;=CM005M3,"CUMPLE","NO CUMPLE"))</f>
        <v>CUMPLE</v>
      </c>
      <c r="AL79" s="900" t="str">
        <f>IF(COUNTIF(AD79:AD82,"")=4,"",IF(COUNTIF(E79:E82,"N/A")&gt;0,IF(SUMIF(E79:E82,"N/A",AD79:AD82)&gt;=CM005LM3,"CUMPLE","NO CUMPLE"),IF(SUMIF(E79:E82,"SI",AD79:AD82)&gt;=CM005LM3,"CUMPLE","NO CUMPLE")))</f>
        <v>CUMPLE</v>
      </c>
      <c r="AM79" s="636" t="str">
        <f t="shared" si="36"/>
        <v>CUMPLE</v>
      </c>
      <c r="AN79" s="173">
        <v>6</v>
      </c>
      <c r="AO79" s="912" t="s">
        <v>20</v>
      </c>
      <c r="AP79" s="912"/>
      <c r="AQ79" s="912"/>
      <c r="AR79" s="912" t="s">
        <v>20</v>
      </c>
      <c r="AS79" s="912"/>
      <c r="AT79" s="912"/>
      <c r="AU79" s="912" t="s">
        <v>20</v>
      </c>
      <c r="AV79" s="912"/>
      <c r="AW79" s="912"/>
      <c r="AX79" s="646" t="s">
        <v>20</v>
      </c>
      <c r="AY79" s="900" t="s">
        <v>19</v>
      </c>
      <c r="AZ79" s="900" t="s">
        <v>19</v>
      </c>
      <c r="BA79" s="900" t="s">
        <v>19</v>
      </c>
      <c r="BB79" s="566"/>
      <c r="BC79" s="300"/>
      <c r="BI79" s="283"/>
    </row>
    <row r="80" spans="1:61" s="280" customFormat="1" ht="71.25">
      <c r="A80" s="911"/>
      <c r="B80" s="13" t="s">
        <v>425</v>
      </c>
      <c r="C80" s="14">
        <v>165</v>
      </c>
      <c r="D80" s="14" t="str">
        <f>+IFERROR(INDEX(DESEMPATE!$D$3:$D$80,MATCH('EXP GEN.'!B80,DESEMPATE!$C$3:$C$80,0)),"")</f>
        <v>ESTRUCTURADOR COLOMBIA S.A.S.</v>
      </c>
      <c r="E80" s="299" t="str">
        <f>IF(D80="","",IF(VLOOKUP(D80,DESEMPATE!D$3:$E$137,2,FALSE)=1,"N/A",IF(VLOOKUP(D80,DESEMPATE!D$3:$E$137,2,FALSE)&gt;=0.51,"SI","NO")))</f>
        <v>NO</v>
      </c>
      <c r="F80" s="364" t="s">
        <v>20</v>
      </c>
      <c r="G80" s="364" t="s">
        <v>20</v>
      </c>
      <c r="H80" s="364" t="s">
        <v>20</v>
      </c>
      <c r="I80" s="24" t="s">
        <v>426</v>
      </c>
      <c r="J80" s="24" t="s">
        <v>201</v>
      </c>
      <c r="K80" s="24" t="s">
        <v>427</v>
      </c>
      <c r="L80" s="288" t="s">
        <v>428</v>
      </c>
      <c r="M80" s="24" t="s">
        <v>20</v>
      </c>
      <c r="N80" s="638" t="s">
        <v>20</v>
      </c>
      <c r="O80" s="646" t="str">
        <f t="shared" si="15"/>
        <v>SI</v>
      </c>
      <c r="P80" s="25">
        <v>0.5</v>
      </c>
      <c r="Q80" s="328">
        <v>41533</v>
      </c>
      <c r="R80" s="18">
        <v>42369</v>
      </c>
      <c r="S80" s="19">
        <f t="shared" si="27"/>
        <v>2015</v>
      </c>
      <c r="T80" s="20">
        <f>+IFERROR(INDEX(PARAMETROS!$B$53:$B$79,MATCH(S80,PARAMETROS!$A$53:$A$79,0)),"")</f>
        <v>644350</v>
      </c>
      <c r="U80" s="680">
        <v>3374227837</v>
      </c>
      <c r="V80" s="21" t="s">
        <v>204</v>
      </c>
      <c r="W80" s="13" t="str">
        <f>IF(V80="","",IF(V80="COP","N/A",IF(V80="EUR",VLOOKUP(R80,'SH EURO'!$A$6:$B$6338,2,FALSE),"REVISAR")))</f>
        <v>N/A</v>
      </c>
      <c r="X80" s="22" t="str">
        <f t="shared" si="28"/>
        <v>N/A</v>
      </c>
      <c r="Y80" s="23">
        <f>IF(V80="","",IF(V80="COP",1,IF(W80&lt;&gt;"N/A",VLOOKUP(R80,'SH TRM'!$A$9:$B$8912,2,FALSE),"REVISAR")))</f>
        <v>1</v>
      </c>
      <c r="Z80" s="776">
        <f t="shared" si="29"/>
        <v>3374227837</v>
      </c>
      <c r="AA80" s="12">
        <f t="shared" si="30"/>
        <v>5236.6382199115387</v>
      </c>
      <c r="AB80" s="12">
        <f t="shared" si="31"/>
        <v>2618.3191099557694</v>
      </c>
      <c r="AC80" s="12">
        <f t="shared" si="32"/>
        <v>2618.3191099557694</v>
      </c>
      <c r="AD80" s="12">
        <f t="shared" si="33"/>
        <v>2618.3191099557694</v>
      </c>
      <c r="AE80" s="903"/>
      <c r="AF80" s="903"/>
      <c r="AG80" s="638" t="str">
        <f t="shared" si="34"/>
        <v>CUMPLE</v>
      </c>
      <c r="AH80" s="901"/>
      <c r="AI80" s="901"/>
      <c r="AJ80" s="638" t="str">
        <f t="shared" si="35"/>
        <v>CUMPLE</v>
      </c>
      <c r="AK80" s="901"/>
      <c r="AL80" s="901"/>
      <c r="AM80" s="638" t="str">
        <f t="shared" si="36"/>
        <v>CUMPLE</v>
      </c>
      <c r="AN80" s="24">
        <v>7</v>
      </c>
      <c r="AO80" s="903" t="s">
        <v>192</v>
      </c>
      <c r="AP80" s="903"/>
      <c r="AQ80" s="903"/>
      <c r="AR80" s="903" t="s">
        <v>20</v>
      </c>
      <c r="AS80" s="903"/>
      <c r="AT80" s="903"/>
      <c r="AU80" s="903" t="s">
        <v>192</v>
      </c>
      <c r="AV80" s="903"/>
      <c r="AW80" s="903"/>
      <c r="AX80" s="638" t="s">
        <v>20</v>
      </c>
      <c r="AY80" s="901"/>
      <c r="AZ80" s="901"/>
      <c r="BA80" s="901"/>
      <c r="BB80" s="297"/>
      <c r="BC80" s="300"/>
      <c r="BI80" s="283"/>
    </row>
    <row r="81" spans="1:61" s="280" customFormat="1" ht="42.75">
      <c r="A81" s="911"/>
      <c r="B81" s="13" t="s">
        <v>429</v>
      </c>
      <c r="C81" s="14">
        <v>177</v>
      </c>
      <c r="D81" s="14" t="str">
        <f>+IFERROR(INDEX(DESEMPATE!$D$3:$D$80,MATCH('EXP GEN.'!B81,DESEMPATE!$C$3:$C$80,0)),"")</f>
        <v>ECOVÍAS S.A.S.</v>
      </c>
      <c r="E81" s="299" t="str">
        <f>IF(D81="","",IF(VLOOKUP(D81,DESEMPATE!D$3:$E$137,2,FALSE)=1,"N/A",IF(VLOOKUP(D81,DESEMPATE!D$3:$E$137,2,FALSE)&gt;=0.51,"SI","NO")))</f>
        <v>NO</v>
      </c>
      <c r="F81" s="364" t="s">
        <v>20</v>
      </c>
      <c r="G81" s="364" t="s">
        <v>20</v>
      </c>
      <c r="H81" s="364" t="s">
        <v>20</v>
      </c>
      <c r="I81" s="24" t="s">
        <v>430</v>
      </c>
      <c r="J81" s="24" t="s">
        <v>201</v>
      </c>
      <c r="K81" s="24" t="s">
        <v>431</v>
      </c>
      <c r="L81" s="288" t="s">
        <v>432</v>
      </c>
      <c r="M81" s="24" t="s">
        <v>20</v>
      </c>
      <c r="N81" s="638" t="s">
        <v>20</v>
      </c>
      <c r="O81" s="646" t="str">
        <f t="shared" si="15"/>
        <v>SI</v>
      </c>
      <c r="P81" s="17">
        <v>0.5</v>
      </c>
      <c r="Q81" s="18">
        <v>36752</v>
      </c>
      <c r="R81" s="18">
        <v>42429</v>
      </c>
      <c r="S81" s="19">
        <f t="shared" si="27"/>
        <v>2016</v>
      </c>
      <c r="T81" s="20">
        <f>+IFERROR(INDEX(PARAMETROS!$B$53:$B$79,MATCH(S81,PARAMETROS!$A$53:$A$79,0)),"")</f>
        <v>689455</v>
      </c>
      <c r="U81" s="681">
        <v>5392236983</v>
      </c>
      <c r="V81" s="44" t="s">
        <v>204</v>
      </c>
      <c r="W81" s="13" t="str">
        <f>IF(V81="","",IF(V81="COP","N/A",IF(V81="EUR",VLOOKUP(R81,'SH EURO'!$A$6:$B$6338,2,FALSE),"REVISAR")))</f>
        <v>N/A</v>
      </c>
      <c r="X81" s="22" t="str">
        <f t="shared" si="28"/>
        <v>N/A</v>
      </c>
      <c r="Y81" s="23">
        <f>IF(V81="","",IF(V81="COP",1,IF(W81&lt;&gt;"N/A",VLOOKUP(R81,'SH TRM'!$A$9:$B$8912,2,FALSE),"REVISAR")))</f>
        <v>1</v>
      </c>
      <c r="Z81" s="776">
        <f t="shared" si="29"/>
        <v>5392236983</v>
      </c>
      <c r="AA81" s="12">
        <f t="shared" si="30"/>
        <v>7821.0136745690434</v>
      </c>
      <c r="AB81" s="12">
        <f t="shared" si="31"/>
        <v>3910.5068372845217</v>
      </c>
      <c r="AC81" s="12">
        <f t="shared" si="32"/>
        <v>3910.5068372845217</v>
      </c>
      <c r="AD81" s="12">
        <f t="shared" si="33"/>
        <v>3910.5068372845217</v>
      </c>
      <c r="AE81" s="903"/>
      <c r="AF81" s="903"/>
      <c r="AG81" s="638" t="str">
        <f t="shared" si="34"/>
        <v>CUMPLE</v>
      </c>
      <c r="AH81" s="901"/>
      <c r="AI81" s="901"/>
      <c r="AJ81" s="638" t="str">
        <f t="shared" si="35"/>
        <v>CUMPLE</v>
      </c>
      <c r="AK81" s="901"/>
      <c r="AL81" s="901"/>
      <c r="AM81" s="638" t="str">
        <f t="shared" si="36"/>
        <v>CUMPLE</v>
      </c>
      <c r="AN81" s="24"/>
      <c r="AO81" s="903"/>
      <c r="AP81" s="903"/>
      <c r="AQ81" s="903"/>
      <c r="AR81" s="903"/>
      <c r="AS81" s="903"/>
      <c r="AT81" s="903"/>
      <c r="AU81" s="903"/>
      <c r="AV81" s="903"/>
      <c r="AW81" s="903"/>
      <c r="AX81" s="638" t="s">
        <v>20</v>
      </c>
      <c r="AY81" s="901"/>
      <c r="AZ81" s="901"/>
      <c r="BA81" s="901"/>
      <c r="BB81" s="297"/>
      <c r="BC81" s="300"/>
      <c r="BI81" s="283"/>
    </row>
    <row r="82" spans="1:61" s="417" customFormat="1" ht="72" thickBot="1">
      <c r="A82" s="911"/>
      <c r="B82" s="61" t="s">
        <v>429</v>
      </c>
      <c r="C82" s="76">
        <v>185</v>
      </c>
      <c r="D82" s="76" t="str">
        <f>+IFERROR(INDEX(DESEMPATE!$D$3:$D$80,MATCH('EXP GEN.'!B82,DESEMPATE!$C$3:$C$80,0)),"")</f>
        <v>ECOVÍAS S.A.S.</v>
      </c>
      <c r="E82" s="381" t="str">
        <f>IF(D82="","",IF(VLOOKUP(D82,DESEMPATE!D$3:$E$137,2,FALSE)=1,"N/A",IF(VLOOKUP(D82,DESEMPATE!D$3:$E$137,2,FALSE)&gt;=0.51,"SI","NO")))</f>
        <v>NO</v>
      </c>
      <c r="F82" s="365" t="s">
        <v>20</v>
      </c>
      <c r="G82" s="365" t="s">
        <v>20</v>
      </c>
      <c r="H82" s="365" t="s">
        <v>20</v>
      </c>
      <c r="I82" s="170" t="s">
        <v>433</v>
      </c>
      <c r="J82" s="170" t="s">
        <v>201</v>
      </c>
      <c r="K82" s="170" t="s">
        <v>434</v>
      </c>
      <c r="L82" s="290" t="s">
        <v>435</v>
      </c>
      <c r="M82" s="170" t="s">
        <v>20</v>
      </c>
      <c r="N82" s="640" t="s">
        <v>20</v>
      </c>
      <c r="O82" s="637" t="str">
        <f t="shared" si="15"/>
        <v>SI</v>
      </c>
      <c r="P82" s="63">
        <v>0.5</v>
      </c>
      <c r="Q82" s="64">
        <v>40099</v>
      </c>
      <c r="R82" s="64">
        <v>40558</v>
      </c>
      <c r="S82" s="65">
        <f t="shared" si="27"/>
        <v>2011</v>
      </c>
      <c r="T82" s="66">
        <f>+IFERROR(INDEX(PARAMETROS!$B$53:$B$79,MATCH(S82,PARAMETROS!$A$53:$A$79,0)),"")</f>
        <v>535600</v>
      </c>
      <c r="U82" s="536">
        <v>4561047955</v>
      </c>
      <c r="V82" s="67" t="s">
        <v>204</v>
      </c>
      <c r="W82" s="61" t="str">
        <f>IF(V82="","",IF(V82="COP","N/A",IF(V82="EUR",VLOOKUP(R82,'SH EURO'!$A$6:$B$6338,2,FALSE),"REVISAR")))</f>
        <v>N/A</v>
      </c>
      <c r="X82" s="68" t="str">
        <f t="shared" si="28"/>
        <v>N/A</v>
      </c>
      <c r="Y82" s="69">
        <f>IF(V82="","",IF(V82="COP",1,IF(W82&lt;&gt;"N/A",VLOOKUP(R82,'SH TRM'!$A$9:$B$8912,2,FALSE),"REVISAR")))</f>
        <v>1</v>
      </c>
      <c r="Z82" s="777">
        <f t="shared" si="29"/>
        <v>4561047955</v>
      </c>
      <c r="AA82" s="70">
        <f t="shared" si="30"/>
        <v>8515.7728808812553</v>
      </c>
      <c r="AB82" s="70">
        <f t="shared" si="31"/>
        <v>4257.8864404406277</v>
      </c>
      <c r="AC82" s="70">
        <f t="shared" si="32"/>
        <v>4257.8864404406277</v>
      </c>
      <c r="AD82" s="70">
        <f t="shared" si="33"/>
        <v>4257.8864404406277</v>
      </c>
      <c r="AE82" s="906"/>
      <c r="AF82" s="906"/>
      <c r="AG82" s="640" t="str">
        <f t="shared" si="34"/>
        <v>CUMPLE</v>
      </c>
      <c r="AH82" s="901"/>
      <c r="AI82" s="901"/>
      <c r="AJ82" s="640" t="str">
        <f t="shared" si="35"/>
        <v>CUMPLE</v>
      </c>
      <c r="AK82" s="901"/>
      <c r="AL82" s="901"/>
      <c r="AM82" s="640" t="str">
        <f t="shared" si="36"/>
        <v>CUMPLE</v>
      </c>
      <c r="AN82" s="703">
        <v>17</v>
      </c>
      <c r="AO82" s="907" t="s">
        <v>20</v>
      </c>
      <c r="AP82" s="908"/>
      <c r="AQ82" s="909"/>
      <c r="AR82" s="907" t="s">
        <v>20</v>
      </c>
      <c r="AS82" s="908"/>
      <c r="AT82" s="909"/>
      <c r="AU82" s="907" t="s">
        <v>20</v>
      </c>
      <c r="AV82" s="908"/>
      <c r="AW82" s="909"/>
      <c r="AX82" s="761" t="s">
        <v>20</v>
      </c>
      <c r="AY82" s="902"/>
      <c r="AZ82" s="902"/>
      <c r="BA82" s="902"/>
      <c r="BB82" s="812"/>
      <c r="BC82" s="416"/>
      <c r="BI82" s="418"/>
    </row>
    <row r="83" spans="1:61" s="280" customFormat="1" ht="42.75">
      <c r="A83" s="910" t="s">
        <v>43</v>
      </c>
      <c r="B83" s="40" t="s">
        <v>436</v>
      </c>
      <c r="C83" s="532">
        <v>191</v>
      </c>
      <c r="D83" s="561" t="str">
        <f>+IFERROR(INDEX(DESEMPATE!$D$3:$D$80,MATCH('EXP GEN.'!B83,DESEMPATE!$C$3:$C$80,0)),"")</f>
        <v>ETA S.A.</v>
      </c>
      <c r="E83" s="382" t="str">
        <f>IF(D83="","",IF(VLOOKUP(D83,DESEMPATE!D$3:$E$137,2,FALSE)=1,"N/A",IF(VLOOKUP(D83,DESEMPATE!D$3:$E$137,2,FALSE)&gt;=0.51,"SI","NO")))</f>
        <v>N/A</v>
      </c>
      <c r="F83" s="366" t="s">
        <v>20</v>
      </c>
      <c r="G83" s="366" t="s">
        <v>20</v>
      </c>
      <c r="H83" s="366" t="s">
        <v>20</v>
      </c>
      <c r="I83" s="471" t="s">
        <v>437</v>
      </c>
      <c r="J83" s="173" t="s">
        <v>201</v>
      </c>
      <c r="K83" s="173" t="s">
        <v>438</v>
      </c>
      <c r="L83" s="529" t="s">
        <v>439</v>
      </c>
      <c r="M83" s="173" t="s">
        <v>20</v>
      </c>
      <c r="N83" s="646" t="s">
        <v>20</v>
      </c>
      <c r="O83" s="646" t="str">
        <f t="shared" si="15"/>
        <v>SI</v>
      </c>
      <c r="P83" s="41">
        <v>0.33</v>
      </c>
      <c r="Q83" s="453">
        <v>40368</v>
      </c>
      <c r="R83" s="453">
        <v>42094</v>
      </c>
      <c r="S83" s="73">
        <f t="shared" si="27"/>
        <v>2015</v>
      </c>
      <c r="T83" s="503">
        <f>+IFERROR(INDEX(PARAMETROS!$B$53:$B$79,MATCH(S83,PARAMETROS!$A$53:$A$79,0)),"")</f>
        <v>644350</v>
      </c>
      <c r="U83" s="609">
        <v>10689723675</v>
      </c>
      <c r="V83" s="610" t="s">
        <v>204</v>
      </c>
      <c r="W83" s="40" t="str">
        <f>IF(V83="","",IF(V83="COP","N/A",IF(V83="EUR",VLOOKUP(R83,'SH EURO'!$A$6:$B$6338,2,FALSE),"REVISAR")))</f>
        <v>N/A</v>
      </c>
      <c r="X83" s="45" t="str">
        <f t="shared" si="28"/>
        <v>N/A</v>
      </c>
      <c r="Y83" s="46">
        <f>IF(V83="","",IF(V83="COP",1,IF(W83&lt;&gt;"N/A",VLOOKUP(R83,'SH TRM'!$A$9:$B$8912,2,FALSE),"REVISAR")))</f>
        <v>1</v>
      </c>
      <c r="Z83" s="778">
        <f t="shared" si="29"/>
        <v>10689723675</v>
      </c>
      <c r="AA83" s="47">
        <f t="shared" si="30"/>
        <v>16589.933537673624</v>
      </c>
      <c r="AB83" s="47">
        <f t="shared" si="31"/>
        <v>5474.6780674322963</v>
      </c>
      <c r="AC83" s="47">
        <f t="shared" si="32"/>
        <v>5474.6780674322963</v>
      </c>
      <c r="AD83" s="47">
        <f t="shared" si="33"/>
        <v>5474.6780674322963</v>
      </c>
      <c r="AE83" s="904" t="str">
        <f>IF(COUNTIF(AB83:AB86,"")=4,"",IF(SUM(AB83:AB86)&gt;=CM005M1,"CUMPLE","NO CUMPLE"))</f>
        <v>CUMPLE</v>
      </c>
      <c r="AF83" s="904" t="str">
        <f>IF(COUNTIF(AB83:AB86,"")=4,"",IF(COUNTIF(E83:E86,"N/A")&gt;0,IF(SUMIF(E83:E86,"N/A",AB83:AB86)&gt;=CM005LM1,"CUMPLE","NO CUMPLE"),IF(SUMIF(E83:E86,"SI",AB83:AB86)&gt;=CM005LM1,"CUMPLE","NO CUMPLE")))</f>
        <v>CUMPLE</v>
      </c>
      <c r="AG83" s="636" t="str">
        <f>+IF(AB83="","",IF(AB83&gt;=CM005EMM1,"CUMPLE","NO CUMPLE"))</f>
        <v>CUMPLE</v>
      </c>
      <c r="AH83" s="900" t="str">
        <f>IF(COUNTIF(AC83:AC86,"")=4,"",IF(SUM(AC83:AC86)&gt;=CM005M2,"CUMPLE","NO CUMPLE"))</f>
        <v>CUMPLE</v>
      </c>
      <c r="AI83" s="900" t="str">
        <f>IF(COUNTIF(AC83:AC86,"")=4,"",IF(COUNTIF(E83:E86,"N/A")&gt;0,IF(SUMIF(E83:E86,"N/A",AC83:AC86)&gt;=CM005LM2,"CUMPLE","NO CUMPLE"),IF(SUMIF(E83:E86,"SI",AC83:AC86)&gt;=CM005LM2,"CUMPLE","NO CUMPLE")))</f>
        <v>CUMPLE</v>
      </c>
      <c r="AJ83" s="636" t="str">
        <f t="shared" si="35"/>
        <v>CUMPLE</v>
      </c>
      <c r="AK83" s="900" t="str">
        <f>IF(COUNTIF(AD83:AD86,"")=4,"",IF(SUM(AD83:AD86)&gt;=CM005M3,"CUMPLE","NO CUMPLE"))</f>
        <v>CUMPLE</v>
      </c>
      <c r="AL83" s="900" t="str">
        <f>IF(COUNTIF(AD83:AD86,"")=4,"",IF(COUNTIF(E83:E86,"N/A")&gt;0,IF(SUMIF(E83:E86,"N/A",AD83:AD86)&gt;=CM005LM3,"CUMPLE","NO CUMPLE"),IF(SUMIF(E83:E86,"SI",AD83:AD86)&gt;=CM005LM3,"CUMPLE","NO CUMPLE")))</f>
        <v>CUMPLE</v>
      </c>
      <c r="AM83" s="636" t="str">
        <f t="shared" si="36"/>
        <v>CUMPLE</v>
      </c>
      <c r="AN83" s="173">
        <v>302</v>
      </c>
      <c r="AO83" s="912" t="s">
        <v>192</v>
      </c>
      <c r="AP83" s="912"/>
      <c r="AQ83" s="912"/>
      <c r="AR83" s="912" t="s">
        <v>20</v>
      </c>
      <c r="AS83" s="912"/>
      <c r="AT83" s="912"/>
      <c r="AU83" s="912" t="s">
        <v>20</v>
      </c>
      <c r="AV83" s="912"/>
      <c r="AW83" s="912"/>
      <c r="AX83" s="646" t="s">
        <v>20</v>
      </c>
      <c r="AY83" s="900" t="s">
        <v>19</v>
      </c>
      <c r="AZ83" s="900" t="s">
        <v>19</v>
      </c>
      <c r="BA83" s="900" t="s">
        <v>19</v>
      </c>
      <c r="BB83" s="566"/>
      <c r="BC83" s="300"/>
      <c r="BI83" s="283"/>
    </row>
    <row r="84" spans="1:61" s="280" customFormat="1" ht="71.25">
      <c r="A84" s="911"/>
      <c r="B84" s="13" t="s">
        <v>436</v>
      </c>
      <c r="C84" s="14">
        <v>204</v>
      </c>
      <c r="D84" s="14" t="str">
        <f>+IFERROR(INDEX(DESEMPATE!$D$3:$D$80,MATCH('EXP GEN.'!B84,DESEMPATE!$C$3:$C$80,0)),"")</f>
        <v>ETA S.A.</v>
      </c>
      <c r="E84" s="299" t="str">
        <f>IF(D84="","",IF(VLOOKUP(D84,DESEMPATE!D$3:$E$137,2,FALSE)=1,"N/A",IF(VLOOKUP(D84,DESEMPATE!D$3:$E$137,2,FALSE)&gt;=0.51,"SI","NO")))</f>
        <v>N/A</v>
      </c>
      <c r="F84" s="364" t="s">
        <v>20</v>
      </c>
      <c r="G84" s="364" t="s">
        <v>20</v>
      </c>
      <c r="H84" s="364" t="s">
        <v>20</v>
      </c>
      <c r="I84" s="24" t="s">
        <v>215</v>
      </c>
      <c r="J84" s="24" t="s">
        <v>201</v>
      </c>
      <c r="K84" s="24" t="s">
        <v>440</v>
      </c>
      <c r="L84" s="288" t="s">
        <v>441</v>
      </c>
      <c r="M84" s="24" t="s">
        <v>20</v>
      </c>
      <c r="N84" s="638" t="s">
        <v>20</v>
      </c>
      <c r="O84" s="646" t="str">
        <f t="shared" si="15"/>
        <v>SI</v>
      </c>
      <c r="P84" s="678">
        <v>1</v>
      </c>
      <c r="Q84" s="679">
        <v>39776</v>
      </c>
      <c r="R84" s="679">
        <v>40809</v>
      </c>
      <c r="S84" s="19">
        <f t="shared" si="27"/>
        <v>2011</v>
      </c>
      <c r="T84" s="20">
        <f>+IFERROR(INDEX(PARAMETROS!$B$53:$B$79,MATCH(S84,PARAMETROS!$A$53:$A$79,0)),"")</f>
        <v>535600</v>
      </c>
      <c r="U84" s="680">
        <v>3888865854</v>
      </c>
      <c r="V84" s="21" t="s">
        <v>204</v>
      </c>
      <c r="W84" s="13" t="str">
        <f>IF(V84="","",IF(V84="COP","N/A",IF(V84="EUR",VLOOKUP(R84,'SH EURO'!$A$6:$B$6338,2,FALSE),"REVISAR")))</f>
        <v>N/A</v>
      </c>
      <c r="X84" s="22" t="str">
        <f t="shared" si="28"/>
        <v>N/A</v>
      </c>
      <c r="Y84" s="23">
        <f>IF(V84="","",IF(V84="COP",1,IF(W84&lt;&gt;"N/A",VLOOKUP(R84,'SH TRM'!$A$9:$B$8912,2,FALSE),"REVISAR")))</f>
        <v>1</v>
      </c>
      <c r="Z84" s="776">
        <f t="shared" si="29"/>
        <v>3888865854</v>
      </c>
      <c r="AA84" s="12">
        <f t="shared" si="30"/>
        <v>7260.7652240477964</v>
      </c>
      <c r="AB84" s="12">
        <f t="shared" si="31"/>
        <v>7260.7652240477964</v>
      </c>
      <c r="AC84" s="12">
        <f t="shared" si="32"/>
        <v>7260.7652240477964</v>
      </c>
      <c r="AD84" s="12">
        <f t="shared" si="33"/>
        <v>7260.7652240477964</v>
      </c>
      <c r="AE84" s="903"/>
      <c r="AF84" s="903"/>
      <c r="AG84" s="638" t="str">
        <f t="shared" si="34"/>
        <v>CUMPLE</v>
      </c>
      <c r="AH84" s="901"/>
      <c r="AI84" s="901"/>
      <c r="AJ84" s="638" t="str">
        <f t="shared" si="35"/>
        <v>CUMPLE</v>
      </c>
      <c r="AK84" s="901"/>
      <c r="AL84" s="901"/>
      <c r="AM84" s="638" t="str">
        <f t="shared" si="36"/>
        <v>CUMPLE</v>
      </c>
      <c r="AN84" s="24">
        <v>6</v>
      </c>
      <c r="AO84" s="903" t="s">
        <v>192</v>
      </c>
      <c r="AP84" s="903"/>
      <c r="AQ84" s="903"/>
      <c r="AR84" s="903" t="s">
        <v>20</v>
      </c>
      <c r="AS84" s="903"/>
      <c r="AT84" s="903"/>
      <c r="AU84" s="903" t="s">
        <v>20</v>
      </c>
      <c r="AV84" s="903"/>
      <c r="AW84" s="903"/>
      <c r="AX84" s="638" t="s">
        <v>20</v>
      </c>
      <c r="AY84" s="901"/>
      <c r="AZ84" s="901"/>
      <c r="BA84" s="901"/>
      <c r="BB84" s="297"/>
      <c r="BC84" s="300"/>
      <c r="BI84" s="283"/>
    </row>
    <row r="85" spans="1:61" s="280" customFormat="1" ht="85.5">
      <c r="A85" s="911"/>
      <c r="B85" s="13" t="s">
        <v>436</v>
      </c>
      <c r="C85" s="14">
        <v>210</v>
      </c>
      <c r="D85" s="14" t="str">
        <f>+IFERROR(INDEX(DESEMPATE!$D$3:$D$80,MATCH('EXP GEN.'!B85,DESEMPATE!$C$3:$C$80,0)),"")</f>
        <v>ETA S.A.</v>
      </c>
      <c r="E85" s="299" t="str">
        <f>IF(D85="","",IF(VLOOKUP(D85,DESEMPATE!D$3:$E$137,2,FALSE)=1,"N/A",IF(VLOOKUP(D85,DESEMPATE!D$3:$E$137,2,FALSE)&gt;=0.51,"SI","NO")))</f>
        <v>N/A</v>
      </c>
      <c r="F85" s="364" t="s">
        <v>20</v>
      </c>
      <c r="G85" s="364" t="s">
        <v>20</v>
      </c>
      <c r="H85" s="364" t="s">
        <v>20</v>
      </c>
      <c r="I85" s="24" t="s">
        <v>237</v>
      </c>
      <c r="J85" s="24" t="s">
        <v>201</v>
      </c>
      <c r="K85" s="24" t="s">
        <v>442</v>
      </c>
      <c r="L85" s="288" t="s">
        <v>443</v>
      </c>
      <c r="M85" s="24" t="s">
        <v>20</v>
      </c>
      <c r="N85" s="638" t="s">
        <v>20</v>
      </c>
      <c r="O85" s="646" t="str">
        <f t="shared" si="15"/>
        <v>SI</v>
      </c>
      <c r="P85" s="17">
        <v>1</v>
      </c>
      <c r="Q85" s="449">
        <v>39211</v>
      </c>
      <c r="R85" s="449">
        <v>40227</v>
      </c>
      <c r="S85" s="19">
        <f t="shared" si="27"/>
        <v>2010</v>
      </c>
      <c r="T85" s="20">
        <f>+IFERROR(INDEX(PARAMETROS!$B$53:$B$79,MATCH(S85,PARAMETROS!$A$53:$A$79,0)),"")</f>
        <v>515000</v>
      </c>
      <c r="U85" s="681">
        <v>4313621278</v>
      </c>
      <c r="V85" s="44" t="s">
        <v>204</v>
      </c>
      <c r="W85" s="13" t="str">
        <f>IF(V85="","",IF(V85="COP","N/A",IF(V85="EUR",VLOOKUP(R85,'SH EURO'!$A$6:$B$6338,2,FALSE),"REVISAR")))</f>
        <v>N/A</v>
      </c>
      <c r="X85" s="22" t="str">
        <f t="shared" si="28"/>
        <v>N/A</v>
      </c>
      <c r="Y85" s="23">
        <f>IF(V85="","",IF(V85="COP",1,IF(W85&lt;&gt;"N/A",VLOOKUP(R85,'SH TRM'!$A$9:$B$8912,2,FALSE),"REVISAR")))</f>
        <v>1</v>
      </c>
      <c r="Z85" s="776">
        <f t="shared" si="29"/>
        <v>4313621278</v>
      </c>
      <c r="AA85" s="12">
        <f t="shared" si="30"/>
        <v>8375.9636466019419</v>
      </c>
      <c r="AB85" s="12">
        <f t="shared" si="31"/>
        <v>8375.9636466019419</v>
      </c>
      <c r="AC85" s="12">
        <f t="shared" si="32"/>
        <v>8375.9636466019419</v>
      </c>
      <c r="AD85" s="12">
        <f t="shared" si="33"/>
        <v>8375.9636466019419</v>
      </c>
      <c r="AE85" s="903"/>
      <c r="AF85" s="903"/>
      <c r="AG85" s="638" t="str">
        <f t="shared" si="34"/>
        <v>CUMPLE</v>
      </c>
      <c r="AH85" s="901"/>
      <c r="AI85" s="901"/>
      <c r="AJ85" s="638" t="str">
        <f t="shared" si="35"/>
        <v>CUMPLE</v>
      </c>
      <c r="AK85" s="901"/>
      <c r="AL85" s="901"/>
      <c r="AM85" s="638" t="str">
        <f t="shared" si="36"/>
        <v>CUMPLE</v>
      </c>
      <c r="AN85" s="24">
        <v>5</v>
      </c>
      <c r="AO85" s="903" t="s">
        <v>192</v>
      </c>
      <c r="AP85" s="903"/>
      <c r="AQ85" s="903"/>
      <c r="AR85" s="903" t="s">
        <v>20</v>
      </c>
      <c r="AS85" s="903"/>
      <c r="AT85" s="903"/>
      <c r="AU85" s="903" t="s">
        <v>20</v>
      </c>
      <c r="AV85" s="903"/>
      <c r="AW85" s="903"/>
      <c r="AX85" s="638" t="s">
        <v>20</v>
      </c>
      <c r="AY85" s="901"/>
      <c r="AZ85" s="901"/>
      <c r="BA85" s="901"/>
      <c r="BB85" s="297"/>
      <c r="BC85" s="300"/>
      <c r="BI85" s="283"/>
    </row>
    <row r="86" spans="1:61" s="417" customFormat="1" ht="86.25" thickBot="1">
      <c r="A86" s="911"/>
      <c r="B86" s="61" t="s">
        <v>436</v>
      </c>
      <c r="C86" s="76">
        <v>212</v>
      </c>
      <c r="D86" s="76" t="str">
        <f>+IFERROR(INDEX(DESEMPATE!$D$3:$D$80,MATCH('EXP GEN.'!B86,DESEMPATE!$C$3:$C$80,0)),"")</f>
        <v>ETA S.A.</v>
      </c>
      <c r="E86" s="381" t="str">
        <f>IF(D86="","",IF(VLOOKUP(D86,DESEMPATE!D$3:$E$137,2,FALSE)=1,"N/A",IF(VLOOKUP(D86,DESEMPATE!D$3:$E$137,2,FALSE)&gt;=0.51,"SI","NO")))</f>
        <v>N/A</v>
      </c>
      <c r="F86" s="365" t="s">
        <v>20</v>
      </c>
      <c r="G86" s="365" t="s">
        <v>20</v>
      </c>
      <c r="H86" s="365" t="s">
        <v>20</v>
      </c>
      <c r="I86" s="170" t="s">
        <v>409</v>
      </c>
      <c r="J86" s="170" t="s">
        <v>201</v>
      </c>
      <c r="K86" s="170" t="s">
        <v>444</v>
      </c>
      <c r="L86" s="290" t="s">
        <v>445</v>
      </c>
      <c r="M86" s="170" t="s">
        <v>20</v>
      </c>
      <c r="N86" s="640" t="s">
        <v>20</v>
      </c>
      <c r="O86" s="637" t="str">
        <f t="shared" si="15"/>
        <v>SI</v>
      </c>
      <c r="P86" s="63">
        <v>0.49</v>
      </c>
      <c r="Q86" s="676">
        <v>41951</v>
      </c>
      <c r="R86" s="676">
        <v>42474</v>
      </c>
      <c r="S86" s="65">
        <f t="shared" si="27"/>
        <v>2016</v>
      </c>
      <c r="T86" s="66">
        <f>+IFERROR(INDEX(PARAMETROS!$B$53:$B$79,MATCH(S86,PARAMETROS!$A$53:$A$79,0)),"")</f>
        <v>689455</v>
      </c>
      <c r="U86" s="682">
        <v>4579022844</v>
      </c>
      <c r="V86" s="67" t="s">
        <v>204</v>
      </c>
      <c r="W86" s="61" t="str">
        <f>IF(V86="","",IF(V86="COP","N/A",IF(V86="EUR",VLOOKUP(R86,'SH EURO'!$A$6:$B$6338,2,FALSE),"REVISAR")))</f>
        <v>N/A</v>
      </c>
      <c r="X86" s="68" t="str">
        <f t="shared" si="28"/>
        <v>N/A</v>
      </c>
      <c r="Y86" s="69">
        <f>IF(V86="","",IF(V86="COP",1,IF(W86&lt;&gt;"N/A",VLOOKUP(R86,'SH TRM'!$A$9:$B$8912,2,FALSE),"REVISAR")))</f>
        <v>1</v>
      </c>
      <c r="Z86" s="777">
        <f t="shared" si="29"/>
        <v>4579022844</v>
      </c>
      <c r="AA86" s="70">
        <f t="shared" si="30"/>
        <v>6641.5108223161769</v>
      </c>
      <c r="AB86" s="70">
        <f t="shared" si="31"/>
        <v>3254.3403029349265</v>
      </c>
      <c r="AC86" s="70">
        <f t="shared" si="32"/>
        <v>3254.3403029349265</v>
      </c>
      <c r="AD86" s="70">
        <f t="shared" si="33"/>
        <v>3254.3403029349265</v>
      </c>
      <c r="AE86" s="906"/>
      <c r="AF86" s="906"/>
      <c r="AG86" s="640" t="str">
        <f t="shared" si="34"/>
        <v>CUMPLE</v>
      </c>
      <c r="AH86" s="901"/>
      <c r="AI86" s="901"/>
      <c r="AJ86" s="640" t="str">
        <f t="shared" si="35"/>
        <v>CUMPLE</v>
      </c>
      <c r="AK86" s="901"/>
      <c r="AL86" s="901"/>
      <c r="AM86" s="640" t="str">
        <f t="shared" si="36"/>
        <v>CUMPLE</v>
      </c>
      <c r="AN86" s="170"/>
      <c r="AO86" s="907"/>
      <c r="AP86" s="908"/>
      <c r="AQ86" s="909"/>
      <c r="AR86" s="907"/>
      <c r="AS86" s="908"/>
      <c r="AT86" s="909"/>
      <c r="AU86" s="907"/>
      <c r="AV86" s="908"/>
      <c r="AW86" s="909"/>
      <c r="AX86" s="640" t="s">
        <v>20</v>
      </c>
      <c r="AY86" s="902"/>
      <c r="AZ86" s="902"/>
      <c r="BA86" s="902"/>
      <c r="BB86" s="296"/>
      <c r="BC86" s="416"/>
      <c r="BI86" s="418"/>
    </row>
    <row r="87" spans="1:61" s="280" customFormat="1" ht="57">
      <c r="A87" s="910" t="s">
        <v>44</v>
      </c>
      <c r="B87" s="40" t="s">
        <v>446</v>
      </c>
      <c r="C87" s="532">
        <v>255</v>
      </c>
      <c r="D87" s="561" t="str">
        <f>+IFERROR(INDEX(DESEMPATE!$D$3:$D$80,MATCH('EXP GEN.'!B87,DESEMPATE!$C$3:$C$80,0)),"")</f>
        <v>INGEOCIM S.A.S.</v>
      </c>
      <c r="E87" s="382" t="str">
        <f>IF(D87="","",IF(VLOOKUP(D87,DESEMPATE!D$3:$E$137,2,FALSE)=1,"N/A",IF(VLOOKUP(D87,DESEMPATE!D$3:$E$137,2,FALSE)&gt;=0.51,"SI","NO")))</f>
        <v>N/A</v>
      </c>
      <c r="F87" s="586" t="s">
        <v>20</v>
      </c>
      <c r="G87" s="586" t="s">
        <v>20</v>
      </c>
      <c r="H87" s="586" t="s">
        <v>20</v>
      </c>
      <c r="I87" s="173" t="s">
        <v>447</v>
      </c>
      <c r="J87" s="173" t="s">
        <v>201</v>
      </c>
      <c r="K87" s="173" t="s">
        <v>448</v>
      </c>
      <c r="L87" s="529" t="s">
        <v>449</v>
      </c>
      <c r="M87" s="173" t="s">
        <v>20</v>
      </c>
      <c r="N87" s="646" t="s">
        <v>20</v>
      </c>
      <c r="O87" s="646" t="str">
        <f t="shared" si="15"/>
        <v>SI</v>
      </c>
      <c r="P87" s="41">
        <v>1</v>
      </c>
      <c r="Q87" s="42">
        <v>34809</v>
      </c>
      <c r="R87" s="42">
        <v>35170</v>
      </c>
      <c r="S87" s="73">
        <f t="shared" si="27"/>
        <v>1996</v>
      </c>
      <c r="T87" s="503">
        <f>+IFERROR(INDEX(PARAMETROS!$B$53:$B$79,MATCH(S87,PARAMETROS!$A$53:$A$79,0)),"")</f>
        <v>142125</v>
      </c>
      <c r="U87" s="609">
        <v>175000000</v>
      </c>
      <c r="V87" s="610" t="s">
        <v>204</v>
      </c>
      <c r="W87" s="40" t="str">
        <f>IF(V87="","",IF(V87="COP","N/A",IF(V87="EUR",VLOOKUP(R87,'SH EURO'!$A$6:$B$6338,2,FALSE),"REVISAR")))</f>
        <v>N/A</v>
      </c>
      <c r="X87" s="45" t="str">
        <f t="shared" si="28"/>
        <v>N/A</v>
      </c>
      <c r="Y87" s="46">
        <f>IF(V87="","",IF(V87="COP",1,IF(W87&lt;&gt;"N/A",VLOOKUP(R87,'SH TRM'!$A$9:$B$8912,2,FALSE),"REVISAR")))</f>
        <v>1</v>
      </c>
      <c r="Z87" s="778">
        <f t="shared" si="29"/>
        <v>175000000</v>
      </c>
      <c r="AA87" s="47">
        <f t="shared" si="30"/>
        <v>1231.3104661389623</v>
      </c>
      <c r="AB87" s="47">
        <f t="shared" si="31"/>
        <v>1231.3104661389623</v>
      </c>
      <c r="AC87" s="47">
        <f t="shared" si="32"/>
        <v>1231.3104661389623</v>
      </c>
      <c r="AD87" s="47">
        <f t="shared" si="33"/>
        <v>1231.3104661389623</v>
      </c>
      <c r="AE87" s="904" t="str">
        <f>IF(COUNTIF(AB87:AB90,"")=4,"",IF(SUM(AB87:AB90)&gt;=CM005M1,"CUMPLE","NO CUMPLE"))</f>
        <v>CUMPLE</v>
      </c>
      <c r="AF87" s="904" t="str">
        <f>IF(COUNTIF(AB87:AB90,"")=4,"",IF(COUNTIF(E87:E90,"N/A")&gt;0,IF(SUMIF(E87:E90,"N/A",AB87:AB90)&gt;=CM005LM1,"CUMPLE","NO CUMPLE"),IF(SUMIF(E87:E90,"SI",AB87:AB90)&gt;=CM005LM1,"CUMPLE","NO CUMPLE")))</f>
        <v>CUMPLE</v>
      </c>
      <c r="AG87" s="636" t="str">
        <f t="shared" si="34"/>
        <v>CUMPLE</v>
      </c>
      <c r="AH87" s="900" t="str">
        <f>IF(COUNTIF(AC87:AC90,"")=4,"",IF(SUM(AC87:AC90)&gt;=CM005M2,"CUMPLE","NO CUMPLE"))</f>
        <v>CUMPLE</v>
      </c>
      <c r="AI87" s="900" t="str">
        <f>IF(COUNTIF(AC87:AC90,"")=4,"",IF(COUNTIF(E87:E90,"N/A")&gt;0,IF(SUMIF(E87:E90,"N/A",AC87:AC90)&gt;=CM005LM2,"CUMPLE","NO CUMPLE"),IF(SUMIF(E87:E90,"SI",AC87:AC90)&gt;=CM005LM2,"CUMPLE","NO CUMPLE")))</f>
        <v>CUMPLE</v>
      </c>
      <c r="AJ87" s="636" t="str">
        <f t="shared" si="35"/>
        <v>CUMPLE</v>
      </c>
      <c r="AK87" s="900" t="str">
        <f>IF(COUNTIF(AD87:AD90,"")=4,"",IF(SUM(AD87:AD90)&gt;=CM005M3,"CUMPLE","NO CUMPLE"))</f>
        <v>CUMPLE</v>
      </c>
      <c r="AL87" s="900" t="str">
        <f>IF(COUNTIF(AD87:AD90,"")=4,"",IF(COUNTIF(E87:E90,"N/A")&gt;0,IF(SUMIF(E87:E90,"N/A",AD87:AD90)&gt;=CM005LM3,"CUMPLE","NO CUMPLE"),IF(SUMIF(E87:E90,"SI",AD87:AD90)&gt;=CM005LM3,"CUMPLE","NO CUMPLE")))</f>
        <v>CUMPLE</v>
      </c>
      <c r="AM87" s="636" t="str">
        <f t="shared" si="36"/>
        <v>CUMPLE</v>
      </c>
      <c r="AN87" s="173">
        <v>9</v>
      </c>
      <c r="AO87" s="912" t="s">
        <v>20</v>
      </c>
      <c r="AP87" s="912"/>
      <c r="AQ87" s="912"/>
      <c r="AR87" s="912" t="s">
        <v>20</v>
      </c>
      <c r="AS87" s="912"/>
      <c r="AT87" s="912"/>
      <c r="AU87" s="912" t="s">
        <v>20</v>
      </c>
      <c r="AV87" s="912"/>
      <c r="AW87" s="912"/>
      <c r="AX87" s="646" t="s">
        <v>20</v>
      </c>
      <c r="AY87" s="900" t="s">
        <v>19</v>
      </c>
      <c r="AZ87" s="900" t="s">
        <v>19</v>
      </c>
      <c r="BA87" s="900" t="s">
        <v>19</v>
      </c>
      <c r="BB87" s="566"/>
      <c r="BC87" s="300"/>
      <c r="BI87" s="283"/>
    </row>
    <row r="88" spans="1:61" s="280" customFormat="1" ht="30" customHeight="1">
      <c r="A88" s="911"/>
      <c r="B88" s="13" t="s">
        <v>446</v>
      </c>
      <c r="C88" s="14">
        <v>275</v>
      </c>
      <c r="D88" s="14" t="str">
        <f>+IFERROR(INDEX(DESEMPATE!$D$3:$D$80,MATCH('EXP GEN.'!B88,DESEMPATE!$C$3:$C$80,0)),"")</f>
        <v>INGEOCIM S.A.S.</v>
      </c>
      <c r="E88" s="299" t="str">
        <f>IF(D88="","",IF(VLOOKUP(D88,DESEMPATE!D$3:$E$137,2,FALSE)=1,"N/A",IF(VLOOKUP(D88,DESEMPATE!D$3:$E$137,2,FALSE)&gt;=0.51,"SI","NO")))</f>
        <v>N/A</v>
      </c>
      <c r="F88" s="364" t="s">
        <v>20</v>
      </c>
      <c r="G88" s="364" t="s">
        <v>20</v>
      </c>
      <c r="H88" s="364" t="s">
        <v>20</v>
      </c>
      <c r="I88" s="24" t="s">
        <v>450</v>
      </c>
      <c r="J88" s="24" t="s">
        <v>201</v>
      </c>
      <c r="K88" s="24" t="s">
        <v>451</v>
      </c>
      <c r="L88" s="288" t="s">
        <v>452</v>
      </c>
      <c r="M88" s="24" t="s">
        <v>20</v>
      </c>
      <c r="N88" s="638" t="s">
        <v>20</v>
      </c>
      <c r="O88" s="646" t="str">
        <f t="shared" ref="O88:O151" si="37">IF(Q88&gt;DATE(1990,1,1),"SI","NO")</f>
        <v>SI</v>
      </c>
      <c r="P88" s="25">
        <v>0.9</v>
      </c>
      <c r="Q88" s="328">
        <v>35730</v>
      </c>
      <c r="R88" s="18">
        <v>36459</v>
      </c>
      <c r="S88" s="19">
        <f t="shared" si="27"/>
        <v>1999</v>
      </c>
      <c r="T88" s="20">
        <f>+IFERROR(INDEX(PARAMETROS!$B$53:$B$79,MATCH(S88,PARAMETROS!$A$53:$A$79,0)),"")</f>
        <v>236460</v>
      </c>
      <c r="U88" s="680">
        <v>1343799332.5</v>
      </c>
      <c r="V88" s="21" t="s">
        <v>204</v>
      </c>
      <c r="W88" s="13" t="str">
        <f>IF(V88="","",IF(V88="COP","N/A",IF(V88="EUR",VLOOKUP(R88,'SH EURO'!$A$6:$B$6338,2,FALSE),"REVISAR")))</f>
        <v>N/A</v>
      </c>
      <c r="X88" s="22" t="str">
        <f t="shared" si="28"/>
        <v>N/A</v>
      </c>
      <c r="Y88" s="23">
        <f>IF(V88="","",IF(V88="COP",1,IF(W88&lt;&gt;"N/A",VLOOKUP(R88,'SH TRM'!$A$9:$B$8912,2,FALSE),"REVISAR")))</f>
        <v>1</v>
      </c>
      <c r="Z88" s="776">
        <f t="shared" si="29"/>
        <v>1343799332.5</v>
      </c>
      <c r="AA88" s="12">
        <f t="shared" si="30"/>
        <v>5682.9879577941301</v>
      </c>
      <c r="AB88" s="12">
        <f t="shared" si="31"/>
        <v>5114.6891620147171</v>
      </c>
      <c r="AC88" s="12">
        <f t="shared" si="32"/>
        <v>5114.6891620147171</v>
      </c>
      <c r="AD88" s="12">
        <f t="shared" si="33"/>
        <v>5114.6891620147171</v>
      </c>
      <c r="AE88" s="903"/>
      <c r="AF88" s="903"/>
      <c r="AG88" s="638" t="str">
        <f t="shared" si="34"/>
        <v>CUMPLE</v>
      </c>
      <c r="AH88" s="901"/>
      <c r="AI88" s="901"/>
      <c r="AJ88" s="638" t="str">
        <f t="shared" si="35"/>
        <v>CUMPLE</v>
      </c>
      <c r="AK88" s="901"/>
      <c r="AL88" s="901"/>
      <c r="AM88" s="638" t="str">
        <f t="shared" si="36"/>
        <v>CUMPLE</v>
      </c>
      <c r="AN88" s="24">
        <v>51</v>
      </c>
      <c r="AO88" s="903" t="s">
        <v>20</v>
      </c>
      <c r="AP88" s="903"/>
      <c r="AQ88" s="903"/>
      <c r="AR88" s="903" t="s">
        <v>20</v>
      </c>
      <c r="AS88" s="903"/>
      <c r="AT88" s="903"/>
      <c r="AU88" s="903" t="s">
        <v>20</v>
      </c>
      <c r="AV88" s="903"/>
      <c r="AW88" s="903"/>
      <c r="AX88" s="638" t="s">
        <v>20</v>
      </c>
      <c r="AY88" s="901"/>
      <c r="AZ88" s="901"/>
      <c r="BA88" s="901"/>
      <c r="BB88" s="297"/>
      <c r="BC88" s="300"/>
      <c r="BI88" s="283"/>
    </row>
    <row r="89" spans="1:61" s="280" customFormat="1" ht="171">
      <c r="A89" s="911"/>
      <c r="B89" s="13" t="s">
        <v>446</v>
      </c>
      <c r="C89" s="14">
        <v>291</v>
      </c>
      <c r="D89" s="14" t="str">
        <f>+IFERROR(INDEX(DESEMPATE!$D$3:$D$80,MATCH('EXP GEN.'!B89,DESEMPATE!$C$3:$C$80,0)),"")</f>
        <v>INGEOCIM S.A.S.</v>
      </c>
      <c r="E89" s="299" t="str">
        <f>IF(D89="","",IF(VLOOKUP(D89,DESEMPATE!D$3:$E$137,2,FALSE)=1,"N/A",IF(VLOOKUP(D89,DESEMPATE!D$3:$E$137,2,FALSE)&gt;=0.51,"SI","NO")))</f>
        <v>N/A</v>
      </c>
      <c r="F89" s="364" t="s">
        <v>20</v>
      </c>
      <c r="G89" s="364" t="s">
        <v>20</v>
      </c>
      <c r="H89" s="364" t="s">
        <v>20</v>
      </c>
      <c r="I89" s="24" t="s">
        <v>453</v>
      </c>
      <c r="J89" s="24" t="s">
        <v>201</v>
      </c>
      <c r="K89" s="24" t="s">
        <v>454</v>
      </c>
      <c r="L89" s="288" t="s">
        <v>455</v>
      </c>
      <c r="M89" s="24" t="s">
        <v>20</v>
      </c>
      <c r="N89" s="638" t="s">
        <v>20</v>
      </c>
      <c r="O89" s="646" t="str">
        <f t="shared" si="37"/>
        <v>SI</v>
      </c>
      <c r="P89" s="17">
        <v>0.5</v>
      </c>
      <c r="Q89" s="18">
        <v>38772</v>
      </c>
      <c r="R89" s="18">
        <v>40656</v>
      </c>
      <c r="S89" s="19">
        <f t="shared" si="27"/>
        <v>2011</v>
      </c>
      <c r="T89" s="20">
        <f>+IFERROR(INDEX(PARAMETROS!$B$53:$B$79,MATCH(S89,PARAMETROS!$A$53:$A$79,0)),"")</f>
        <v>535600</v>
      </c>
      <c r="U89" s="681">
        <v>4960831409</v>
      </c>
      <c r="V89" s="44" t="s">
        <v>204</v>
      </c>
      <c r="W89" s="13" t="str">
        <f>IF(V89="","",IF(V89="COP","N/A",IF(V89="EUR",VLOOKUP(R89,'SH EURO'!$A$6:$B$6338,2,FALSE),"REVISAR")))</f>
        <v>N/A</v>
      </c>
      <c r="X89" s="22" t="str">
        <f t="shared" si="28"/>
        <v>N/A</v>
      </c>
      <c r="Y89" s="23">
        <f>IF(V89="","",IF(V89="COP",1,IF(W89&lt;&gt;"N/A",VLOOKUP(R89,'SH TRM'!$A$9:$B$8912,2,FALSE),"REVISAR")))</f>
        <v>1</v>
      </c>
      <c r="Z89" s="776">
        <f t="shared" si="29"/>
        <v>4960831409</v>
      </c>
      <c r="AA89" s="12">
        <f t="shared" si="30"/>
        <v>9262.1945649738609</v>
      </c>
      <c r="AB89" s="12">
        <f t="shared" si="31"/>
        <v>4631.0972824869305</v>
      </c>
      <c r="AC89" s="12">
        <f t="shared" si="32"/>
        <v>4631.0972824869305</v>
      </c>
      <c r="AD89" s="12">
        <f t="shared" si="33"/>
        <v>4631.0972824869305</v>
      </c>
      <c r="AE89" s="903"/>
      <c r="AF89" s="903"/>
      <c r="AG89" s="638" t="str">
        <f t="shared" si="34"/>
        <v>CUMPLE</v>
      </c>
      <c r="AH89" s="901"/>
      <c r="AI89" s="901"/>
      <c r="AJ89" s="638" t="str">
        <f t="shared" si="35"/>
        <v>CUMPLE</v>
      </c>
      <c r="AK89" s="901"/>
      <c r="AL89" s="901"/>
      <c r="AM89" s="638" t="str">
        <f t="shared" si="36"/>
        <v>CUMPLE</v>
      </c>
      <c r="AN89" s="24">
        <v>26</v>
      </c>
      <c r="AO89" s="903" t="s">
        <v>20</v>
      </c>
      <c r="AP89" s="903"/>
      <c r="AQ89" s="903"/>
      <c r="AR89" s="903" t="s">
        <v>20</v>
      </c>
      <c r="AS89" s="903"/>
      <c r="AT89" s="903"/>
      <c r="AU89" s="903" t="s">
        <v>20</v>
      </c>
      <c r="AV89" s="903"/>
      <c r="AW89" s="903"/>
      <c r="AX89" s="638" t="s">
        <v>20</v>
      </c>
      <c r="AY89" s="901"/>
      <c r="AZ89" s="901"/>
      <c r="BA89" s="901"/>
      <c r="BB89" s="297"/>
      <c r="BC89" s="300"/>
      <c r="BI89" s="283"/>
    </row>
    <row r="90" spans="1:61" s="417" customFormat="1" ht="57.75" thickBot="1">
      <c r="A90" s="911"/>
      <c r="B90" s="61" t="s">
        <v>446</v>
      </c>
      <c r="C90" s="76">
        <v>297</v>
      </c>
      <c r="D90" s="76" t="str">
        <f>+IFERROR(INDEX(DESEMPATE!$D$3:$D$80,MATCH('EXP GEN.'!B90,DESEMPATE!$C$3:$C$80,0)),"")</f>
        <v>INGEOCIM S.A.S.</v>
      </c>
      <c r="E90" s="381" t="str">
        <f>IF(D90="","",IF(VLOOKUP(D90,DESEMPATE!D$3:$E$137,2,FALSE)=1,"N/A",IF(VLOOKUP(D90,DESEMPATE!D$3:$E$137,2,FALSE)&gt;=0.51,"SI","NO")))</f>
        <v>N/A</v>
      </c>
      <c r="F90" s="365" t="s">
        <v>20</v>
      </c>
      <c r="G90" s="365" t="s">
        <v>20</v>
      </c>
      <c r="H90" s="365" t="s">
        <v>20</v>
      </c>
      <c r="I90" s="170" t="s">
        <v>409</v>
      </c>
      <c r="J90" s="170" t="s">
        <v>201</v>
      </c>
      <c r="K90" s="170" t="s">
        <v>456</v>
      </c>
      <c r="L90" s="290" t="s">
        <v>457</v>
      </c>
      <c r="M90" s="170" t="s">
        <v>20</v>
      </c>
      <c r="N90" s="640" t="s">
        <v>20</v>
      </c>
      <c r="O90" s="637" t="str">
        <f t="shared" si="37"/>
        <v>SI</v>
      </c>
      <c r="P90" s="63">
        <v>0.6</v>
      </c>
      <c r="Q90" s="64">
        <v>41568</v>
      </c>
      <c r="R90" s="64">
        <v>42373</v>
      </c>
      <c r="S90" s="65">
        <f t="shared" si="27"/>
        <v>2016</v>
      </c>
      <c r="T90" s="66">
        <f>+IFERROR(INDEX(PARAMETROS!$B$53:$B$79,MATCH(S90,PARAMETROS!$A$53:$A$79,0)),"")</f>
        <v>689455</v>
      </c>
      <c r="U90" s="536">
        <v>2992430016</v>
      </c>
      <c r="V90" s="67" t="s">
        <v>204</v>
      </c>
      <c r="W90" s="61" t="str">
        <f>IF(V90="","",IF(V90="COP","N/A",IF(V90="EUR",VLOOKUP(R90,'SH EURO'!$A$6:$B$6338,2,FALSE),"REVISAR")))</f>
        <v>N/A</v>
      </c>
      <c r="X90" s="68" t="str">
        <f t="shared" si="28"/>
        <v>N/A</v>
      </c>
      <c r="Y90" s="69">
        <f>IF(V90="","",IF(V90="COP",1,IF(W90&lt;&gt;"N/A",VLOOKUP(R90,'SH TRM'!$A$9:$B$8912,2,FALSE),"REVISAR")))</f>
        <v>1</v>
      </c>
      <c r="Z90" s="777">
        <f t="shared" si="29"/>
        <v>2992430016</v>
      </c>
      <c r="AA90" s="70">
        <f t="shared" si="30"/>
        <v>4340.2832904250463</v>
      </c>
      <c r="AB90" s="70">
        <f t="shared" si="31"/>
        <v>2604.1699742550277</v>
      </c>
      <c r="AC90" s="70">
        <f t="shared" si="32"/>
        <v>2604.1699742550277</v>
      </c>
      <c r="AD90" s="70">
        <f t="shared" si="33"/>
        <v>2604.1699742550277</v>
      </c>
      <c r="AE90" s="906"/>
      <c r="AF90" s="906"/>
      <c r="AG90" s="640" t="str">
        <f t="shared" si="34"/>
        <v>CUMPLE</v>
      </c>
      <c r="AH90" s="901"/>
      <c r="AI90" s="901"/>
      <c r="AJ90" s="640" t="str">
        <f t="shared" si="35"/>
        <v>CUMPLE</v>
      </c>
      <c r="AK90" s="901"/>
      <c r="AL90" s="901"/>
      <c r="AM90" s="640" t="str">
        <f t="shared" si="36"/>
        <v>CUMPLE</v>
      </c>
      <c r="AN90" s="170"/>
      <c r="AO90" s="907"/>
      <c r="AP90" s="908"/>
      <c r="AQ90" s="909"/>
      <c r="AR90" s="907"/>
      <c r="AS90" s="908"/>
      <c r="AT90" s="909"/>
      <c r="AU90" s="907"/>
      <c r="AV90" s="908"/>
      <c r="AW90" s="909"/>
      <c r="AX90" s="640" t="s">
        <v>20</v>
      </c>
      <c r="AY90" s="902"/>
      <c r="AZ90" s="902"/>
      <c r="BA90" s="902"/>
      <c r="BB90" s="296"/>
      <c r="BC90" s="416"/>
      <c r="BI90" s="418"/>
    </row>
    <row r="91" spans="1:61" s="280" customFormat="1" ht="30" customHeight="1">
      <c r="A91" s="910" t="s">
        <v>45</v>
      </c>
      <c r="B91" s="48" t="s">
        <v>673</v>
      </c>
      <c r="C91" s="49">
        <v>98</v>
      </c>
      <c r="D91" s="561" t="str">
        <f>+IFERROR(INDEX(DESEMPATE!$D$3:$D$80,MATCH('EXP GEN.'!B91,DESEMPATE!$C$3:$C$80,0)),"")</f>
        <v>CONSULTORIA INTEGRAL EN INGENIERIA S.A. DE C.V.</v>
      </c>
      <c r="E91" s="382" t="str">
        <f>IF(D91="","",IF(VLOOKUP(D91,DESEMPATE!D$3:$E$137,2,FALSE)=1,"N/A",IF(VLOOKUP(D91,DESEMPATE!D$3:$E$137,2,FALSE)&gt;=0.51,"SI","NO")))</f>
        <v>SI</v>
      </c>
      <c r="F91" s="363" t="s">
        <v>20</v>
      </c>
      <c r="G91" s="363" t="s">
        <v>20</v>
      </c>
      <c r="H91" s="363" t="s">
        <v>20</v>
      </c>
      <c r="I91" s="60" t="s">
        <v>812</v>
      </c>
      <c r="J91" s="60" t="s">
        <v>813</v>
      </c>
      <c r="K91" s="60" t="s">
        <v>814</v>
      </c>
      <c r="L91" s="289" t="s">
        <v>815</v>
      </c>
      <c r="M91" s="803" t="s">
        <v>192</v>
      </c>
      <c r="N91" s="714" t="s">
        <v>20</v>
      </c>
      <c r="O91" s="646" t="str">
        <f t="shared" si="37"/>
        <v>SI</v>
      </c>
      <c r="P91" s="52">
        <v>1</v>
      </c>
      <c r="Q91" s="53">
        <v>37809</v>
      </c>
      <c r="R91" s="53">
        <v>38260</v>
      </c>
      <c r="S91" s="73">
        <f t="shared" si="27"/>
        <v>2004</v>
      </c>
      <c r="T91" s="503">
        <f>+IFERROR(INDEX(PARAMETROS!$B$53:$B$79,MATCH(S91,PARAMETROS!$A$53:$A$79,0)),"")</f>
        <v>358000</v>
      </c>
      <c r="U91" s="535">
        <v>19507017.219999999</v>
      </c>
      <c r="V91" s="55" t="s">
        <v>870</v>
      </c>
      <c r="W91" s="48">
        <v>8.7510000000000004E-2</v>
      </c>
      <c r="X91" s="45">
        <f t="shared" si="28"/>
        <v>1707059.0769221999</v>
      </c>
      <c r="Y91" s="46">
        <f>IF(V91="","",IF(V91="COP",1,IF(W91&lt;&gt;"N/A",VLOOKUP(R91,'SH TRM'!$A$9:$B$8912,2,FALSE),"REVISAR")))</f>
        <v>2595.17</v>
      </c>
      <c r="Z91" s="778">
        <f t="shared" si="29"/>
        <v>4430108504.6561861</v>
      </c>
      <c r="AA91" s="47">
        <f t="shared" si="30"/>
        <v>12374.604761609458</v>
      </c>
      <c r="AB91" s="47" t="str">
        <f t="shared" si="31"/>
        <v/>
      </c>
      <c r="AC91" s="47" t="str">
        <f t="shared" si="32"/>
        <v/>
      </c>
      <c r="AD91" s="47" t="str">
        <f t="shared" si="33"/>
        <v/>
      </c>
      <c r="AE91" s="904" t="str">
        <f>IF(COUNTIF(AB91:AB94,"")=4,"",IF(SUM(AB91:AB94)&gt;=CM005M1,"CUMPLE","NO CUMPLE"))</f>
        <v>CUMPLE</v>
      </c>
      <c r="AF91" s="904" t="str">
        <f>IF(COUNTIF(AB91:AB94,"")=4,"",IF(COUNTIF(E91:E94,"N/A")&gt;0,IF(SUMIF(E91:E94,"N/A",AB91:AB94)&gt;=CM005LM1,"CUMPLE","NO CUMPLE"),IF(SUMIF(E91:E94,"SI",AB91:AB94)&gt;=CM005LM1,"CUMPLE","NO CUMPLE")))</f>
        <v>NO CUMPLE</v>
      </c>
      <c r="AG91" s="636" t="str">
        <f t="shared" si="34"/>
        <v/>
      </c>
      <c r="AH91" s="900" t="str">
        <f>IF(COUNTIF(AC91:AC94,"")=4,"",IF(SUM(AC91:AC94)&gt;=CM005M2,"CUMPLE","NO CUMPLE"))</f>
        <v>CUMPLE</v>
      </c>
      <c r="AI91" s="900" t="str">
        <f>IF(COUNTIF(AC91:AC94,"")=4,"",IF(COUNTIF(E91:E94,"N/A")&gt;0,IF(SUMIF(E91:E94,"N/A",AC91:AC94)&gt;=CM005LM2,"CUMPLE","NO CUMPLE"),IF(SUMIF(E91:E94,"SI",AC91:AC94)&gt;=CM005LM2,"CUMPLE","NO CUMPLE")))</f>
        <v>NO CUMPLE</v>
      </c>
      <c r="AJ91" s="636" t="str">
        <f t="shared" si="35"/>
        <v/>
      </c>
      <c r="AK91" s="900" t="str">
        <f>IF(COUNTIF(AD91:AD94,"")=4,"",IF(SUM(AD91:AD94)&gt;=CM005M3,"CUMPLE","NO CUMPLE"))</f>
        <v>CUMPLE</v>
      </c>
      <c r="AL91" s="900" t="str">
        <f>IF(COUNTIF(AD91:AD94,"")=4,"",IF(COUNTIF(E91:E94,"N/A")&gt;0,IF(SUMIF(E91:E94,"N/A",AD91:AD94)&gt;=CM005LM3,"CUMPLE","NO CUMPLE"),IF(SUMIF(E91:E94,"SI",AD91:AD94)&gt;=CM005LM3,"CUMPLE","NO CUMPLE")))</f>
        <v>NO CUMPLE</v>
      </c>
      <c r="AM91" s="636" t="str">
        <f t="shared" si="36"/>
        <v/>
      </c>
      <c r="AN91" s="60" t="s">
        <v>871</v>
      </c>
      <c r="AO91" s="904"/>
      <c r="AP91" s="904"/>
      <c r="AQ91" s="904"/>
      <c r="AR91" s="904"/>
      <c r="AS91" s="904"/>
      <c r="AT91" s="904"/>
      <c r="AU91" s="904"/>
      <c r="AV91" s="904"/>
      <c r="AW91" s="904"/>
      <c r="AX91" s="714" t="s">
        <v>192</v>
      </c>
      <c r="AY91" s="900"/>
      <c r="AZ91" s="900"/>
      <c r="BA91" s="900"/>
      <c r="BB91" s="964" t="s">
        <v>892</v>
      </c>
      <c r="BC91" s="300"/>
      <c r="BI91" s="283"/>
    </row>
    <row r="92" spans="1:61" s="280" customFormat="1" ht="57">
      <c r="A92" s="911"/>
      <c r="B92" s="13" t="s">
        <v>673</v>
      </c>
      <c r="C92" s="14">
        <v>168</v>
      </c>
      <c r="D92" s="14" t="str">
        <f>+IFERROR(INDEX(DESEMPATE!$D$3:$D$80,MATCH('EXP GEN.'!B92,DESEMPATE!$C$3:$C$80,0)),"")</f>
        <v>CONSULTORIA INTEGRAL EN INGENIERIA S.A. DE C.V.</v>
      </c>
      <c r="E92" s="299" t="str">
        <f>IF(D92="","",IF(VLOOKUP(D92,DESEMPATE!D$3:$E$137,2,FALSE)=1,"N/A",IF(VLOOKUP(D92,DESEMPATE!D$3:$E$137,2,FALSE)&gt;=0.51,"SI","NO")))</f>
        <v>SI</v>
      </c>
      <c r="F92" s="364" t="s">
        <v>20</v>
      </c>
      <c r="G92" s="364" t="s">
        <v>20</v>
      </c>
      <c r="H92" s="364" t="s">
        <v>20</v>
      </c>
      <c r="I92" s="24" t="s">
        <v>812</v>
      </c>
      <c r="J92" s="24" t="s">
        <v>813</v>
      </c>
      <c r="K92" s="24" t="s">
        <v>816</v>
      </c>
      <c r="L92" s="288" t="s">
        <v>817</v>
      </c>
      <c r="M92" s="803" t="s">
        <v>192</v>
      </c>
      <c r="N92" s="715" t="s">
        <v>20</v>
      </c>
      <c r="O92" s="646" t="str">
        <f t="shared" si="37"/>
        <v>SI</v>
      </c>
      <c r="P92" s="25">
        <v>1</v>
      </c>
      <c r="Q92" s="328">
        <v>38467</v>
      </c>
      <c r="R92" s="18">
        <v>38960</v>
      </c>
      <c r="S92" s="19">
        <f t="shared" ref="S92:S114" si="38">IF(R92="","",YEAR(R92))</f>
        <v>2006</v>
      </c>
      <c r="T92" s="20">
        <f>+IFERROR(INDEX(PARAMETROS!$B$53:$B$79,MATCH(S92,PARAMETROS!$A$53:$A$79,0)),"")</f>
        <v>408000</v>
      </c>
      <c r="U92" s="482">
        <f>8743235.6*0+13552658.52</f>
        <v>13552658.52</v>
      </c>
      <c r="V92" s="20" t="s">
        <v>870</v>
      </c>
      <c r="W92" s="13">
        <v>9.1899999999999996E-2</v>
      </c>
      <c r="X92" s="22">
        <f t="shared" ref="X92:X134" si="39">IF(U92="","",IF(W92="N/A","N/A",W92*U92))</f>
        <v>1245489.3179879999</v>
      </c>
      <c r="Y92" s="23">
        <f>IF(V92="","",IF(V92="COP",1,IF(W92&lt;&gt;"N/A",VLOOKUP(R92,'SH TRM'!$A$9:$B$8912,2,FALSE),"REVISAR")))</f>
        <v>2396.63</v>
      </c>
      <c r="Z92" s="776">
        <f t="shared" ref="Z92:Z134" si="40">IF(Y92&lt;&gt;"",IF(V92&lt;&gt;"COP",X92*Y92,U92),"")</f>
        <v>2984977064.1695805</v>
      </c>
      <c r="AA92" s="12">
        <f t="shared" ref="AA92:AA134" si="41">+IFERROR(Z92/T92,"")</f>
        <v>7316.120255317599</v>
      </c>
      <c r="AB92" s="12" t="str">
        <f t="shared" ref="AB92:AB134" si="42">IF(OR(M92="",M92="NO"),"",IF(F92="SI",IFERROR(AA92*P92,""),""))</f>
        <v/>
      </c>
      <c r="AC92" s="12" t="str">
        <f t="shared" ref="AC92:AC134" si="43">IF(OR(M92="",M92="NO"),"",IF(G92="SI",IFERROR(AA92*P92,""),""))</f>
        <v/>
      </c>
      <c r="AD92" s="12" t="str">
        <f t="shared" ref="AD92:AD134" si="44">IF(OR(M92="",M92="NO"),"",IF(H92="SI",IFERROR(AA92*P92,""),""))</f>
        <v/>
      </c>
      <c r="AE92" s="903"/>
      <c r="AF92" s="903"/>
      <c r="AG92" s="638" t="str">
        <f t="shared" si="34"/>
        <v/>
      </c>
      <c r="AH92" s="901"/>
      <c r="AI92" s="901"/>
      <c r="AJ92" s="638" t="str">
        <f t="shared" si="35"/>
        <v/>
      </c>
      <c r="AK92" s="901"/>
      <c r="AL92" s="901"/>
      <c r="AM92" s="638" t="str">
        <f t="shared" si="36"/>
        <v/>
      </c>
      <c r="AN92" s="24" t="s">
        <v>871</v>
      </c>
      <c r="AO92" s="903"/>
      <c r="AP92" s="903"/>
      <c r="AQ92" s="903"/>
      <c r="AR92" s="903"/>
      <c r="AS92" s="903"/>
      <c r="AT92" s="903"/>
      <c r="AU92" s="903"/>
      <c r="AV92" s="903"/>
      <c r="AW92" s="903"/>
      <c r="AX92" s="715" t="s">
        <v>192</v>
      </c>
      <c r="AY92" s="901"/>
      <c r="AZ92" s="901"/>
      <c r="BA92" s="901"/>
      <c r="BB92" s="965"/>
      <c r="BC92" s="300"/>
      <c r="BI92" s="283"/>
    </row>
    <row r="93" spans="1:61" s="280" customFormat="1" ht="57">
      <c r="A93" s="911"/>
      <c r="B93" s="13" t="s">
        <v>675</v>
      </c>
      <c r="C93" s="14">
        <v>174</v>
      </c>
      <c r="D93" s="14" t="str">
        <f>+IFERROR(INDEX(DESEMPATE!$D$3:$D$80,MATCH('EXP GEN.'!B93,DESEMPATE!$C$3:$C$80,0)),"")</f>
        <v>INGENIERIA Y CONSULTORIA INGECON S.A.S</v>
      </c>
      <c r="E93" s="299" t="str">
        <f>IF(D93="","",IF(VLOOKUP(D93,DESEMPATE!D$3:$E$137,2,FALSE)=1,"N/A",IF(VLOOKUP(D93,DESEMPATE!D$3:$E$137,2,FALSE)&gt;=0.51,"SI","NO")))</f>
        <v>NO</v>
      </c>
      <c r="F93" s="364" t="s">
        <v>20</v>
      </c>
      <c r="G93" s="364" t="s">
        <v>20</v>
      </c>
      <c r="H93" s="364" t="s">
        <v>20</v>
      </c>
      <c r="I93" s="24" t="s">
        <v>417</v>
      </c>
      <c r="J93" s="24" t="s">
        <v>201</v>
      </c>
      <c r="K93" s="24" t="s">
        <v>818</v>
      </c>
      <c r="L93" s="288" t="s">
        <v>819</v>
      </c>
      <c r="M93" s="24" t="s">
        <v>20</v>
      </c>
      <c r="N93" s="715" t="s">
        <v>20</v>
      </c>
      <c r="O93" s="646" t="str">
        <f t="shared" si="37"/>
        <v>SI</v>
      </c>
      <c r="P93" s="17">
        <v>1</v>
      </c>
      <c r="Q93" s="18">
        <v>39147</v>
      </c>
      <c r="R93" s="18">
        <v>40016</v>
      </c>
      <c r="S93" s="19">
        <f t="shared" si="38"/>
        <v>2009</v>
      </c>
      <c r="T93" s="20">
        <f>+IFERROR(INDEX(PARAMETROS!$B$53:$B$79,MATCH(S93,PARAMETROS!$A$53:$A$79,0)),"")</f>
        <v>496900</v>
      </c>
      <c r="U93" s="482">
        <v>4704397815</v>
      </c>
      <c r="V93" s="21" t="s">
        <v>204</v>
      </c>
      <c r="W93" s="13" t="str">
        <f>IF(V93="","",IF(V93="COP","N/A",IF(V93="EUR",VLOOKUP(R93,'SH EURO'!$A$6:$B$6338,2,FALSE),"REVISAR")))</f>
        <v>N/A</v>
      </c>
      <c r="X93" s="22" t="str">
        <f t="shared" si="39"/>
        <v>N/A</v>
      </c>
      <c r="Y93" s="23">
        <f>IF(V93="","",IF(V93="COP",1,IF(W93&lt;&gt;"N/A",VLOOKUP(R93,'SH TRM'!$A$9:$B$8912,2,FALSE),"REVISAR")))</f>
        <v>1</v>
      </c>
      <c r="Z93" s="776">
        <f t="shared" si="40"/>
        <v>4704397815</v>
      </c>
      <c r="AA93" s="12">
        <f t="shared" si="41"/>
        <v>9467.4940933789494</v>
      </c>
      <c r="AB93" s="12">
        <f t="shared" si="42"/>
        <v>9467.4940933789494</v>
      </c>
      <c r="AC93" s="12">
        <f t="shared" si="43"/>
        <v>9467.4940933789494</v>
      </c>
      <c r="AD93" s="12">
        <f t="shared" si="44"/>
        <v>9467.4940933789494</v>
      </c>
      <c r="AE93" s="903"/>
      <c r="AF93" s="903"/>
      <c r="AG93" s="638" t="str">
        <f t="shared" si="34"/>
        <v>CUMPLE</v>
      </c>
      <c r="AH93" s="901"/>
      <c r="AI93" s="901"/>
      <c r="AJ93" s="638" t="str">
        <f t="shared" si="35"/>
        <v>CUMPLE</v>
      </c>
      <c r="AK93" s="901"/>
      <c r="AL93" s="901"/>
      <c r="AM93" s="638" t="str">
        <f t="shared" si="36"/>
        <v>CUMPLE</v>
      </c>
      <c r="AN93" s="24" t="s">
        <v>872</v>
      </c>
      <c r="AO93" s="903" t="s">
        <v>20</v>
      </c>
      <c r="AP93" s="903"/>
      <c r="AQ93" s="903"/>
      <c r="AR93" s="903" t="s">
        <v>20</v>
      </c>
      <c r="AS93" s="903"/>
      <c r="AT93" s="903"/>
      <c r="AU93" s="903" t="s">
        <v>20</v>
      </c>
      <c r="AV93" s="903"/>
      <c r="AW93" s="903"/>
      <c r="AX93" s="715" t="s">
        <v>20</v>
      </c>
      <c r="AY93" s="901"/>
      <c r="AZ93" s="901"/>
      <c r="BA93" s="901"/>
      <c r="BB93" s="738"/>
      <c r="BC93" s="300"/>
      <c r="BI93" s="283"/>
    </row>
    <row r="94" spans="1:61" s="417" customFormat="1" ht="72" thickBot="1">
      <c r="A94" s="911"/>
      <c r="B94" s="61" t="s">
        <v>677</v>
      </c>
      <c r="C94" s="76">
        <v>179</v>
      </c>
      <c r="D94" s="76" t="str">
        <f>+IFERROR(INDEX(DESEMPATE!$D$3:$D$80,MATCH('EXP GEN.'!B94,DESEMPATE!$C$3:$C$80,0)),"")</f>
        <v>EGIS COLOMBIA S.A.S</v>
      </c>
      <c r="E94" s="381" t="str">
        <f>IF(D94="","",IF(VLOOKUP(D94,DESEMPATE!D$3:$E$137,2,FALSE)=1,"N/A",IF(VLOOKUP(D94,DESEMPATE!D$3:$E$137,2,FALSE)&gt;=0.51,"SI","NO")))</f>
        <v>NO</v>
      </c>
      <c r="F94" s="365" t="s">
        <v>20</v>
      </c>
      <c r="G94" s="365" t="s">
        <v>20</v>
      </c>
      <c r="H94" s="365" t="s">
        <v>20</v>
      </c>
      <c r="I94" s="170" t="s">
        <v>820</v>
      </c>
      <c r="J94" s="170" t="s">
        <v>821</v>
      </c>
      <c r="K94" s="170" t="s">
        <v>822</v>
      </c>
      <c r="L94" s="290" t="s">
        <v>823</v>
      </c>
      <c r="M94" s="170" t="s">
        <v>20</v>
      </c>
      <c r="N94" s="734" t="s">
        <v>20</v>
      </c>
      <c r="O94" s="732" t="str">
        <f t="shared" si="37"/>
        <v>SI</v>
      </c>
      <c r="P94" s="63">
        <v>1</v>
      </c>
      <c r="Q94" s="64">
        <v>39539</v>
      </c>
      <c r="R94" s="64">
        <v>41091</v>
      </c>
      <c r="S94" s="65">
        <f t="shared" si="38"/>
        <v>2012</v>
      </c>
      <c r="T94" s="66">
        <f>+IFERROR(INDEX(PARAMETROS!$B$53:$B$79,MATCH(S94,PARAMETROS!$A$53:$A$79,0)),"")</f>
        <v>566700</v>
      </c>
      <c r="U94" s="536">
        <v>12427664</v>
      </c>
      <c r="V94" s="67" t="s">
        <v>213</v>
      </c>
      <c r="W94" s="61">
        <f>IF(V94="","",IF(V94="COP","N/A",IF(V94="EUR",VLOOKUP(R94,'SH EURO'!$A$6:$B$6338,2,FALSE),"REVISAR")))</f>
        <v>1.266</v>
      </c>
      <c r="X94" s="68">
        <f t="shared" si="39"/>
        <v>15733422.624</v>
      </c>
      <c r="Y94" s="69">
        <f>IF(V94="","",IF(V94="COP",1,IF(W94&lt;&gt;"N/A",VLOOKUP(R94,'SH TRM'!$A$9:$B$8912,2,FALSE),"REVISAR")))</f>
        <v>1784.6</v>
      </c>
      <c r="Z94" s="777">
        <f t="shared" si="40"/>
        <v>28077866014.790398</v>
      </c>
      <c r="AA94" s="70">
        <f t="shared" si="41"/>
        <v>49546.260834286921</v>
      </c>
      <c r="AB94" s="70">
        <f t="shared" si="42"/>
        <v>49546.260834286921</v>
      </c>
      <c r="AC94" s="70">
        <f t="shared" si="43"/>
        <v>49546.260834286921</v>
      </c>
      <c r="AD94" s="70">
        <f t="shared" si="44"/>
        <v>49546.260834286921</v>
      </c>
      <c r="AE94" s="906"/>
      <c r="AF94" s="906"/>
      <c r="AG94" s="734" t="str">
        <f t="shared" si="34"/>
        <v>CUMPLE</v>
      </c>
      <c r="AH94" s="901"/>
      <c r="AI94" s="901"/>
      <c r="AJ94" s="734" t="str">
        <f t="shared" si="35"/>
        <v>CUMPLE</v>
      </c>
      <c r="AK94" s="901"/>
      <c r="AL94" s="901"/>
      <c r="AM94" s="734" t="str">
        <f t="shared" si="36"/>
        <v>CUMPLE</v>
      </c>
      <c r="AN94" s="170" t="s">
        <v>873</v>
      </c>
      <c r="AO94" s="907" t="s">
        <v>20</v>
      </c>
      <c r="AP94" s="908"/>
      <c r="AQ94" s="909"/>
      <c r="AR94" s="907" t="s">
        <v>20</v>
      </c>
      <c r="AS94" s="908"/>
      <c r="AT94" s="909"/>
      <c r="AU94" s="907" t="s">
        <v>192</v>
      </c>
      <c r="AV94" s="908"/>
      <c r="AW94" s="909"/>
      <c r="AX94" s="734" t="s">
        <v>20</v>
      </c>
      <c r="AY94" s="902"/>
      <c r="AZ94" s="902"/>
      <c r="BA94" s="902"/>
      <c r="BB94" s="296"/>
      <c r="BC94" s="416"/>
      <c r="BI94" s="418"/>
    </row>
    <row r="95" spans="1:61" s="280" customFormat="1" ht="42.75">
      <c r="A95" s="910" t="s">
        <v>46</v>
      </c>
      <c r="B95" s="40" t="s">
        <v>680</v>
      </c>
      <c r="C95" s="532" t="s">
        <v>796</v>
      </c>
      <c r="D95" s="561" t="str">
        <f>+IFERROR(INDEX(DESEMPATE!$D$3:$D$80,MATCH('EXP GEN.'!B95,DESEMPATE!$C$3:$C$80,0)),"")</f>
        <v>WPS SERVICIOS S.A.S.</v>
      </c>
      <c r="E95" s="382" t="str">
        <f>IF(D95="","",IF(VLOOKUP(D95,DESEMPATE!D$3:$E$137,2,FALSE)=1,"N/A",IF(VLOOKUP(D95,DESEMPATE!D$3:$E$137,2,FALSE)&gt;=0.51,"SI","NO")))</f>
        <v>N/A</v>
      </c>
      <c r="F95" s="560" t="s">
        <v>20</v>
      </c>
      <c r="G95" s="366" t="s">
        <v>20</v>
      </c>
      <c r="H95" s="366" t="s">
        <v>20</v>
      </c>
      <c r="I95" s="173" t="s">
        <v>453</v>
      </c>
      <c r="J95" s="173" t="s">
        <v>201</v>
      </c>
      <c r="K95" s="173" t="s">
        <v>824</v>
      </c>
      <c r="L95" s="529" t="s">
        <v>825</v>
      </c>
      <c r="M95" s="173" t="s">
        <v>20</v>
      </c>
      <c r="N95" s="735" t="s">
        <v>20</v>
      </c>
      <c r="O95" s="646" t="str">
        <f t="shared" si="37"/>
        <v>SI</v>
      </c>
      <c r="P95" s="41">
        <v>1</v>
      </c>
      <c r="Q95" s="42">
        <v>38279</v>
      </c>
      <c r="R95" s="42">
        <v>39813</v>
      </c>
      <c r="S95" s="73">
        <f t="shared" si="38"/>
        <v>2008</v>
      </c>
      <c r="T95" s="503">
        <f>+IFERROR(INDEX(PARAMETROS!$B$53:$B$79,MATCH(S95,PARAMETROS!$A$53:$A$79,0)),"")</f>
        <v>461500</v>
      </c>
      <c r="U95" s="480">
        <v>3975262277</v>
      </c>
      <c r="V95" s="44" t="s">
        <v>204</v>
      </c>
      <c r="W95" s="40" t="str">
        <f>IF(V95="","",IF(V95="COP","N/A",IF(V95="EUR",VLOOKUP(R95,'SH EURO'!$A$6:$B$6338,2,FALSE),"REVISAR")))</f>
        <v>N/A</v>
      </c>
      <c r="X95" s="45" t="str">
        <f t="shared" si="39"/>
        <v>N/A</v>
      </c>
      <c r="Y95" s="46">
        <f>IF(V95="","",IF(V95="COP",1,IF(W95&lt;&gt;"N/A",VLOOKUP(R95,'SH TRM'!$A$9:$B$8912,2,FALSE),"REVISAR")))</f>
        <v>1</v>
      </c>
      <c r="Z95" s="778">
        <f t="shared" si="40"/>
        <v>3975262277</v>
      </c>
      <c r="AA95" s="47">
        <f t="shared" si="41"/>
        <v>8613.7860823401952</v>
      </c>
      <c r="AB95" s="47">
        <f t="shared" si="42"/>
        <v>8613.7860823401952</v>
      </c>
      <c r="AC95" s="47">
        <f t="shared" si="43"/>
        <v>8613.7860823401952</v>
      </c>
      <c r="AD95" s="47">
        <f t="shared" si="44"/>
        <v>8613.7860823401952</v>
      </c>
      <c r="AE95" s="904" t="str">
        <f>IF(COUNTIF(AB95:AB98,"")=4,"",IF(SUM(AB95:AB98)&gt;=CM005M1,"CUMPLE","NO CUMPLE"))</f>
        <v>CUMPLE</v>
      </c>
      <c r="AF95" s="904" t="str">
        <f>IF(COUNTIF(AB95:AB98,"")=4,"",IF(COUNTIF(E95:E98,"N/A")&gt;0,IF(SUMIF(E95:E98,"N/A",AB95:AB98)&gt;=CM005LM1,"CUMPLE","NO CUMPLE"),IF(SUMIF(E95:E98,"SI",AB95:AB98)&gt;=CM005LM1,"CUMPLE","NO CUMPLE")))</f>
        <v>CUMPLE</v>
      </c>
      <c r="AG95" s="731" t="str">
        <f t="shared" si="34"/>
        <v>CUMPLE</v>
      </c>
      <c r="AH95" s="900" t="str">
        <f>IF(COUNTIF(AC95:AC98,"")=4,"",IF(SUM(AC95:AC98)&gt;=CM005M2,"CUMPLE","NO CUMPLE"))</f>
        <v>CUMPLE</v>
      </c>
      <c r="AI95" s="900" t="str">
        <f>IF(COUNTIF(AC95:AC98,"")=4,"",IF(COUNTIF(E95:E98,"N/A")&gt;0,IF(SUMIF(E95:E98,"N/A",AC95:AC98)&gt;=CM005LM2,"CUMPLE","NO CUMPLE"),IF(SUMIF(E95:E98,"SI",AC95:AC98)&gt;=CM005LM2,"CUMPLE","NO CUMPLE")))</f>
        <v>CUMPLE</v>
      </c>
      <c r="AJ95" s="731" t="str">
        <f t="shared" si="35"/>
        <v>CUMPLE</v>
      </c>
      <c r="AK95" s="900" t="str">
        <f>IF(COUNTIF(AD95:AD98,"")=4,"",IF(SUM(AD95:AD98)&gt;=CM005M3,"CUMPLE","NO CUMPLE"))</f>
        <v>CUMPLE</v>
      </c>
      <c r="AL95" s="900" t="str">
        <f>IF(COUNTIF(AD95:AD98,"")=4,"",IF(COUNTIF(E95:E98,"N/A")&gt;0,IF(SUMIF(E95:E98,"N/A",AD95:AD98)&gt;=CM005LM3,"CUMPLE","NO CUMPLE"),IF(SUMIF(E95:E98,"SI",AD95:AD98)&gt;=CM005LM3,"CUMPLE","NO CUMPLE")))</f>
        <v>CUMPLE</v>
      </c>
      <c r="AM95" s="731" t="str">
        <f t="shared" si="36"/>
        <v>CUMPLE</v>
      </c>
      <c r="AN95" s="173" t="s">
        <v>874</v>
      </c>
      <c r="AO95" s="912" t="s">
        <v>20</v>
      </c>
      <c r="AP95" s="912"/>
      <c r="AQ95" s="912"/>
      <c r="AR95" s="912" t="s">
        <v>20</v>
      </c>
      <c r="AS95" s="912"/>
      <c r="AT95" s="912"/>
      <c r="AU95" s="912" t="s">
        <v>20</v>
      </c>
      <c r="AV95" s="912"/>
      <c r="AW95" s="912"/>
      <c r="AX95" s="735" t="s">
        <v>20</v>
      </c>
      <c r="AY95" s="900" t="s">
        <v>19</v>
      </c>
      <c r="AZ95" s="900" t="s">
        <v>19</v>
      </c>
      <c r="BA95" s="900" t="s">
        <v>19</v>
      </c>
      <c r="BB95" s="566"/>
      <c r="BC95" s="300"/>
      <c r="BI95" s="283"/>
    </row>
    <row r="96" spans="1:61" s="280" customFormat="1" ht="57">
      <c r="A96" s="911"/>
      <c r="B96" s="13" t="s">
        <v>680</v>
      </c>
      <c r="C96" s="14" t="s">
        <v>797</v>
      </c>
      <c r="D96" s="14" t="str">
        <f>+IFERROR(INDEX(DESEMPATE!$D$3:$D$80,MATCH('EXP GEN.'!B96,DESEMPATE!$C$3:$C$80,0)),"")</f>
        <v>WPS SERVICIOS S.A.S.</v>
      </c>
      <c r="E96" s="299" t="str">
        <f>IF(D96="","",IF(VLOOKUP(D96,DESEMPATE!D$3:$E$137,2,FALSE)=1,"N/A",IF(VLOOKUP(D96,DESEMPATE!D$3:$E$137,2,FALSE)&gt;=0.51,"SI","NO")))</f>
        <v>N/A</v>
      </c>
      <c r="F96" s="364" t="s">
        <v>20</v>
      </c>
      <c r="G96" s="364" t="s">
        <v>20</v>
      </c>
      <c r="H96" s="364" t="s">
        <v>20</v>
      </c>
      <c r="I96" s="24" t="s">
        <v>826</v>
      </c>
      <c r="J96" s="24" t="s">
        <v>201</v>
      </c>
      <c r="K96" s="24" t="s">
        <v>827</v>
      </c>
      <c r="L96" s="288" t="s">
        <v>828</v>
      </c>
      <c r="M96" s="24" t="s">
        <v>20</v>
      </c>
      <c r="N96" s="715" t="s">
        <v>20</v>
      </c>
      <c r="O96" s="646" t="str">
        <f t="shared" si="37"/>
        <v>SI</v>
      </c>
      <c r="P96" s="25">
        <v>1</v>
      </c>
      <c r="Q96" s="328">
        <v>40498</v>
      </c>
      <c r="R96" s="18">
        <v>40973</v>
      </c>
      <c r="S96" s="19">
        <f t="shared" si="38"/>
        <v>2012</v>
      </c>
      <c r="T96" s="20">
        <f>+IFERROR(INDEX(PARAMETROS!$B$53:$B$79,MATCH(S96,PARAMETROS!$A$53:$A$79,0)),"")</f>
        <v>566700</v>
      </c>
      <c r="U96" s="482">
        <v>2159474666</v>
      </c>
      <c r="V96" s="20" t="s">
        <v>204</v>
      </c>
      <c r="W96" s="13" t="str">
        <f>IF(V96="","",IF(V96="COP","N/A",IF(V96="EUR",VLOOKUP(R96,'SH EURO'!$A$6:$B$6338,2,FALSE),"REVISAR")))</f>
        <v>N/A</v>
      </c>
      <c r="X96" s="22" t="str">
        <f t="shared" si="39"/>
        <v>N/A</v>
      </c>
      <c r="Y96" s="23">
        <f>IF(V96="","",IF(V96="COP",1,IF(W96&lt;&gt;"N/A",VLOOKUP(R96,'SH TRM'!$A$9:$B$8912,2,FALSE),"REVISAR")))</f>
        <v>1</v>
      </c>
      <c r="Z96" s="776">
        <f t="shared" si="40"/>
        <v>2159474666</v>
      </c>
      <c r="AA96" s="12">
        <f t="shared" si="41"/>
        <v>3810.6134921475209</v>
      </c>
      <c r="AB96" s="12">
        <f t="shared" si="42"/>
        <v>3810.6134921475209</v>
      </c>
      <c r="AC96" s="12">
        <f t="shared" si="43"/>
        <v>3810.6134921475209</v>
      </c>
      <c r="AD96" s="12">
        <f t="shared" si="44"/>
        <v>3810.6134921475209</v>
      </c>
      <c r="AE96" s="903"/>
      <c r="AF96" s="903"/>
      <c r="AG96" s="638" t="str">
        <f t="shared" si="34"/>
        <v>CUMPLE</v>
      </c>
      <c r="AH96" s="901"/>
      <c r="AI96" s="901"/>
      <c r="AJ96" s="638" t="str">
        <f t="shared" si="35"/>
        <v>CUMPLE</v>
      </c>
      <c r="AK96" s="901"/>
      <c r="AL96" s="901"/>
      <c r="AM96" s="638" t="str">
        <f t="shared" si="36"/>
        <v>CUMPLE</v>
      </c>
      <c r="AN96" s="24" t="s">
        <v>875</v>
      </c>
      <c r="AO96" s="903" t="s">
        <v>20</v>
      </c>
      <c r="AP96" s="903"/>
      <c r="AQ96" s="903"/>
      <c r="AR96" s="903" t="s">
        <v>20</v>
      </c>
      <c r="AS96" s="903"/>
      <c r="AT96" s="903"/>
      <c r="AU96" s="903" t="s">
        <v>20</v>
      </c>
      <c r="AV96" s="903"/>
      <c r="AW96" s="903"/>
      <c r="AX96" s="715" t="s">
        <v>20</v>
      </c>
      <c r="AY96" s="901"/>
      <c r="AZ96" s="901"/>
      <c r="BA96" s="901"/>
      <c r="BB96" s="297"/>
      <c r="BC96" s="300"/>
      <c r="BI96" s="283"/>
    </row>
    <row r="97" spans="1:61" s="280" customFormat="1" ht="85.5">
      <c r="A97" s="911"/>
      <c r="B97" s="13" t="s">
        <v>680</v>
      </c>
      <c r="C97" s="14" t="s">
        <v>798</v>
      </c>
      <c r="D97" s="14" t="str">
        <f>+IFERROR(INDEX(DESEMPATE!$D$3:$D$80,MATCH('EXP GEN.'!B97,DESEMPATE!$C$3:$C$80,0)),"")</f>
        <v>WPS SERVICIOS S.A.S.</v>
      </c>
      <c r="E97" s="299" t="str">
        <f>IF(D97="","",IF(VLOOKUP(D97,DESEMPATE!D$3:$E$137,2,FALSE)=1,"N/A",IF(VLOOKUP(D97,DESEMPATE!D$3:$E$137,2,FALSE)&gt;=0.51,"SI","NO")))</f>
        <v>N/A</v>
      </c>
      <c r="F97" s="364" t="s">
        <v>20</v>
      </c>
      <c r="G97" s="364" t="s">
        <v>20</v>
      </c>
      <c r="H97" s="364" t="s">
        <v>20</v>
      </c>
      <c r="I97" s="24" t="s">
        <v>237</v>
      </c>
      <c r="J97" s="24" t="s">
        <v>201</v>
      </c>
      <c r="K97" s="24" t="s">
        <v>829</v>
      </c>
      <c r="L97" s="288" t="s">
        <v>830</v>
      </c>
      <c r="M97" s="24" t="s">
        <v>20</v>
      </c>
      <c r="N97" s="715" t="s">
        <v>20</v>
      </c>
      <c r="O97" s="646" t="str">
        <f t="shared" si="37"/>
        <v>SI</v>
      </c>
      <c r="P97" s="17">
        <v>0.6</v>
      </c>
      <c r="Q97" s="18">
        <v>40143</v>
      </c>
      <c r="R97" s="18">
        <v>41183</v>
      </c>
      <c r="S97" s="19">
        <f t="shared" si="38"/>
        <v>2012</v>
      </c>
      <c r="T97" s="20">
        <f>+IFERROR(INDEX(PARAMETROS!$B$53:$B$79,MATCH(S97,PARAMETROS!$A$53:$A$79,0)),"")</f>
        <v>566700</v>
      </c>
      <c r="U97" s="482">
        <v>4331349652</v>
      </c>
      <c r="V97" s="21" t="s">
        <v>204</v>
      </c>
      <c r="W97" s="13" t="str">
        <f>IF(V97="","",IF(V97="COP","N/A",IF(V97="EUR",VLOOKUP(R97,'SH EURO'!$A$6:$B$6338,2,FALSE),"REVISAR")))</f>
        <v>N/A</v>
      </c>
      <c r="X97" s="22" t="str">
        <f t="shared" si="39"/>
        <v>N/A</v>
      </c>
      <c r="Y97" s="23">
        <f>IF(V97="","",IF(V97="COP",1,IF(W97&lt;&gt;"N/A",VLOOKUP(R97,'SH TRM'!$A$9:$B$8912,2,FALSE),"REVISAR")))</f>
        <v>1</v>
      </c>
      <c r="Z97" s="776">
        <f t="shared" si="40"/>
        <v>4331349652</v>
      </c>
      <c r="AA97" s="12">
        <f t="shared" si="41"/>
        <v>7643.1086147873657</v>
      </c>
      <c r="AB97" s="12">
        <f t="shared" si="42"/>
        <v>4585.8651688724194</v>
      </c>
      <c r="AC97" s="12">
        <f t="shared" si="43"/>
        <v>4585.8651688724194</v>
      </c>
      <c r="AD97" s="12">
        <f t="shared" si="44"/>
        <v>4585.8651688724194</v>
      </c>
      <c r="AE97" s="903"/>
      <c r="AF97" s="903"/>
      <c r="AG97" s="638" t="str">
        <f t="shared" si="34"/>
        <v>CUMPLE</v>
      </c>
      <c r="AH97" s="901"/>
      <c r="AI97" s="901"/>
      <c r="AJ97" s="638" t="str">
        <f t="shared" si="35"/>
        <v>CUMPLE</v>
      </c>
      <c r="AK97" s="901"/>
      <c r="AL97" s="901"/>
      <c r="AM97" s="638" t="str">
        <f t="shared" si="36"/>
        <v>CUMPLE</v>
      </c>
      <c r="AN97" s="24" t="s">
        <v>876</v>
      </c>
      <c r="AO97" s="903" t="s">
        <v>20</v>
      </c>
      <c r="AP97" s="903"/>
      <c r="AQ97" s="903"/>
      <c r="AR97" s="903" t="s">
        <v>20</v>
      </c>
      <c r="AS97" s="903"/>
      <c r="AT97" s="903"/>
      <c r="AU97" s="903" t="s">
        <v>20</v>
      </c>
      <c r="AV97" s="903"/>
      <c r="AW97" s="903"/>
      <c r="AX97" s="715" t="s">
        <v>20</v>
      </c>
      <c r="AY97" s="901"/>
      <c r="AZ97" s="901"/>
      <c r="BA97" s="901"/>
      <c r="BB97" s="297"/>
      <c r="BC97" s="300"/>
      <c r="BI97" s="283"/>
    </row>
    <row r="98" spans="1:61" s="280" customFormat="1" ht="100.5" thickBot="1">
      <c r="A98" s="911"/>
      <c r="B98" s="61" t="s">
        <v>680</v>
      </c>
      <c r="C98" s="76" t="s">
        <v>799</v>
      </c>
      <c r="D98" s="14" t="str">
        <f>+IFERROR(INDEX(DESEMPATE!$D$3:$D$80,MATCH('EXP GEN.'!B98,DESEMPATE!$C$3:$C$80,0)),"")</f>
        <v>WPS SERVICIOS S.A.S.</v>
      </c>
      <c r="E98" s="299" t="str">
        <f>IF(D98="","",IF(VLOOKUP(D98,DESEMPATE!D$3:$E$137,2,FALSE)=1,"N/A",IF(VLOOKUP(D98,DESEMPATE!D$3:$E$137,2,FALSE)&gt;=0.51,"SI","NO")))</f>
        <v>N/A</v>
      </c>
      <c r="F98" s="365" t="s">
        <v>20</v>
      </c>
      <c r="G98" s="365" t="s">
        <v>20</v>
      </c>
      <c r="H98" s="365" t="s">
        <v>20</v>
      </c>
      <c r="I98" s="170" t="s">
        <v>237</v>
      </c>
      <c r="J98" s="170" t="s">
        <v>201</v>
      </c>
      <c r="K98" s="170" t="s">
        <v>831</v>
      </c>
      <c r="L98" s="290" t="s">
        <v>832</v>
      </c>
      <c r="M98" s="170" t="s">
        <v>20</v>
      </c>
      <c r="N98" s="716" t="s">
        <v>20</v>
      </c>
      <c r="O98" s="761" t="str">
        <f t="shared" si="37"/>
        <v>SI</v>
      </c>
      <c r="P98" s="63">
        <v>0.5</v>
      </c>
      <c r="Q98" s="64">
        <v>40137</v>
      </c>
      <c r="R98" s="64">
        <v>41232</v>
      </c>
      <c r="S98" s="19">
        <f t="shared" si="38"/>
        <v>2012</v>
      </c>
      <c r="T98" s="20">
        <f>+IFERROR(INDEX(PARAMETROS!$B$53:$B$79,MATCH(S98,PARAMETROS!$A$53:$A$79,0)),"")</f>
        <v>566700</v>
      </c>
      <c r="U98" s="536">
        <v>4761160509</v>
      </c>
      <c r="V98" s="67" t="s">
        <v>204</v>
      </c>
      <c r="W98" s="13" t="str">
        <f>IF(V98="","",IF(V98="COP","N/A",IF(V98="EUR",VLOOKUP(R98,'SH EURO'!$A$6:$B$6338,2,FALSE),"REVISAR")))</f>
        <v>N/A</v>
      </c>
      <c r="X98" s="22" t="str">
        <f t="shared" si="39"/>
        <v>N/A</v>
      </c>
      <c r="Y98" s="23">
        <f>IF(V98="","",IF(V98="COP",1,IF(W98&lt;&gt;"N/A",VLOOKUP(R98,'SH TRM'!$A$9:$B$8912,2,FALSE),"REVISAR")))</f>
        <v>1</v>
      </c>
      <c r="Z98" s="776">
        <f t="shared" si="40"/>
        <v>4761160509</v>
      </c>
      <c r="AA98" s="12">
        <f t="shared" si="41"/>
        <v>8401.5537480148232</v>
      </c>
      <c r="AB98" s="12">
        <f t="shared" si="42"/>
        <v>4200.7768740074116</v>
      </c>
      <c r="AC98" s="12">
        <f t="shared" si="43"/>
        <v>4200.7768740074116</v>
      </c>
      <c r="AD98" s="12">
        <f t="shared" si="44"/>
        <v>4200.7768740074116</v>
      </c>
      <c r="AE98" s="906"/>
      <c r="AF98" s="906"/>
      <c r="AG98" s="638" t="str">
        <f t="shared" si="34"/>
        <v>CUMPLE</v>
      </c>
      <c r="AH98" s="901"/>
      <c r="AI98" s="901"/>
      <c r="AJ98" s="638" t="str">
        <f t="shared" si="35"/>
        <v>CUMPLE</v>
      </c>
      <c r="AK98" s="901"/>
      <c r="AL98" s="901"/>
      <c r="AM98" s="638" t="str">
        <f t="shared" si="36"/>
        <v>CUMPLE</v>
      </c>
      <c r="AN98" s="170" t="s">
        <v>877</v>
      </c>
      <c r="AO98" s="903" t="s">
        <v>20</v>
      </c>
      <c r="AP98" s="903"/>
      <c r="AQ98" s="903"/>
      <c r="AR98" s="903" t="s">
        <v>20</v>
      </c>
      <c r="AS98" s="903"/>
      <c r="AT98" s="903"/>
      <c r="AU98" s="903" t="s">
        <v>20</v>
      </c>
      <c r="AV98" s="903"/>
      <c r="AW98" s="903"/>
      <c r="AX98" s="716" t="s">
        <v>20</v>
      </c>
      <c r="AY98" s="902"/>
      <c r="AZ98" s="902"/>
      <c r="BA98" s="902"/>
      <c r="BB98" s="297"/>
      <c r="BC98" s="300"/>
      <c r="BI98" s="283"/>
    </row>
    <row r="99" spans="1:61" s="280" customFormat="1" ht="156.75">
      <c r="A99" s="910" t="s">
        <v>47</v>
      </c>
      <c r="B99" s="48" t="s">
        <v>682</v>
      </c>
      <c r="C99" s="49">
        <v>186</v>
      </c>
      <c r="D99" s="407" t="str">
        <f>+IFERROR(INDEX(DESEMPATE!$D$3:$D$80,MATCH('EXP GEN.'!B99,DESEMPATE!$C$3:$C$80,0)),"")</f>
        <v>C&amp;M CONSULTORES S.A.</v>
      </c>
      <c r="E99" s="383" t="str">
        <f>IF(D99="","",IF(VLOOKUP(D99,DESEMPATE!D$3:$E$137,2,FALSE)=1,"N/A",IF(VLOOKUP(D99,DESEMPATE!D$3:$E$137,2,FALSE)&gt;=0.51,"SI","NO")))</f>
        <v>SI</v>
      </c>
      <c r="F99" s="363" t="s">
        <v>20</v>
      </c>
      <c r="G99" s="363" t="s">
        <v>20</v>
      </c>
      <c r="H99" s="363" t="s">
        <v>20</v>
      </c>
      <c r="I99" s="60" t="s">
        <v>409</v>
      </c>
      <c r="J99" s="60" t="s">
        <v>201</v>
      </c>
      <c r="K99" s="60" t="s">
        <v>833</v>
      </c>
      <c r="L99" s="289" t="s">
        <v>834</v>
      </c>
      <c r="M99" s="60" t="s">
        <v>20</v>
      </c>
      <c r="N99" s="714" t="s">
        <v>20</v>
      </c>
      <c r="O99" s="646" t="str">
        <f t="shared" si="37"/>
        <v>SI</v>
      </c>
      <c r="P99" s="52">
        <v>0.51</v>
      </c>
      <c r="Q99" s="53">
        <v>41878</v>
      </c>
      <c r="R99" s="53">
        <v>42312</v>
      </c>
      <c r="S99" s="54">
        <f t="shared" si="38"/>
        <v>2015</v>
      </c>
      <c r="T99" s="171">
        <f>+IFERROR(INDEX(PARAMETROS!$B$53:$B$79,MATCH(S99,PARAMETROS!$A$53:$A$79,0)),"")</f>
        <v>644350</v>
      </c>
      <c r="U99" s="535">
        <v>4983941778</v>
      </c>
      <c r="V99" s="56" t="s">
        <v>204</v>
      </c>
      <c r="W99" s="48" t="str">
        <f>IF(V99="","",IF(V99="COP","N/A",IF(V99="EUR",VLOOKUP(R99,'SH EURO'!$A$6:$B$6338,2,FALSE),"REVISAR")))</f>
        <v>N/A</v>
      </c>
      <c r="X99" s="57" t="str">
        <f t="shared" si="39"/>
        <v>N/A</v>
      </c>
      <c r="Y99" s="58">
        <f>IF(V99="","",IF(V99="COP",1,IF(W99&lt;&gt;"N/A",VLOOKUP(R99,'SH TRM'!$A$9:$B$8912,2,FALSE),"REVISAR")))</f>
        <v>1</v>
      </c>
      <c r="Z99" s="775">
        <f t="shared" si="40"/>
        <v>4983941778</v>
      </c>
      <c r="AA99" s="59">
        <f t="shared" si="41"/>
        <v>7734.8363125630476</v>
      </c>
      <c r="AB99" s="59">
        <f t="shared" si="42"/>
        <v>3944.7665194071542</v>
      </c>
      <c r="AC99" s="59">
        <f t="shared" si="43"/>
        <v>3944.7665194071542</v>
      </c>
      <c r="AD99" s="59">
        <f t="shared" si="44"/>
        <v>3944.7665194071542</v>
      </c>
      <c r="AE99" s="904" t="str">
        <f>IF(COUNTIF(AB99:AB102,"")=4,"",IF(SUM(AB99:AB102)&gt;=CM005M1,"CUMPLE","NO CUMPLE"))</f>
        <v>CUMPLE</v>
      </c>
      <c r="AF99" s="904" t="str">
        <f>IF(COUNTIF(AB99:AB102,"")=4,"",IF(COUNTIF(E99:E102,"N/A")&gt;0,IF(SUMIF(E99:E102,"N/A",AB99:AB102)&gt;=CM005LM1,"CUMPLE","NO CUMPLE"),IF(SUMIF(E99:E102,"SI",AB99:AB102)&gt;=CM005LM1,"CUMPLE","NO CUMPLE")))</f>
        <v>CUMPLE</v>
      </c>
      <c r="AG99" s="635" t="str">
        <f t="shared" ref="AG99:AG114" si="45">+IF(AB99="","",IF(AB99&gt;=CM005EMM1,"CUMPLE","NO CUMPLE"))</f>
        <v>CUMPLE</v>
      </c>
      <c r="AH99" s="900" t="str">
        <f>IF(COUNTIF(AC99:AC102,"")=4,"",IF(SUM(AC99:AC102)&gt;=CM005M2,"CUMPLE","NO CUMPLE"))</f>
        <v>CUMPLE</v>
      </c>
      <c r="AI99" s="900" t="str">
        <f>IF(COUNTIF(AC99:AC102,"")=4,"",IF(COUNTIF(E99:E102,"N/A")&gt;0,IF(SUMIF(E99:E102,"N/A",AC99:AC102)&gt;=CM005LM2,"CUMPLE","NO CUMPLE"),IF(SUMIF(E99:E102,"SI",AC99:AC102)&gt;=CM005LM2,"CUMPLE","NO CUMPLE")))</f>
        <v>CUMPLE</v>
      </c>
      <c r="AJ99" s="635" t="str">
        <f t="shared" si="35"/>
        <v>CUMPLE</v>
      </c>
      <c r="AK99" s="900" t="str">
        <f>IF(COUNTIF(AD99:AD102,"")=4,"",IF(SUM(AD99:AD102)&gt;=CM005M3,"CUMPLE","NO CUMPLE"))</f>
        <v>CUMPLE</v>
      </c>
      <c r="AL99" s="900" t="str">
        <f>IF(COUNTIF(AD99:AD102,"")=4,"",IF(COUNTIF(E99:E102,"N/A")&gt;0,IF(SUMIF(E99:E102,"N/A",AD99:AD102)&gt;=CM005LM3,"CUMPLE","NO CUMPLE"),IF(SUMIF(E99:E102,"SI",AD99:AD102)&gt;=CM005LM3,"CUMPLE","NO CUMPLE")))</f>
        <v>CUMPLE</v>
      </c>
      <c r="AM99" s="635" t="str">
        <f t="shared" si="36"/>
        <v>CUMPLE</v>
      </c>
      <c r="AN99" s="60" t="s">
        <v>878</v>
      </c>
      <c r="AO99" s="904"/>
      <c r="AP99" s="904"/>
      <c r="AQ99" s="904"/>
      <c r="AR99" s="904"/>
      <c r="AS99" s="904"/>
      <c r="AT99" s="904"/>
      <c r="AU99" s="904"/>
      <c r="AV99" s="904"/>
      <c r="AW99" s="904"/>
      <c r="AX99" s="714" t="s">
        <v>20</v>
      </c>
      <c r="AY99" s="900" t="s">
        <v>19</v>
      </c>
      <c r="AZ99" s="900" t="s">
        <v>19</v>
      </c>
      <c r="BA99" s="900" t="s">
        <v>19</v>
      </c>
      <c r="BB99" s="298"/>
      <c r="BC99" s="300"/>
      <c r="BI99" s="283"/>
    </row>
    <row r="100" spans="1:61" s="280" customFormat="1" ht="85.5">
      <c r="A100" s="911"/>
      <c r="B100" s="13" t="s">
        <v>684</v>
      </c>
      <c r="C100" s="14">
        <v>189</v>
      </c>
      <c r="D100" s="14" t="str">
        <f>+IFERROR(INDEX(DESEMPATE!$D$3:$D$80,MATCH('EXP GEN.'!B100,DESEMPATE!$C$3:$C$80,0)),"")</f>
        <v>ESTEYCO SUCURSAL COLOMBIA</v>
      </c>
      <c r="E100" s="299" t="str">
        <f>IF(D100="","",IF(VLOOKUP(D100,DESEMPATE!D$3:$E$137,2,FALSE)=1,"N/A",IF(VLOOKUP(D100,DESEMPATE!D$3:$E$137,2,FALSE)&gt;=0.51,"SI","NO")))</f>
        <v>NO</v>
      </c>
      <c r="F100" s="364" t="s">
        <v>20</v>
      </c>
      <c r="G100" s="364" t="s">
        <v>20</v>
      </c>
      <c r="H100" s="364" t="s">
        <v>20</v>
      </c>
      <c r="I100" s="24" t="s">
        <v>835</v>
      </c>
      <c r="J100" s="24" t="s">
        <v>210</v>
      </c>
      <c r="K100" s="24" t="s">
        <v>836</v>
      </c>
      <c r="L100" s="288" t="s">
        <v>837</v>
      </c>
      <c r="M100" s="24" t="s">
        <v>20</v>
      </c>
      <c r="N100" s="715" t="s">
        <v>20</v>
      </c>
      <c r="O100" s="646" t="str">
        <f t="shared" si="37"/>
        <v>SI</v>
      </c>
      <c r="P100" s="25">
        <v>0.5</v>
      </c>
      <c r="Q100" s="328">
        <v>37181</v>
      </c>
      <c r="R100" s="18">
        <v>37970</v>
      </c>
      <c r="S100" s="19">
        <f t="shared" si="38"/>
        <v>2003</v>
      </c>
      <c r="T100" s="20">
        <f>+IFERROR(INDEX(PARAMETROS!$B$53:$B$79,MATCH(S100,PARAMETROS!$A$53:$A$79,0)),"")</f>
        <v>332000</v>
      </c>
      <c r="U100" s="482">
        <v>558659.56999999995</v>
      </c>
      <c r="V100" s="20" t="s">
        <v>213</v>
      </c>
      <c r="W100" s="13">
        <f>IF(V100="","",IF(V100="COP","N/A",IF(V100="EUR",VLOOKUP(R100,'SH EURO'!$A$6:$B$6338,2,FALSE),"REVISAR")))</f>
        <v>1.2267999999999999</v>
      </c>
      <c r="X100" s="22">
        <f t="shared" si="39"/>
        <v>685363.56047599984</v>
      </c>
      <c r="Y100" s="23">
        <f>IF(V100="","",IF(V100="COP",1,IF(W100&lt;&gt;"N/A",VLOOKUP(R100,'SH TRM'!$A$9:$B$8912,2,FALSE),"REVISAR")))</f>
        <v>2812.81</v>
      </c>
      <c r="Z100" s="776">
        <f t="shared" si="40"/>
        <v>1927797476.5424972</v>
      </c>
      <c r="AA100" s="12">
        <f t="shared" si="41"/>
        <v>5806.6189052484851</v>
      </c>
      <c r="AB100" s="12">
        <f t="shared" si="42"/>
        <v>2903.3094526242426</v>
      </c>
      <c r="AC100" s="12">
        <f t="shared" si="43"/>
        <v>2903.3094526242426</v>
      </c>
      <c r="AD100" s="12">
        <f t="shared" si="44"/>
        <v>2903.3094526242426</v>
      </c>
      <c r="AE100" s="903"/>
      <c r="AF100" s="903"/>
      <c r="AG100" s="638" t="str">
        <f t="shared" si="45"/>
        <v>CUMPLE</v>
      </c>
      <c r="AH100" s="901"/>
      <c r="AI100" s="901"/>
      <c r="AJ100" s="638" t="str">
        <f t="shared" si="35"/>
        <v>CUMPLE</v>
      </c>
      <c r="AK100" s="901"/>
      <c r="AL100" s="901"/>
      <c r="AM100" s="638" t="str">
        <f t="shared" si="36"/>
        <v>CUMPLE</v>
      </c>
      <c r="AN100" s="24" t="s">
        <v>879</v>
      </c>
      <c r="AO100" s="903" t="s">
        <v>20</v>
      </c>
      <c r="AP100" s="903"/>
      <c r="AQ100" s="903"/>
      <c r="AR100" s="903" t="s">
        <v>20</v>
      </c>
      <c r="AS100" s="903"/>
      <c r="AT100" s="903"/>
      <c r="AU100" s="903" t="s">
        <v>20</v>
      </c>
      <c r="AV100" s="903"/>
      <c r="AW100" s="903"/>
      <c r="AX100" s="715" t="s">
        <v>20</v>
      </c>
      <c r="AY100" s="901"/>
      <c r="AZ100" s="901"/>
      <c r="BA100" s="901"/>
      <c r="BB100" s="297"/>
      <c r="BC100" s="300"/>
      <c r="BI100" s="283"/>
    </row>
    <row r="101" spans="1:61" s="280" customFormat="1" ht="71.25">
      <c r="A101" s="911"/>
      <c r="B101" s="13" t="s">
        <v>684</v>
      </c>
      <c r="C101" s="14">
        <v>197</v>
      </c>
      <c r="D101" s="14" t="str">
        <f>+IFERROR(INDEX(DESEMPATE!$D$3:$D$80,MATCH('EXP GEN.'!B101,DESEMPATE!$C$3:$C$80,0)),"")</f>
        <v>ESTEYCO SUCURSAL COLOMBIA</v>
      </c>
      <c r="E101" s="299" t="str">
        <f>IF(D101="","",IF(VLOOKUP(D101,DESEMPATE!D$3:$E$137,2,FALSE)=1,"N/A",IF(VLOOKUP(D101,DESEMPATE!D$3:$E$137,2,FALSE)&gt;=0.51,"SI","NO")))</f>
        <v>NO</v>
      </c>
      <c r="F101" s="364" t="s">
        <v>20</v>
      </c>
      <c r="G101" s="364" t="s">
        <v>20</v>
      </c>
      <c r="H101" s="364" t="s">
        <v>20</v>
      </c>
      <c r="I101" s="24" t="s">
        <v>838</v>
      </c>
      <c r="J101" s="24" t="s">
        <v>210</v>
      </c>
      <c r="K101" s="24" t="s">
        <v>839</v>
      </c>
      <c r="L101" s="288" t="s">
        <v>840</v>
      </c>
      <c r="M101" s="24" t="s">
        <v>20</v>
      </c>
      <c r="N101" s="715" t="s">
        <v>20</v>
      </c>
      <c r="O101" s="646" t="str">
        <f t="shared" si="37"/>
        <v>SI</v>
      </c>
      <c r="P101" s="17">
        <v>0.4</v>
      </c>
      <c r="Q101" s="18">
        <v>39279</v>
      </c>
      <c r="R101" s="18">
        <v>40565</v>
      </c>
      <c r="S101" s="19">
        <f t="shared" si="38"/>
        <v>2011</v>
      </c>
      <c r="T101" s="20">
        <f>+IFERROR(INDEX(PARAMETROS!$B$53:$B$79,MATCH(S101,PARAMETROS!$A$53:$A$79,0)),"")</f>
        <v>535600</v>
      </c>
      <c r="U101" s="482">
        <f>1688756.16*0+1221666.85</f>
        <v>1221666.8500000001</v>
      </c>
      <c r="V101" s="21" t="s">
        <v>213</v>
      </c>
      <c r="W101" s="13">
        <f>IF(V101="","",IF(V101="COP","N/A",IF(V101="EUR",VLOOKUP(R101,'SH EURO'!$A$6:$B$6338,2,FALSE),"REVISAR")))</f>
        <v>1.3524</v>
      </c>
      <c r="X101" s="22">
        <f t="shared" si="39"/>
        <v>1652182.2479400001</v>
      </c>
      <c r="Y101" s="23">
        <f>IF(V101="","",IF(V101="COP",1,IF(W101&lt;&gt;"N/A",VLOOKUP(R101,'SH TRM'!$A$9:$B$8912,2,FALSE),"REVISAR")))</f>
        <v>1838.94</v>
      </c>
      <c r="Z101" s="776">
        <f t="shared" si="40"/>
        <v>3038264023.0267839</v>
      </c>
      <c r="AA101" s="12">
        <f t="shared" si="41"/>
        <v>5672.6363387355932</v>
      </c>
      <c r="AB101" s="12">
        <f t="shared" si="42"/>
        <v>2269.0545354942374</v>
      </c>
      <c r="AC101" s="12">
        <f t="shared" si="43"/>
        <v>2269.0545354942374</v>
      </c>
      <c r="AD101" s="12">
        <f t="shared" si="44"/>
        <v>2269.0545354942374</v>
      </c>
      <c r="AE101" s="903"/>
      <c r="AF101" s="903"/>
      <c r="AG101" s="638" t="str">
        <f t="shared" si="45"/>
        <v>CUMPLE</v>
      </c>
      <c r="AH101" s="901"/>
      <c r="AI101" s="901"/>
      <c r="AJ101" s="638" t="str">
        <f t="shared" si="35"/>
        <v>CUMPLE</v>
      </c>
      <c r="AK101" s="901"/>
      <c r="AL101" s="901"/>
      <c r="AM101" s="638" t="str">
        <f t="shared" si="36"/>
        <v>CUMPLE</v>
      </c>
      <c r="AN101" s="24" t="s">
        <v>880</v>
      </c>
      <c r="AO101" s="903" t="s">
        <v>20</v>
      </c>
      <c r="AP101" s="903"/>
      <c r="AQ101" s="903"/>
      <c r="AR101" s="903" t="s">
        <v>20</v>
      </c>
      <c r="AS101" s="903"/>
      <c r="AT101" s="903"/>
      <c r="AU101" s="903" t="s">
        <v>20</v>
      </c>
      <c r="AV101" s="903"/>
      <c r="AW101" s="903"/>
      <c r="AX101" s="715" t="s">
        <v>20</v>
      </c>
      <c r="AY101" s="901"/>
      <c r="AZ101" s="901"/>
      <c r="BA101" s="901"/>
      <c r="BB101" s="297"/>
      <c r="BC101" s="300"/>
      <c r="BI101" s="283"/>
    </row>
    <row r="102" spans="1:61" s="417" customFormat="1" ht="11.25" customHeight="1" thickBot="1">
      <c r="A102" s="911"/>
      <c r="B102" s="61"/>
      <c r="C102" s="76"/>
      <c r="D102" s="76" t="str">
        <f>+IFERROR(INDEX(DESEMPATE!$D$3:$D$80,MATCH('EXP GEN.'!B102,DESEMPATE!$C$3:$C$80,0)),"")</f>
        <v/>
      </c>
      <c r="E102" s="381" t="str">
        <f>IF(D102="","",IF(VLOOKUP(D102,DESEMPATE!D$3:$E$137,2,FALSE)=1,"N/A",IF(VLOOKUP(D102,DESEMPATE!D$3:$E$137,2,FALSE)&gt;=0.51,"SI","NO")))</f>
        <v/>
      </c>
      <c r="F102" s="365"/>
      <c r="G102" s="365"/>
      <c r="H102" s="365"/>
      <c r="I102" s="170"/>
      <c r="J102" s="170"/>
      <c r="K102" s="170"/>
      <c r="L102" s="290"/>
      <c r="M102" s="170"/>
      <c r="N102" s="734"/>
      <c r="O102" s="732"/>
      <c r="P102" s="63"/>
      <c r="Q102" s="64"/>
      <c r="R102" s="64"/>
      <c r="S102" s="65" t="str">
        <f t="shared" si="38"/>
        <v/>
      </c>
      <c r="T102" s="66" t="str">
        <f>+IFERROR(INDEX(PARAMETROS!$B$53:$B$79,MATCH(S102,PARAMETROS!$A$53:$A$79,0)),"")</f>
        <v/>
      </c>
      <c r="U102" s="536"/>
      <c r="V102" s="67"/>
      <c r="W102" s="61" t="str">
        <f>IF(V102="","",IF(V102="COP","N/A",IF(V102="EUR",VLOOKUP(R102,'SH EURO'!$A$6:$B$6338,2,FALSE),"REVISAR")))</f>
        <v/>
      </c>
      <c r="X102" s="68" t="str">
        <f t="shared" si="39"/>
        <v/>
      </c>
      <c r="Y102" s="69" t="str">
        <f>IF(V102="","",IF(V102="COP",1,IF(W102&lt;&gt;"N/A",VLOOKUP(R102,'SH TRM'!$A$9:$B$8912,2,FALSE),"REVISAR")))</f>
        <v/>
      </c>
      <c r="Z102" s="777" t="str">
        <f t="shared" si="40"/>
        <v/>
      </c>
      <c r="AA102" s="70" t="str">
        <f t="shared" si="41"/>
        <v/>
      </c>
      <c r="AB102" s="70" t="str">
        <f t="shared" si="42"/>
        <v/>
      </c>
      <c r="AC102" s="70" t="str">
        <f t="shared" si="43"/>
        <v/>
      </c>
      <c r="AD102" s="70" t="str">
        <f t="shared" si="44"/>
        <v/>
      </c>
      <c r="AE102" s="906"/>
      <c r="AF102" s="906"/>
      <c r="AG102" s="734" t="str">
        <f t="shared" si="45"/>
        <v/>
      </c>
      <c r="AH102" s="901"/>
      <c r="AI102" s="901"/>
      <c r="AJ102" s="734" t="str">
        <f t="shared" si="35"/>
        <v/>
      </c>
      <c r="AK102" s="901"/>
      <c r="AL102" s="901"/>
      <c r="AM102" s="734" t="str">
        <f t="shared" si="36"/>
        <v/>
      </c>
      <c r="AN102" s="170"/>
      <c r="AO102" s="907"/>
      <c r="AP102" s="908"/>
      <c r="AQ102" s="909"/>
      <c r="AR102" s="907"/>
      <c r="AS102" s="908"/>
      <c r="AT102" s="909"/>
      <c r="AU102" s="907"/>
      <c r="AV102" s="908"/>
      <c r="AW102" s="909"/>
      <c r="AX102" s="734"/>
      <c r="AY102" s="902"/>
      <c r="AZ102" s="902"/>
      <c r="BA102" s="902"/>
      <c r="BB102" s="296"/>
      <c r="BC102" s="416"/>
      <c r="BI102" s="418"/>
    </row>
    <row r="103" spans="1:61" s="280" customFormat="1" ht="71.25">
      <c r="A103" s="910" t="s">
        <v>48</v>
      </c>
      <c r="B103" s="40" t="s">
        <v>687</v>
      </c>
      <c r="C103" s="532" t="s">
        <v>800</v>
      </c>
      <c r="D103" s="561" t="str">
        <f>+IFERROR(INDEX(DESEMPATE!$D$3:$D$80,MATCH('EXP GEN.'!B103,DESEMPATE!$C$3:$C$80,0)),"")</f>
        <v>INTERSA S.A.</v>
      </c>
      <c r="E103" s="382" t="str">
        <f>IF(D103="","",IF(VLOOKUP(D103,DESEMPATE!D$3:$E$137,2,FALSE)=1,"N/A",IF(VLOOKUP(D103,DESEMPATE!D$3:$E$137,2,FALSE)&gt;=0.51,"SI","NO")))</f>
        <v>N/A</v>
      </c>
      <c r="F103" s="366" t="s">
        <v>20</v>
      </c>
      <c r="G103" s="366" t="s">
        <v>20</v>
      </c>
      <c r="H103" s="366" t="s">
        <v>20</v>
      </c>
      <c r="I103" s="173" t="s">
        <v>215</v>
      </c>
      <c r="J103" s="173" t="s">
        <v>201</v>
      </c>
      <c r="K103" s="173" t="s">
        <v>841</v>
      </c>
      <c r="L103" s="529" t="s">
        <v>842</v>
      </c>
      <c r="M103" s="173" t="s">
        <v>20</v>
      </c>
      <c r="N103" s="735" t="s">
        <v>20</v>
      </c>
      <c r="O103" s="646" t="str">
        <f t="shared" si="37"/>
        <v>SI</v>
      </c>
      <c r="P103" s="41">
        <v>1</v>
      </c>
      <c r="Q103" s="42">
        <v>40084</v>
      </c>
      <c r="R103" s="42">
        <v>40268</v>
      </c>
      <c r="S103" s="73">
        <f t="shared" si="38"/>
        <v>2010</v>
      </c>
      <c r="T103" s="503">
        <f>+IFERROR(INDEX(PARAMETROS!$B$53:$B$79,MATCH(S103,PARAMETROS!$A$53:$A$79,0)),"")</f>
        <v>515000</v>
      </c>
      <c r="U103" s="480">
        <v>295308160</v>
      </c>
      <c r="V103" s="44" t="s">
        <v>204</v>
      </c>
      <c r="W103" s="40" t="str">
        <f>IF(V103="","",IF(V103="COP","N/A",IF(V103="EUR",VLOOKUP(R103,'SH EURO'!$A$6:$B$6338,2,FALSE),"REVISAR")))</f>
        <v>N/A</v>
      </c>
      <c r="X103" s="45" t="str">
        <f t="shared" si="39"/>
        <v>N/A</v>
      </c>
      <c r="Y103" s="46">
        <f>IF(V103="","",IF(V103="COP",1,IF(W103&lt;&gt;"N/A",VLOOKUP(R103,'SH TRM'!$A$9:$B$8912,2,FALSE),"REVISAR")))</f>
        <v>1</v>
      </c>
      <c r="Z103" s="778">
        <f t="shared" si="40"/>
        <v>295308160</v>
      </c>
      <c r="AA103" s="47">
        <f t="shared" si="41"/>
        <v>573.41390291262132</v>
      </c>
      <c r="AB103" s="47">
        <f t="shared" si="42"/>
        <v>573.41390291262132</v>
      </c>
      <c r="AC103" s="47">
        <f t="shared" si="43"/>
        <v>573.41390291262132</v>
      </c>
      <c r="AD103" s="47">
        <f t="shared" si="44"/>
        <v>573.41390291262132</v>
      </c>
      <c r="AE103" s="904" t="str">
        <f>IF(COUNTIF(AB103:AB106,"")=4,"",IF(SUM(AB103:AB106)&gt;=CM005M1,"CUMPLE","NO CUMPLE"))</f>
        <v>CUMPLE</v>
      </c>
      <c r="AF103" s="904" t="str">
        <f>IF(COUNTIF(AB103:AB106,"")=4,"",IF(COUNTIF(E103:E106,"N/A")&gt;0,IF(SUMIF(E103:E106,"N/A",AB103:AB106)&gt;=CM005LM1,"CUMPLE","NO CUMPLE"),IF(SUMIF(E103:E106,"SI",AB103:AB106)&gt;=CM005LM1,"CUMPLE","NO CUMPLE")))</f>
        <v>CUMPLE</v>
      </c>
      <c r="AG103" s="731" t="str">
        <f t="shared" si="45"/>
        <v>CUMPLE</v>
      </c>
      <c r="AH103" s="900" t="str">
        <f>IF(COUNTIF(AC103:AC106,"")=4,"",IF(SUM(AC103:AC106)&gt;=CM005M2,"CUMPLE","NO CUMPLE"))</f>
        <v>CUMPLE</v>
      </c>
      <c r="AI103" s="900" t="str">
        <f>IF(COUNTIF(AC103:AC106,"")=4,"",IF(COUNTIF(E103:E106,"N/A")&gt;0,IF(SUMIF(E103:E106,"N/A",AC103:AC106)&gt;=CM005LM2,"CUMPLE","NO CUMPLE"),IF(SUMIF(E103:E106,"SI",AC103:AC106)&gt;=CM005LM2,"CUMPLE","NO CUMPLE")))</f>
        <v>CUMPLE</v>
      </c>
      <c r="AJ103" s="731" t="str">
        <f t="shared" si="35"/>
        <v>CUMPLE</v>
      </c>
      <c r="AK103" s="900" t="str">
        <f>IF(COUNTIF(AD103:AD106,"")=4,"",IF(SUM(AD103:AD106)&gt;=CM005M3,"CUMPLE","NO CUMPLE"))</f>
        <v>CUMPLE</v>
      </c>
      <c r="AL103" s="900" t="str">
        <f>IF(COUNTIF(AD103:AD106,"")=4,"",IF(COUNTIF(E103:E106,"N/A")&gt;0,IF(SUMIF(E103:E106,"N/A",AD103:AD106)&gt;=CM005LM3,"CUMPLE","NO CUMPLE"),IF(SUMIF(E103:E106,"SI",AD103:AD106)&gt;=CM005LM3,"CUMPLE","NO CUMPLE")))</f>
        <v>CUMPLE</v>
      </c>
      <c r="AM103" s="731" t="str">
        <f t="shared" si="36"/>
        <v>CUMPLE</v>
      </c>
      <c r="AN103" s="173" t="s">
        <v>881</v>
      </c>
      <c r="AO103" s="912" t="s">
        <v>192</v>
      </c>
      <c r="AP103" s="912"/>
      <c r="AQ103" s="912"/>
      <c r="AR103" s="912" t="s">
        <v>20</v>
      </c>
      <c r="AS103" s="912"/>
      <c r="AT103" s="912"/>
      <c r="AU103" s="912" t="s">
        <v>20</v>
      </c>
      <c r="AV103" s="912"/>
      <c r="AW103" s="912"/>
      <c r="AX103" s="735" t="s">
        <v>20</v>
      </c>
      <c r="AY103" s="900" t="s">
        <v>19</v>
      </c>
      <c r="AZ103" s="900" t="s">
        <v>19</v>
      </c>
      <c r="BA103" s="900" t="s">
        <v>19</v>
      </c>
      <c r="BB103" s="566"/>
      <c r="BC103" s="300"/>
      <c r="BI103" s="283"/>
    </row>
    <row r="104" spans="1:61" s="280" customFormat="1" ht="71.25">
      <c r="A104" s="911"/>
      <c r="B104" s="13" t="s">
        <v>687</v>
      </c>
      <c r="C104" s="14" t="s">
        <v>801</v>
      </c>
      <c r="D104" s="14" t="str">
        <f>+IFERROR(INDEX(DESEMPATE!$D$3:$D$80,MATCH('EXP GEN.'!B104,DESEMPATE!$C$3:$C$80,0)),"")</f>
        <v>INTERSA S.A.</v>
      </c>
      <c r="E104" s="299" t="str">
        <f>IF(D104="","",IF(VLOOKUP(D104,DESEMPATE!D$3:$E$137,2,FALSE)=1,"N/A",IF(VLOOKUP(D104,DESEMPATE!D$3:$E$137,2,FALSE)&gt;=0.51,"SI","NO")))</f>
        <v>N/A</v>
      </c>
      <c r="F104" s="364" t="s">
        <v>20</v>
      </c>
      <c r="G104" s="364" t="s">
        <v>20</v>
      </c>
      <c r="H104" s="364" t="s">
        <v>20</v>
      </c>
      <c r="I104" s="24" t="s">
        <v>215</v>
      </c>
      <c r="J104" s="24" t="s">
        <v>201</v>
      </c>
      <c r="K104" s="24" t="s">
        <v>843</v>
      </c>
      <c r="L104" s="288" t="s">
        <v>844</v>
      </c>
      <c r="M104" s="24" t="s">
        <v>20</v>
      </c>
      <c r="N104" s="715" t="s">
        <v>20</v>
      </c>
      <c r="O104" s="646" t="str">
        <f t="shared" si="37"/>
        <v>SI</v>
      </c>
      <c r="P104" s="25">
        <v>1</v>
      </c>
      <c r="Q104" s="328">
        <v>40086</v>
      </c>
      <c r="R104" s="18">
        <v>40238</v>
      </c>
      <c r="S104" s="19">
        <f t="shared" si="38"/>
        <v>2010</v>
      </c>
      <c r="T104" s="20">
        <f>+IFERROR(INDEX(PARAMETROS!$B$53:$B$79,MATCH(S104,PARAMETROS!$A$53:$A$79,0)),"")</f>
        <v>515000</v>
      </c>
      <c r="U104" s="482">
        <v>233879200</v>
      </c>
      <c r="V104" s="20" t="s">
        <v>204</v>
      </c>
      <c r="W104" s="13" t="str">
        <f>IF(V104="","",IF(V104="COP","N/A",IF(V104="EUR",VLOOKUP(R104,'SH EURO'!$A$6:$B$6338,2,FALSE),"REVISAR")))</f>
        <v>N/A</v>
      </c>
      <c r="X104" s="22" t="str">
        <f t="shared" si="39"/>
        <v>N/A</v>
      </c>
      <c r="Y104" s="23">
        <f>IF(V104="","",IF(V104="COP",1,IF(W104&lt;&gt;"N/A",VLOOKUP(R104,'SH TRM'!$A$9:$B$8912,2,FALSE),"REVISAR")))</f>
        <v>1</v>
      </c>
      <c r="Z104" s="776">
        <f t="shared" si="40"/>
        <v>233879200</v>
      </c>
      <c r="AA104" s="12">
        <f t="shared" si="41"/>
        <v>454.13436893203885</v>
      </c>
      <c r="AB104" s="12">
        <f t="shared" si="42"/>
        <v>454.13436893203885</v>
      </c>
      <c r="AC104" s="12">
        <f t="shared" si="43"/>
        <v>454.13436893203885</v>
      </c>
      <c r="AD104" s="12">
        <f t="shared" si="44"/>
        <v>454.13436893203885</v>
      </c>
      <c r="AE104" s="903"/>
      <c r="AF104" s="903"/>
      <c r="AG104" s="638" t="str">
        <f t="shared" si="45"/>
        <v>CUMPLE</v>
      </c>
      <c r="AH104" s="901"/>
      <c r="AI104" s="901"/>
      <c r="AJ104" s="638" t="str">
        <f t="shared" si="35"/>
        <v>CUMPLE</v>
      </c>
      <c r="AK104" s="901"/>
      <c r="AL104" s="901"/>
      <c r="AM104" s="638" t="str">
        <f t="shared" si="36"/>
        <v>CUMPLE</v>
      </c>
      <c r="AN104" s="24" t="s">
        <v>882</v>
      </c>
      <c r="AO104" s="903" t="s">
        <v>192</v>
      </c>
      <c r="AP104" s="903"/>
      <c r="AQ104" s="903"/>
      <c r="AR104" s="903" t="s">
        <v>20</v>
      </c>
      <c r="AS104" s="903"/>
      <c r="AT104" s="903"/>
      <c r="AU104" s="903" t="s">
        <v>20</v>
      </c>
      <c r="AV104" s="903"/>
      <c r="AW104" s="903"/>
      <c r="AX104" s="715" t="s">
        <v>20</v>
      </c>
      <c r="AY104" s="901"/>
      <c r="AZ104" s="901"/>
      <c r="BA104" s="901"/>
      <c r="BB104" s="297"/>
      <c r="BC104" s="300"/>
      <c r="BI104" s="283"/>
    </row>
    <row r="105" spans="1:61" s="280" customFormat="1" ht="57">
      <c r="A105" s="911"/>
      <c r="B105" s="13" t="s">
        <v>687</v>
      </c>
      <c r="C105" s="14" t="s">
        <v>802</v>
      </c>
      <c r="D105" s="14" t="str">
        <f>+IFERROR(INDEX(DESEMPATE!$D$3:$D$80,MATCH('EXP GEN.'!B105,DESEMPATE!$C$3:$C$80,0)),"")</f>
        <v>INTERSA S.A.</v>
      </c>
      <c r="E105" s="299" t="str">
        <f>IF(D105="","",IF(VLOOKUP(D105,DESEMPATE!D$3:$E$137,2,FALSE)=1,"N/A",IF(VLOOKUP(D105,DESEMPATE!D$3:$E$137,2,FALSE)&gt;=0.51,"SI","NO")))</f>
        <v>N/A</v>
      </c>
      <c r="F105" s="364" t="s">
        <v>20</v>
      </c>
      <c r="G105" s="364" t="s">
        <v>20</v>
      </c>
      <c r="H105" s="364" t="s">
        <v>20</v>
      </c>
      <c r="I105" s="24" t="s">
        <v>237</v>
      </c>
      <c r="J105" s="24" t="s">
        <v>201</v>
      </c>
      <c r="K105" s="24" t="s">
        <v>845</v>
      </c>
      <c r="L105" s="288" t="s">
        <v>846</v>
      </c>
      <c r="M105" s="24" t="s">
        <v>20</v>
      </c>
      <c r="N105" s="715" t="s">
        <v>20</v>
      </c>
      <c r="O105" s="646" t="str">
        <f t="shared" si="37"/>
        <v>SI</v>
      </c>
      <c r="P105" s="17">
        <v>1</v>
      </c>
      <c r="Q105" s="18">
        <v>39007</v>
      </c>
      <c r="R105" s="18">
        <v>39464</v>
      </c>
      <c r="S105" s="19">
        <f t="shared" si="38"/>
        <v>2008</v>
      </c>
      <c r="T105" s="20">
        <f>+IFERROR(INDEX(PARAMETROS!$B$53:$B$79,MATCH(S105,PARAMETROS!$A$53:$A$79,0)),"")</f>
        <v>461500</v>
      </c>
      <c r="U105" s="482">
        <v>684110552</v>
      </c>
      <c r="V105" s="21" t="s">
        <v>204</v>
      </c>
      <c r="W105" s="13" t="str">
        <f>IF(V105="","",IF(V105="COP","N/A",IF(V105="EUR",VLOOKUP(R105,'SH EURO'!$A$6:$B$6338,2,FALSE),"REVISAR")))</f>
        <v>N/A</v>
      </c>
      <c r="X105" s="22" t="str">
        <f t="shared" si="39"/>
        <v>N/A</v>
      </c>
      <c r="Y105" s="23">
        <f>IF(V105="","",IF(V105="COP",1,IF(W105&lt;&gt;"N/A",VLOOKUP(R105,'SH TRM'!$A$9:$B$8912,2,FALSE),"REVISAR")))</f>
        <v>1</v>
      </c>
      <c r="Z105" s="776">
        <f t="shared" si="40"/>
        <v>684110552</v>
      </c>
      <c r="AA105" s="12">
        <f t="shared" si="41"/>
        <v>1482.3630595882989</v>
      </c>
      <c r="AB105" s="12">
        <f t="shared" si="42"/>
        <v>1482.3630595882989</v>
      </c>
      <c r="AC105" s="12">
        <f t="shared" si="43"/>
        <v>1482.3630595882989</v>
      </c>
      <c r="AD105" s="12">
        <f t="shared" si="44"/>
        <v>1482.3630595882989</v>
      </c>
      <c r="AE105" s="903"/>
      <c r="AF105" s="903"/>
      <c r="AG105" s="638" t="str">
        <f t="shared" si="45"/>
        <v>CUMPLE</v>
      </c>
      <c r="AH105" s="901"/>
      <c r="AI105" s="901"/>
      <c r="AJ105" s="638" t="str">
        <f t="shared" si="35"/>
        <v>CUMPLE</v>
      </c>
      <c r="AK105" s="901"/>
      <c r="AL105" s="901"/>
      <c r="AM105" s="638" t="str">
        <f t="shared" si="36"/>
        <v>CUMPLE</v>
      </c>
      <c r="AN105" s="24" t="s">
        <v>883</v>
      </c>
      <c r="AO105" s="903" t="s">
        <v>20</v>
      </c>
      <c r="AP105" s="903"/>
      <c r="AQ105" s="903"/>
      <c r="AR105" s="903" t="s">
        <v>20</v>
      </c>
      <c r="AS105" s="903"/>
      <c r="AT105" s="903"/>
      <c r="AU105" s="903" t="s">
        <v>20</v>
      </c>
      <c r="AV105" s="903"/>
      <c r="AW105" s="903"/>
      <c r="AX105" s="715" t="s">
        <v>20</v>
      </c>
      <c r="AY105" s="901"/>
      <c r="AZ105" s="901"/>
      <c r="BA105" s="901"/>
      <c r="BB105" s="297"/>
      <c r="BC105" s="300"/>
      <c r="BI105" s="283"/>
    </row>
    <row r="106" spans="1:61" s="417" customFormat="1" ht="57.75" thickBot="1">
      <c r="A106" s="911"/>
      <c r="B106" s="61" t="s">
        <v>687</v>
      </c>
      <c r="C106" s="76" t="s">
        <v>803</v>
      </c>
      <c r="D106" s="76" t="str">
        <f>+IFERROR(INDEX(DESEMPATE!$D$3:$D$80,MATCH('EXP GEN.'!B106,DESEMPATE!$C$3:$C$80,0)),"")</f>
        <v>INTERSA S.A.</v>
      </c>
      <c r="E106" s="381" t="str">
        <f>IF(D106="","",IF(VLOOKUP(D106,DESEMPATE!D$3:$E$137,2,FALSE)=1,"N/A",IF(VLOOKUP(D106,DESEMPATE!D$3:$E$137,2,FALSE)&gt;=0.51,"SI","NO")))</f>
        <v>N/A</v>
      </c>
      <c r="F106" s="365" t="s">
        <v>20</v>
      </c>
      <c r="G106" s="365" t="s">
        <v>20</v>
      </c>
      <c r="H106" s="365" t="s">
        <v>20</v>
      </c>
      <c r="I106" s="170" t="s">
        <v>237</v>
      </c>
      <c r="J106" s="170" t="s">
        <v>201</v>
      </c>
      <c r="K106" s="170" t="s">
        <v>847</v>
      </c>
      <c r="L106" s="290" t="s">
        <v>848</v>
      </c>
      <c r="M106" s="170" t="s">
        <v>20</v>
      </c>
      <c r="N106" s="734" t="s">
        <v>20</v>
      </c>
      <c r="O106" s="732" t="str">
        <f t="shared" si="37"/>
        <v>SI</v>
      </c>
      <c r="P106" s="63">
        <v>1</v>
      </c>
      <c r="Q106" s="64">
        <v>36964</v>
      </c>
      <c r="R106" s="64">
        <v>37148</v>
      </c>
      <c r="S106" s="65">
        <f t="shared" si="38"/>
        <v>2001</v>
      </c>
      <c r="T106" s="66">
        <f>+IFERROR(INDEX(PARAMETROS!$B$53:$B$79,MATCH(S106,PARAMETROS!$A$53:$A$79,0)),"")</f>
        <v>286000</v>
      </c>
      <c r="U106" s="536">
        <v>162878875</v>
      </c>
      <c r="V106" s="67" t="s">
        <v>204</v>
      </c>
      <c r="W106" s="61" t="str">
        <f>IF(V106="","",IF(V106="COP","N/A",IF(V106="EUR",VLOOKUP(R106,'SH EURO'!$A$6:$B$6338,2,FALSE),"REVISAR")))</f>
        <v>N/A</v>
      </c>
      <c r="X106" s="68" t="str">
        <f t="shared" si="39"/>
        <v>N/A</v>
      </c>
      <c r="Y106" s="69">
        <f>IF(V106="","",IF(V106="COP",1,IF(W106&lt;&gt;"N/A",VLOOKUP(R106,'SH TRM'!$A$9:$B$8912,2,FALSE),"REVISAR")))</f>
        <v>1</v>
      </c>
      <c r="Z106" s="777">
        <f t="shared" si="40"/>
        <v>162878875</v>
      </c>
      <c r="AA106" s="70">
        <f t="shared" si="41"/>
        <v>569.50655594405589</v>
      </c>
      <c r="AB106" s="70">
        <f t="shared" si="42"/>
        <v>569.50655594405589</v>
      </c>
      <c r="AC106" s="70">
        <f t="shared" si="43"/>
        <v>569.50655594405589</v>
      </c>
      <c r="AD106" s="70">
        <f t="shared" si="44"/>
        <v>569.50655594405589</v>
      </c>
      <c r="AE106" s="906"/>
      <c r="AF106" s="906"/>
      <c r="AG106" s="734" t="str">
        <f t="shared" si="45"/>
        <v>CUMPLE</v>
      </c>
      <c r="AH106" s="901"/>
      <c r="AI106" s="901"/>
      <c r="AJ106" s="734" t="str">
        <f t="shared" si="35"/>
        <v>CUMPLE</v>
      </c>
      <c r="AK106" s="901"/>
      <c r="AL106" s="901"/>
      <c r="AM106" s="734" t="str">
        <f t="shared" si="36"/>
        <v>CUMPLE</v>
      </c>
      <c r="AN106" s="170" t="s">
        <v>884</v>
      </c>
      <c r="AO106" s="907" t="s">
        <v>192</v>
      </c>
      <c r="AP106" s="908"/>
      <c r="AQ106" s="909"/>
      <c r="AR106" s="907" t="s">
        <v>20</v>
      </c>
      <c r="AS106" s="908"/>
      <c r="AT106" s="909"/>
      <c r="AU106" s="907" t="s">
        <v>20</v>
      </c>
      <c r="AV106" s="908"/>
      <c r="AW106" s="909"/>
      <c r="AX106" s="734" t="s">
        <v>20</v>
      </c>
      <c r="AY106" s="902"/>
      <c r="AZ106" s="902"/>
      <c r="BA106" s="902"/>
      <c r="BB106" s="296"/>
      <c r="BC106" s="416"/>
      <c r="BI106" s="418"/>
    </row>
    <row r="107" spans="1:61" s="280" customFormat="1" ht="156.75">
      <c r="A107" s="910" t="s">
        <v>49</v>
      </c>
      <c r="B107" s="40" t="s">
        <v>689</v>
      </c>
      <c r="C107" s="532" t="s">
        <v>804</v>
      </c>
      <c r="D107" s="561" t="str">
        <f>+IFERROR(INDEX(DESEMPATE!$D$3:$D$80,MATCH('EXP GEN.'!B107,DESEMPATE!$C$3:$C$80,0)),"")</f>
        <v>PLANES S.A.</v>
      </c>
      <c r="E107" s="382" t="str">
        <f>IF(D107="","",IF(VLOOKUP(D107,DESEMPATE!D$3:$E$137,2,FALSE)=1,"N/A",IF(VLOOKUP(D107,DESEMPATE!D$3:$E$137,2,FALSE)&gt;=0.51,"SI","NO")))</f>
        <v>SI</v>
      </c>
      <c r="F107" s="366" t="s">
        <v>20</v>
      </c>
      <c r="G107" s="366" t="s">
        <v>20</v>
      </c>
      <c r="H107" s="366" t="s">
        <v>20</v>
      </c>
      <c r="I107" s="173" t="s">
        <v>849</v>
      </c>
      <c r="J107" s="173" t="s">
        <v>201</v>
      </c>
      <c r="K107" s="173" t="s">
        <v>850</v>
      </c>
      <c r="L107" s="529" t="s">
        <v>851</v>
      </c>
      <c r="M107" s="805" t="s">
        <v>192</v>
      </c>
      <c r="N107" s="735" t="s">
        <v>20</v>
      </c>
      <c r="O107" s="646" t="str">
        <f t="shared" si="37"/>
        <v>SI</v>
      </c>
      <c r="P107" s="41" t="s">
        <v>869</v>
      </c>
      <c r="Q107" s="42">
        <v>40186</v>
      </c>
      <c r="R107" s="42"/>
      <c r="S107" s="73" t="str">
        <f t="shared" si="38"/>
        <v/>
      </c>
      <c r="T107" s="503" t="str">
        <f>+IFERROR(INDEX(PARAMETROS!$B$53:$B$79,MATCH(S107,PARAMETROS!$A$53:$A$79,0)),"")</f>
        <v/>
      </c>
      <c r="U107" s="480">
        <v>10970426755</v>
      </c>
      <c r="V107" s="44" t="s">
        <v>204</v>
      </c>
      <c r="W107" s="40" t="str">
        <f>IF(V107="","",IF(V107="COP","N/A",IF(V107="EUR",VLOOKUP(R107,'SH EURO'!$A$6:$B$6338,2,FALSE),"REVISAR")))</f>
        <v>N/A</v>
      </c>
      <c r="X107" s="45" t="str">
        <f t="shared" si="39"/>
        <v>N/A</v>
      </c>
      <c r="Y107" s="46">
        <f>IF(V107="","",IF(V107="COP",1,IF(W107&lt;&gt;"N/A",VLOOKUP(R107,'SH TRM'!$A$9:$B$8912,2,FALSE),"REVISAR")))</f>
        <v>1</v>
      </c>
      <c r="Z107" s="778">
        <f t="shared" si="40"/>
        <v>10970426755</v>
      </c>
      <c r="AA107" s="47" t="str">
        <f t="shared" si="41"/>
        <v/>
      </c>
      <c r="AB107" s="47" t="str">
        <f t="shared" si="42"/>
        <v/>
      </c>
      <c r="AC107" s="47" t="str">
        <f t="shared" si="43"/>
        <v/>
      </c>
      <c r="AD107" s="47" t="str">
        <f t="shared" si="44"/>
        <v/>
      </c>
      <c r="AE107" s="904" t="str">
        <f>IF(COUNTIF(AB107:AB110,"")=4,"",IF(SUM(AB107:AB110)&gt;=CM005M1,"CUMPLE","NO CUMPLE"))</f>
        <v>CUMPLE</v>
      </c>
      <c r="AF107" s="904" t="str">
        <f>IF(COUNTIF(AB107:AB110,"")=4,"",IF(COUNTIF(E107:E110,"N/A")&gt;0,IF(SUMIF(E107:E110,"N/A",AB107:AB110)&gt;=CM005LM1,"CUMPLE","NO CUMPLE"),IF(SUMIF(E107:E110,"SI",AB107:AB110)&gt;=CM005LM1,"CUMPLE","NO CUMPLE")))</f>
        <v>CUMPLE</v>
      </c>
      <c r="AG107" s="731" t="str">
        <f t="shared" si="45"/>
        <v/>
      </c>
      <c r="AH107" s="900" t="str">
        <f>IF(COUNTIF(AC107:AC110,"")=4,"",IF(SUM(AC107:AC110)&gt;=CM005M2,"CUMPLE","NO CUMPLE"))</f>
        <v>CUMPLE</v>
      </c>
      <c r="AI107" s="900" t="str">
        <f>IF(COUNTIF(AC107:AC110,"")=4,"",IF(COUNTIF(E107:E110,"N/A")&gt;0,IF(SUMIF(E107:E110,"N/A",AC107:AC110)&gt;=CM005LM2,"CUMPLE","NO CUMPLE"),IF(SUMIF(E107:E110,"SI",AC107:AC110)&gt;=CM005LM2,"CUMPLE","NO CUMPLE")))</f>
        <v>CUMPLE</v>
      </c>
      <c r="AJ107" s="731" t="str">
        <f t="shared" si="35"/>
        <v/>
      </c>
      <c r="AK107" s="900" t="str">
        <f>IF(COUNTIF(AD107:AD110,"")=4,"",IF(SUM(AD107:AD110)&gt;=CM005M3,"CUMPLE","NO CUMPLE"))</f>
        <v>CUMPLE</v>
      </c>
      <c r="AL107" s="900" t="str">
        <f>IF(COUNTIF(AD107:AD110,"")=4,"",IF(COUNTIF(E107:E110,"N/A")&gt;0,IF(SUMIF(E107:E110,"N/A",AD107:AD110)&gt;=CM005LM3,"CUMPLE","NO CUMPLE"),IF(SUMIF(E107:E110,"SI",AD107:AD110)&gt;=CM005LM3,"CUMPLE","NO CUMPLE")))</f>
        <v>CUMPLE</v>
      </c>
      <c r="AM107" s="731" t="str">
        <f t="shared" si="36"/>
        <v/>
      </c>
      <c r="AN107" s="173" t="s">
        <v>885</v>
      </c>
      <c r="AO107" s="912" t="s">
        <v>192</v>
      </c>
      <c r="AP107" s="912"/>
      <c r="AQ107" s="912"/>
      <c r="AR107" s="912" t="s">
        <v>192</v>
      </c>
      <c r="AS107" s="912"/>
      <c r="AT107" s="912"/>
      <c r="AU107" s="912" t="s">
        <v>192</v>
      </c>
      <c r="AV107" s="912"/>
      <c r="AW107" s="912"/>
      <c r="AX107" s="735" t="s">
        <v>192</v>
      </c>
      <c r="AY107" s="900"/>
      <c r="AZ107" s="900"/>
      <c r="BA107" s="900"/>
      <c r="BB107" s="754" t="s">
        <v>893</v>
      </c>
      <c r="BC107" s="300"/>
      <c r="BI107" s="283"/>
    </row>
    <row r="108" spans="1:61" s="280" customFormat="1" ht="71.25">
      <c r="A108" s="911"/>
      <c r="B108" s="13" t="s">
        <v>689</v>
      </c>
      <c r="C108" s="14" t="s">
        <v>805</v>
      </c>
      <c r="D108" s="14" t="str">
        <f>+IFERROR(INDEX(DESEMPATE!$D$3:$D$80,MATCH('EXP GEN.'!B108,DESEMPATE!$C$3:$C$80,0)),"")</f>
        <v>PLANES S.A.</v>
      </c>
      <c r="E108" s="299" t="str">
        <f>IF(D108="","",IF(VLOOKUP(D108,DESEMPATE!D$3:$E$137,2,FALSE)=1,"N/A",IF(VLOOKUP(D108,DESEMPATE!D$3:$E$137,2,FALSE)&gt;=0.51,"SI","NO")))</f>
        <v>SI</v>
      </c>
      <c r="F108" s="364" t="s">
        <v>20</v>
      </c>
      <c r="G108" s="364" t="s">
        <v>20</v>
      </c>
      <c r="H108" s="364" t="s">
        <v>20</v>
      </c>
      <c r="I108" s="24" t="s">
        <v>852</v>
      </c>
      <c r="J108" s="24" t="s">
        <v>201</v>
      </c>
      <c r="K108" s="24" t="s">
        <v>853</v>
      </c>
      <c r="L108" s="288" t="s">
        <v>854</v>
      </c>
      <c r="M108" s="24" t="s">
        <v>20</v>
      </c>
      <c r="N108" s="715" t="s">
        <v>20</v>
      </c>
      <c r="O108" s="646" t="str">
        <f t="shared" si="37"/>
        <v>SI</v>
      </c>
      <c r="P108" s="25">
        <v>0.25</v>
      </c>
      <c r="Q108" s="328">
        <v>38718</v>
      </c>
      <c r="R108" s="18">
        <v>42411</v>
      </c>
      <c r="S108" s="19">
        <f t="shared" si="38"/>
        <v>2016</v>
      </c>
      <c r="T108" s="20">
        <f>+IFERROR(INDEX(PARAMETROS!$B$53:$B$79,MATCH(S108,PARAMETROS!$A$53:$A$79,0)),"")</f>
        <v>689455</v>
      </c>
      <c r="U108" s="482">
        <v>9471953326</v>
      </c>
      <c r="V108" s="20" t="s">
        <v>204</v>
      </c>
      <c r="W108" s="13" t="str">
        <f>IF(V108="","",IF(V108="COP","N/A",IF(V108="EUR",VLOOKUP(R108,'SH EURO'!$A$6:$B$6338,2,FALSE),"REVISAR")))</f>
        <v>N/A</v>
      </c>
      <c r="X108" s="22" t="str">
        <f t="shared" si="39"/>
        <v>N/A</v>
      </c>
      <c r="Y108" s="23">
        <f>IF(V108="","",IF(V108="COP",1,IF(W108&lt;&gt;"N/A",VLOOKUP(R108,'SH TRM'!$A$9:$B$8912,2,FALSE),"REVISAR")))</f>
        <v>1</v>
      </c>
      <c r="Z108" s="776">
        <f t="shared" si="40"/>
        <v>9471953326</v>
      </c>
      <c r="AA108" s="12">
        <f t="shared" si="41"/>
        <v>13738.31987004228</v>
      </c>
      <c r="AB108" s="12">
        <f t="shared" si="42"/>
        <v>3434.57996751057</v>
      </c>
      <c r="AC108" s="12">
        <f t="shared" si="43"/>
        <v>3434.57996751057</v>
      </c>
      <c r="AD108" s="12">
        <f t="shared" si="44"/>
        <v>3434.57996751057</v>
      </c>
      <c r="AE108" s="903"/>
      <c r="AF108" s="903"/>
      <c r="AG108" s="638" t="str">
        <f t="shared" si="45"/>
        <v>CUMPLE</v>
      </c>
      <c r="AH108" s="901"/>
      <c r="AI108" s="901"/>
      <c r="AJ108" s="638" t="str">
        <f t="shared" si="35"/>
        <v>CUMPLE</v>
      </c>
      <c r="AK108" s="901"/>
      <c r="AL108" s="901"/>
      <c r="AM108" s="638" t="str">
        <f t="shared" si="36"/>
        <v>CUMPLE</v>
      </c>
      <c r="AN108" s="24" t="s">
        <v>886</v>
      </c>
      <c r="AO108" s="903"/>
      <c r="AP108" s="903"/>
      <c r="AQ108" s="903"/>
      <c r="AR108" s="903"/>
      <c r="AS108" s="903"/>
      <c r="AT108" s="903"/>
      <c r="AU108" s="903"/>
      <c r="AV108" s="903"/>
      <c r="AW108" s="903"/>
      <c r="AX108" s="715"/>
      <c r="AY108" s="901"/>
      <c r="AZ108" s="901"/>
      <c r="BA108" s="901"/>
      <c r="BB108" s="739"/>
      <c r="BC108" s="300"/>
      <c r="BI108" s="283"/>
    </row>
    <row r="109" spans="1:61" s="280" customFormat="1" ht="43.5" thickBot="1">
      <c r="A109" s="911"/>
      <c r="B109" s="13" t="s">
        <v>689</v>
      </c>
      <c r="C109" s="14" t="s">
        <v>806</v>
      </c>
      <c r="D109" s="14" t="str">
        <f>+IFERROR(INDEX(DESEMPATE!$D$3:$D$80,MATCH('EXP GEN.'!B109,DESEMPATE!$C$3:$C$80,0)),"")</f>
        <v>PLANES S.A.</v>
      </c>
      <c r="E109" s="299" t="str">
        <f>IF(D109="","",IF(VLOOKUP(D109,DESEMPATE!D$3:$E$137,2,FALSE)=1,"N/A",IF(VLOOKUP(D109,DESEMPATE!D$3:$E$137,2,FALSE)&gt;=0.51,"SI","NO")))</f>
        <v>SI</v>
      </c>
      <c r="F109" s="364" t="s">
        <v>20</v>
      </c>
      <c r="G109" s="364" t="s">
        <v>20</v>
      </c>
      <c r="H109" s="364" t="s">
        <v>20</v>
      </c>
      <c r="I109" s="24" t="s">
        <v>855</v>
      </c>
      <c r="J109" s="24" t="s">
        <v>201</v>
      </c>
      <c r="K109" s="24" t="s">
        <v>856</v>
      </c>
      <c r="L109" s="288" t="s">
        <v>857</v>
      </c>
      <c r="M109" s="24" t="s">
        <v>20</v>
      </c>
      <c r="N109" s="715" t="s">
        <v>20</v>
      </c>
      <c r="O109" s="646" t="str">
        <f t="shared" si="37"/>
        <v>SI</v>
      </c>
      <c r="P109" s="17">
        <v>1</v>
      </c>
      <c r="Q109" s="18">
        <v>35125</v>
      </c>
      <c r="R109" s="18">
        <v>35581</v>
      </c>
      <c r="S109" s="19">
        <f t="shared" si="38"/>
        <v>1997</v>
      </c>
      <c r="T109" s="20">
        <f>+IFERROR(INDEX(PARAMETROS!$B$53:$B$79,MATCH(S109,PARAMETROS!$A$53:$A$79,0)),"")</f>
        <v>172005</v>
      </c>
      <c r="U109" s="482">
        <v>451929529.60000002</v>
      </c>
      <c r="V109" s="21" t="s">
        <v>204</v>
      </c>
      <c r="W109" s="13" t="str">
        <f>IF(V109="","",IF(V109="COP","N/A",IF(V109="EUR",VLOOKUP(R109,'SH EURO'!$A$6:$B$6338,2,FALSE),"REVISAR")))</f>
        <v>N/A</v>
      </c>
      <c r="X109" s="22" t="str">
        <f t="shared" si="39"/>
        <v>N/A</v>
      </c>
      <c r="Y109" s="23">
        <f>IF(V109="","",IF(V109="COP",1,IF(W109&lt;&gt;"N/A",VLOOKUP(R109,'SH TRM'!$A$9:$B$8912,2,FALSE),"REVISAR")))</f>
        <v>1</v>
      </c>
      <c r="Z109" s="776">
        <f t="shared" si="40"/>
        <v>451929529.60000002</v>
      </c>
      <c r="AA109" s="12">
        <f t="shared" si="41"/>
        <v>2627.4208866021336</v>
      </c>
      <c r="AB109" s="12">
        <f t="shared" si="42"/>
        <v>2627.4208866021336</v>
      </c>
      <c r="AC109" s="12">
        <f t="shared" si="43"/>
        <v>2627.4208866021336</v>
      </c>
      <c r="AD109" s="12">
        <f t="shared" si="44"/>
        <v>2627.4208866021336</v>
      </c>
      <c r="AE109" s="903"/>
      <c r="AF109" s="903"/>
      <c r="AG109" s="638" t="str">
        <f t="shared" si="45"/>
        <v>CUMPLE</v>
      </c>
      <c r="AH109" s="901"/>
      <c r="AI109" s="901"/>
      <c r="AJ109" s="638" t="str">
        <f t="shared" si="35"/>
        <v>CUMPLE</v>
      </c>
      <c r="AK109" s="901"/>
      <c r="AL109" s="901"/>
      <c r="AM109" s="638" t="str">
        <f t="shared" si="36"/>
        <v>CUMPLE</v>
      </c>
      <c r="AN109" s="24" t="s">
        <v>887</v>
      </c>
      <c r="AO109" s="903"/>
      <c r="AP109" s="903"/>
      <c r="AQ109" s="903"/>
      <c r="AR109" s="903"/>
      <c r="AS109" s="903"/>
      <c r="AT109" s="903"/>
      <c r="AU109" s="903"/>
      <c r="AV109" s="903"/>
      <c r="AW109" s="903"/>
      <c r="AX109" s="715"/>
      <c r="AY109" s="901"/>
      <c r="AZ109" s="901"/>
      <c r="BA109" s="901"/>
      <c r="BB109" s="295"/>
      <c r="BC109" s="300"/>
      <c r="BI109" s="283"/>
    </row>
    <row r="110" spans="1:61" s="417" customFormat="1" ht="143.25" thickBot="1">
      <c r="A110" s="911"/>
      <c r="B110" s="61" t="s">
        <v>691</v>
      </c>
      <c r="C110" s="76" t="s">
        <v>807</v>
      </c>
      <c r="D110" s="76" t="str">
        <f>+IFERROR(INDEX(DESEMPATE!$D$3:$D$80,MATCH('EXP GEN.'!B110,DESEMPATE!$C$3:$C$80,0)),"")</f>
        <v>HIDROCONSULTA S.A.S</v>
      </c>
      <c r="E110" s="381" t="str">
        <f>IF(D110="","",IF(VLOOKUP(D110,DESEMPATE!D$3:$E$137,2,FALSE)=1,"N/A",IF(VLOOKUP(D110,DESEMPATE!D$3:$E$137,2,FALSE)&gt;=0.51,"SI","NO")))</f>
        <v>NO</v>
      </c>
      <c r="F110" s="365" t="s">
        <v>20</v>
      </c>
      <c r="G110" s="365" t="s">
        <v>20</v>
      </c>
      <c r="H110" s="365" t="s">
        <v>20</v>
      </c>
      <c r="I110" s="170" t="s">
        <v>215</v>
      </c>
      <c r="J110" s="170" t="s">
        <v>201</v>
      </c>
      <c r="K110" s="170" t="s">
        <v>858</v>
      </c>
      <c r="L110" s="290" t="s">
        <v>859</v>
      </c>
      <c r="M110" s="804" t="s">
        <v>192</v>
      </c>
      <c r="N110" s="734" t="s">
        <v>20</v>
      </c>
      <c r="O110" s="734" t="str">
        <f t="shared" si="37"/>
        <v>SI</v>
      </c>
      <c r="P110" s="63">
        <v>0.35</v>
      </c>
      <c r="Q110" s="64">
        <v>40063</v>
      </c>
      <c r="R110" s="64">
        <v>42004</v>
      </c>
      <c r="S110" s="65">
        <f t="shared" si="38"/>
        <v>2014</v>
      </c>
      <c r="T110" s="66">
        <f>+IFERROR(INDEX(PARAMETROS!$B$53:$B$79,MATCH(S110,PARAMETROS!$A$53:$A$79,0)),"")</f>
        <v>616000</v>
      </c>
      <c r="U110" s="536">
        <v>7687232827</v>
      </c>
      <c r="V110" s="67" t="s">
        <v>204</v>
      </c>
      <c r="W110" s="61" t="str">
        <f>IF(V110="","",IF(V110="COP","N/A",IF(V110="EUR",VLOOKUP(R110,'SH EURO'!$A$6:$B$6338,2,FALSE),"REVISAR")))</f>
        <v>N/A</v>
      </c>
      <c r="X110" s="68" t="str">
        <f t="shared" si="39"/>
        <v>N/A</v>
      </c>
      <c r="Y110" s="69">
        <f>IF(V110="","",IF(V110="COP",1,IF(W110&lt;&gt;"N/A",VLOOKUP(R110,'SH TRM'!$A$9:$B$8912,2,FALSE),"REVISAR")))</f>
        <v>1</v>
      </c>
      <c r="Z110" s="777">
        <f t="shared" si="40"/>
        <v>7687232827</v>
      </c>
      <c r="AA110" s="70">
        <f t="shared" si="41"/>
        <v>12479.274069805195</v>
      </c>
      <c r="AB110" s="70" t="str">
        <f t="shared" si="42"/>
        <v/>
      </c>
      <c r="AC110" s="70" t="str">
        <f t="shared" si="43"/>
        <v/>
      </c>
      <c r="AD110" s="70" t="str">
        <f t="shared" si="44"/>
        <v/>
      </c>
      <c r="AE110" s="906"/>
      <c r="AF110" s="906"/>
      <c r="AG110" s="734" t="str">
        <f t="shared" si="45"/>
        <v/>
      </c>
      <c r="AH110" s="901"/>
      <c r="AI110" s="901"/>
      <c r="AJ110" s="734" t="str">
        <f t="shared" si="35"/>
        <v/>
      </c>
      <c r="AK110" s="901"/>
      <c r="AL110" s="901"/>
      <c r="AM110" s="734" t="str">
        <f t="shared" si="36"/>
        <v/>
      </c>
      <c r="AN110" s="170" t="s">
        <v>885</v>
      </c>
      <c r="AO110" s="907" t="s">
        <v>192</v>
      </c>
      <c r="AP110" s="908"/>
      <c r="AQ110" s="909"/>
      <c r="AR110" s="907" t="s">
        <v>192</v>
      </c>
      <c r="AS110" s="908"/>
      <c r="AT110" s="909"/>
      <c r="AU110" s="907" t="s">
        <v>192</v>
      </c>
      <c r="AV110" s="908"/>
      <c r="AW110" s="909"/>
      <c r="AX110" s="734" t="s">
        <v>192</v>
      </c>
      <c r="AY110" s="902"/>
      <c r="AZ110" s="902"/>
      <c r="BA110" s="902"/>
      <c r="BB110" s="755" t="s">
        <v>894</v>
      </c>
      <c r="BC110" s="416"/>
      <c r="BI110" s="418"/>
    </row>
    <row r="111" spans="1:61" s="280" customFormat="1" ht="42.75">
      <c r="A111" s="910" t="s">
        <v>50</v>
      </c>
      <c r="B111" s="40" t="s">
        <v>694</v>
      </c>
      <c r="C111" s="532" t="s">
        <v>808</v>
      </c>
      <c r="D111" s="561" t="str">
        <f>+IFERROR(INDEX(DESEMPATE!$D$3:$D$80,MATCH('EXP GEN.'!B111,DESEMPATE!$C$3:$C$80,0)),"")</f>
        <v>PEYCO COLOMBIA</v>
      </c>
      <c r="E111" s="382" t="str">
        <f>IF(D111="","",IF(VLOOKUP(D111,DESEMPATE!D$3:$E$137,2,FALSE)=1,"N/A",IF(VLOOKUP(D111,DESEMPATE!D$3:$E$137,2,FALSE)&gt;=0.51,"SI","NO")))</f>
        <v>SI</v>
      </c>
      <c r="F111" s="366" t="s">
        <v>20</v>
      </c>
      <c r="G111" s="366" t="s">
        <v>20</v>
      </c>
      <c r="H111" s="366" t="s">
        <v>20</v>
      </c>
      <c r="I111" s="173" t="s">
        <v>860</v>
      </c>
      <c r="J111" s="173" t="s">
        <v>210</v>
      </c>
      <c r="K111" s="173">
        <v>200230450</v>
      </c>
      <c r="L111" s="529" t="s">
        <v>861</v>
      </c>
      <c r="M111" s="173" t="s">
        <v>20</v>
      </c>
      <c r="N111" s="735" t="s">
        <v>20</v>
      </c>
      <c r="O111" s="646" t="str">
        <f t="shared" si="37"/>
        <v>SI</v>
      </c>
      <c r="P111" s="41">
        <v>0.5</v>
      </c>
      <c r="Q111" s="42">
        <v>37576</v>
      </c>
      <c r="R111" s="42">
        <v>38763</v>
      </c>
      <c r="S111" s="73">
        <f t="shared" si="38"/>
        <v>2006</v>
      </c>
      <c r="T111" s="503">
        <f>+IFERROR(INDEX(PARAMETROS!$B$53:$B$79,MATCH(S111,PARAMETROS!$A$53:$A$79,0)),"")</f>
        <v>408000</v>
      </c>
      <c r="U111" s="480">
        <v>2212803.58</v>
      </c>
      <c r="V111" s="44" t="s">
        <v>213</v>
      </c>
      <c r="W111" s="40">
        <f>IF(V111="","",IF(V111="COP","N/A",IF(V111="EUR",VLOOKUP(R111,'SH EURO'!$A$6:$B$6338,2,FALSE),"REVISAR")))</f>
        <v>1.1900999999999999</v>
      </c>
      <c r="X111" s="45">
        <f t="shared" si="39"/>
        <v>2633457.5405580001</v>
      </c>
      <c r="Y111" s="46">
        <f>IF(V111="","",IF(V111="COP",1,IF(W111&lt;&gt;"N/A",VLOOKUP(R111,'SH TRM'!$A$9:$B$8912,2,FALSE),"REVISAR")))</f>
        <v>2254.98</v>
      </c>
      <c r="Z111" s="778">
        <f t="shared" si="40"/>
        <v>5938394084.8074789</v>
      </c>
      <c r="AA111" s="47">
        <f t="shared" si="41"/>
        <v>14554.887462763429</v>
      </c>
      <c r="AB111" s="47">
        <f t="shared" si="42"/>
        <v>7277.4437313817143</v>
      </c>
      <c r="AC111" s="47">
        <f t="shared" si="43"/>
        <v>7277.4437313817143</v>
      </c>
      <c r="AD111" s="47">
        <f t="shared" si="44"/>
        <v>7277.4437313817143</v>
      </c>
      <c r="AE111" s="904" t="str">
        <f>IF(COUNTIF(AB111:AB114,"")=4,"",IF(SUM(AB111:AB114)&gt;=CM005M1,"CUMPLE","NO CUMPLE"))</f>
        <v>CUMPLE</v>
      </c>
      <c r="AF111" s="904" t="str">
        <f>IF(COUNTIF(AB111:AB114,"")=4,"",IF(COUNTIF(E111:E114,"N/A")&gt;0,IF(SUMIF(E111:E114,"N/A",AB111:AB114)&gt;=CM005LM1,"CUMPLE","NO CUMPLE"),IF(SUMIF(E111:E114,"SI",AB111:AB114)&gt;=CM005LM1,"CUMPLE","NO CUMPLE")))</f>
        <v>CUMPLE</v>
      </c>
      <c r="AG111" s="731" t="str">
        <f t="shared" si="45"/>
        <v>CUMPLE</v>
      </c>
      <c r="AH111" s="900" t="str">
        <f>IF(COUNTIF(AC111:AC114,"")=4,"",IF(SUM(AC111:AC114)&gt;=CM005M2,"CUMPLE","NO CUMPLE"))</f>
        <v>CUMPLE</v>
      </c>
      <c r="AI111" s="900" t="str">
        <f>IF(COUNTIF(AC111:AC114,"")=4,"",IF(COUNTIF(E111:E114,"N/A")&gt;0,IF(SUMIF(E111:E114,"N/A",AC111:AC114)&gt;=CM005LM2,"CUMPLE","NO CUMPLE"),IF(SUMIF(E111:E114,"SI",AC111:AC114)&gt;=CM005LM2,"CUMPLE","NO CUMPLE")))</f>
        <v>CUMPLE</v>
      </c>
      <c r="AJ111" s="731" t="str">
        <f t="shared" si="35"/>
        <v>CUMPLE</v>
      </c>
      <c r="AK111" s="900" t="str">
        <f>IF(COUNTIF(AD111:AD114,"")=4,"",IF(SUM(AD111:AD114)&gt;=CM005M3,"CUMPLE","NO CUMPLE"))</f>
        <v>CUMPLE</v>
      </c>
      <c r="AL111" s="900" t="str">
        <f>IF(COUNTIF(AD111:AD114,"")=4,"",IF(COUNTIF(E111:E114,"N/A")&gt;0,IF(SUMIF(E111:E114,"N/A",AD111:AD114)&gt;=CM005LM3,"CUMPLE","NO CUMPLE"),IF(SUMIF(E111:E114,"SI",AD111:AD114)&gt;=CM005LM3,"CUMPLE","NO CUMPLE")))</f>
        <v>CUMPLE</v>
      </c>
      <c r="AM111" s="731" t="str">
        <f t="shared" si="36"/>
        <v>CUMPLE</v>
      </c>
      <c r="AN111" s="173" t="s">
        <v>888</v>
      </c>
      <c r="AO111" s="912" t="s">
        <v>192</v>
      </c>
      <c r="AP111" s="912"/>
      <c r="AQ111" s="912"/>
      <c r="AR111" s="912" t="s">
        <v>20</v>
      </c>
      <c r="AS111" s="912"/>
      <c r="AT111" s="912"/>
      <c r="AU111" s="912" t="s">
        <v>20</v>
      </c>
      <c r="AV111" s="912"/>
      <c r="AW111" s="912"/>
      <c r="AX111" s="735" t="s">
        <v>20</v>
      </c>
      <c r="AY111" s="900" t="s">
        <v>19</v>
      </c>
      <c r="AZ111" s="900" t="s">
        <v>19</v>
      </c>
      <c r="BA111" s="900" t="s">
        <v>19</v>
      </c>
      <c r="BB111" s="566"/>
      <c r="BC111" s="300"/>
      <c r="BI111" s="283"/>
    </row>
    <row r="112" spans="1:61" s="280" customFormat="1" ht="57">
      <c r="A112" s="911"/>
      <c r="B112" s="13" t="s">
        <v>694</v>
      </c>
      <c r="C112" s="14" t="s">
        <v>809</v>
      </c>
      <c r="D112" s="14" t="str">
        <f>+IFERROR(INDEX(DESEMPATE!$D$3:$D$80,MATCH('EXP GEN.'!B112,DESEMPATE!$C$3:$C$80,0)),"")</f>
        <v>PEYCO COLOMBIA</v>
      </c>
      <c r="E112" s="299" t="str">
        <f>IF(D112="","",IF(VLOOKUP(D112,DESEMPATE!D$3:$E$137,2,FALSE)=1,"N/A",IF(VLOOKUP(D112,DESEMPATE!D$3:$E$137,2,FALSE)&gt;=0.51,"SI","NO")))</f>
        <v>SI</v>
      </c>
      <c r="F112" s="364" t="s">
        <v>20</v>
      </c>
      <c r="G112" s="364" t="s">
        <v>20</v>
      </c>
      <c r="H112" s="364" t="s">
        <v>20</v>
      </c>
      <c r="I112" s="24" t="s">
        <v>862</v>
      </c>
      <c r="J112" s="24" t="s">
        <v>210</v>
      </c>
      <c r="K112" s="24" t="s">
        <v>863</v>
      </c>
      <c r="L112" s="288" t="s">
        <v>864</v>
      </c>
      <c r="M112" s="24" t="s">
        <v>20</v>
      </c>
      <c r="N112" s="715" t="s">
        <v>20</v>
      </c>
      <c r="O112" s="646" t="str">
        <f t="shared" si="37"/>
        <v>SI</v>
      </c>
      <c r="P112" s="25">
        <v>1</v>
      </c>
      <c r="Q112" s="328">
        <v>39260</v>
      </c>
      <c r="R112" s="18">
        <v>40204</v>
      </c>
      <c r="S112" s="19">
        <f t="shared" si="38"/>
        <v>2010</v>
      </c>
      <c r="T112" s="20">
        <f>+IFERROR(INDEX(PARAMETROS!$B$53:$B$79,MATCH(S112,PARAMETROS!$A$53:$A$79,0)),"")</f>
        <v>515000</v>
      </c>
      <c r="U112" s="482">
        <v>701467.93</v>
      </c>
      <c r="V112" s="20" t="s">
        <v>213</v>
      </c>
      <c r="W112" s="13">
        <f>IF(V112="","",IF(V112="COP","N/A",IF(V112="EUR",VLOOKUP(R112,'SH EURO'!$A$6:$B$6338,2,FALSE),"REVISAR")))</f>
        <v>1.4155</v>
      </c>
      <c r="X112" s="22">
        <f t="shared" si="39"/>
        <v>992927.85491500003</v>
      </c>
      <c r="Y112" s="23">
        <f>IF(V112="","",IF(V112="COP",1,IF(W112&lt;&gt;"N/A",VLOOKUP(R112,'SH TRM'!$A$9:$B$8912,2,FALSE),"REVISAR")))</f>
        <v>1961.97</v>
      </c>
      <c r="Z112" s="776">
        <f t="shared" si="40"/>
        <v>1948094663.5075827</v>
      </c>
      <c r="AA112" s="12">
        <f t="shared" si="41"/>
        <v>3782.7080844807429</v>
      </c>
      <c r="AB112" s="12">
        <f t="shared" si="42"/>
        <v>3782.7080844807429</v>
      </c>
      <c r="AC112" s="12">
        <f t="shared" si="43"/>
        <v>3782.7080844807429</v>
      </c>
      <c r="AD112" s="12">
        <f t="shared" si="44"/>
        <v>3782.7080844807429</v>
      </c>
      <c r="AE112" s="903"/>
      <c r="AF112" s="903"/>
      <c r="AG112" s="638" t="str">
        <f t="shared" si="45"/>
        <v>CUMPLE</v>
      </c>
      <c r="AH112" s="901"/>
      <c r="AI112" s="901"/>
      <c r="AJ112" s="638" t="str">
        <f t="shared" si="35"/>
        <v>CUMPLE</v>
      </c>
      <c r="AK112" s="901"/>
      <c r="AL112" s="901"/>
      <c r="AM112" s="638" t="str">
        <f t="shared" si="36"/>
        <v>CUMPLE</v>
      </c>
      <c r="AN112" s="24" t="s">
        <v>889</v>
      </c>
      <c r="AO112" s="903" t="s">
        <v>192</v>
      </c>
      <c r="AP112" s="903"/>
      <c r="AQ112" s="903"/>
      <c r="AR112" s="903" t="s">
        <v>20</v>
      </c>
      <c r="AS112" s="903"/>
      <c r="AT112" s="903"/>
      <c r="AU112" s="903" t="s">
        <v>20</v>
      </c>
      <c r="AV112" s="903"/>
      <c r="AW112" s="903"/>
      <c r="AX112" s="715" t="s">
        <v>20</v>
      </c>
      <c r="AY112" s="901"/>
      <c r="AZ112" s="901"/>
      <c r="BA112" s="901"/>
      <c r="BB112" s="297"/>
      <c r="BC112" s="300"/>
      <c r="BI112" s="283"/>
    </row>
    <row r="113" spans="1:61" s="280" customFormat="1" ht="85.5">
      <c r="A113" s="911"/>
      <c r="B113" s="13" t="s">
        <v>696</v>
      </c>
      <c r="C113" s="14" t="s">
        <v>810</v>
      </c>
      <c r="D113" s="14" t="str">
        <f>+IFERROR(INDEX(DESEMPATE!$D$3:$D$80,MATCH('EXP GEN.'!B113,DESEMPATE!$C$3:$C$80,0)),"")</f>
        <v>SERINCO COLOMBIA</v>
      </c>
      <c r="E113" s="299" t="str">
        <f>IF(D113="","",IF(VLOOKUP(D113,DESEMPATE!D$3:$E$137,2,FALSE)=1,"N/A",IF(VLOOKUP(D113,DESEMPATE!D$3:$E$137,2,FALSE)&gt;=0.51,"SI","NO")))</f>
        <v>NO</v>
      </c>
      <c r="F113" s="364" t="s">
        <v>20</v>
      </c>
      <c r="G113" s="364" t="s">
        <v>20</v>
      </c>
      <c r="H113" s="364" t="s">
        <v>20</v>
      </c>
      <c r="I113" s="24" t="s">
        <v>223</v>
      </c>
      <c r="J113" s="24" t="s">
        <v>210</v>
      </c>
      <c r="K113" s="24" t="s">
        <v>865</v>
      </c>
      <c r="L113" s="288" t="s">
        <v>866</v>
      </c>
      <c r="M113" s="24" t="s">
        <v>20</v>
      </c>
      <c r="N113" s="715" t="s">
        <v>20</v>
      </c>
      <c r="O113" s="646" t="str">
        <f t="shared" si="37"/>
        <v>SI</v>
      </c>
      <c r="P113" s="17">
        <v>0.5</v>
      </c>
      <c r="Q113" s="18">
        <v>36746</v>
      </c>
      <c r="R113" s="18">
        <v>38175</v>
      </c>
      <c r="S113" s="19">
        <f t="shared" si="38"/>
        <v>2004</v>
      </c>
      <c r="T113" s="20">
        <f>+IFERROR(INDEX(PARAMETROS!$B$53:$B$79,MATCH(S113,PARAMETROS!$A$53:$A$79,0)),"")</f>
        <v>358000</v>
      </c>
      <c r="U113" s="482">
        <v>1913345.14</v>
      </c>
      <c r="V113" s="21" t="s">
        <v>213</v>
      </c>
      <c r="W113" s="13">
        <f>IF(V113="","",IF(V113="COP","N/A",IF(V113="EUR",VLOOKUP(R113,'SH EURO'!$A$6:$B$6338,2,FALSE),"REVISAR")))</f>
        <v>1.2287999999999999</v>
      </c>
      <c r="X113" s="22">
        <f t="shared" si="39"/>
        <v>2351118.5080319997</v>
      </c>
      <c r="Y113" s="23">
        <f>IF(V113="","",IF(V113="COP",1,IF(W113&lt;&gt;"N/A",VLOOKUP(R113,'SH TRM'!$A$9:$B$8912,2,FALSE),"REVISAR")))</f>
        <v>2672.95</v>
      </c>
      <c r="Z113" s="776">
        <f t="shared" si="40"/>
        <v>6284422216.0441332</v>
      </c>
      <c r="AA113" s="12">
        <f t="shared" si="41"/>
        <v>17554.252000123277</v>
      </c>
      <c r="AB113" s="12">
        <f t="shared" si="42"/>
        <v>8777.1260000616385</v>
      </c>
      <c r="AC113" s="12">
        <f t="shared" si="43"/>
        <v>8777.1260000616385</v>
      </c>
      <c r="AD113" s="12">
        <f t="shared" si="44"/>
        <v>8777.1260000616385</v>
      </c>
      <c r="AE113" s="903"/>
      <c r="AF113" s="903"/>
      <c r="AG113" s="638" t="str">
        <f t="shared" si="45"/>
        <v>CUMPLE</v>
      </c>
      <c r="AH113" s="901"/>
      <c r="AI113" s="901"/>
      <c r="AJ113" s="638" t="str">
        <f t="shared" si="35"/>
        <v>CUMPLE</v>
      </c>
      <c r="AK113" s="901"/>
      <c r="AL113" s="901"/>
      <c r="AM113" s="638" t="str">
        <f t="shared" si="36"/>
        <v>CUMPLE</v>
      </c>
      <c r="AN113" s="24" t="s">
        <v>890</v>
      </c>
      <c r="AO113" s="903" t="s">
        <v>20</v>
      </c>
      <c r="AP113" s="903"/>
      <c r="AQ113" s="903"/>
      <c r="AR113" s="903" t="s">
        <v>20</v>
      </c>
      <c r="AS113" s="903"/>
      <c r="AT113" s="903"/>
      <c r="AU113" s="903" t="s">
        <v>20</v>
      </c>
      <c r="AV113" s="903"/>
      <c r="AW113" s="903"/>
      <c r="AX113" s="715" t="s">
        <v>20</v>
      </c>
      <c r="AY113" s="901"/>
      <c r="AZ113" s="901"/>
      <c r="BA113" s="901"/>
      <c r="BB113" s="297"/>
      <c r="BC113" s="300"/>
      <c r="BI113" s="283"/>
    </row>
    <row r="114" spans="1:61" s="417" customFormat="1" ht="43.5" thickBot="1">
      <c r="A114" s="911"/>
      <c r="B114" s="61" t="s">
        <v>696</v>
      </c>
      <c r="C114" s="76" t="s">
        <v>811</v>
      </c>
      <c r="D114" s="76" t="str">
        <f>+IFERROR(INDEX(DESEMPATE!$D$3:$D$80,MATCH('EXP GEN.'!B114,DESEMPATE!$C$3:$C$80,0)),"")</f>
        <v>SERINCO COLOMBIA</v>
      </c>
      <c r="E114" s="381" t="str">
        <f>IF(D114="","",IF(VLOOKUP(D114,DESEMPATE!D$3:$E$137,2,FALSE)=1,"N/A",IF(VLOOKUP(D114,DESEMPATE!D$3:$E$137,2,FALSE)&gt;=0.51,"SI","NO")))</f>
        <v>NO</v>
      </c>
      <c r="F114" s="365" t="s">
        <v>20</v>
      </c>
      <c r="G114" s="365" t="s">
        <v>20</v>
      </c>
      <c r="H114" s="365" t="s">
        <v>20</v>
      </c>
      <c r="I114" s="170" t="s">
        <v>223</v>
      </c>
      <c r="J114" s="170" t="s">
        <v>210</v>
      </c>
      <c r="K114" s="170" t="s">
        <v>867</v>
      </c>
      <c r="L114" s="290" t="s">
        <v>868</v>
      </c>
      <c r="M114" s="170" t="s">
        <v>20</v>
      </c>
      <c r="N114" s="734" t="s">
        <v>20</v>
      </c>
      <c r="O114" s="732" t="str">
        <f t="shared" si="37"/>
        <v>SI</v>
      </c>
      <c r="P114" s="63">
        <v>0.5</v>
      </c>
      <c r="Q114" s="64">
        <v>38646</v>
      </c>
      <c r="R114" s="64">
        <v>39742</v>
      </c>
      <c r="S114" s="65">
        <f t="shared" si="38"/>
        <v>2008</v>
      </c>
      <c r="T114" s="66">
        <f>+IFERROR(INDEX(PARAMETROS!$B$53:$B$79,MATCH(S114,PARAMETROS!$A$53:$A$79,0)),"")</f>
        <v>461500</v>
      </c>
      <c r="U114" s="536">
        <v>480338.48</v>
      </c>
      <c r="V114" s="67" t="s">
        <v>213</v>
      </c>
      <c r="W114" s="61">
        <f>IF(V114="","",IF(V114="COP","N/A",IF(V114="EUR",VLOOKUP(R114,'SH EURO'!$A$6:$B$6338,2,FALSE),"REVISAR")))</f>
        <v>1.3414999999999999</v>
      </c>
      <c r="X114" s="68">
        <f t="shared" si="39"/>
        <v>644374.07091999997</v>
      </c>
      <c r="Y114" s="69">
        <f>IF(V114="","",IF(V114="COP",1,IF(W114&lt;&gt;"N/A",VLOOKUP(R114,'SH TRM'!$A$9:$B$8912,2,FALSE),"REVISAR")))</f>
        <v>2243.4899999999998</v>
      </c>
      <c r="Z114" s="777">
        <f t="shared" si="40"/>
        <v>1445646784.3683107</v>
      </c>
      <c r="AA114" s="70">
        <f t="shared" si="41"/>
        <v>3132.4957407764045</v>
      </c>
      <c r="AB114" s="70">
        <f t="shared" si="42"/>
        <v>1566.2478703882023</v>
      </c>
      <c r="AC114" s="70">
        <f t="shared" si="43"/>
        <v>1566.2478703882023</v>
      </c>
      <c r="AD114" s="70">
        <f t="shared" si="44"/>
        <v>1566.2478703882023</v>
      </c>
      <c r="AE114" s="906"/>
      <c r="AF114" s="906"/>
      <c r="AG114" s="734" t="str">
        <f t="shared" si="45"/>
        <v>CUMPLE</v>
      </c>
      <c r="AH114" s="901"/>
      <c r="AI114" s="901"/>
      <c r="AJ114" s="734" t="str">
        <f t="shared" si="35"/>
        <v>CUMPLE</v>
      </c>
      <c r="AK114" s="901"/>
      <c r="AL114" s="901"/>
      <c r="AM114" s="734" t="str">
        <f t="shared" si="36"/>
        <v>CUMPLE</v>
      </c>
      <c r="AN114" s="170" t="s">
        <v>891</v>
      </c>
      <c r="AO114" s="907" t="s">
        <v>20</v>
      </c>
      <c r="AP114" s="908"/>
      <c r="AQ114" s="909"/>
      <c r="AR114" s="907" t="s">
        <v>20</v>
      </c>
      <c r="AS114" s="908"/>
      <c r="AT114" s="909"/>
      <c r="AU114" s="907" t="s">
        <v>20</v>
      </c>
      <c r="AV114" s="908"/>
      <c r="AW114" s="909"/>
      <c r="AX114" s="734" t="s">
        <v>20</v>
      </c>
      <c r="AY114" s="902"/>
      <c r="AZ114" s="902"/>
      <c r="BA114" s="902"/>
      <c r="BB114" s="296"/>
      <c r="BC114" s="416"/>
      <c r="BI114" s="418"/>
    </row>
    <row r="115" spans="1:61" s="280" customFormat="1" ht="54" customHeight="1">
      <c r="A115" s="910" t="s">
        <v>51</v>
      </c>
      <c r="B115" s="614" t="s">
        <v>458</v>
      </c>
      <c r="C115" s="532">
        <v>176</v>
      </c>
      <c r="D115" s="561" t="str">
        <f>+IFERROR(INDEX(DESEMPATE!$D$3:$D$80,MATCH('EXP GEN.'!B115,DESEMPATE!$C$3:$C$80,0)),"")</f>
        <v>ARREDONDO MADRID INGENIEROS CIVILES (AIM) LIMITADA</v>
      </c>
      <c r="E115" s="382" t="str">
        <f>IF(D115="","",IF(VLOOKUP(D115,DESEMPATE!D$3:$E$137,2,FALSE)=1,"N/A",IF(VLOOKUP(D115,DESEMPATE!D$3:$E$137,2,FALSE)&gt;=0.51,"SI","NO")))</f>
        <v>SI</v>
      </c>
      <c r="F115" s="366" t="s">
        <v>20</v>
      </c>
      <c r="G115" s="366" t="s">
        <v>20</v>
      </c>
      <c r="H115" s="366" t="s">
        <v>20</v>
      </c>
      <c r="I115" s="173" t="s">
        <v>328</v>
      </c>
      <c r="J115" s="173" t="s">
        <v>201</v>
      </c>
      <c r="K115" s="173"/>
      <c r="L115" s="529" t="s">
        <v>459</v>
      </c>
      <c r="M115" s="173" t="s">
        <v>20</v>
      </c>
      <c r="N115" s="717" t="s">
        <v>20</v>
      </c>
      <c r="O115" s="646" t="str">
        <f t="shared" si="37"/>
        <v>SI</v>
      </c>
      <c r="P115" s="41">
        <v>1</v>
      </c>
      <c r="Q115" s="42">
        <v>37186</v>
      </c>
      <c r="R115" s="42">
        <v>38373</v>
      </c>
      <c r="S115" s="73">
        <f>IF(R115="","",YEAR(R115))</f>
        <v>2005</v>
      </c>
      <c r="T115" s="740">
        <f>+IFERROR(INDEX([2]PARAMETROS!$B$53:$B$79,MATCH(S115,[2]PARAMETROS!$A$53:$A$79,0)),"")</f>
        <v>381500</v>
      </c>
      <c r="U115" s="737">
        <v>1577666575</v>
      </c>
      <c r="V115" s="44" t="s">
        <v>204</v>
      </c>
      <c r="W115" s="40" t="str">
        <f>IF(V115="","",IF(V115="COP","N/A",IF(V115="EUR",VLOOKUP(R115,'SH EURO'!$A$6:$B$6338,2,FALSE),"REVISAR")))</f>
        <v>N/A</v>
      </c>
      <c r="X115" s="45" t="str">
        <f t="shared" si="39"/>
        <v>N/A</v>
      </c>
      <c r="Y115" s="46">
        <f>IF(V115="","",IF(V115="COP",1,IF(W115&lt;&gt;"N/A",VLOOKUP(R115,'SH TRM'!$A$9:$B$8912,2,FALSE),"REVISAR")))</f>
        <v>1</v>
      </c>
      <c r="Z115" s="778">
        <f t="shared" si="40"/>
        <v>1577666575</v>
      </c>
      <c r="AA115" s="47">
        <f t="shared" si="41"/>
        <v>4135.4300786369595</v>
      </c>
      <c r="AB115" s="47">
        <f t="shared" si="42"/>
        <v>4135.4300786369595</v>
      </c>
      <c r="AC115" s="47">
        <f t="shared" si="43"/>
        <v>4135.4300786369595</v>
      </c>
      <c r="AD115" s="47">
        <f t="shared" si="44"/>
        <v>4135.4300786369595</v>
      </c>
      <c r="AE115" s="904" t="str">
        <f>IF(COUNTIF(AB115:AB118,"")=4,"",IF(SUM(AB115:AB118)&gt;=CM005M1,"CUMPLE","NO CUMPLE"))</f>
        <v>CUMPLE</v>
      </c>
      <c r="AF115" s="904" t="str">
        <f>IF(COUNTIF(AB115:AB118,"")=4,"",IF(COUNTIF(E115:E118,"N/A")&gt;0,IF(SUMIF(E115:E118,"N/A",AB115:AB118)&gt;=CM005LM1,"CUMPLE","NO CUMPLE"),IF(SUMIF(E115:E118,"SI",AB115:AB118)&gt;=CM005LM1,"CUMPLE","NO CUMPLE")))</f>
        <v>CUMPLE</v>
      </c>
      <c r="AG115" s="713" t="s">
        <v>460</v>
      </c>
      <c r="AH115" s="900" t="s">
        <v>460</v>
      </c>
      <c r="AI115" s="900" t="s">
        <v>460</v>
      </c>
      <c r="AJ115" s="713" t="s">
        <v>460</v>
      </c>
      <c r="AK115" s="900" t="s">
        <v>460</v>
      </c>
      <c r="AL115" s="900" t="s">
        <v>460</v>
      </c>
      <c r="AM115" s="713" t="str">
        <f t="shared" ref="AM115:AM126" si="46">+IF(AD115="","",IF(AD115&gt;=CM005EMM3,"CUMPLE","NO CUMPLE"))</f>
        <v>CUMPLE</v>
      </c>
      <c r="AN115" s="585">
        <v>77</v>
      </c>
      <c r="AO115" s="901" t="s">
        <v>20</v>
      </c>
      <c r="AP115" s="901"/>
      <c r="AQ115" s="901"/>
      <c r="AR115" s="901" t="s">
        <v>20</v>
      </c>
      <c r="AS115" s="901"/>
      <c r="AT115" s="901"/>
      <c r="AU115" s="901" t="s">
        <v>20</v>
      </c>
      <c r="AV115" s="901"/>
      <c r="AW115" s="901"/>
      <c r="AX115" s="713" t="s">
        <v>20</v>
      </c>
      <c r="AY115" s="900" t="s">
        <v>19</v>
      </c>
      <c r="AZ115" s="900" t="s">
        <v>19</v>
      </c>
      <c r="BA115" s="900" t="s">
        <v>19</v>
      </c>
      <c r="BB115" s="566"/>
      <c r="BC115" s="300"/>
      <c r="BI115" s="283"/>
    </row>
    <row r="116" spans="1:61" s="280" customFormat="1" ht="56.25" customHeight="1">
      <c r="A116" s="911"/>
      <c r="B116" s="13" t="s">
        <v>458</v>
      </c>
      <c r="C116" s="14">
        <v>180</v>
      </c>
      <c r="D116" s="14" t="str">
        <f>+IFERROR(INDEX(DESEMPATE!$D$3:$D$80,MATCH('EXP GEN.'!B116,DESEMPATE!$C$3:$C$80,0)),"")</f>
        <v>ARREDONDO MADRID INGENIEROS CIVILES (AIM) LIMITADA</v>
      </c>
      <c r="E116" s="299" t="str">
        <f>IF(D116="","",IF(VLOOKUP(D116,DESEMPATE!D$3:$E$137,2,FALSE)=1,"N/A",IF(VLOOKUP(D116,DESEMPATE!D$3:$E$137,2,FALSE)&gt;=0.51,"SI","NO")))</f>
        <v>SI</v>
      </c>
      <c r="F116" s="364" t="s">
        <v>20</v>
      </c>
      <c r="G116" s="364" t="s">
        <v>20</v>
      </c>
      <c r="H116" s="364" t="s">
        <v>20</v>
      </c>
      <c r="I116" s="24" t="s">
        <v>328</v>
      </c>
      <c r="J116" s="24" t="s">
        <v>201</v>
      </c>
      <c r="K116" s="24"/>
      <c r="L116" s="288" t="s">
        <v>461</v>
      </c>
      <c r="M116" s="24" t="s">
        <v>20</v>
      </c>
      <c r="N116" s="638" t="s">
        <v>20</v>
      </c>
      <c r="O116" s="646" t="str">
        <f t="shared" si="37"/>
        <v>SI</v>
      </c>
      <c r="P116" s="25">
        <v>0.9</v>
      </c>
      <c r="Q116" s="328">
        <v>38385</v>
      </c>
      <c r="R116" s="18">
        <v>39814</v>
      </c>
      <c r="S116" s="19">
        <f t="shared" ref="S116:S138" si="47">IF(R116="","",YEAR(R116))</f>
        <v>2009</v>
      </c>
      <c r="T116" s="20">
        <f>+IFERROR(INDEX([2]PARAMETROS!$B$53:$B$79,MATCH(S116,[2]PARAMETROS!$A$53:$A$79,0)),"")</f>
        <v>496900</v>
      </c>
      <c r="U116" s="552">
        <v>2250917484</v>
      </c>
      <c r="V116" s="20" t="s">
        <v>204</v>
      </c>
      <c r="W116" s="13" t="str">
        <f>IF(V116="","",IF(V116="COP","N/A",IF(V116="EUR",VLOOKUP(R116,'SH EURO'!$A$6:$B$6338,2,FALSE),"REVISAR")))</f>
        <v>N/A</v>
      </c>
      <c r="X116" s="22" t="str">
        <f t="shared" si="39"/>
        <v>N/A</v>
      </c>
      <c r="Y116" s="23">
        <f>IF(V116="","",IF(V116="COP",1,IF(W116&lt;&gt;"N/A",VLOOKUP(R116,'SH TRM'!$A$9:$B$8912,2,FALSE),"REVISAR")))</f>
        <v>1</v>
      </c>
      <c r="Z116" s="776">
        <f t="shared" si="40"/>
        <v>2250917484</v>
      </c>
      <c r="AA116" s="12">
        <f t="shared" si="41"/>
        <v>4529.9204749446571</v>
      </c>
      <c r="AB116" s="12">
        <f t="shared" si="42"/>
        <v>4076.9284274501915</v>
      </c>
      <c r="AC116" s="12">
        <f t="shared" si="43"/>
        <v>4076.9284274501915</v>
      </c>
      <c r="AD116" s="12">
        <f t="shared" si="44"/>
        <v>4076.9284274501915</v>
      </c>
      <c r="AE116" s="903"/>
      <c r="AF116" s="903"/>
      <c r="AG116" s="638" t="s">
        <v>460</v>
      </c>
      <c r="AH116" s="901"/>
      <c r="AI116" s="901"/>
      <c r="AJ116" s="638" t="s">
        <v>460</v>
      </c>
      <c r="AK116" s="901"/>
      <c r="AL116" s="901"/>
      <c r="AM116" s="638" t="str">
        <f t="shared" si="46"/>
        <v>CUMPLE</v>
      </c>
      <c r="AN116" s="24">
        <v>78</v>
      </c>
      <c r="AO116" s="903" t="s">
        <v>20</v>
      </c>
      <c r="AP116" s="903"/>
      <c r="AQ116" s="903"/>
      <c r="AR116" s="903" t="s">
        <v>192</v>
      </c>
      <c r="AS116" s="903"/>
      <c r="AT116" s="903"/>
      <c r="AU116" s="903" t="s">
        <v>192</v>
      </c>
      <c r="AV116" s="903"/>
      <c r="AW116" s="903"/>
      <c r="AX116" s="638" t="s">
        <v>20</v>
      </c>
      <c r="AY116" s="901"/>
      <c r="AZ116" s="901"/>
      <c r="BA116" s="901"/>
      <c r="BB116" s="297"/>
      <c r="BC116" s="300"/>
      <c r="BI116" s="283"/>
    </row>
    <row r="117" spans="1:61" s="280" customFormat="1" ht="128.25">
      <c r="A117" s="911"/>
      <c r="B117" s="13" t="s">
        <v>462</v>
      </c>
      <c r="C117" s="14">
        <v>185</v>
      </c>
      <c r="D117" s="14" t="str">
        <f>+IFERROR(INDEX(DESEMPATE!$D$3:$D$80,MATCH('EXP GEN.'!B117,DESEMPATE!$C$3:$C$80,0)),"")</f>
        <v>SERTIC S.A.S.</v>
      </c>
      <c r="E117" s="299" t="str">
        <f>IF(D117="","",IF(VLOOKUP(D117,DESEMPATE!D$3:$E$137,2,FALSE)=1,"N/A",IF(VLOOKUP(D117,DESEMPATE!D$3:$E$137,2,FALSE)&gt;=0.51,"SI","NO")))</f>
        <v>NO</v>
      </c>
      <c r="F117" s="364" t="s">
        <v>20</v>
      </c>
      <c r="G117" s="364" t="s">
        <v>20</v>
      </c>
      <c r="H117" s="364" t="s">
        <v>20</v>
      </c>
      <c r="I117" s="24" t="s">
        <v>328</v>
      </c>
      <c r="J117" s="24" t="s">
        <v>201</v>
      </c>
      <c r="K117" s="24"/>
      <c r="L117" s="288" t="s">
        <v>463</v>
      </c>
      <c r="M117" s="24" t="s">
        <v>20</v>
      </c>
      <c r="N117" s="638" t="s">
        <v>20</v>
      </c>
      <c r="O117" s="646" t="str">
        <f t="shared" si="37"/>
        <v>SI</v>
      </c>
      <c r="P117" s="17">
        <v>0.25</v>
      </c>
      <c r="Q117" s="18">
        <v>40954</v>
      </c>
      <c r="R117" s="18">
        <v>42398</v>
      </c>
      <c r="S117" s="19">
        <f t="shared" si="47"/>
        <v>2016</v>
      </c>
      <c r="T117" s="20">
        <f>+IFERROR(INDEX([2]PARAMETROS!$B$53:$B$79,MATCH(S117,[2]PARAMETROS!$A$53:$A$79,0)),"")</f>
        <v>689455</v>
      </c>
      <c r="U117" s="552">
        <v>6977164104</v>
      </c>
      <c r="V117" s="21" t="s">
        <v>204</v>
      </c>
      <c r="W117" s="13" t="str">
        <f>IF(V117="","",IF(V117="COP","N/A",IF(V117="EUR",VLOOKUP(R117,'SH EURO'!$A$6:$B$6338,2,FALSE),"REVISAR")))</f>
        <v>N/A</v>
      </c>
      <c r="X117" s="22" t="str">
        <f t="shared" si="39"/>
        <v>N/A</v>
      </c>
      <c r="Y117" s="23">
        <f>IF(V117="","",IF(V117="COP",1,IF(W117&lt;&gt;"N/A",VLOOKUP(R117,'SH TRM'!$A$9:$B$8912,2,FALSE),"REVISAR")))</f>
        <v>1</v>
      </c>
      <c r="Z117" s="776">
        <f t="shared" si="40"/>
        <v>6977164104</v>
      </c>
      <c r="AA117" s="12">
        <f t="shared" si="41"/>
        <v>10119.825230073029</v>
      </c>
      <c r="AB117" s="12">
        <f t="shared" si="42"/>
        <v>2529.9563075182573</v>
      </c>
      <c r="AC117" s="12">
        <f t="shared" si="43"/>
        <v>2529.9563075182573</v>
      </c>
      <c r="AD117" s="12">
        <f t="shared" si="44"/>
        <v>2529.9563075182573</v>
      </c>
      <c r="AE117" s="903"/>
      <c r="AF117" s="903"/>
      <c r="AG117" s="638" t="s">
        <v>460</v>
      </c>
      <c r="AH117" s="901"/>
      <c r="AI117" s="901"/>
      <c r="AJ117" s="638" t="s">
        <v>460</v>
      </c>
      <c r="AK117" s="901"/>
      <c r="AL117" s="901"/>
      <c r="AM117" s="638" t="str">
        <f t="shared" si="46"/>
        <v>CUMPLE</v>
      </c>
      <c r="AN117" s="24"/>
      <c r="AO117" s="903"/>
      <c r="AP117" s="903"/>
      <c r="AQ117" s="903"/>
      <c r="AR117" s="903"/>
      <c r="AS117" s="903"/>
      <c r="AT117" s="903"/>
      <c r="AU117" s="903"/>
      <c r="AV117" s="903"/>
      <c r="AW117" s="903"/>
      <c r="AX117" s="638" t="s">
        <v>20</v>
      </c>
      <c r="AY117" s="901"/>
      <c r="AZ117" s="901"/>
      <c r="BA117" s="901"/>
      <c r="BB117" s="297"/>
      <c r="BC117" s="300"/>
      <c r="BI117" s="283"/>
    </row>
    <row r="118" spans="1:61" s="417" customFormat="1" ht="100.5" thickBot="1">
      <c r="A118" s="911"/>
      <c r="B118" s="61" t="s">
        <v>462</v>
      </c>
      <c r="C118" s="76">
        <v>189</v>
      </c>
      <c r="D118" s="76" t="str">
        <f>+IFERROR(INDEX(DESEMPATE!$D$3:$D$80,MATCH('EXP GEN.'!B118,DESEMPATE!$C$3:$C$80,0)),"")</f>
        <v>SERTIC S.A.S.</v>
      </c>
      <c r="E118" s="381" t="str">
        <f>IF(D118="","",IF(VLOOKUP(D118,DESEMPATE!D$3:$E$137,2,FALSE)=1,"N/A",IF(VLOOKUP(D118,DESEMPATE!D$3:$E$137,2,FALSE)&gt;=0.51,"SI","NO")))</f>
        <v>NO</v>
      </c>
      <c r="F118" s="365" t="s">
        <v>20</v>
      </c>
      <c r="G118" s="365" t="s">
        <v>20</v>
      </c>
      <c r="H118" s="365" t="s">
        <v>20</v>
      </c>
      <c r="I118" s="170" t="s">
        <v>328</v>
      </c>
      <c r="J118" s="170" t="s">
        <v>201</v>
      </c>
      <c r="K118" s="170"/>
      <c r="L118" s="290" t="s">
        <v>464</v>
      </c>
      <c r="M118" s="170" t="s">
        <v>20</v>
      </c>
      <c r="N118" s="734" t="s">
        <v>20</v>
      </c>
      <c r="O118" s="732" t="str">
        <f t="shared" si="37"/>
        <v>SI</v>
      </c>
      <c r="P118" s="63">
        <v>0.2</v>
      </c>
      <c r="Q118" s="64">
        <v>41068</v>
      </c>
      <c r="R118" s="64">
        <v>42446</v>
      </c>
      <c r="S118" s="65">
        <f t="shared" si="47"/>
        <v>2016</v>
      </c>
      <c r="T118" s="66">
        <f>+IFERROR(INDEX([2]PARAMETROS!$B$53:$B$79,MATCH(S118,[2]PARAMETROS!$A$53:$A$79,0)),"")</f>
        <v>689455</v>
      </c>
      <c r="U118" s="553">
        <v>7904671886.5799999</v>
      </c>
      <c r="V118" s="67" t="s">
        <v>204</v>
      </c>
      <c r="W118" s="61" t="str">
        <f>IF(V118="","",IF(V118="COP","N/A",IF(V118="EUR",VLOOKUP(R118,'SH EURO'!$A$6:$B$6338,2,FALSE),"REVISAR")))</f>
        <v>N/A</v>
      </c>
      <c r="X118" s="68" t="str">
        <f t="shared" si="39"/>
        <v>N/A</v>
      </c>
      <c r="Y118" s="69">
        <f>IF(V118="","",IF(V118="COP",1,IF(W118&lt;&gt;"N/A",VLOOKUP(R118,'SH TRM'!$A$9:$B$8912,2,FALSE),"REVISAR")))</f>
        <v>1</v>
      </c>
      <c r="Z118" s="777">
        <f t="shared" si="40"/>
        <v>7904671886.5799999</v>
      </c>
      <c r="AA118" s="70">
        <f t="shared" si="41"/>
        <v>11465.101981391099</v>
      </c>
      <c r="AB118" s="70">
        <f t="shared" si="42"/>
        <v>2293.0203962782198</v>
      </c>
      <c r="AC118" s="70">
        <f t="shared" si="43"/>
        <v>2293.0203962782198</v>
      </c>
      <c r="AD118" s="70">
        <f t="shared" si="44"/>
        <v>2293.0203962782198</v>
      </c>
      <c r="AE118" s="906"/>
      <c r="AF118" s="906"/>
      <c r="AG118" s="734" t="s">
        <v>460</v>
      </c>
      <c r="AH118" s="901"/>
      <c r="AI118" s="901"/>
      <c r="AJ118" s="734" t="s">
        <v>460</v>
      </c>
      <c r="AK118" s="901"/>
      <c r="AL118" s="901"/>
      <c r="AM118" s="734" t="str">
        <f t="shared" si="46"/>
        <v>CUMPLE</v>
      </c>
      <c r="AN118" s="170"/>
      <c r="AO118" s="907"/>
      <c r="AP118" s="908"/>
      <c r="AQ118" s="909"/>
      <c r="AR118" s="907"/>
      <c r="AS118" s="908"/>
      <c r="AT118" s="909"/>
      <c r="AU118" s="907"/>
      <c r="AV118" s="908"/>
      <c r="AW118" s="909"/>
      <c r="AX118" s="734" t="s">
        <v>20</v>
      </c>
      <c r="AY118" s="902"/>
      <c r="AZ118" s="902"/>
      <c r="BA118" s="902"/>
      <c r="BB118" s="296"/>
      <c r="BC118" s="416"/>
      <c r="BI118" s="418"/>
    </row>
    <row r="119" spans="1:61" s="280" customFormat="1" ht="47.25">
      <c r="A119" s="910" t="s">
        <v>52</v>
      </c>
      <c r="B119" s="40" t="s">
        <v>465</v>
      </c>
      <c r="C119" s="167">
        <v>98</v>
      </c>
      <c r="D119" s="561" t="str">
        <f>+IFERROR(INDEX(DESEMPATE!$D$3:$D$80,MATCH('EXP GEN.'!B119,DESEMPATE!$C$3:$C$80,0)),"")</f>
        <v>CONSULTORES DE INGENIERÍA UG21 SL SUCURSAL COLOMBIA</v>
      </c>
      <c r="E119" s="382" t="str">
        <f>IF(D119="","",IF(VLOOKUP(D119,DESEMPATE!D$3:$E$137,2,FALSE)=1,"N/A",IF(VLOOKUP(D119,DESEMPATE!D$3:$E$137,2,FALSE)&gt;=0.51,"SI","NO")))</f>
        <v>N/A</v>
      </c>
      <c r="F119" s="366" t="s">
        <v>20</v>
      </c>
      <c r="G119" s="366" t="s">
        <v>20</v>
      </c>
      <c r="H119" s="366" t="s">
        <v>20</v>
      </c>
      <c r="I119" s="173" t="s">
        <v>466</v>
      </c>
      <c r="J119" s="173" t="s">
        <v>210</v>
      </c>
      <c r="K119" s="173"/>
      <c r="L119" s="529" t="s">
        <v>467</v>
      </c>
      <c r="M119" s="173" t="s">
        <v>20</v>
      </c>
      <c r="N119" s="646" t="s">
        <v>20</v>
      </c>
      <c r="O119" s="646" t="str">
        <f t="shared" si="37"/>
        <v>SI</v>
      </c>
      <c r="P119" s="41">
        <v>1</v>
      </c>
      <c r="Q119" s="42">
        <v>38322</v>
      </c>
      <c r="R119" s="42">
        <v>39082</v>
      </c>
      <c r="S119" s="73">
        <f t="shared" si="47"/>
        <v>2006</v>
      </c>
      <c r="T119" s="503">
        <f>+IFERROR(INDEX([2]PARAMETROS!$B$53:$B$79,MATCH(S119,[2]PARAMETROS!$A$53:$A$79,0)),"")</f>
        <v>408000</v>
      </c>
      <c r="U119" s="737">
        <v>449899.22</v>
      </c>
      <c r="V119" s="44" t="s">
        <v>213</v>
      </c>
      <c r="W119" s="40">
        <f>IF(V119="","",IF(V119="COP","N/A",IF(V119="EUR",VLOOKUP(R119,'SH EURO'!$A$6:$B$6338,2,FALSE),"REVISAR")))</f>
        <v>1.3192999999999999</v>
      </c>
      <c r="X119" s="45">
        <f t="shared" si="39"/>
        <v>593552.04094599991</v>
      </c>
      <c r="Y119" s="46">
        <f>IF(V119="","",IF(V119="COP",1,IF(W119&lt;&gt;"N/A",VLOOKUP(R119,'SH TRM'!$A$9:$B$8912,2,FALSE),"REVISAR")))</f>
        <v>2238.79</v>
      </c>
      <c r="Z119" s="778">
        <f t="shared" si="40"/>
        <v>1328838373.749495</v>
      </c>
      <c r="AA119" s="47">
        <f t="shared" si="41"/>
        <v>3256.9567984056252</v>
      </c>
      <c r="AB119" s="47">
        <f t="shared" si="42"/>
        <v>3256.9567984056252</v>
      </c>
      <c r="AC119" s="47">
        <f t="shared" si="43"/>
        <v>3256.9567984056252</v>
      </c>
      <c r="AD119" s="47">
        <f t="shared" si="44"/>
        <v>3256.9567984056252</v>
      </c>
      <c r="AE119" s="904" t="s">
        <v>460</v>
      </c>
      <c r="AF119" s="904" t="s">
        <v>460</v>
      </c>
      <c r="AG119" s="713" t="s">
        <v>460</v>
      </c>
      <c r="AH119" s="900" t="s">
        <v>460</v>
      </c>
      <c r="AI119" s="900" t="s">
        <v>460</v>
      </c>
      <c r="AJ119" s="636" t="s">
        <v>460</v>
      </c>
      <c r="AK119" s="900" t="s">
        <v>460</v>
      </c>
      <c r="AL119" s="900" t="s">
        <v>460</v>
      </c>
      <c r="AM119" s="636" t="str">
        <f t="shared" si="46"/>
        <v>CUMPLE</v>
      </c>
      <c r="AN119" s="173">
        <v>3</v>
      </c>
      <c r="AO119" s="912" t="s">
        <v>192</v>
      </c>
      <c r="AP119" s="912"/>
      <c r="AQ119" s="912"/>
      <c r="AR119" s="912" t="s">
        <v>20</v>
      </c>
      <c r="AS119" s="912"/>
      <c r="AT119" s="912"/>
      <c r="AU119" s="912" t="s">
        <v>192</v>
      </c>
      <c r="AV119" s="912"/>
      <c r="AW119" s="912"/>
      <c r="AX119" s="646" t="s">
        <v>20</v>
      </c>
      <c r="AY119" s="900" t="s">
        <v>19</v>
      </c>
      <c r="AZ119" s="900" t="s">
        <v>19</v>
      </c>
      <c r="BA119" s="900" t="s">
        <v>19</v>
      </c>
      <c r="BB119" s="566"/>
      <c r="BC119" s="300"/>
      <c r="BI119" s="283"/>
    </row>
    <row r="120" spans="1:61" s="280" customFormat="1" ht="114.75">
      <c r="A120" s="911"/>
      <c r="B120" s="13" t="s">
        <v>465</v>
      </c>
      <c r="C120" s="164">
        <v>101</v>
      </c>
      <c r="D120" s="14" t="str">
        <f>+IFERROR(INDEX(DESEMPATE!$D$3:$D$80,MATCH('EXP GEN.'!B120,DESEMPATE!$C$3:$C$80,0)),"")</f>
        <v>CONSULTORES DE INGENIERÍA UG21 SL SUCURSAL COLOMBIA</v>
      </c>
      <c r="E120" s="299" t="str">
        <f>IF(D120="","",IF(VLOOKUP(D120,DESEMPATE!D$3:$E$137,2,FALSE)=1,"N/A",IF(VLOOKUP(D120,DESEMPATE!D$3:$E$137,2,FALSE)&gt;=0.51,"SI","NO")))</f>
        <v>N/A</v>
      </c>
      <c r="F120" s="364" t="s">
        <v>20</v>
      </c>
      <c r="G120" s="364" t="s">
        <v>20</v>
      </c>
      <c r="H120" s="364" t="s">
        <v>20</v>
      </c>
      <c r="I120" s="24" t="s">
        <v>328</v>
      </c>
      <c r="J120" s="24" t="s">
        <v>201</v>
      </c>
      <c r="K120" s="24" t="s">
        <v>1030</v>
      </c>
      <c r="L120" s="288" t="s">
        <v>468</v>
      </c>
      <c r="M120" s="24" t="s">
        <v>20</v>
      </c>
      <c r="N120" s="638" t="s">
        <v>20</v>
      </c>
      <c r="O120" s="646" t="str">
        <f t="shared" si="37"/>
        <v>SI</v>
      </c>
      <c r="P120" s="17">
        <v>1</v>
      </c>
      <c r="Q120" s="18" t="s">
        <v>469</v>
      </c>
      <c r="R120" s="18">
        <v>41957</v>
      </c>
      <c r="S120" s="19">
        <f t="shared" si="47"/>
        <v>2014</v>
      </c>
      <c r="T120" s="20">
        <f>+IFERROR(INDEX([2]PARAMETROS!$B$53:$B$79,MATCH(S120,[2]PARAMETROS!$A$53:$A$79,0)),"")</f>
        <v>616000</v>
      </c>
      <c r="U120" s="552">
        <v>609913500</v>
      </c>
      <c r="V120" s="21" t="s">
        <v>204</v>
      </c>
      <c r="W120" s="13" t="str">
        <f>IF(V120="","",IF(V120="COP","N/A",IF(V120="EUR",VLOOKUP(R120,'SH EURO'!$A$6:$B$6338,2,FALSE),"REVISAR")))</f>
        <v>N/A</v>
      </c>
      <c r="X120" s="22" t="str">
        <f t="shared" si="39"/>
        <v>N/A</v>
      </c>
      <c r="Y120" s="23">
        <f>IF(V120="","",IF(V120="COP",1,IF(W120&lt;&gt;"N/A",VLOOKUP(R120,'SH TRM'!$A$9:$B$8912,2,FALSE),"REVISAR")))</f>
        <v>1</v>
      </c>
      <c r="Z120" s="776">
        <f t="shared" si="40"/>
        <v>609913500</v>
      </c>
      <c r="AA120" s="12">
        <f t="shared" si="41"/>
        <v>990.11931818181813</v>
      </c>
      <c r="AB120" s="12">
        <f t="shared" si="42"/>
        <v>990.11931818181813</v>
      </c>
      <c r="AC120" s="12">
        <f t="shared" si="43"/>
        <v>990.11931818181813</v>
      </c>
      <c r="AD120" s="12">
        <f t="shared" si="44"/>
        <v>990.11931818181813</v>
      </c>
      <c r="AE120" s="903"/>
      <c r="AF120" s="903"/>
      <c r="AG120" s="638" t="s">
        <v>460</v>
      </c>
      <c r="AH120" s="901"/>
      <c r="AI120" s="901"/>
      <c r="AJ120" s="638" t="s">
        <v>460</v>
      </c>
      <c r="AK120" s="901"/>
      <c r="AL120" s="901"/>
      <c r="AM120" s="638" t="str">
        <f t="shared" si="46"/>
        <v>CUMPLE</v>
      </c>
      <c r="AN120" s="24">
        <v>64</v>
      </c>
      <c r="AO120" s="903" t="s">
        <v>20</v>
      </c>
      <c r="AP120" s="903"/>
      <c r="AQ120" s="903"/>
      <c r="AR120" s="903" t="s">
        <v>20</v>
      </c>
      <c r="AS120" s="903"/>
      <c r="AT120" s="903"/>
      <c r="AU120" s="903" t="s">
        <v>20</v>
      </c>
      <c r="AV120" s="903"/>
      <c r="AW120" s="903"/>
      <c r="AX120" s="638" t="s">
        <v>20</v>
      </c>
      <c r="AY120" s="901"/>
      <c r="AZ120" s="901"/>
      <c r="BA120" s="901"/>
      <c r="BB120" s="297"/>
      <c r="BC120" s="300"/>
      <c r="BI120" s="283"/>
    </row>
    <row r="121" spans="1:61" s="280" customFormat="1" ht="129">
      <c r="A121" s="911"/>
      <c r="B121" s="13" t="s">
        <v>465</v>
      </c>
      <c r="C121" s="164">
        <v>105</v>
      </c>
      <c r="D121" s="14" t="str">
        <f>+IFERROR(INDEX(DESEMPATE!$D$3:$D$80,MATCH('EXP GEN.'!B121,DESEMPATE!$C$3:$C$80,0)),"")</f>
        <v>CONSULTORES DE INGENIERÍA UG21 SL SUCURSAL COLOMBIA</v>
      </c>
      <c r="E121" s="299" t="str">
        <f>IF(D121="","",IF(VLOOKUP(D121,DESEMPATE!D$3:$E$137,2,FALSE)=1,"N/A",IF(VLOOKUP(D121,DESEMPATE!D$3:$E$137,2,FALSE)&gt;=0.51,"SI","NO")))</f>
        <v>N/A</v>
      </c>
      <c r="F121" s="364" t="s">
        <v>20</v>
      </c>
      <c r="G121" s="364" t="s">
        <v>20</v>
      </c>
      <c r="H121" s="364" t="s">
        <v>20</v>
      </c>
      <c r="I121" s="24" t="s">
        <v>328</v>
      </c>
      <c r="J121" s="24" t="s">
        <v>201</v>
      </c>
      <c r="K121" s="24" t="s">
        <v>1031</v>
      </c>
      <c r="L121" s="288" t="s">
        <v>470</v>
      </c>
      <c r="M121" s="24" t="s">
        <v>20</v>
      </c>
      <c r="N121" s="638" t="s">
        <v>20</v>
      </c>
      <c r="O121" s="646" t="str">
        <f t="shared" si="37"/>
        <v>SI</v>
      </c>
      <c r="P121" s="17">
        <v>1</v>
      </c>
      <c r="Q121" s="18" t="s">
        <v>469</v>
      </c>
      <c r="R121" s="18">
        <v>41957</v>
      </c>
      <c r="S121" s="19">
        <f t="shared" si="47"/>
        <v>2014</v>
      </c>
      <c r="T121" s="20">
        <f>+IFERROR(INDEX([2]PARAMETROS!$B$53:$B$79,MATCH(S121,[2]PARAMETROS!$A$53:$A$79,0)),"")</f>
        <v>616000</v>
      </c>
      <c r="U121" s="552">
        <v>575992200</v>
      </c>
      <c r="V121" s="21" t="s">
        <v>204</v>
      </c>
      <c r="W121" s="13" t="str">
        <f>IF(V121="","",IF(V121="COP","N/A",IF(V121="EUR",VLOOKUP(R121,'SH EURO'!$A$6:$B$6338,2,FALSE),"REVISAR")))</f>
        <v>N/A</v>
      </c>
      <c r="X121" s="22" t="str">
        <f t="shared" si="39"/>
        <v>N/A</v>
      </c>
      <c r="Y121" s="23">
        <f>IF(V121="","",IF(V121="COP",1,IF(W121&lt;&gt;"N/A",VLOOKUP(R121,'SH TRM'!$A$9:$B$8912,2,FALSE),"REVISAR")))</f>
        <v>1</v>
      </c>
      <c r="Z121" s="776">
        <f t="shared" si="40"/>
        <v>575992200</v>
      </c>
      <c r="AA121" s="12">
        <f t="shared" si="41"/>
        <v>935.05227272727268</v>
      </c>
      <c r="AB121" s="12">
        <f t="shared" si="42"/>
        <v>935.05227272727268</v>
      </c>
      <c r="AC121" s="12">
        <f t="shared" si="43"/>
        <v>935.05227272727268</v>
      </c>
      <c r="AD121" s="12">
        <f t="shared" si="44"/>
        <v>935.05227272727268</v>
      </c>
      <c r="AE121" s="903"/>
      <c r="AF121" s="903"/>
      <c r="AG121" s="638" t="s">
        <v>460</v>
      </c>
      <c r="AH121" s="901"/>
      <c r="AI121" s="901"/>
      <c r="AJ121" s="638" t="s">
        <v>460</v>
      </c>
      <c r="AK121" s="901"/>
      <c r="AL121" s="901"/>
      <c r="AM121" s="638" t="str">
        <f t="shared" si="46"/>
        <v>CUMPLE</v>
      </c>
      <c r="AN121" s="24">
        <v>65</v>
      </c>
      <c r="AO121" s="903" t="s">
        <v>20</v>
      </c>
      <c r="AP121" s="903"/>
      <c r="AQ121" s="903"/>
      <c r="AR121" s="903" t="s">
        <v>20</v>
      </c>
      <c r="AS121" s="903"/>
      <c r="AT121" s="903"/>
      <c r="AU121" s="903" t="s">
        <v>20</v>
      </c>
      <c r="AV121" s="903"/>
      <c r="AW121" s="903"/>
      <c r="AX121" s="638" t="s">
        <v>20</v>
      </c>
      <c r="AY121" s="901"/>
      <c r="AZ121" s="901"/>
      <c r="BA121" s="901"/>
      <c r="BB121" s="297"/>
      <c r="BC121" s="300"/>
      <c r="BI121" s="283"/>
    </row>
    <row r="122" spans="1:61" s="280" customFormat="1" ht="101.25" thickBot="1">
      <c r="A122" s="911"/>
      <c r="B122" s="13" t="s">
        <v>465</v>
      </c>
      <c r="C122" s="164">
        <v>109</v>
      </c>
      <c r="D122" s="14" t="str">
        <f>+IFERROR(INDEX(DESEMPATE!$D$3:$D$80,MATCH('EXP GEN.'!B122,DESEMPATE!$C$3:$C$80,0)),"")</f>
        <v>CONSULTORES DE INGENIERÍA UG21 SL SUCURSAL COLOMBIA</v>
      </c>
      <c r="E122" s="299" t="str">
        <f>IF(D122="","",IF(VLOOKUP(D122,DESEMPATE!D$3:$E$137,2,FALSE)=1,"N/A",IF(VLOOKUP(D122,DESEMPATE!D$3:$E$137,2,FALSE)&gt;=0.51,"SI","NO")))</f>
        <v>N/A</v>
      </c>
      <c r="F122" s="364" t="s">
        <v>20</v>
      </c>
      <c r="G122" s="364" t="s">
        <v>20</v>
      </c>
      <c r="H122" s="364" t="s">
        <v>20</v>
      </c>
      <c r="I122" s="24" t="s">
        <v>328</v>
      </c>
      <c r="J122" s="24" t="s">
        <v>201</v>
      </c>
      <c r="K122" s="24" t="s">
        <v>1032</v>
      </c>
      <c r="L122" s="288" t="s">
        <v>471</v>
      </c>
      <c r="M122" s="24" t="s">
        <v>20</v>
      </c>
      <c r="N122" s="638" t="s">
        <v>20</v>
      </c>
      <c r="O122" s="761" t="str">
        <f t="shared" si="37"/>
        <v>SI</v>
      </c>
      <c r="P122" s="17">
        <v>1</v>
      </c>
      <c r="Q122" s="18" t="s">
        <v>469</v>
      </c>
      <c r="R122" s="18">
        <v>41957</v>
      </c>
      <c r="S122" s="19">
        <f t="shared" si="47"/>
        <v>2014</v>
      </c>
      <c r="T122" s="20">
        <f>+IFERROR(INDEX([2]PARAMETROS!$B$53:$B$79,MATCH(S122,[2]PARAMETROS!$A$53:$A$79,0)),"")</f>
        <v>616000</v>
      </c>
      <c r="U122" s="552">
        <v>662957400</v>
      </c>
      <c r="V122" s="21" t="s">
        <v>204</v>
      </c>
      <c r="W122" s="13" t="str">
        <f>IF(V122="","",IF(V122="COP","N/A",IF(V122="EUR",VLOOKUP(R122,'SH EURO'!$A$6:$B$6338,2,FALSE),"REVISAR")))</f>
        <v>N/A</v>
      </c>
      <c r="X122" s="22" t="str">
        <f t="shared" si="39"/>
        <v>N/A</v>
      </c>
      <c r="Y122" s="23">
        <f>IF(V122="","",IF(V122="COP",1,IF(W122&lt;&gt;"N/A",VLOOKUP(R122,'SH TRM'!$A$9:$B$8912,2,FALSE),"REVISAR")))</f>
        <v>1</v>
      </c>
      <c r="Z122" s="776">
        <f t="shared" si="40"/>
        <v>662957400</v>
      </c>
      <c r="AA122" s="12">
        <f t="shared" si="41"/>
        <v>1076.2295454545454</v>
      </c>
      <c r="AB122" s="12">
        <f t="shared" si="42"/>
        <v>1076.2295454545454</v>
      </c>
      <c r="AC122" s="12">
        <f t="shared" si="43"/>
        <v>1076.2295454545454</v>
      </c>
      <c r="AD122" s="12">
        <f t="shared" si="44"/>
        <v>1076.2295454545454</v>
      </c>
      <c r="AE122" s="903"/>
      <c r="AF122" s="903"/>
      <c r="AG122" s="638" t="s">
        <v>460</v>
      </c>
      <c r="AH122" s="901"/>
      <c r="AI122" s="901"/>
      <c r="AJ122" s="638" t="s">
        <v>460</v>
      </c>
      <c r="AK122" s="901"/>
      <c r="AL122" s="901"/>
      <c r="AM122" s="638" t="str">
        <f t="shared" si="46"/>
        <v>CUMPLE</v>
      </c>
      <c r="AN122" s="24">
        <v>66</v>
      </c>
      <c r="AO122" s="903" t="s">
        <v>20</v>
      </c>
      <c r="AP122" s="903"/>
      <c r="AQ122" s="903"/>
      <c r="AR122" s="903" t="s">
        <v>20</v>
      </c>
      <c r="AS122" s="903"/>
      <c r="AT122" s="903"/>
      <c r="AU122" s="903" t="s">
        <v>20</v>
      </c>
      <c r="AV122" s="903"/>
      <c r="AW122" s="903"/>
      <c r="AX122" s="638" t="s">
        <v>20</v>
      </c>
      <c r="AY122" s="902"/>
      <c r="AZ122" s="902"/>
      <c r="BA122" s="902"/>
      <c r="BB122" s="297"/>
      <c r="BC122" s="300"/>
      <c r="BI122" s="283"/>
    </row>
    <row r="123" spans="1:61" s="280" customFormat="1" ht="142.5">
      <c r="A123" s="910" t="s">
        <v>53</v>
      </c>
      <c r="B123" s="48" t="s">
        <v>472</v>
      </c>
      <c r="C123" s="163">
        <v>274</v>
      </c>
      <c r="D123" s="407" t="str">
        <f>+IFERROR(INDEX(DESEMPATE!$D$3:$D$80,MATCH('EXP GEN.'!B123,DESEMPATE!$C$3:$C$80,0)),"")</f>
        <v>INCOPLAN INGENIERÍA CONSUTORÍA Y PLANEACIÓN S.A.</v>
      </c>
      <c r="E123" s="383" t="str">
        <f>IF(D123="","",IF(VLOOKUP(D123,DESEMPATE!D$3:$E$137,2,FALSE)=1,"N/A",IF(VLOOKUP(D123,DESEMPATE!D$3:$E$137,2,FALSE)&gt;=0.51,"SI","NO")))</f>
        <v>N/A</v>
      </c>
      <c r="F123" s="363" t="s">
        <v>20</v>
      </c>
      <c r="G123" s="363" t="s">
        <v>20</v>
      </c>
      <c r="H123" s="363" t="s">
        <v>20</v>
      </c>
      <c r="I123" s="60" t="s">
        <v>473</v>
      </c>
      <c r="J123" s="60" t="s">
        <v>201</v>
      </c>
      <c r="K123" s="60"/>
      <c r="L123" s="289" t="s">
        <v>474</v>
      </c>
      <c r="M123" s="60" t="s">
        <v>20</v>
      </c>
      <c r="N123" s="639" t="s">
        <v>20</v>
      </c>
      <c r="O123" s="646" t="str">
        <f t="shared" si="37"/>
        <v>SI</v>
      </c>
      <c r="P123" s="52">
        <v>0.45</v>
      </c>
      <c r="Q123" s="53">
        <v>40954</v>
      </c>
      <c r="R123" s="53">
        <v>42471</v>
      </c>
      <c r="S123" s="54">
        <f t="shared" si="47"/>
        <v>2016</v>
      </c>
      <c r="T123" s="171">
        <f>+IFERROR(INDEX([2]PARAMETROS!$B$53:$B$79,MATCH(S123,[2]PARAMETROS!$A$53:$A$79,0)),"")</f>
        <v>689455</v>
      </c>
      <c r="U123" s="551">
        <v>6977164104</v>
      </c>
      <c r="V123" s="56" t="s">
        <v>204</v>
      </c>
      <c r="W123" s="48" t="str">
        <f>IF(V123="","",IF(V123="COP","N/A",IF(V123="EUR",VLOOKUP(R123,'SH EURO'!$A$6:$B$6338,2,FALSE),"REVISAR")))</f>
        <v>N/A</v>
      </c>
      <c r="X123" s="57" t="str">
        <f t="shared" si="39"/>
        <v>N/A</v>
      </c>
      <c r="Y123" s="58">
        <f>IF(V123="","",IF(V123="COP",1,IF(W123&lt;&gt;"N/A",VLOOKUP(R123,'SH TRM'!$A$9:$B$8912,2,FALSE),"REVISAR")))</f>
        <v>1</v>
      </c>
      <c r="Z123" s="775">
        <f t="shared" si="40"/>
        <v>6977164104</v>
      </c>
      <c r="AA123" s="59">
        <f t="shared" si="41"/>
        <v>10119.825230073029</v>
      </c>
      <c r="AB123" s="59">
        <f t="shared" si="42"/>
        <v>4553.9213535328636</v>
      </c>
      <c r="AC123" s="59">
        <f t="shared" si="43"/>
        <v>4553.9213535328636</v>
      </c>
      <c r="AD123" s="59">
        <f t="shared" si="44"/>
        <v>4553.9213535328636</v>
      </c>
      <c r="AE123" s="904" t="s">
        <v>460</v>
      </c>
      <c r="AF123" s="904" t="s">
        <v>460</v>
      </c>
      <c r="AG123" s="635" t="s">
        <v>460</v>
      </c>
      <c r="AH123" s="900" t="s">
        <v>460</v>
      </c>
      <c r="AI123" s="900" t="s">
        <v>460</v>
      </c>
      <c r="AJ123" s="635" t="s">
        <v>460</v>
      </c>
      <c r="AK123" s="900" t="s">
        <v>460</v>
      </c>
      <c r="AL123" s="900" t="s">
        <v>460</v>
      </c>
      <c r="AM123" s="635" t="str">
        <f t="shared" si="46"/>
        <v>CUMPLE</v>
      </c>
      <c r="AN123" s="168"/>
      <c r="AO123" s="904"/>
      <c r="AP123" s="904"/>
      <c r="AQ123" s="904"/>
      <c r="AR123" s="904"/>
      <c r="AS123" s="904"/>
      <c r="AT123" s="904"/>
      <c r="AU123" s="904"/>
      <c r="AV123" s="904"/>
      <c r="AW123" s="904"/>
      <c r="AX123" s="639" t="s">
        <v>20</v>
      </c>
      <c r="AY123" s="900" t="s">
        <v>19</v>
      </c>
      <c r="AZ123" s="900" t="s">
        <v>19</v>
      </c>
      <c r="BA123" s="900" t="s">
        <v>19</v>
      </c>
      <c r="BB123" s="298"/>
      <c r="BC123" s="300"/>
      <c r="BI123" s="283"/>
    </row>
    <row r="124" spans="1:61" s="280" customFormat="1" ht="57">
      <c r="A124" s="911"/>
      <c r="B124" s="13" t="s">
        <v>472</v>
      </c>
      <c r="C124" s="164">
        <v>280</v>
      </c>
      <c r="D124" s="14" t="str">
        <f>+IFERROR(INDEX(DESEMPATE!$D$3:$D$80,MATCH('EXP GEN.'!B124,DESEMPATE!$C$3:$C$80,0)),"")</f>
        <v>INCOPLAN INGENIERÍA CONSUTORÍA Y PLANEACIÓN S.A.</v>
      </c>
      <c r="E124" s="299" t="str">
        <f>IF(D124="","",IF(VLOOKUP(D124,DESEMPATE!D$3:$E$137,2,FALSE)=1,"N/A",IF(VLOOKUP(D124,DESEMPATE!D$3:$E$137,2,FALSE)&gt;=0.51,"SI","NO")))</f>
        <v>N/A</v>
      </c>
      <c r="F124" s="364" t="s">
        <v>20</v>
      </c>
      <c r="G124" s="364" t="s">
        <v>20</v>
      </c>
      <c r="H124" s="364" t="s">
        <v>20</v>
      </c>
      <c r="I124" s="24" t="s">
        <v>475</v>
      </c>
      <c r="J124" s="173" t="s">
        <v>201</v>
      </c>
      <c r="K124" s="24"/>
      <c r="L124" s="288" t="s">
        <v>476</v>
      </c>
      <c r="M124" s="24" t="s">
        <v>20</v>
      </c>
      <c r="N124" s="638" t="s">
        <v>20</v>
      </c>
      <c r="O124" s="646" t="str">
        <f t="shared" si="37"/>
        <v>SI</v>
      </c>
      <c r="P124" s="25">
        <v>0.6</v>
      </c>
      <c r="Q124" s="328">
        <v>39997</v>
      </c>
      <c r="R124" s="18">
        <v>42466</v>
      </c>
      <c r="S124" s="19">
        <f t="shared" si="47"/>
        <v>2016</v>
      </c>
      <c r="T124" s="20">
        <f>+IFERROR(INDEX([2]PARAMETROS!$B$53:$B$79,MATCH(S124,[2]PARAMETROS!$A$53:$A$79,0)),"")</f>
        <v>689455</v>
      </c>
      <c r="U124" s="552">
        <v>6972099525</v>
      </c>
      <c r="V124" s="20" t="s">
        <v>204</v>
      </c>
      <c r="W124" s="13" t="str">
        <f>IF(V124="","",IF(V124="COP","N/A",IF(V124="EUR",VLOOKUP(R124,'SH EURO'!$A$6:$B$6338,2,FALSE),"REVISAR")))</f>
        <v>N/A</v>
      </c>
      <c r="X124" s="22" t="str">
        <f t="shared" si="39"/>
        <v>N/A</v>
      </c>
      <c r="Y124" s="23">
        <f>IF(V124="","",IF(V124="COP",1,IF(W124&lt;&gt;"N/A",VLOOKUP(R124,'SH TRM'!$A$9:$B$8912,2,FALSE),"REVISAR")))</f>
        <v>1</v>
      </c>
      <c r="Z124" s="776">
        <f t="shared" si="40"/>
        <v>6972099525</v>
      </c>
      <c r="AA124" s="12">
        <f t="shared" si="41"/>
        <v>10112.479458412805</v>
      </c>
      <c r="AB124" s="12">
        <f t="shared" si="42"/>
        <v>6067.4876750476824</v>
      </c>
      <c r="AC124" s="12">
        <f t="shared" si="43"/>
        <v>6067.4876750476824</v>
      </c>
      <c r="AD124" s="12">
        <f t="shared" si="44"/>
        <v>6067.4876750476824</v>
      </c>
      <c r="AE124" s="903"/>
      <c r="AF124" s="903"/>
      <c r="AG124" s="638" t="s">
        <v>460</v>
      </c>
      <c r="AH124" s="901"/>
      <c r="AI124" s="901"/>
      <c r="AJ124" s="638" t="s">
        <v>460</v>
      </c>
      <c r="AK124" s="901"/>
      <c r="AL124" s="901"/>
      <c r="AM124" s="638" t="str">
        <f t="shared" si="46"/>
        <v>CUMPLE</v>
      </c>
      <c r="AN124" s="169"/>
      <c r="AO124" s="903"/>
      <c r="AP124" s="903"/>
      <c r="AQ124" s="903"/>
      <c r="AR124" s="903"/>
      <c r="AS124" s="903"/>
      <c r="AT124" s="903"/>
      <c r="AU124" s="903"/>
      <c r="AV124" s="903"/>
      <c r="AW124" s="903"/>
      <c r="AX124" s="638" t="s">
        <v>20</v>
      </c>
      <c r="AY124" s="901"/>
      <c r="AZ124" s="901"/>
      <c r="BA124" s="901"/>
      <c r="BB124" s="297"/>
      <c r="BC124" s="300"/>
      <c r="BI124" s="283"/>
    </row>
    <row r="125" spans="1:61" s="280" customFormat="1" ht="9" customHeight="1">
      <c r="A125" s="911"/>
      <c r="B125" s="13"/>
      <c r="C125" s="164"/>
      <c r="D125" s="14" t="str">
        <f>+IFERROR(INDEX(DESEMPATE!$D$3:$D$80,MATCH('EXP GEN.'!B125,DESEMPATE!$C$3:$C$80,0)),"")</f>
        <v/>
      </c>
      <c r="E125" s="299" t="str">
        <f>IF(D125="","",IF(VLOOKUP(D125,DESEMPATE!D$3:$E$137,2,FALSE)=1,"N/A",IF(VLOOKUP(D125,DESEMPATE!D$3:$E$137,2,FALSE)&gt;=0.51,"SI","NO")))</f>
        <v/>
      </c>
      <c r="F125" s="364"/>
      <c r="G125" s="364"/>
      <c r="H125" s="364"/>
      <c r="I125" s="24"/>
      <c r="J125" s="24"/>
      <c r="K125" s="24"/>
      <c r="L125" s="288"/>
      <c r="M125" s="24"/>
      <c r="N125" s="638"/>
      <c r="O125" s="646"/>
      <c r="P125" s="17"/>
      <c r="Q125" s="18"/>
      <c r="R125" s="18"/>
      <c r="S125" s="19" t="str">
        <f t="shared" si="47"/>
        <v/>
      </c>
      <c r="T125" s="20" t="str">
        <f>+IFERROR(INDEX([2]PARAMETROS!$B$53:$B$79,MATCH(S125,[2]PARAMETROS!$A$53:$A$79,0)),"")</f>
        <v/>
      </c>
      <c r="U125" s="552"/>
      <c r="V125" s="21"/>
      <c r="W125" s="13" t="str">
        <f>IF(V125="","",IF(V125="COP","N/A",IF(V125="EUR",VLOOKUP(R125,'SH EURO'!$A$6:$B$6338,2,FALSE),"REVISAR")))</f>
        <v/>
      </c>
      <c r="X125" s="22" t="str">
        <f t="shared" si="39"/>
        <v/>
      </c>
      <c r="Y125" s="23" t="str">
        <f>IF(V125="","",IF(V125="COP",1,IF(W125&lt;&gt;"N/A",VLOOKUP(R125,'SH TRM'!$A$9:$B$8912,2,FALSE),"REVISAR")))</f>
        <v/>
      </c>
      <c r="Z125" s="776" t="str">
        <f t="shared" si="40"/>
        <v/>
      </c>
      <c r="AA125" s="12" t="str">
        <f t="shared" si="41"/>
        <v/>
      </c>
      <c r="AB125" s="12" t="str">
        <f t="shared" si="42"/>
        <v/>
      </c>
      <c r="AC125" s="12" t="str">
        <f t="shared" si="43"/>
        <v/>
      </c>
      <c r="AD125" s="12" t="str">
        <f t="shared" si="44"/>
        <v/>
      </c>
      <c r="AE125" s="903"/>
      <c r="AF125" s="903"/>
      <c r="AG125" s="638" t="s">
        <v>477</v>
      </c>
      <c r="AH125" s="901"/>
      <c r="AI125" s="901"/>
      <c r="AJ125" s="638" t="s">
        <v>477</v>
      </c>
      <c r="AK125" s="901"/>
      <c r="AL125" s="901"/>
      <c r="AM125" s="638" t="str">
        <f t="shared" si="46"/>
        <v/>
      </c>
      <c r="AN125" s="169"/>
      <c r="AO125" s="903"/>
      <c r="AP125" s="903"/>
      <c r="AQ125" s="903"/>
      <c r="AR125" s="903"/>
      <c r="AS125" s="903"/>
      <c r="AT125" s="903"/>
      <c r="AU125" s="903"/>
      <c r="AV125" s="903"/>
      <c r="AW125" s="903"/>
      <c r="AX125" s="638"/>
      <c r="AY125" s="901"/>
      <c r="AZ125" s="901"/>
      <c r="BA125" s="901"/>
      <c r="BB125" s="297"/>
      <c r="BC125" s="300"/>
      <c r="BI125" s="283"/>
    </row>
    <row r="126" spans="1:61" s="280" customFormat="1" ht="12" customHeight="1" thickBot="1">
      <c r="A126" s="911"/>
      <c r="B126" s="61"/>
      <c r="C126" s="165"/>
      <c r="D126" s="14" t="str">
        <f>+IFERROR(INDEX(DESEMPATE!$D$3:$D$80,MATCH('EXP GEN.'!B126,DESEMPATE!$C$3:$C$80,0)),"")</f>
        <v/>
      </c>
      <c r="E126" s="299" t="str">
        <f>IF(D126="","",IF(VLOOKUP(D126,DESEMPATE!D$3:$E$137,2,FALSE)=1,"N/A",IF(VLOOKUP(D126,DESEMPATE!D$3:$E$137,2,FALSE)&gt;=0.51,"SI","NO")))</f>
        <v/>
      </c>
      <c r="F126" s="365"/>
      <c r="G126" s="365"/>
      <c r="H126" s="365"/>
      <c r="I126" s="170"/>
      <c r="J126" s="170"/>
      <c r="K126" s="170"/>
      <c r="L126" s="290"/>
      <c r="M126" s="170"/>
      <c r="N126" s="640"/>
      <c r="O126" s="646"/>
      <c r="P126" s="63"/>
      <c r="Q126" s="64"/>
      <c r="R126" s="64"/>
      <c r="S126" s="65" t="str">
        <f t="shared" si="47"/>
        <v/>
      </c>
      <c r="T126" s="66" t="str">
        <f>+IFERROR(INDEX([2]PARAMETROS!$B$53:$B$79,MATCH(S126,[2]PARAMETROS!$A$53:$A$79,0)),"")</f>
        <v/>
      </c>
      <c r="U126" s="553"/>
      <c r="V126" s="67"/>
      <c r="W126" s="13" t="str">
        <f>IF(V126="","",IF(V126="COP","N/A",IF(V126="EUR",VLOOKUP(R126,'SH EURO'!$A$6:$B$6338,2,FALSE),"REVISAR")))</f>
        <v/>
      </c>
      <c r="X126" s="22" t="str">
        <f t="shared" si="39"/>
        <v/>
      </c>
      <c r="Y126" s="23" t="str">
        <f>IF(V126="","",IF(V126="COP",1,IF(W126&lt;&gt;"N/A",VLOOKUP(R126,'SH TRM'!$A$9:$B$8912,2,FALSE),"REVISAR")))</f>
        <v/>
      </c>
      <c r="Z126" s="776" t="str">
        <f t="shared" si="40"/>
        <v/>
      </c>
      <c r="AA126" s="12" t="str">
        <f t="shared" si="41"/>
        <v/>
      </c>
      <c r="AB126" s="12" t="str">
        <f t="shared" si="42"/>
        <v/>
      </c>
      <c r="AC126" s="12" t="str">
        <f t="shared" si="43"/>
        <v/>
      </c>
      <c r="AD126" s="12" t="str">
        <f t="shared" si="44"/>
        <v/>
      </c>
      <c r="AE126" s="906"/>
      <c r="AF126" s="906"/>
      <c r="AG126" s="636" t="s">
        <v>477</v>
      </c>
      <c r="AH126" s="902"/>
      <c r="AI126" s="902"/>
      <c r="AJ126" s="636" t="s">
        <v>477</v>
      </c>
      <c r="AK126" s="902"/>
      <c r="AL126" s="902"/>
      <c r="AM126" s="636" t="str">
        <f t="shared" si="46"/>
        <v/>
      </c>
      <c r="AN126" s="70"/>
      <c r="AO126" s="906"/>
      <c r="AP126" s="906"/>
      <c r="AQ126" s="906"/>
      <c r="AR126" s="906"/>
      <c r="AS126" s="906"/>
      <c r="AT126" s="906"/>
      <c r="AU126" s="906"/>
      <c r="AV126" s="906"/>
      <c r="AW126" s="906"/>
      <c r="AX126" s="640"/>
      <c r="AY126" s="902"/>
      <c r="AZ126" s="902"/>
      <c r="BA126" s="902"/>
      <c r="BB126" s="297"/>
      <c r="BC126" s="300"/>
      <c r="BI126" s="283"/>
    </row>
    <row r="127" spans="1:61" s="280" customFormat="1" ht="171">
      <c r="A127" s="910" t="s">
        <v>54</v>
      </c>
      <c r="B127" s="48" t="s">
        <v>478</v>
      </c>
      <c r="C127" s="163"/>
      <c r="D127" s="407" t="str">
        <f>+IFERROR(INDEX(DESEMPATE!$D$3:$D$80,MATCH('EXP GEN.'!B127,DESEMPATE!$C$3:$C$80,0)),"")</f>
        <v>PAULO EMILIO BRAVO CONSULTORES S.A.S.</v>
      </c>
      <c r="E127" s="383" t="str">
        <f>IF(D127="","",IF(VLOOKUP(D127,DESEMPATE!D$3:$E$137,2,FALSE)=1,"N/A",IF(VLOOKUP(D127,DESEMPATE!D$3:$E$137,2,FALSE)&gt;=0.51,"SI","NO")))</f>
        <v>SI</v>
      </c>
      <c r="F127" s="363" t="s">
        <v>20</v>
      </c>
      <c r="G127" s="363" t="s">
        <v>20</v>
      </c>
      <c r="H127" s="363" t="s">
        <v>20</v>
      </c>
      <c r="I127" s="60" t="s">
        <v>328</v>
      </c>
      <c r="J127" s="60" t="s">
        <v>201</v>
      </c>
      <c r="K127" s="60"/>
      <c r="L127" s="289" t="s">
        <v>479</v>
      </c>
      <c r="M127" s="508" t="s">
        <v>20</v>
      </c>
      <c r="N127" s="635" t="s">
        <v>20</v>
      </c>
      <c r="O127" s="646" t="str">
        <f t="shared" si="37"/>
        <v>SI</v>
      </c>
      <c r="P127" s="554">
        <v>0.33329999999999999</v>
      </c>
      <c r="Q127" s="53">
        <v>41015</v>
      </c>
      <c r="R127" s="555">
        <v>41943</v>
      </c>
      <c r="S127" s="54">
        <f t="shared" si="47"/>
        <v>2014</v>
      </c>
      <c r="T127" s="171">
        <f>+IFERROR(INDEX([2]PARAMETROS!$B$53:$B$79,MATCH(S127,[2]PARAMETROS!$A$53:$A$79,0)),"")</f>
        <v>616000</v>
      </c>
      <c r="U127" s="556">
        <v>24171231662</v>
      </c>
      <c r="V127" s="56" t="s">
        <v>204</v>
      </c>
      <c r="W127" s="48" t="str">
        <f>IF(V127="","",IF(V127="COP","N/A",IF(V127="EUR",VLOOKUP(R127,'SH EURO'!$A$6:$B$6338,2,FALSE),"REVISAR")))</f>
        <v>N/A</v>
      </c>
      <c r="X127" s="57" t="str">
        <f t="shared" si="39"/>
        <v>N/A</v>
      </c>
      <c r="Y127" s="58">
        <f>IF(V127="","",IF(V127="COP",1,IF(W127&lt;&gt;"N/A",VLOOKUP(R127,'SH TRM'!$A$9:$B$8912,2,FALSE),"REVISAR")))</f>
        <v>1</v>
      </c>
      <c r="Z127" s="775">
        <f t="shared" si="40"/>
        <v>24171231662</v>
      </c>
      <c r="AA127" s="59">
        <f t="shared" si="41"/>
        <v>39239.012438311685</v>
      </c>
      <c r="AB127" s="59">
        <f t="shared" si="42"/>
        <v>13078.362845689284</v>
      </c>
      <c r="AC127" s="59">
        <f t="shared" si="43"/>
        <v>13078.362845689284</v>
      </c>
      <c r="AD127" s="59">
        <f t="shared" si="44"/>
        <v>13078.362845689284</v>
      </c>
      <c r="AE127" s="904" t="s">
        <v>460</v>
      </c>
      <c r="AF127" s="904" t="s">
        <v>460</v>
      </c>
      <c r="AG127" s="635" t="s">
        <v>460</v>
      </c>
      <c r="AH127" s="900" t="s">
        <v>460</v>
      </c>
      <c r="AI127" s="900" t="s">
        <v>460</v>
      </c>
      <c r="AJ127" s="635" t="s">
        <v>460</v>
      </c>
      <c r="AK127" s="900" t="s">
        <v>460</v>
      </c>
      <c r="AL127" s="900" t="s">
        <v>460</v>
      </c>
      <c r="AM127" s="635" t="str">
        <f t="shared" ref="AM127:AM150" si="48">+IF(AD127="","",IF(AD127&gt;=CM005EMM3,"CUMPLE","NO CUMPLE"))</f>
        <v>CUMPLE</v>
      </c>
      <c r="AN127" s="168"/>
      <c r="AO127" s="904"/>
      <c r="AP127" s="904"/>
      <c r="AQ127" s="904"/>
      <c r="AR127" s="904"/>
      <c r="AS127" s="904"/>
      <c r="AT127" s="904"/>
      <c r="AU127" s="904"/>
      <c r="AV127" s="904"/>
      <c r="AW127" s="904"/>
      <c r="AX127" s="639" t="s">
        <v>20</v>
      </c>
      <c r="AY127" s="900" t="s">
        <v>19</v>
      </c>
      <c r="AZ127" s="900" t="s">
        <v>19</v>
      </c>
      <c r="BA127" s="900" t="s">
        <v>19</v>
      </c>
      <c r="BB127" s="298"/>
      <c r="BC127" s="300"/>
      <c r="BI127" s="283"/>
    </row>
    <row r="128" spans="1:61" s="280" customFormat="1" ht="42.75">
      <c r="A128" s="911"/>
      <c r="B128" s="13" t="s">
        <v>478</v>
      </c>
      <c r="C128" s="164"/>
      <c r="D128" s="14" t="str">
        <f>+IFERROR(INDEX(DESEMPATE!$D$3:$D$80,MATCH('EXP GEN.'!B128,DESEMPATE!$C$3:$C$80,0)),"")</f>
        <v>PAULO EMILIO BRAVO CONSULTORES S.A.S.</v>
      </c>
      <c r="E128" s="299" t="str">
        <f>IF(D128="","",IF(VLOOKUP(D128,DESEMPATE!D$3:$E$137,2,FALSE)=1,"N/A",IF(VLOOKUP(D128,DESEMPATE!D$3:$E$137,2,FALSE)&gt;=0.51,"SI","NO")))</f>
        <v>SI</v>
      </c>
      <c r="F128" s="364" t="s">
        <v>20</v>
      </c>
      <c r="G128" s="364" t="s">
        <v>20</v>
      </c>
      <c r="H128" s="364" t="s">
        <v>20</v>
      </c>
      <c r="I128" s="24" t="s">
        <v>253</v>
      </c>
      <c r="J128" s="24" t="s">
        <v>201</v>
      </c>
      <c r="K128" s="24"/>
      <c r="L128" s="288" t="s">
        <v>480</v>
      </c>
      <c r="M128" s="24" t="s">
        <v>20</v>
      </c>
      <c r="N128" s="638" t="s">
        <v>20</v>
      </c>
      <c r="O128" s="646" t="str">
        <f t="shared" si="37"/>
        <v>SI</v>
      </c>
      <c r="P128" s="17">
        <v>0.5</v>
      </c>
      <c r="Q128" s="18">
        <v>36312</v>
      </c>
      <c r="R128" s="18">
        <v>37833</v>
      </c>
      <c r="S128" s="19">
        <f t="shared" si="47"/>
        <v>2003</v>
      </c>
      <c r="T128" s="20">
        <f>+IFERROR(INDEX([2]PARAMETROS!$B$53:$B$79,MATCH(S128,[2]PARAMETROS!$A$53:$A$79,0)),"")</f>
        <v>332000</v>
      </c>
      <c r="U128" s="552">
        <v>5331439397</v>
      </c>
      <c r="V128" s="21" t="s">
        <v>204</v>
      </c>
      <c r="W128" s="13" t="str">
        <f>IF(V128="","",IF(V128="COP","N/A",IF(V128="EUR",VLOOKUP(R128,'SH EURO'!$A$6:$B$6338,2,FALSE),"REVISAR")))</f>
        <v>N/A</v>
      </c>
      <c r="X128" s="22" t="str">
        <f t="shared" si="39"/>
        <v>N/A</v>
      </c>
      <c r="Y128" s="23">
        <f>IF(V128="","",IF(V128="COP",1,IF(W128&lt;&gt;"N/A",VLOOKUP(R128,'SH TRM'!$A$9:$B$8912,2,FALSE),"REVISAR")))</f>
        <v>1</v>
      </c>
      <c r="Z128" s="776">
        <f t="shared" si="40"/>
        <v>5331439397</v>
      </c>
      <c r="AA128" s="12">
        <f t="shared" si="41"/>
        <v>16058.55240060241</v>
      </c>
      <c r="AB128" s="12">
        <f t="shared" si="42"/>
        <v>8029.2762003012049</v>
      </c>
      <c r="AC128" s="12">
        <f t="shared" si="43"/>
        <v>8029.2762003012049</v>
      </c>
      <c r="AD128" s="12">
        <f t="shared" si="44"/>
        <v>8029.2762003012049</v>
      </c>
      <c r="AE128" s="903"/>
      <c r="AF128" s="903"/>
      <c r="AG128" s="638" t="s">
        <v>460</v>
      </c>
      <c r="AH128" s="901"/>
      <c r="AI128" s="901"/>
      <c r="AJ128" s="638" t="s">
        <v>460</v>
      </c>
      <c r="AK128" s="901"/>
      <c r="AL128" s="901"/>
      <c r="AM128" s="638" t="str">
        <f t="shared" si="48"/>
        <v>CUMPLE</v>
      </c>
      <c r="AN128" s="169">
        <v>1</v>
      </c>
      <c r="AO128" s="905" t="s">
        <v>20</v>
      </c>
      <c r="AP128" s="905"/>
      <c r="AQ128" s="905"/>
      <c r="AR128" s="905" t="s">
        <v>20</v>
      </c>
      <c r="AS128" s="905"/>
      <c r="AT128" s="905"/>
      <c r="AU128" s="903" t="s">
        <v>192</v>
      </c>
      <c r="AV128" s="903"/>
      <c r="AW128" s="903"/>
      <c r="AX128" s="638" t="s">
        <v>20</v>
      </c>
      <c r="AY128" s="901"/>
      <c r="AZ128" s="901"/>
      <c r="BA128" s="901"/>
      <c r="BB128" s="297"/>
      <c r="BC128" s="300"/>
      <c r="BI128" s="283"/>
    </row>
    <row r="129" spans="1:61" s="280" customFormat="1" ht="57">
      <c r="A129" s="911"/>
      <c r="B129" s="13" t="s">
        <v>481</v>
      </c>
      <c r="C129" s="164"/>
      <c r="D129" s="14" t="str">
        <f>+IFERROR(INDEX(DESEMPATE!$D$3:$D$80,MATCH('EXP GEN.'!B129,DESEMPATE!$C$3:$C$80,0)),"")</f>
        <v>INGENIEROS CONSULTORES S.A.</v>
      </c>
      <c r="E129" s="299" t="str">
        <f>IF(D129="","",IF(VLOOKUP(D129,DESEMPATE!D$3:$E$137,2,FALSE)=1,"N/A",IF(VLOOKUP(D129,DESEMPATE!D$3:$E$137,2,FALSE)&gt;=0.51,"SI","NO")))</f>
        <v>NO</v>
      </c>
      <c r="F129" s="364" t="s">
        <v>20</v>
      </c>
      <c r="G129" s="364" t="s">
        <v>20</v>
      </c>
      <c r="H129" s="364" t="s">
        <v>20</v>
      </c>
      <c r="I129" s="24" t="s">
        <v>482</v>
      </c>
      <c r="J129" s="24" t="s">
        <v>201</v>
      </c>
      <c r="K129" s="24"/>
      <c r="L129" s="288" t="s">
        <v>483</v>
      </c>
      <c r="M129" s="24" t="s">
        <v>20</v>
      </c>
      <c r="N129" s="638" t="s">
        <v>20</v>
      </c>
      <c r="O129" s="646" t="str">
        <f t="shared" si="37"/>
        <v>SI</v>
      </c>
      <c r="P129" s="17">
        <v>1</v>
      </c>
      <c r="Q129" s="18">
        <v>34486</v>
      </c>
      <c r="R129" s="18">
        <v>34699</v>
      </c>
      <c r="S129" s="19">
        <f t="shared" si="47"/>
        <v>1994</v>
      </c>
      <c r="T129" s="20">
        <f>+IFERROR(INDEX([2]PARAMETROS!$B$53:$B$79,MATCH(S129,[2]PARAMETROS!$A$53:$A$79,0)),"")</f>
        <v>98700</v>
      </c>
      <c r="U129" s="552">
        <v>237036281</v>
      </c>
      <c r="V129" s="21" t="s">
        <v>204</v>
      </c>
      <c r="W129" s="13" t="str">
        <f>IF(V129="","",IF(V129="COP","N/A",IF(V129="EUR",VLOOKUP(R129,'SH EURO'!$A$6:$B$6338,2,FALSE),"REVISAR")))</f>
        <v>N/A</v>
      </c>
      <c r="X129" s="22" t="str">
        <f t="shared" si="39"/>
        <v>N/A</v>
      </c>
      <c r="Y129" s="23">
        <f>IF(V129="","",IF(V129="COP",1,IF(W129&lt;&gt;"N/A",VLOOKUP(R129,'SH TRM'!$A$9:$B$8912,2,FALSE),"REVISAR")))</f>
        <v>1</v>
      </c>
      <c r="Z129" s="776">
        <f t="shared" si="40"/>
        <v>237036281</v>
      </c>
      <c r="AA129" s="12">
        <f t="shared" si="41"/>
        <v>2401.5833941236069</v>
      </c>
      <c r="AB129" s="12">
        <f t="shared" si="42"/>
        <v>2401.5833941236069</v>
      </c>
      <c r="AC129" s="12">
        <f t="shared" si="43"/>
        <v>2401.5833941236069</v>
      </c>
      <c r="AD129" s="12">
        <f t="shared" si="44"/>
        <v>2401.5833941236069</v>
      </c>
      <c r="AE129" s="903"/>
      <c r="AF129" s="903"/>
      <c r="AG129" s="638" t="s">
        <v>460</v>
      </c>
      <c r="AH129" s="901"/>
      <c r="AI129" s="901"/>
      <c r="AJ129" s="638" t="s">
        <v>460</v>
      </c>
      <c r="AK129" s="901"/>
      <c r="AL129" s="901"/>
      <c r="AM129" s="638" t="str">
        <f t="shared" si="48"/>
        <v>CUMPLE</v>
      </c>
      <c r="AN129" s="169">
        <v>20</v>
      </c>
      <c r="AO129" s="903" t="s">
        <v>192</v>
      </c>
      <c r="AP129" s="903"/>
      <c r="AQ129" s="903"/>
      <c r="AR129" s="905" t="s">
        <v>20</v>
      </c>
      <c r="AS129" s="905"/>
      <c r="AT129" s="905"/>
      <c r="AU129" s="905" t="s">
        <v>20</v>
      </c>
      <c r="AV129" s="905"/>
      <c r="AW129" s="905"/>
      <c r="AX129" s="638" t="s">
        <v>20</v>
      </c>
      <c r="AY129" s="901"/>
      <c r="AZ129" s="901"/>
      <c r="BA129" s="901"/>
      <c r="BB129" s="297"/>
      <c r="BC129" s="300"/>
      <c r="BI129" s="283"/>
    </row>
    <row r="130" spans="1:61" s="417" customFormat="1" ht="57.75" thickBot="1">
      <c r="A130" s="911"/>
      <c r="B130" s="61" t="s">
        <v>481</v>
      </c>
      <c r="C130" s="165"/>
      <c r="D130" s="76" t="str">
        <f>+IFERROR(INDEX(DESEMPATE!$D$3:$D$80,MATCH('EXP GEN.'!B130,DESEMPATE!$C$3:$C$80,0)),"")</f>
        <v>INGENIEROS CONSULTORES S.A.</v>
      </c>
      <c r="E130" s="381" t="str">
        <f>IF(D130="","",IF(VLOOKUP(D130,DESEMPATE!D$3:$E$137,2,FALSE)=1,"N/A",IF(VLOOKUP(D130,DESEMPATE!D$3:$E$137,2,FALSE)&gt;=0.51,"SI","NO")))</f>
        <v>NO</v>
      </c>
      <c r="F130" s="365" t="s">
        <v>20</v>
      </c>
      <c r="G130" s="365" t="s">
        <v>20</v>
      </c>
      <c r="H130" s="365" t="s">
        <v>20</v>
      </c>
      <c r="I130" s="170" t="s">
        <v>482</v>
      </c>
      <c r="J130" s="170" t="s">
        <v>201</v>
      </c>
      <c r="K130" s="170"/>
      <c r="L130" s="290" t="s">
        <v>484</v>
      </c>
      <c r="M130" s="573" t="s">
        <v>20</v>
      </c>
      <c r="N130" s="759" t="s">
        <v>20</v>
      </c>
      <c r="O130" s="759" t="str">
        <f t="shared" si="37"/>
        <v>SI</v>
      </c>
      <c r="P130" s="63">
        <v>1</v>
      </c>
      <c r="Q130" s="64">
        <v>33973</v>
      </c>
      <c r="R130" s="64">
        <v>34485</v>
      </c>
      <c r="S130" s="65">
        <f t="shared" si="47"/>
        <v>1994</v>
      </c>
      <c r="T130" s="575">
        <f>+IFERROR(INDEX([2]PARAMETROS!$B$53:$B$79,MATCH(S130,[2]PARAMETROS!$A$53:$A$79,0)),"")</f>
        <v>98700</v>
      </c>
      <c r="U130" s="553">
        <v>242407486</v>
      </c>
      <c r="V130" s="67" t="s">
        <v>204</v>
      </c>
      <c r="W130" s="61" t="str">
        <f>IF(V130="","",IF(V130="COP","N/A",IF(V130="EUR",VLOOKUP(R130,'SH EURO'!$A$6:$B$6338,2,FALSE),"REVISAR")))</f>
        <v>N/A</v>
      </c>
      <c r="X130" s="68" t="str">
        <f t="shared" si="39"/>
        <v>N/A</v>
      </c>
      <c r="Y130" s="69">
        <f>IF(V130="","",IF(V130="COP",1,IF(W130&lt;&gt;"N/A",VLOOKUP(R130,'SH TRM'!$A$9:$B$8912,2,FALSE),"REVISAR")))</f>
        <v>1</v>
      </c>
      <c r="Z130" s="777">
        <f t="shared" si="40"/>
        <v>242407486</v>
      </c>
      <c r="AA130" s="70">
        <f t="shared" si="41"/>
        <v>2456.0028976697063</v>
      </c>
      <c r="AB130" s="70">
        <f t="shared" si="42"/>
        <v>2456.0028976697063</v>
      </c>
      <c r="AC130" s="70">
        <f t="shared" si="43"/>
        <v>2456.0028976697063</v>
      </c>
      <c r="AD130" s="70">
        <f t="shared" si="44"/>
        <v>2456.0028976697063</v>
      </c>
      <c r="AE130" s="903"/>
      <c r="AF130" s="903"/>
      <c r="AG130" s="761" t="s">
        <v>460</v>
      </c>
      <c r="AH130" s="901"/>
      <c r="AI130" s="901"/>
      <c r="AJ130" s="761" t="s">
        <v>460</v>
      </c>
      <c r="AK130" s="901"/>
      <c r="AL130" s="901"/>
      <c r="AM130" s="761" t="str">
        <f t="shared" si="48"/>
        <v>CUMPLE</v>
      </c>
      <c r="AN130" s="70">
        <v>21</v>
      </c>
      <c r="AO130" s="906" t="s">
        <v>192</v>
      </c>
      <c r="AP130" s="906"/>
      <c r="AQ130" s="906"/>
      <c r="AR130" s="961" t="s">
        <v>20</v>
      </c>
      <c r="AS130" s="961"/>
      <c r="AT130" s="961"/>
      <c r="AU130" s="961" t="s">
        <v>20</v>
      </c>
      <c r="AV130" s="961"/>
      <c r="AW130" s="961"/>
      <c r="AX130" s="761" t="s">
        <v>20</v>
      </c>
      <c r="AY130" s="902"/>
      <c r="AZ130" s="902"/>
      <c r="BA130" s="902"/>
      <c r="BB130" s="296"/>
      <c r="BC130" s="416"/>
      <c r="BI130" s="418"/>
    </row>
    <row r="131" spans="1:61" s="280" customFormat="1" ht="42.75">
      <c r="A131" s="910" t="s">
        <v>55</v>
      </c>
      <c r="B131" s="40" t="s">
        <v>485</v>
      </c>
      <c r="C131" s="167">
        <v>98</v>
      </c>
      <c r="D131" s="561" t="str">
        <f>+IFERROR(INDEX(DESEMPATE!$D$3:$D$80,MATCH('EXP GEN.'!B131,DESEMPATE!$C$3:$C$80,0)),"")</f>
        <v>SILVA CARREÑO Y ASOCIADOS S.A.S.</v>
      </c>
      <c r="E131" s="382" t="str">
        <f>IF(D131="","",IF(VLOOKUP(D131,DESEMPATE!D$3:$E$137,2,FALSE)=1,"N/A",IF(VLOOKUP(D131,DESEMPATE!D$3:$E$137,2,FALSE)&gt;=0.51,"SI","NO")))</f>
        <v>SI</v>
      </c>
      <c r="F131" s="563" t="s">
        <v>192</v>
      </c>
      <c r="G131" s="366" t="s">
        <v>20</v>
      </c>
      <c r="H131" s="586" t="s">
        <v>20</v>
      </c>
      <c r="I131" s="173" t="s">
        <v>328</v>
      </c>
      <c r="J131" s="173" t="s">
        <v>201</v>
      </c>
      <c r="K131" s="173"/>
      <c r="L131" s="529" t="s">
        <v>486</v>
      </c>
      <c r="M131" s="173" t="s">
        <v>20</v>
      </c>
      <c r="N131" s="762" t="s">
        <v>20</v>
      </c>
      <c r="O131" s="646" t="str">
        <f t="shared" si="37"/>
        <v>SI</v>
      </c>
      <c r="P131" s="41">
        <v>0.6</v>
      </c>
      <c r="Q131" s="42">
        <v>41198</v>
      </c>
      <c r="R131" s="42">
        <v>41699</v>
      </c>
      <c r="S131" s="73">
        <f t="shared" si="47"/>
        <v>2014</v>
      </c>
      <c r="T131" s="503">
        <f>+IFERROR(INDEX([2]PARAMETROS!$B$53:$B$79,MATCH(S131,[2]PARAMETROS!$A$53:$A$79,0)),"")</f>
        <v>616000</v>
      </c>
      <c r="U131" s="737">
        <v>2668542300</v>
      </c>
      <c r="V131" s="44" t="s">
        <v>204</v>
      </c>
      <c r="W131" s="40" t="str">
        <f>IF(V131="","",IF(V131="COP","N/A",IF(V131="EUR",VLOOKUP(R131,'SH EURO'!$A$6:$B$6338,2,FALSE),"REVISAR")))</f>
        <v>N/A</v>
      </c>
      <c r="X131" s="45" t="str">
        <f t="shared" si="39"/>
        <v>N/A</v>
      </c>
      <c r="Y131" s="46">
        <f>IF(V131="","",IF(V131="COP",1,IF(W131&lt;&gt;"N/A",VLOOKUP(R131,'SH TRM'!$A$9:$B$8912,2,FALSE),"REVISAR")))</f>
        <v>1</v>
      </c>
      <c r="Z131" s="778">
        <f t="shared" si="40"/>
        <v>2668542300</v>
      </c>
      <c r="AA131" s="47">
        <f t="shared" si="41"/>
        <v>4332.0491883116883</v>
      </c>
      <c r="AB131" s="47" t="str">
        <f t="shared" si="42"/>
        <v/>
      </c>
      <c r="AC131" s="47">
        <f t="shared" si="43"/>
        <v>2599.2295129870131</v>
      </c>
      <c r="AD131" s="47">
        <f t="shared" si="44"/>
        <v>2599.2295129870131</v>
      </c>
      <c r="AE131" s="904" t="s">
        <v>477</v>
      </c>
      <c r="AF131" s="904" t="s">
        <v>477</v>
      </c>
      <c r="AG131" s="758" t="s">
        <v>477</v>
      </c>
      <c r="AH131" s="900" t="s">
        <v>460</v>
      </c>
      <c r="AI131" s="900" t="s">
        <v>460</v>
      </c>
      <c r="AJ131" s="636" t="s">
        <v>460</v>
      </c>
      <c r="AK131" s="900" t="s">
        <v>460</v>
      </c>
      <c r="AL131" s="900" t="s">
        <v>460</v>
      </c>
      <c r="AM131" s="636" t="str">
        <f t="shared" si="48"/>
        <v>CUMPLE</v>
      </c>
      <c r="AN131" s="702">
        <v>4</v>
      </c>
      <c r="AO131" s="912" t="s">
        <v>192</v>
      </c>
      <c r="AP131" s="912"/>
      <c r="AQ131" s="912"/>
      <c r="AR131" s="962" t="s">
        <v>20</v>
      </c>
      <c r="AS131" s="962"/>
      <c r="AT131" s="962"/>
      <c r="AU131" s="912" t="s">
        <v>20</v>
      </c>
      <c r="AV131" s="912"/>
      <c r="AW131" s="912"/>
      <c r="AX131" s="636" t="s">
        <v>20</v>
      </c>
      <c r="AY131" s="900"/>
      <c r="AZ131" s="900"/>
      <c r="BA131" s="900"/>
      <c r="BB131" s="966" t="s">
        <v>26</v>
      </c>
      <c r="BC131" s="300"/>
      <c r="BI131" s="283"/>
    </row>
    <row r="132" spans="1:61" s="280" customFormat="1" ht="57">
      <c r="A132" s="911"/>
      <c r="B132" s="13" t="s">
        <v>485</v>
      </c>
      <c r="C132" s="164">
        <v>102</v>
      </c>
      <c r="D132" s="14" t="str">
        <f>+IFERROR(INDEX(DESEMPATE!$D$3:$D$80,MATCH('EXP GEN.'!B132,DESEMPATE!$C$3:$C$80,0)),"")</f>
        <v>SILVA CARREÑO Y ASOCIADOS S.A.S.</v>
      </c>
      <c r="E132" s="299" t="str">
        <f>IF(D132="","",IF(VLOOKUP(D132,DESEMPATE!D$3:$E$137,2,FALSE)=1,"N/A",IF(VLOOKUP(D132,DESEMPATE!D$3:$E$137,2,FALSE)&gt;=0.51,"SI","NO")))</f>
        <v>SI</v>
      </c>
      <c r="F132" s="534" t="s">
        <v>192</v>
      </c>
      <c r="G132" s="550" t="s">
        <v>20</v>
      </c>
      <c r="H132" s="364" t="s">
        <v>20</v>
      </c>
      <c r="I132" s="24" t="s">
        <v>487</v>
      </c>
      <c r="J132" s="24" t="s">
        <v>201</v>
      </c>
      <c r="K132" s="24"/>
      <c r="L132" s="529" t="s">
        <v>488</v>
      </c>
      <c r="M132" s="24" t="s">
        <v>20</v>
      </c>
      <c r="N132" s="638" t="s">
        <v>20</v>
      </c>
      <c r="O132" s="646" t="str">
        <f t="shared" si="37"/>
        <v>SI</v>
      </c>
      <c r="P132" s="17">
        <v>1</v>
      </c>
      <c r="Q132" s="18">
        <v>36419</v>
      </c>
      <c r="R132" s="18">
        <v>36830</v>
      </c>
      <c r="S132" s="19">
        <f t="shared" si="47"/>
        <v>2000</v>
      </c>
      <c r="T132" s="20">
        <f>+IFERROR(INDEX([2]PARAMETROS!$B$53:$B$79,MATCH(S132,[2]PARAMETROS!$A$53:$A$79,0)),"")</f>
        <v>260100</v>
      </c>
      <c r="U132" s="552">
        <v>541021288</v>
      </c>
      <c r="V132" s="21" t="s">
        <v>204</v>
      </c>
      <c r="W132" s="13" t="str">
        <f>IF(V132="","",IF(V132="COP","N/A",IF(V132="EUR",VLOOKUP(R132,'SH EURO'!$A$6:$B$6338,2,FALSE),"REVISAR")))</f>
        <v>N/A</v>
      </c>
      <c r="X132" s="22" t="str">
        <f t="shared" si="39"/>
        <v>N/A</v>
      </c>
      <c r="Y132" s="23">
        <f>IF(V132="","",IF(V132="COP",1,IF(W132&lt;&gt;"N/A",VLOOKUP(R132,'SH TRM'!$A$9:$B$8912,2,FALSE),"REVISAR")))</f>
        <v>1</v>
      </c>
      <c r="Z132" s="776">
        <f t="shared" si="40"/>
        <v>541021288</v>
      </c>
      <c r="AA132" s="12">
        <f t="shared" si="41"/>
        <v>2080.0510880430602</v>
      </c>
      <c r="AB132" s="12" t="str">
        <f t="shared" si="42"/>
        <v/>
      </c>
      <c r="AC132" s="12">
        <f t="shared" si="43"/>
        <v>2080.0510880430602</v>
      </c>
      <c r="AD132" s="12">
        <f t="shared" si="44"/>
        <v>2080.0510880430602</v>
      </c>
      <c r="AE132" s="903"/>
      <c r="AF132" s="903"/>
      <c r="AG132" s="638" t="s">
        <v>477</v>
      </c>
      <c r="AH132" s="901"/>
      <c r="AI132" s="901"/>
      <c r="AJ132" s="638" t="s">
        <v>460</v>
      </c>
      <c r="AK132" s="901"/>
      <c r="AL132" s="901"/>
      <c r="AM132" s="638" t="str">
        <f t="shared" si="48"/>
        <v>CUMPLE</v>
      </c>
      <c r="AN132" s="169">
        <v>70</v>
      </c>
      <c r="AO132" s="912" t="s">
        <v>192</v>
      </c>
      <c r="AP132" s="912"/>
      <c r="AQ132" s="912"/>
      <c r="AR132" s="962" t="s">
        <v>20</v>
      </c>
      <c r="AS132" s="962"/>
      <c r="AT132" s="962"/>
      <c r="AU132" s="912" t="s">
        <v>192</v>
      </c>
      <c r="AV132" s="912"/>
      <c r="AW132" s="912"/>
      <c r="AX132" s="638" t="s">
        <v>20</v>
      </c>
      <c r="AY132" s="901"/>
      <c r="AZ132" s="901"/>
      <c r="BA132" s="901"/>
      <c r="BB132" s="967"/>
      <c r="BC132" s="300"/>
      <c r="BI132" s="283"/>
    </row>
    <row r="133" spans="1:61" s="280" customFormat="1" ht="71.25">
      <c r="A133" s="911"/>
      <c r="B133" s="13" t="s">
        <v>489</v>
      </c>
      <c r="C133" s="164">
        <v>106</v>
      </c>
      <c r="D133" s="14" t="str">
        <f>+IFERROR(INDEX(DESEMPATE!$D$3:$D$80,MATCH('EXP GEN.'!B133,DESEMPATE!$C$3:$C$80,0)),"")</f>
        <v>ARENAS DE LA HOZ CONSULTORES S.A.S.</v>
      </c>
      <c r="E133" s="299" t="str">
        <f>IF(D133="","",IF(VLOOKUP(D133,DESEMPATE!D$3:$E$137,2,FALSE)=1,"N/A",IF(VLOOKUP(D133,DESEMPATE!D$3:$E$137,2,FALSE)&gt;=0.51,"SI","NO")))</f>
        <v>NO</v>
      </c>
      <c r="F133" s="534" t="s">
        <v>192</v>
      </c>
      <c r="G133" s="364" t="s">
        <v>20</v>
      </c>
      <c r="H133" s="364" t="s">
        <v>20</v>
      </c>
      <c r="I133" s="174" t="s">
        <v>253</v>
      </c>
      <c r="J133" s="364" t="s">
        <v>201</v>
      </c>
      <c r="K133" s="174"/>
      <c r="L133" s="288" t="s">
        <v>490</v>
      </c>
      <c r="M133" s="174" t="s">
        <v>20</v>
      </c>
      <c r="N133" s="638" t="s">
        <v>20</v>
      </c>
      <c r="O133" s="646" t="str">
        <f t="shared" si="37"/>
        <v>SI</v>
      </c>
      <c r="P133" s="26">
        <v>1</v>
      </c>
      <c r="Q133" s="18">
        <v>41123</v>
      </c>
      <c r="R133" s="18">
        <v>41779</v>
      </c>
      <c r="S133" s="19">
        <f t="shared" si="47"/>
        <v>2014</v>
      </c>
      <c r="T133" s="20">
        <f>+IFERROR(INDEX([2]PARAMETROS!$B$53:$B$79,MATCH(S133,[2]PARAMETROS!$A$53:$A$79,0)),"")</f>
        <v>616000</v>
      </c>
      <c r="U133" s="552">
        <v>1606063935</v>
      </c>
      <c r="V133" s="21" t="s">
        <v>204</v>
      </c>
      <c r="W133" s="13" t="str">
        <f>IF(V133="","",IF(V133="COP","N/A",IF(V133="EUR",VLOOKUP(R133,'SH EURO'!$A$6:$B$6338,2,FALSE),"REVISAR")))</f>
        <v>N/A</v>
      </c>
      <c r="X133" s="22" t="str">
        <f t="shared" si="39"/>
        <v>N/A</v>
      </c>
      <c r="Y133" s="23">
        <f>IF(V133="","",IF(V133="COP",1,IF(W133&lt;&gt;"N/A",VLOOKUP(R133,'SH TRM'!$A$9:$B$8912,2,FALSE),"REVISAR")))</f>
        <v>1</v>
      </c>
      <c r="Z133" s="776">
        <f t="shared" si="40"/>
        <v>1606063935</v>
      </c>
      <c r="AA133" s="12">
        <f t="shared" si="41"/>
        <v>2607.2466477272728</v>
      </c>
      <c r="AB133" s="12" t="str">
        <f t="shared" si="42"/>
        <v/>
      </c>
      <c r="AC133" s="12">
        <f t="shared" si="43"/>
        <v>2607.2466477272728</v>
      </c>
      <c r="AD133" s="12">
        <f t="shared" si="44"/>
        <v>2607.2466477272728</v>
      </c>
      <c r="AE133" s="903"/>
      <c r="AF133" s="903"/>
      <c r="AG133" s="638" t="s">
        <v>477</v>
      </c>
      <c r="AH133" s="901"/>
      <c r="AI133" s="901"/>
      <c r="AJ133" s="638" t="s">
        <v>460</v>
      </c>
      <c r="AK133" s="901"/>
      <c r="AL133" s="901"/>
      <c r="AM133" s="638" t="str">
        <f t="shared" si="48"/>
        <v>CUMPLE</v>
      </c>
      <c r="AN133" s="169">
        <v>55</v>
      </c>
      <c r="AO133" s="912" t="s">
        <v>20</v>
      </c>
      <c r="AP133" s="912"/>
      <c r="AQ133" s="912"/>
      <c r="AR133" s="962" t="s">
        <v>20</v>
      </c>
      <c r="AS133" s="962"/>
      <c r="AT133" s="962"/>
      <c r="AU133" s="912" t="s">
        <v>192</v>
      </c>
      <c r="AV133" s="912"/>
      <c r="AW133" s="912"/>
      <c r="AX133" s="638" t="s">
        <v>20</v>
      </c>
      <c r="AY133" s="901"/>
      <c r="AZ133" s="901"/>
      <c r="BA133" s="901"/>
      <c r="BB133" s="967"/>
      <c r="BC133" s="300"/>
      <c r="BI133" s="283"/>
    </row>
    <row r="134" spans="1:61" s="417" customFormat="1" ht="57.75" thickBot="1">
      <c r="A134" s="911"/>
      <c r="B134" s="61" t="s">
        <v>489</v>
      </c>
      <c r="C134" s="165">
        <v>112</v>
      </c>
      <c r="D134" s="76" t="str">
        <f>+IFERROR(INDEX(DESEMPATE!$D$3:$D$80,MATCH('EXP GEN.'!B134,DESEMPATE!$C$3:$C$80,0)),"")</f>
        <v>ARENAS DE LA HOZ CONSULTORES S.A.S.</v>
      </c>
      <c r="E134" s="381" t="str">
        <f>IF(D134="","",IF(VLOOKUP(D134,DESEMPATE!D$3:$E$137,2,FALSE)=1,"N/A",IF(VLOOKUP(D134,DESEMPATE!D$3:$E$137,2,FALSE)&gt;=0.51,"SI","NO")))</f>
        <v>NO</v>
      </c>
      <c r="F134" s="568" t="s">
        <v>192</v>
      </c>
      <c r="G134" s="572" t="s">
        <v>20</v>
      </c>
      <c r="H134" s="572" t="s">
        <v>20</v>
      </c>
      <c r="I134" s="170" t="s">
        <v>328</v>
      </c>
      <c r="J134" s="170" t="s">
        <v>201</v>
      </c>
      <c r="K134" s="170"/>
      <c r="L134" s="290" t="s">
        <v>491</v>
      </c>
      <c r="M134" s="170" t="s">
        <v>20</v>
      </c>
      <c r="N134" s="748" t="s">
        <v>20</v>
      </c>
      <c r="O134" s="745" t="str">
        <f t="shared" si="37"/>
        <v>SI</v>
      </c>
      <c r="P134" s="588">
        <v>0.49</v>
      </c>
      <c r="Q134" s="704">
        <v>42150</v>
      </c>
      <c r="R134" s="705">
        <v>42363</v>
      </c>
      <c r="S134" s="65">
        <f t="shared" si="47"/>
        <v>2015</v>
      </c>
      <c r="T134" s="66">
        <f>+IFERROR(INDEX([2]PARAMETROS!$B$53:$B$79,MATCH(S134,[2]PARAMETROS!$A$53:$A$79,0)),"")</f>
        <v>644350</v>
      </c>
      <c r="U134" s="553">
        <v>563523360</v>
      </c>
      <c r="V134" s="67" t="s">
        <v>204</v>
      </c>
      <c r="W134" s="61" t="str">
        <f>IF(V134="","",IF(V134="COP","N/A",IF(V134="EUR",VLOOKUP(R134,'SH EURO'!$A$6:$B$6338,2,FALSE),"REVISAR")))</f>
        <v>N/A</v>
      </c>
      <c r="X134" s="68" t="str">
        <f t="shared" si="39"/>
        <v>N/A</v>
      </c>
      <c r="Y134" s="69">
        <f>IF(V134="","",IF(V134="COP",1,IF(W134&lt;&gt;"N/A",VLOOKUP(R134,'SH TRM'!$A$9:$B$8912,2,FALSE),"REVISAR")))</f>
        <v>1</v>
      </c>
      <c r="Z134" s="777">
        <f t="shared" si="40"/>
        <v>563523360</v>
      </c>
      <c r="AA134" s="70">
        <f t="shared" si="41"/>
        <v>874.56096841778538</v>
      </c>
      <c r="AB134" s="70" t="str">
        <f t="shared" si="42"/>
        <v/>
      </c>
      <c r="AC134" s="70">
        <f t="shared" si="43"/>
        <v>428.53487452471484</v>
      </c>
      <c r="AD134" s="70">
        <f t="shared" si="44"/>
        <v>428.53487452471484</v>
      </c>
      <c r="AE134" s="903"/>
      <c r="AF134" s="903"/>
      <c r="AG134" s="748" t="s">
        <v>477</v>
      </c>
      <c r="AH134" s="901"/>
      <c r="AI134" s="901"/>
      <c r="AJ134" s="748" t="s">
        <v>460</v>
      </c>
      <c r="AK134" s="901"/>
      <c r="AL134" s="901"/>
      <c r="AM134" s="748" t="str">
        <f t="shared" si="48"/>
        <v>CUMPLE</v>
      </c>
      <c r="AN134" s="780">
        <v>79</v>
      </c>
      <c r="AO134" s="902" t="s">
        <v>192</v>
      </c>
      <c r="AP134" s="902"/>
      <c r="AQ134" s="902"/>
      <c r="AR134" s="963" t="s">
        <v>20</v>
      </c>
      <c r="AS134" s="963"/>
      <c r="AT134" s="963"/>
      <c r="AU134" s="902" t="s">
        <v>192</v>
      </c>
      <c r="AV134" s="902"/>
      <c r="AW134" s="902"/>
      <c r="AX134" s="745" t="s">
        <v>20</v>
      </c>
      <c r="AY134" s="902"/>
      <c r="AZ134" s="902"/>
      <c r="BA134" s="902"/>
      <c r="BB134" s="968"/>
      <c r="BC134" s="416"/>
      <c r="BI134" s="418"/>
    </row>
    <row r="135" spans="1:61" s="280" customFormat="1" ht="42.75">
      <c r="A135" s="910" t="s">
        <v>56</v>
      </c>
      <c r="B135" s="40" t="s">
        <v>492</v>
      </c>
      <c r="C135" s="167">
        <v>3</v>
      </c>
      <c r="D135" s="561" t="str">
        <f>+IFERROR(INDEX(DESEMPATE!$D$3:$D$80,MATCH('EXP GEN.'!B135,DESEMPATE!$C$3:$C$80,0)),"")</f>
        <v>TYPSA S.A.</v>
      </c>
      <c r="E135" s="382" t="str">
        <f>IF(D135="","",IF(VLOOKUP(D135,DESEMPATE!D$3:$E$137,2,FALSE)=1,"N/A",IF(VLOOKUP(D135,DESEMPATE!D$3:$E$137,2,FALSE)&gt;=0.51,"SI","NO")))</f>
        <v>SI</v>
      </c>
      <c r="F135" s="366" t="s">
        <v>20</v>
      </c>
      <c r="G135" s="366" t="s">
        <v>20</v>
      </c>
      <c r="H135" s="366" t="s">
        <v>20</v>
      </c>
      <c r="I135" s="173" t="s">
        <v>493</v>
      </c>
      <c r="J135" s="173" t="s">
        <v>210</v>
      </c>
      <c r="K135" s="173"/>
      <c r="L135" s="529" t="s">
        <v>494</v>
      </c>
      <c r="M135" s="173" t="s">
        <v>20</v>
      </c>
      <c r="N135" s="749" t="s">
        <v>20</v>
      </c>
      <c r="O135" s="646" t="str">
        <f t="shared" si="37"/>
        <v>SI</v>
      </c>
      <c r="P135" s="41">
        <v>1</v>
      </c>
      <c r="Q135" s="42">
        <v>36281</v>
      </c>
      <c r="R135" s="42">
        <v>37468</v>
      </c>
      <c r="S135" s="73">
        <f t="shared" si="47"/>
        <v>2002</v>
      </c>
      <c r="T135" s="503">
        <f>+IFERROR(INDEX([2]PARAMETROS!$B$53:$B$79,MATCH(S135,[2]PARAMETROS!$A$53:$A$79,0)),"")</f>
        <v>309000</v>
      </c>
      <c r="U135" s="737">
        <v>1720437.64</v>
      </c>
      <c r="V135" s="44" t="s">
        <v>213</v>
      </c>
      <c r="W135" s="40">
        <f>IF(V135="","",IF(V135="COP","N/A",IF(V135="EUR",VLOOKUP(R135,'SH EURO'!$A$6:$B$6338,2,FALSE),"REVISAR")))</f>
        <v>0.98329999999999995</v>
      </c>
      <c r="X135" s="45">
        <f t="shared" ref="X135:X166" si="49">IF(U135="","",IF(W135="N/A","N/A",W135*U135))</f>
        <v>1691706.3314119999</v>
      </c>
      <c r="Y135" s="46">
        <f>IF(V135="","",IF(V135="COP",1,IF(W135&lt;&gt;"N/A",VLOOKUP(R135,'SH TRM'!$A$9:$B$8912,2,FALSE),"REVISAR")))</f>
        <v>2625.06</v>
      </c>
      <c r="Z135" s="778">
        <f t="shared" ref="Z135:Z166" si="50">IF(Y135&lt;&gt;"",IF(V135&lt;&gt;"COP",X135*Y135,U135),"")</f>
        <v>4440830622.3363848</v>
      </c>
      <c r="AA135" s="47">
        <f t="shared" ref="AA135:AA166" si="51">+IFERROR(Z135/T135,"")</f>
        <v>14371.620137010954</v>
      </c>
      <c r="AB135" s="47">
        <f t="shared" ref="AB135:AB166" si="52">IF(OR(M135="",M135="NO"),"",IF(F135="SI",IFERROR(AA135*P135,""),""))</f>
        <v>14371.620137010954</v>
      </c>
      <c r="AC135" s="47">
        <f t="shared" ref="AC135:AC166" si="53">IF(OR(M135="",M135="NO"),"",IF(G135="SI",IFERROR(AA135*P135,""),""))</f>
        <v>14371.620137010954</v>
      </c>
      <c r="AD135" s="47">
        <f t="shared" ref="AD135:AD166" si="54">IF(OR(M135="",M135="NO"),"",IF(H135="SI",IFERROR(AA135*P135,""),""))</f>
        <v>14371.620137010954</v>
      </c>
      <c r="AE135" s="904" t="s">
        <v>460</v>
      </c>
      <c r="AF135" s="904" t="s">
        <v>460</v>
      </c>
      <c r="AG135" s="744" t="s">
        <v>460</v>
      </c>
      <c r="AH135" s="900" t="s">
        <v>460</v>
      </c>
      <c r="AI135" s="900" t="s">
        <v>460</v>
      </c>
      <c r="AJ135" s="744" t="s">
        <v>460</v>
      </c>
      <c r="AK135" s="900" t="s">
        <v>460</v>
      </c>
      <c r="AL135" s="900" t="s">
        <v>460</v>
      </c>
      <c r="AM135" s="744" t="str">
        <f t="shared" si="48"/>
        <v>CUMPLE</v>
      </c>
      <c r="AN135" s="702">
        <v>3</v>
      </c>
      <c r="AO135" s="901" t="s">
        <v>20</v>
      </c>
      <c r="AP135" s="901"/>
      <c r="AQ135" s="901"/>
      <c r="AR135" s="901" t="s">
        <v>20</v>
      </c>
      <c r="AS135" s="901"/>
      <c r="AT135" s="901"/>
      <c r="AU135" s="912" t="s">
        <v>20</v>
      </c>
      <c r="AV135" s="912"/>
      <c r="AW135" s="912"/>
      <c r="AX135" s="749" t="s">
        <v>20</v>
      </c>
      <c r="AY135" s="900" t="s">
        <v>19</v>
      </c>
      <c r="AZ135" s="900" t="s">
        <v>19</v>
      </c>
      <c r="BA135" s="900" t="s">
        <v>19</v>
      </c>
      <c r="BB135" s="566"/>
      <c r="BC135" s="300"/>
      <c r="BI135" s="283"/>
    </row>
    <row r="136" spans="1:61" s="280" customFormat="1" ht="72">
      <c r="A136" s="911"/>
      <c r="B136" s="13" t="s">
        <v>495</v>
      </c>
      <c r="C136" s="164">
        <v>45</v>
      </c>
      <c r="D136" s="14" t="str">
        <f>+IFERROR(INDEX(DESEMPATE!$D$3:$D$80,MATCH('EXP GEN.'!B136,DESEMPATE!$C$3:$C$80,0)),"")</f>
        <v>JOYCO S.A.S.</v>
      </c>
      <c r="E136" s="299" t="str">
        <f>IF(D136="","",IF(VLOOKUP(D136,DESEMPATE!D$3:$E$137,2,FALSE)=1,"N/A",IF(VLOOKUP(D136,DESEMPATE!D$3:$E$137,2,FALSE)&gt;=0.51,"SI","NO")))</f>
        <v>NO</v>
      </c>
      <c r="F136" s="364" t="s">
        <v>20</v>
      </c>
      <c r="G136" s="364" t="s">
        <v>20</v>
      </c>
      <c r="H136" s="364" t="s">
        <v>20</v>
      </c>
      <c r="I136" s="24" t="s">
        <v>496</v>
      </c>
      <c r="J136" s="24" t="s">
        <v>201</v>
      </c>
      <c r="K136" s="24"/>
      <c r="L136" s="288" t="s">
        <v>497</v>
      </c>
      <c r="M136" s="24" t="s">
        <v>20</v>
      </c>
      <c r="N136" s="638" t="s">
        <v>20</v>
      </c>
      <c r="O136" s="646" t="str">
        <f t="shared" si="37"/>
        <v>SI</v>
      </c>
      <c r="P136" s="17">
        <v>1</v>
      </c>
      <c r="Q136" s="18">
        <v>38321</v>
      </c>
      <c r="R136" s="18">
        <v>39901</v>
      </c>
      <c r="S136" s="19">
        <f t="shared" si="47"/>
        <v>2009</v>
      </c>
      <c r="T136" s="20">
        <f>+IFERROR(INDEX([2]PARAMETROS!$B$53:$B$79,MATCH(S136,[2]PARAMETROS!$A$53:$A$79,0)),"")</f>
        <v>496900</v>
      </c>
      <c r="U136" s="552">
        <v>1676200327</v>
      </c>
      <c r="V136" s="21" t="s">
        <v>204</v>
      </c>
      <c r="W136" s="13" t="str">
        <f>IF(V136="","",IF(V136="COP","N/A",IF(V136="EUR",VLOOKUP(R136,'SH EURO'!$A$6:$B$6338,2,FALSE),"REVISAR")))</f>
        <v>N/A</v>
      </c>
      <c r="X136" s="22" t="str">
        <f t="shared" si="49"/>
        <v>N/A</v>
      </c>
      <c r="Y136" s="23">
        <f>IF(V136="","",IF(V136="COP",1,IF(W136&lt;&gt;"N/A",VLOOKUP(R136,'SH TRM'!$A$9:$B$8912,2,FALSE),"REVISAR")))</f>
        <v>1</v>
      </c>
      <c r="Z136" s="776">
        <f t="shared" si="50"/>
        <v>1676200327</v>
      </c>
      <c r="AA136" s="12">
        <f t="shared" si="51"/>
        <v>3373.3152082914066</v>
      </c>
      <c r="AB136" s="12">
        <f t="shared" si="52"/>
        <v>3373.3152082914066</v>
      </c>
      <c r="AC136" s="12">
        <f t="shared" si="53"/>
        <v>3373.3152082914066</v>
      </c>
      <c r="AD136" s="12">
        <f t="shared" si="54"/>
        <v>3373.3152082914066</v>
      </c>
      <c r="AE136" s="903"/>
      <c r="AF136" s="903"/>
      <c r="AG136" s="638" t="s">
        <v>460</v>
      </c>
      <c r="AH136" s="901"/>
      <c r="AI136" s="901"/>
      <c r="AJ136" s="638" t="s">
        <v>460</v>
      </c>
      <c r="AK136" s="901"/>
      <c r="AL136" s="901"/>
      <c r="AM136" s="638" t="str">
        <f t="shared" si="48"/>
        <v>CUMPLE</v>
      </c>
      <c r="AN136" s="169">
        <v>45</v>
      </c>
      <c r="AO136" s="903" t="s">
        <v>20</v>
      </c>
      <c r="AP136" s="903"/>
      <c r="AQ136" s="903"/>
      <c r="AR136" s="903" t="s">
        <v>20</v>
      </c>
      <c r="AS136" s="903"/>
      <c r="AT136" s="903"/>
      <c r="AU136" s="903" t="s">
        <v>192</v>
      </c>
      <c r="AV136" s="903"/>
      <c r="AW136" s="903"/>
      <c r="AX136" s="638" t="s">
        <v>20</v>
      </c>
      <c r="AY136" s="901"/>
      <c r="AZ136" s="901"/>
      <c r="BA136" s="901"/>
      <c r="BB136" s="297"/>
      <c r="BC136" s="300"/>
      <c r="BI136" s="283"/>
    </row>
    <row r="137" spans="1:61" s="280" customFormat="1" ht="115.5">
      <c r="A137" s="911"/>
      <c r="B137" s="13" t="s">
        <v>495</v>
      </c>
      <c r="C137" s="164">
        <v>46</v>
      </c>
      <c r="D137" s="14" t="str">
        <f>+IFERROR(INDEX(DESEMPATE!$D$3:$D$80,MATCH('EXP GEN.'!B137,DESEMPATE!$C$3:$C$80,0)),"")</f>
        <v>JOYCO S.A.S.</v>
      </c>
      <c r="E137" s="299" t="str">
        <f>IF(D137="","",IF(VLOOKUP(D137,DESEMPATE!D$3:$E$137,2,FALSE)=1,"N/A",IF(VLOOKUP(D137,DESEMPATE!D$3:$E$137,2,FALSE)&gt;=0.51,"SI","NO")))</f>
        <v>NO</v>
      </c>
      <c r="F137" s="364" t="s">
        <v>20</v>
      </c>
      <c r="G137" s="364" t="s">
        <v>20</v>
      </c>
      <c r="H137" s="364" t="s">
        <v>20</v>
      </c>
      <c r="I137" s="24" t="s">
        <v>253</v>
      </c>
      <c r="J137" s="24" t="s">
        <v>201</v>
      </c>
      <c r="K137" s="24"/>
      <c r="L137" s="288" t="s">
        <v>498</v>
      </c>
      <c r="M137" s="24" t="s">
        <v>20</v>
      </c>
      <c r="N137" s="638" t="s">
        <v>20</v>
      </c>
      <c r="O137" s="646" t="str">
        <f t="shared" si="37"/>
        <v>SI</v>
      </c>
      <c r="P137" s="17">
        <v>1</v>
      </c>
      <c r="Q137" s="18">
        <v>38658</v>
      </c>
      <c r="R137" s="18">
        <v>39813</v>
      </c>
      <c r="S137" s="19">
        <f t="shared" si="47"/>
        <v>2008</v>
      </c>
      <c r="T137" s="20">
        <f>+IFERROR(INDEX([2]PARAMETROS!$B$53:$B$79,MATCH(S137,[2]PARAMETROS!$A$53:$A$79,0)),"")</f>
        <v>461500</v>
      </c>
      <c r="U137" s="552">
        <v>2904906735</v>
      </c>
      <c r="V137" s="21" t="s">
        <v>204</v>
      </c>
      <c r="W137" s="13" t="str">
        <f>IF(V137="","",IF(V137="COP","N/A",IF(V137="EUR",VLOOKUP(R137,'SH EURO'!$A$6:$B$6338,2,FALSE),"REVISAR")))</f>
        <v>N/A</v>
      </c>
      <c r="X137" s="22" t="str">
        <f t="shared" si="49"/>
        <v>N/A</v>
      </c>
      <c r="Y137" s="23">
        <f>IF(V137="","",IF(V137="COP",1,IF(W137&lt;&gt;"N/A",VLOOKUP(R137,'SH TRM'!$A$9:$B$8912,2,FALSE),"REVISAR")))</f>
        <v>1</v>
      </c>
      <c r="Z137" s="776">
        <f t="shared" si="50"/>
        <v>2904906735</v>
      </c>
      <c r="AA137" s="12">
        <f t="shared" si="51"/>
        <v>6294.4891332611051</v>
      </c>
      <c r="AB137" s="12">
        <f t="shared" si="52"/>
        <v>6294.4891332611051</v>
      </c>
      <c r="AC137" s="12">
        <f t="shared" si="53"/>
        <v>6294.4891332611051</v>
      </c>
      <c r="AD137" s="12">
        <f t="shared" si="54"/>
        <v>6294.4891332611051</v>
      </c>
      <c r="AE137" s="903"/>
      <c r="AF137" s="903"/>
      <c r="AG137" s="638" t="s">
        <v>460</v>
      </c>
      <c r="AH137" s="901"/>
      <c r="AI137" s="901"/>
      <c r="AJ137" s="638" t="s">
        <v>460</v>
      </c>
      <c r="AK137" s="901"/>
      <c r="AL137" s="901"/>
      <c r="AM137" s="638" t="str">
        <f t="shared" si="48"/>
        <v>CUMPLE</v>
      </c>
      <c r="AN137" s="169">
        <v>46</v>
      </c>
      <c r="AO137" s="903" t="s">
        <v>20</v>
      </c>
      <c r="AP137" s="903"/>
      <c r="AQ137" s="903"/>
      <c r="AR137" s="903" t="s">
        <v>20</v>
      </c>
      <c r="AS137" s="903"/>
      <c r="AT137" s="903"/>
      <c r="AU137" s="903" t="s">
        <v>192</v>
      </c>
      <c r="AV137" s="903"/>
      <c r="AW137" s="903"/>
      <c r="AX137" s="638" t="s">
        <v>20</v>
      </c>
      <c r="AY137" s="901"/>
      <c r="AZ137" s="901"/>
      <c r="BA137" s="901"/>
      <c r="BB137" s="297"/>
      <c r="BC137" s="300"/>
      <c r="BI137" s="283"/>
    </row>
    <row r="138" spans="1:61" s="280" customFormat="1" ht="100.5" thickBot="1">
      <c r="A138" s="911"/>
      <c r="B138" s="13" t="s">
        <v>495</v>
      </c>
      <c r="C138" s="164">
        <v>48</v>
      </c>
      <c r="D138" s="14" t="str">
        <f>+IFERROR(INDEX(DESEMPATE!$D$3:$D$80,MATCH('EXP GEN.'!B138,DESEMPATE!$C$3:$C$80,0)),"")</f>
        <v>JOYCO S.A.S.</v>
      </c>
      <c r="E138" s="299" t="str">
        <f>IF(D138="","",IF(VLOOKUP(D138,DESEMPATE!D$3:$E$137,2,FALSE)=1,"N/A",IF(VLOOKUP(D138,DESEMPATE!D$3:$E$137,2,FALSE)&gt;=0.51,"SI","NO")))</f>
        <v>NO</v>
      </c>
      <c r="F138" s="364" t="s">
        <v>20</v>
      </c>
      <c r="G138" s="364" t="s">
        <v>20</v>
      </c>
      <c r="H138" s="364" t="s">
        <v>20</v>
      </c>
      <c r="I138" s="24" t="s">
        <v>253</v>
      </c>
      <c r="J138" s="24" t="s">
        <v>201</v>
      </c>
      <c r="K138" s="24"/>
      <c r="L138" s="288" t="s">
        <v>499</v>
      </c>
      <c r="M138" s="24" t="s">
        <v>20</v>
      </c>
      <c r="N138" s="638" t="s">
        <v>20</v>
      </c>
      <c r="O138" s="646" t="str">
        <f t="shared" si="37"/>
        <v>SI</v>
      </c>
      <c r="P138" s="17">
        <v>1</v>
      </c>
      <c r="Q138" s="18">
        <v>38673</v>
      </c>
      <c r="R138" s="18">
        <v>39675</v>
      </c>
      <c r="S138" s="19">
        <f t="shared" si="47"/>
        <v>2008</v>
      </c>
      <c r="T138" s="20">
        <f>+IFERROR(INDEX([2]PARAMETROS!$B$53:$B$79,MATCH(S138,[2]PARAMETROS!$A$53:$A$79,0)),"")</f>
        <v>461500</v>
      </c>
      <c r="U138" s="552">
        <v>2205036734</v>
      </c>
      <c r="V138" s="21" t="s">
        <v>204</v>
      </c>
      <c r="W138" s="13" t="str">
        <f>IF(V138="","",IF(V138="COP","N/A",IF(V138="EUR",VLOOKUP(R138,'SH EURO'!$A$6:$B$6338,2,FALSE),"REVISAR")))</f>
        <v>N/A</v>
      </c>
      <c r="X138" s="22" t="str">
        <f t="shared" si="49"/>
        <v>N/A</v>
      </c>
      <c r="Y138" s="23">
        <f>IF(V138="","",IF(V138="COP",1,IF(W138&lt;&gt;"N/A",VLOOKUP(R138,'SH TRM'!$A$9:$B$8912,2,FALSE),"REVISAR")))</f>
        <v>1</v>
      </c>
      <c r="Z138" s="776">
        <f t="shared" si="50"/>
        <v>2205036734</v>
      </c>
      <c r="AA138" s="12">
        <f t="shared" si="51"/>
        <v>4777.9777551462621</v>
      </c>
      <c r="AB138" s="12">
        <f t="shared" si="52"/>
        <v>4777.9777551462621</v>
      </c>
      <c r="AC138" s="12">
        <f t="shared" si="53"/>
        <v>4777.9777551462621</v>
      </c>
      <c r="AD138" s="12">
        <f t="shared" si="54"/>
        <v>4777.9777551462621</v>
      </c>
      <c r="AE138" s="906"/>
      <c r="AF138" s="906"/>
      <c r="AG138" s="636" t="s">
        <v>460</v>
      </c>
      <c r="AH138" s="902"/>
      <c r="AI138" s="902"/>
      <c r="AJ138" s="636" t="s">
        <v>460</v>
      </c>
      <c r="AK138" s="902"/>
      <c r="AL138" s="902"/>
      <c r="AM138" s="636" t="str">
        <f t="shared" si="48"/>
        <v>CUMPLE</v>
      </c>
      <c r="AN138" s="169">
        <v>48</v>
      </c>
      <c r="AO138" s="903" t="s">
        <v>20</v>
      </c>
      <c r="AP138" s="903"/>
      <c r="AQ138" s="903"/>
      <c r="AR138" s="903" t="s">
        <v>20</v>
      </c>
      <c r="AS138" s="903"/>
      <c r="AT138" s="903"/>
      <c r="AU138" s="903" t="s">
        <v>192</v>
      </c>
      <c r="AV138" s="903"/>
      <c r="AW138" s="903"/>
      <c r="AX138" s="638" t="s">
        <v>20</v>
      </c>
      <c r="AY138" s="902"/>
      <c r="AZ138" s="902"/>
      <c r="BA138" s="902"/>
      <c r="BB138" s="297"/>
      <c r="BC138" s="300"/>
      <c r="BI138" s="283"/>
    </row>
    <row r="139" spans="1:61" s="280" customFormat="1" ht="143.25" thickBot="1">
      <c r="A139" s="910" t="s">
        <v>57</v>
      </c>
      <c r="B139" s="48" t="s">
        <v>713</v>
      </c>
      <c r="C139" s="163">
        <v>53</v>
      </c>
      <c r="D139" s="407" t="str">
        <f>+IFERROR(INDEX(DESEMPATE!$D$3:$D$80,MATCH('EXP GEN.'!B139,DESEMPATE!$C$3:$C$80,0)),"")</f>
        <v>ILP INGENIERÍA E.U.</v>
      </c>
      <c r="E139" s="383" t="str">
        <f>IF(D139="","",IF(VLOOKUP(D139,DESEMPATE!D$3:$E$137,2,FALSE)=1,"N/A",IF(VLOOKUP(D139,DESEMPATE!D$3:$E$137,2,FALSE)&gt;=0.51,"SI","NO")))</f>
        <v>SI</v>
      </c>
      <c r="F139" s="363" t="s">
        <v>20</v>
      </c>
      <c r="G139" s="363" t="s">
        <v>20</v>
      </c>
      <c r="H139" s="363" t="s">
        <v>20</v>
      </c>
      <c r="I139" s="60" t="s">
        <v>954</v>
      </c>
      <c r="J139" s="525" t="s">
        <v>201</v>
      </c>
      <c r="K139" s="60" t="s">
        <v>955</v>
      </c>
      <c r="L139" s="289" t="s">
        <v>956</v>
      </c>
      <c r="M139" s="757" t="s">
        <v>192</v>
      </c>
      <c r="N139" s="746" t="s">
        <v>192</v>
      </c>
      <c r="O139" s="646" t="str">
        <f t="shared" si="37"/>
        <v>SI</v>
      </c>
      <c r="P139" s="74">
        <v>1</v>
      </c>
      <c r="Q139" s="53">
        <v>40914</v>
      </c>
      <c r="R139" s="53">
        <v>41279</v>
      </c>
      <c r="S139" s="54">
        <f t="shared" ref="S139:S166" si="55">IF(R139="","",YEAR(R139))</f>
        <v>2013</v>
      </c>
      <c r="T139" s="171">
        <f>+IFERROR(INDEX(PARAMETROS!$B$53:$B$79,MATCH(S139,PARAMETROS!$A$53:$A$79,0)),"")</f>
        <v>589500</v>
      </c>
      <c r="U139" s="772">
        <f>952343553</f>
        <v>952343553</v>
      </c>
      <c r="V139" s="55" t="s">
        <v>204</v>
      </c>
      <c r="W139" s="48" t="str">
        <f>IF(V139="","",IF(V139="COP","N/A",IF(V139="EUR",VLOOKUP(R139,'SH EURO'!$A$6:$B$6338,2,FALSE),"REVISAR")))</f>
        <v>N/A</v>
      </c>
      <c r="X139" s="57" t="str">
        <f t="shared" si="49"/>
        <v>N/A</v>
      </c>
      <c r="Y139" s="58">
        <f>IF(V139="","",IF(V139="COP",1,IF(W139&lt;&gt;"N/A",VLOOKUP(R139,'SH TRM'!$A$9:$B$8912,2,FALSE),"REVISAR")))</f>
        <v>1</v>
      </c>
      <c r="Z139" s="775">
        <f t="shared" si="50"/>
        <v>952343553</v>
      </c>
      <c r="AA139" s="59">
        <f t="shared" si="51"/>
        <v>1615.5106921119593</v>
      </c>
      <c r="AB139" s="59" t="str">
        <f t="shared" si="52"/>
        <v/>
      </c>
      <c r="AC139" s="59" t="str">
        <f t="shared" si="53"/>
        <v/>
      </c>
      <c r="AD139" s="59" t="str">
        <f t="shared" si="54"/>
        <v/>
      </c>
      <c r="AE139" s="904" t="str">
        <f>IF(COUNTIF(AB139:AB142,"")=4,"",IF(SUM(AB139:AB142)&gt;=CM005M1,"CUMPLE","NO CUMPLE"))</f>
        <v/>
      </c>
      <c r="AF139" s="904" t="str">
        <f>IF(COUNTIF(AB139:AB142,"")=4,"",IF(COUNTIF(E139:E142,"N/A")&gt;0,IF(SUMIF(E139:E142,"N/A",AB139:AB142)&gt;=CM005LM1,"CUMPLE","NO CUMPLE"),IF(SUMIF(E139:E142,"SI",AB139:AB142)&gt;=CM005LM1,"CUMPLE","NO CUMPLE")))</f>
        <v/>
      </c>
      <c r="AG139" s="635" t="str">
        <f t="shared" ref="AG139:AG150" si="56">+IF(AB139="","",IF(AB139&gt;=CM005EMM1,"CUMPLE","NO CUMPLE"))</f>
        <v/>
      </c>
      <c r="AH139" s="900" t="str">
        <f>IF(COUNTIF(AC139:AC142,"")=4,"",IF(SUM(AC139:AC142)&gt;=CM005M2,"CUMPLE","NO CUMPLE"))</f>
        <v/>
      </c>
      <c r="AI139" s="900" t="str">
        <f>IF(COUNTIF(AC139:AC142,"")=4,"",IF(COUNTIF(E139:E142,"N/A")&gt;0,IF(SUMIF(E139:E142,"N/A",AC139:AC142)&gt;=CM005LM2,"CUMPLE","NO CUMPLE"),IF(SUMIF(E139:E142,"SI",AC139:AC142)&gt;=CM005LM2,"CUMPLE","NO CUMPLE")))</f>
        <v/>
      </c>
      <c r="AJ139" s="635" t="str">
        <f t="shared" ref="AJ139:AJ150" si="57">+IF(AC139="","",IF(AC139&gt;=CM005EMM2,"CUMPLE","NO CUMPLE"))</f>
        <v/>
      </c>
      <c r="AK139" s="900" t="str">
        <f>IF(COUNTIF(AD139:AD142,"")=4,"",IF(SUM(AD139:AD142)&gt;=CM005M3,"CUMPLE","NO CUMPLE"))</f>
        <v/>
      </c>
      <c r="AL139" s="900" t="str">
        <f>IF(COUNTIF(AD139:AD142,"")=4,"",IF(COUNTIF(E139:E142,"N/A")&gt;0,IF(SUMIF(E139:E142,"N/A",AD139:AD142)&gt;=CM005LM3,"CUMPLE","NO CUMPLE"),IF(SUMIF(E139:E142,"SI",AD139:AD142)&gt;=CM005LM3,"CUMPLE","NO CUMPLE")))</f>
        <v/>
      </c>
      <c r="AM139" s="635" t="str">
        <f t="shared" si="48"/>
        <v/>
      </c>
      <c r="AN139" s="168">
        <v>3</v>
      </c>
      <c r="AO139" s="904" t="s">
        <v>192</v>
      </c>
      <c r="AP139" s="904"/>
      <c r="AQ139" s="904"/>
      <c r="AR139" s="904" t="s">
        <v>20</v>
      </c>
      <c r="AS139" s="904"/>
      <c r="AT139" s="904"/>
      <c r="AU139" s="904" t="s">
        <v>20</v>
      </c>
      <c r="AV139" s="904"/>
      <c r="AW139" s="904"/>
      <c r="AX139" s="746" t="s">
        <v>20</v>
      </c>
      <c r="AY139" s="900"/>
      <c r="AZ139" s="900"/>
      <c r="BA139" s="900"/>
      <c r="BB139" s="530" t="s">
        <v>1011</v>
      </c>
      <c r="BC139" s="300"/>
      <c r="BI139" s="283"/>
    </row>
    <row r="140" spans="1:61" s="280" customFormat="1" ht="99.75">
      <c r="A140" s="911"/>
      <c r="B140" s="13" t="s">
        <v>715</v>
      </c>
      <c r="C140" s="164">
        <v>59</v>
      </c>
      <c r="D140" s="14" t="str">
        <f>+IFERROR(INDEX(DESEMPATE!$D$3:$D$80,MATCH('EXP GEN.'!B140,DESEMPATE!$C$3:$C$80,0)),"")</f>
        <v>SOCIEDAD DE INGENIEROS LIMITADA</v>
      </c>
      <c r="E140" s="299" t="str">
        <f>IF(D140="","",IF(VLOOKUP(D140,DESEMPATE!D$3:$E$137,2,FALSE)=1,"N/A",IF(VLOOKUP(D140,DESEMPATE!D$3:$E$137,2,FALSE)&gt;=0.51,"SI","NO")))</f>
        <v>NO</v>
      </c>
      <c r="F140" s="364" t="s">
        <v>20</v>
      </c>
      <c r="G140" s="364" t="s">
        <v>20</v>
      </c>
      <c r="H140" s="364" t="s">
        <v>20</v>
      </c>
      <c r="I140" s="24" t="s">
        <v>342</v>
      </c>
      <c r="J140" s="526" t="s">
        <v>201</v>
      </c>
      <c r="K140" s="24" t="s">
        <v>957</v>
      </c>
      <c r="L140" s="288" t="s">
        <v>958</v>
      </c>
      <c r="M140" s="760" t="s">
        <v>192</v>
      </c>
      <c r="N140" s="747" t="s">
        <v>20</v>
      </c>
      <c r="O140" s="646" t="str">
        <f t="shared" si="37"/>
        <v>SI</v>
      </c>
      <c r="P140" s="771"/>
      <c r="Q140" s="18">
        <v>34943</v>
      </c>
      <c r="R140" s="18">
        <v>35673</v>
      </c>
      <c r="S140" s="19">
        <f t="shared" si="55"/>
        <v>1997</v>
      </c>
      <c r="T140" s="20">
        <f>+IFERROR(INDEX(PARAMETROS!$B$53:$B$79,MATCH(S140,PARAMETROS!$A$53:$A$79,0)),"")</f>
        <v>172005</v>
      </c>
      <c r="U140" s="773">
        <v>1042726978.4299999</v>
      </c>
      <c r="V140" s="20" t="s">
        <v>204</v>
      </c>
      <c r="W140" s="13" t="str">
        <f>IF(V140="","",IF(V140="COP","N/A",IF(V140="EUR",VLOOKUP(R140,'SH EURO'!$A$6:$B$6338,2,FALSE),"REVISAR")))</f>
        <v>N/A</v>
      </c>
      <c r="X140" s="22" t="str">
        <f t="shared" si="49"/>
        <v>N/A</v>
      </c>
      <c r="Y140" s="23">
        <f>IF(V140="","",IF(V140="COP",1,IF(W140&lt;&gt;"N/A",VLOOKUP(R140,'SH TRM'!$A$9:$B$8912,2,FALSE),"REVISAR")))</f>
        <v>1</v>
      </c>
      <c r="Z140" s="776">
        <f t="shared" si="50"/>
        <v>1042726978.4299999</v>
      </c>
      <c r="AA140" s="12">
        <f t="shared" si="51"/>
        <v>6062.1899272114179</v>
      </c>
      <c r="AB140" s="12" t="str">
        <f t="shared" si="52"/>
        <v/>
      </c>
      <c r="AC140" s="12" t="str">
        <f t="shared" si="53"/>
        <v/>
      </c>
      <c r="AD140" s="12" t="str">
        <f t="shared" si="54"/>
        <v/>
      </c>
      <c r="AE140" s="903"/>
      <c r="AF140" s="903"/>
      <c r="AG140" s="638" t="str">
        <f t="shared" si="56"/>
        <v/>
      </c>
      <c r="AH140" s="901"/>
      <c r="AI140" s="901"/>
      <c r="AJ140" s="638" t="str">
        <f t="shared" si="57"/>
        <v/>
      </c>
      <c r="AK140" s="901"/>
      <c r="AL140" s="901"/>
      <c r="AM140" s="638" t="str">
        <f t="shared" si="48"/>
        <v/>
      </c>
      <c r="AN140" s="702">
        <v>2</v>
      </c>
      <c r="AO140" s="903" t="s">
        <v>20</v>
      </c>
      <c r="AP140" s="903"/>
      <c r="AQ140" s="903"/>
      <c r="AR140" s="903" t="s">
        <v>20</v>
      </c>
      <c r="AS140" s="903"/>
      <c r="AT140" s="903"/>
      <c r="AU140" s="903" t="s">
        <v>20</v>
      </c>
      <c r="AV140" s="903"/>
      <c r="AW140" s="903"/>
      <c r="AX140" s="747" t="s">
        <v>20</v>
      </c>
      <c r="AY140" s="901"/>
      <c r="AZ140" s="901"/>
      <c r="BA140" s="901"/>
      <c r="BB140" s="530" t="s">
        <v>1012</v>
      </c>
      <c r="BC140" s="300"/>
      <c r="BI140" s="283"/>
    </row>
    <row r="141" spans="1:61" s="280" customFormat="1" ht="57">
      <c r="A141" s="911"/>
      <c r="B141" s="13" t="s">
        <v>715</v>
      </c>
      <c r="C141" s="164">
        <v>67</v>
      </c>
      <c r="D141" s="14" t="str">
        <f>+IFERROR(INDEX(DESEMPATE!$D$3:$D$80,MATCH('EXP GEN.'!B141,DESEMPATE!$C$3:$C$80,0)),"")</f>
        <v>SOCIEDAD DE INGENIEROS LIMITADA</v>
      </c>
      <c r="E141" s="299" t="str">
        <f>IF(D141="","",IF(VLOOKUP(D141,DESEMPATE!D$3:$E$137,2,FALSE)=1,"N/A",IF(VLOOKUP(D141,DESEMPATE!D$3:$E$137,2,FALSE)&gt;=0.51,"SI","NO")))</f>
        <v>NO</v>
      </c>
      <c r="F141" s="364" t="s">
        <v>20</v>
      </c>
      <c r="G141" s="364" t="s">
        <v>20</v>
      </c>
      <c r="H141" s="364" t="s">
        <v>20</v>
      </c>
      <c r="I141" s="24" t="s">
        <v>541</v>
      </c>
      <c r="J141" s="526" t="s">
        <v>201</v>
      </c>
      <c r="K141" s="24" t="s">
        <v>959</v>
      </c>
      <c r="L141" s="288" t="s">
        <v>960</v>
      </c>
      <c r="M141" s="760" t="s">
        <v>192</v>
      </c>
      <c r="N141" s="747" t="s">
        <v>20</v>
      </c>
      <c r="O141" s="646" t="str">
        <f t="shared" si="37"/>
        <v>SI</v>
      </c>
      <c r="P141" s="771">
        <v>0.31669999999999998</v>
      </c>
      <c r="Q141" s="18">
        <v>35437</v>
      </c>
      <c r="R141" s="18">
        <v>35921</v>
      </c>
      <c r="S141" s="19">
        <f t="shared" si="55"/>
        <v>1998</v>
      </c>
      <c r="T141" s="20">
        <f>+IFERROR(INDEX(PARAMETROS!$B$53:$B$79,MATCH(S141,PARAMETROS!$A$53:$A$79,0)),"")</f>
        <v>203826</v>
      </c>
      <c r="U141" s="773">
        <v>627224601</v>
      </c>
      <c r="V141" s="20" t="s">
        <v>204</v>
      </c>
      <c r="W141" s="13" t="str">
        <f>IF(V141="","",IF(V141="COP","N/A",IF(V141="EUR",VLOOKUP(R141,'SH EURO'!$A$6:$B$6338,2,FALSE),"REVISAR")))</f>
        <v>N/A</v>
      </c>
      <c r="X141" s="22" t="str">
        <f t="shared" si="49"/>
        <v>N/A</v>
      </c>
      <c r="Y141" s="23">
        <f>IF(V141="","",IF(V141="COP",1,IF(W141&lt;&gt;"N/A",VLOOKUP(R141,'SH TRM'!$A$9:$B$8912,2,FALSE),"REVISAR")))</f>
        <v>1</v>
      </c>
      <c r="Z141" s="776">
        <f t="shared" si="50"/>
        <v>627224601</v>
      </c>
      <c r="AA141" s="12">
        <f t="shared" si="51"/>
        <v>3077.2551146566188</v>
      </c>
      <c r="AB141" s="12" t="str">
        <f t="shared" si="52"/>
        <v/>
      </c>
      <c r="AC141" s="12" t="str">
        <f t="shared" si="53"/>
        <v/>
      </c>
      <c r="AD141" s="12" t="str">
        <f t="shared" si="54"/>
        <v/>
      </c>
      <c r="AE141" s="903"/>
      <c r="AF141" s="903"/>
      <c r="AG141" s="638" t="str">
        <f t="shared" si="56"/>
        <v/>
      </c>
      <c r="AH141" s="901"/>
      <c r="AI141" s="901"/>
      <c r="AJ141" s="638" t="str">
        <f t="shared" si="57"/>
        <v/>
      </c>
      <c r="AK141" s="901"/>
      <c r="AL141" s="901"/>
      <c r="AM141" s="638" t="str">
        <f t="shared" si="48"/>
        <v/>
      </c>
      <c r="AN141" s="169">
        <v>18</v>
      </c>
      <c r="AO141" s="903" t="s">
        <v>20</v>
      </c>
      <c r="AP141" s="903"/>
      <c r="AQ141" s="903"/>
      <c r="AR141" s="903" t="s">
        <v>20</v>
      </c>
      <c r="AS141" s="903"/>
      <c r="AT141" s="903"/>
      <c r="AU141" s="903" t="s">
        <v>20</v>
      </c>
      <c r="AV141" s="903"/>
      <c r="AW141" s="903"/>
      <c r="AX141" s="747" t="s">
        <v>20</v>
      </c>
      <c r="AY141" s="901"/>
      <c r="AZ141" s="901"/>
      <c r="BA141" s="901"/>
      <c r="BB141" s="297"/>
      <c r="BC141" s="300"/>
      <c r="BI141" s="283"/>
    </row>
    <row r="142" spans="1:61" s="417" customFormat="1" ht="32.25" thickBot="1">
      <c r="A142" s="911"/>
      <c r="B142" s="61" t="s">
        <v>715</v>
      </c>
      <c r="C142" s="165">
        <v>70</v>
      </c>
      <c r="D142" s="76" t="str">
        <f>+IFERROR(INDEX(DESEMPATE!$D$3:$D$80,MATCH('EXP GEN.'!B142,DESEMPATE!$C$3:$C$80,0)),"")</f>
        <v>SOCIEDAD DE INGENIEROS LIMITADA</v>
      </c>
      <c r="E142" s="381" t="str">
        <f>IF(D142="","",IF(VLOOKUP(D142,DESEMPATE!D$3:$E$137,2,FALSE)=1,"N/A",IF(VLOOKUP(D142,DESEMPATE!D$3:$E$137,2,FALSE)&gt;=0.51,"SI","NO")))</f>
        <v>NO</v>
      </c>
      <c r="F142" s="365" t="s">
        <v>20</v>
      </c>
      <c r="G142" s="365" t="s">
        <v>20</v>
      </c>
      <c r="H142" s="365" t="s">
        <v>20</v>
      </c>
      <c r="I142" s="170" t="s">
        <v>541</v>
      </c>
      <c r="J142" s="527" t="s">
        <v>201</v>
      </c>
      <c r="K142" s="170" t="s">
        <v>961</v>
      </c>
      <c r="L142" s="290" t="s">
        <v>962</v>
      </c>
      <c r="M142" s="761" t="s">
        <v>192</v>
      </c>
      <c r="N142" s="748" t="s">
        <v>20</v>
      </c>
      <c r="O142" s="745" t="str">
        <f t="shared" si="37"/>
        <v>SI</v>
      </c>
      <c r="P142" s="75">
        <v>1</v>
      </c>
      <c r="Q142" s="64">
        <v>35947</v>
      </c>
      <c r="R142" s="64">
        <v>36191</v>
      </c>
      <c r="S142" s="65">
        <f t="shared" si="55"/>
        <v>1999</v>
      </c>
      <c r="T142" s="66">
        <f>+IFERROR(INDEX(PARAMETROS!$B$53:$B$79,MATCH(S142,PARAMETROS!$A$53:$A$79,0)),"")</f>
        <v>236460</v>
      </c>
      <c r="U142" s="782">
        <v>337791774</v>
      </c>
      <c r="V142" s="66" t="s">
        <v>204</v>
      </c>
      <c r="W142" s="61" t="str">
        <f>IF(V142="","",IF(V142="COP","N/A",IF(V142="EUR",VLOOKUP(R142,'SH EURO'!$A$6:$B$6338,2,FALSE),"REVISAR")))</f>
        <v>N/A</v>
      </c>
      <c r="X142" s="68" t="str">
        <f t="shared" si="49"/>
        <v>N/A</v>
      </c>
      <c r="Y142" s="69">
        <f>IF(V142="","",IF(V142="COP",1,IF(W142&lt;&gt;"N/A",VLOOKUP(R142,'SH TRM'!$A$9:$B$8912,2,FALSE),"REVISAR")))</f>
        <v>1</v>
      </c>
      <c r="Z142" s="777">
        <f t="shared" si="50"/>
        <v>337791774</v>
      </c>
      <c r="AA142" s="70">
        <f t="shared" si="51"/>
        <v>1428.5366404465872</v>
      </c>
      <c r="AB142" s="70" t="str">
        <f t="shared" si="52"/>
        <v/>
      </c>
      <c r="AC142" s="70" t="str">
        <f t="shared" si="53"/>
        <v/>
      </c>
      <c r="AD142" s="70" t="str">
        <f t="shared" si="54"/>
        <v/>
      </c>
      <c r="AE142" s="906"/>
      <c r="AF142" s="906"/>
      <c r="AG142" s="745" t="str">
        <f t="shared" si="56"/>
        <v/>
      </c>
      <c r="AH142" s="902"/>
      <c r="AI142" s="902"/>
      <c r="AJ142" s="745" t="str">
        <f t="shared" si="57"/>
        <v/>
      </c>
      <c r="AK142" s="902"/>
      <c r="AL142" s="902"/>
      <c r="AM142" s="745" t="str">
        <f t="shared" si="48"/>
        <v/>
      </c>
      <c r="AN142" s="703">
        <v>14</v>
      </c>
      <c r="AO142" s="906" t="s">
        <v>20</v>
      </c>
      <c r="AP142" s="906"/>
      <c r="AQ142" s="906"/>
      <c r="AR142" s="906" t="s">
        <v>20</v>
      </c>
      <c r="AS142" s="906"/>
      <c r="AT142" s="906"/>
      <c r="AU142" s="906" t="s">
        <v>20</v>
      </c>
      <c r="AV142" s="906"/>
      <c r="AW142" s="906"/>
      <c r="AX142" s="748" t="s">
        <v>20</v>
      </c>
      <c r="AY142" s="902"/>
      <c r="AZ142" s="902"/>
      <c r="BA142" s="902"/>
      <c r="BB142" s="296"/>
      <c r="BC142" s="416"/>
      <c r="BI142" s="418"/>
    </row>
    <row r="143" spans="1:61" s="280" customFormat="1" ht="114">
      <c r="A143" s="910" t="s">
        <v>58</v>
      </c>
      <c r="B143" s="40" t="s">
        <v>718</v>
      </c>
      <c r="C143" s="167">
        <v>265</v>
      </c>
      <c r="D143" s="561" t="str">
        <f>+IFERROR(INDEX(DESEMPATE!$D$3:$D$80,MATCH('EXP GEN.'!B143,DESEMPATE!$C$3:$C$80,0)),"")</f>
        <v>CARTAGENERA DE INGENIERÍA S.A.S. - CARINSA S.A.S.</v>
      </c>
      <c r="E143" s="382" t="str">
        <f>IF(D143="","",IF(VLOOKUP(D143,DESEMPATE!D$3:$E$137,2,FALSE)=1,"N/A",IF(VLOOKUP(D143,DESEMPATE!D$3:$E$137,2,FALSE)&gt;=0.51,"SI","NO")))</f>
        <v>SI</v>
      </c>
      <c r="F143" s="366" t="s">
        <v>20</v>
      </c>
      <c r="G143" s="366" t="s">
        <v>20</v>
      </c>
      <c r="H143" s="366" t="s">
        <v>20</v>
      </c>
      <c r="I143" s="173" t="s">
        <v>963</v>
      </c>
      <c r="J143" s="528" t="s">
        <v>201</v>
      </c>
      <c r="K143" s="173" t="s">
        <v>964</v>
      </c>
      <c r="L143" s="529" t="s">
        <v>965</v>
      </c>
      <c r="M143" s="173" t="s">
        <v>20</v>
      </c>
      <c r="N143" s="749" t="s">
        <v>20</v>
      </c>
      <c r="O143" s="646" t="str">
        <f t="shared" si="37"/>
        <v>SI</v>
      </c>
      <c r="P143" s="564">
        <v>0.25</v>
      </c>
      <c r="Q143" s="42">
        <v>40954</v>
      </c>
      <c r="R143" s="42">
        <v>42398</v>
      </c>
      <c r="S143" s="73">
        <f t="shared" si="55"/>
        <v>2016</v>
      </c>
      <c r="T143" s="503">
        <f>+IFERROR(INDEX(PARAMETROS!$B$53:$B$79,MATCH(S143,PARAMETROS!$A$53:$A$79,0)),"")</f>
        <v>689455</v>
      </c>
      <c r="U143" s="781">
        <v>6977164104</v>
      </c>
      <c r="V143" s="43" t="s">
        <v>204</v>
      </c>
      <c r="W143" s="40" t="str">
        <f>IF(V143="","",IF(V143="COP","N/A",IF(V143="EUR",VLOOKUP(R143,'SH EURO'!$A$6:$B$6338,2,FALSE),"REVISAR")))</f>
        <v>N/A</v>
      </c>
      <c r="X143" s="45" t="str">
        <f t="shared" si="49"/>
        <v>N/A</v>
      </c>
      <c r="Y143" s="46">
        <f>IF(V143="","",IF(V143="COP",1,IF(W143&lt;&gt;"N/A",VLOOKUP(R143,'SH TRM'!$A$9:$B$8912,2,FALSE),"REVISAR")))</f>
        <v>1</v>
      </c>
      <c r="Z143" s="778">
        <f t="shared" si="50"/>
        <v>6977164104</v>
      </c>
      <c r="AA143" s="47">
        <f t="shared" si="51"/>
        <v>10119.825230073029</v>
      </c>
      <c r="AB143" s="47">
        <f t="shared" si="52"/>
        <v>2529.9563075182573</v>
      </c>
      <c r="AC143" s="47">
        <f t="shared" si="53"/>
        <v>2529.9563075182573</v>
      </c>
      <c r="AD143" s="47">
        <f t="shared" si="54"/>
        <v>2529.9563075182573</v>
      </c>
      <c r="AE143" s="904"/>
      <c r="AF143" s="904"/>
      <c r="AG143" s="744" t="str">
        <f t="shared" si="56"/>
        <v>CUMPLE</v>
      </c>
      <c r="AH143" s="900" t="str">
        <f>IF(COUNTIF(AC143:AC146,"")=4,"",IF(SUM(AC143:AC146)&gt;=CM005M2,"CUMPLE","NO CUMPLE"))</f>
        <v>CUMPLE</v>
      </c>
      <c r="AI143" s="900" t="str">
        <f>IF(COUNTIF(AC143:AC146,"")=4,"",IF(COUNTIF(E143:E146,"N/A")&gt;0,IF(SUMIF(E143:E146,"N/A",AC143:AC146)&gt;=CM005LM2,"CUMPLE","NO CUMPLE"),IF(SUMIF(E143:E146,"SI",AC143:AC146)&gt;=CM005LM2,"CUMPLE","NO CUMPLE")))</f>
        <v>CUMPLE</v>
      </c>
      <c r="AJ143" s="744" t="str">
        <f t="shared" si="57"/>
        <v>CUMPLE</v>
      </c>
      <c r="AK143" s="900" t="str">
        <f>IF(COUNTIF(AD143:AD146,"")=4,"",IF(SUM(AD143:AD146)&gt;=CM005M3,"CUMPLE","NO CUMPLE"))</f>
        <v>CUMPLE</v>
      </c>
      <c r="AL143" s="900" t="str">
        <f>IF(COUNTIF(AD143:AD146,"")=4,"",IF(COUNTIF(E143:E146,"N/A")&gt;0,IF(SUMIF(E143:E146,"N/A",AD143:AD146)&gt;=CM005LM3,"CUMPLE","NO CUMPLE"),IF(SUMIF(E143:E146,"SI",AD143:AD146)&gt;=CM005LM3,"CUMPLE","NO CUMPLE")))</f>
        <v>CUMPLE</v>
      </c>
      <c r="AM143" s="744" t="str">
        <f t="shared" si="48"/>
        <v>CUMPLE</v>
      </c>
      <c r="AN143" s="702" t="s">
        <v>1009</v>
      </c>
      <c r="AO143" s="912"/>
      <c r="AP143" s="912"/>
      <c r="AQ143" s="912"/>
      <c r="AR143" s="912"/>
      <c r="AS143" s="912"/>
      <c r="AT143" s="912"/>
      <c r="AU143" s="912"/>
      <c r="AV143" s="912"/>
      <c r="AW143" s="912"/>
      <c r="AX143" s="749" t="s">
        <v>1009</v>
      </c>
      <c r="AY143" s="900" t="s">
        <v>19</v>
      </c>
      <c r="AZ143" s="900" t="s">
        <v>19</v>
      </c>
      <c r="BA143" s="900" t="s">
        <v>19</v>
      </c>
      <c r="BB143" s="566"/>
      <c r="BC143" s="300"/>
      <c r="BI143" s="283"/>
    </row>
    <row r="144" spans="1:61" s="280" customFormat="1" ht="114">
      <c r="A144" s="911"/>
      <c r="B144" s="13" t="s">
        <v>720</v>
      </c>
      <c r="C144" s="164">
        <v>269</v>
      </c>
      <c r="D144" s="14" t="str">
        <f>+IFERROR(INDEX(DESEMPATE!$D$3:$D$80,MATCH('EXP GEN.'!B144,DESEMPATE!$C$3:$C$80,0)),"")</f>
        <v>GERENCIA INTERVENTORÍA Y CONSULTORÍA S.A.S. - GIC S.A.S.</v>
      </c>
      <c r="E144" s="299" t="str">
        <f>IF(D144="","",IF(VLOOKUP(D144,DESEMPATE!D$3:$E$137,2,FALSE)=1,"N/A",IF(VLOOKUP(D144,DESEMPATE!D$3:$E$137,2,FALSE)&gt;=0.51,"SI","NO")))</f>
        <v>NO</v>
      </c>
      <c r="F144" s="364" t="s">
        <v>20</v>
      </c>
      <c r="G144" s="364" t="s">
        <v>20</v>
      </c>
      <c r="H144" s="364" t="s">
        <v>20</v>
      </c>
      <c r="I144" s="24" t="s">
        <v>966</v>
      </c>
      <c r="J144" s="526" t="s">
        <v>210</v>
      </c>
      <c r="K144" s="24" t="s">
        <v>967</v>
      </c>
      <c r="L144" s="288" t="s">
        <v>968</v>
      </c>
      <c r="M144" s="24" t="s">
        <v>20</v>
      </c>
      <c r="N144" s="747" t="s">
        <v>20</v>
      </c>
      <c r="O144" s="646" t="str">
        <f t="shared" si="37"/>
        <v>SI</v>
      </c>
      <c r="P144" s="25">
        <v>1</v>
      </c>
      <c r="Q144" s="18">
        <v>37572</v>
      </c>
      <c r="R144" s="18">
        <v>38330</v>
      </c>
      <c r="S144" s="19">
        <f t="shared" si="55"/>
        <v>2004</v>
      </c>
      <c r="T144" s="20">
        <f>+IFERROR(INDEX(PARAMETROS!$B$53:$B$79,MATCH(S144,PARAMETROS!$A$53:$A$79,0)),"")</f>
        <v>358000</v>
      </c>
      <c r="U144" s="773">
        <v>610050.4</v>
      </c>
      <c r="V144" s="20" t="s">
        <v>213</v>
      </c>
      <c r="W144" s="13">
        <f>IF(V144="","",IF(V144="COP","N/A",IF(V144="EUR",VLOOKUP(R144,'SH EURO'!$A$6:$B$6338,2,FALSE),"REVISAR")))</f>
        <v>1.3329</v>
      </c>
      <c r="X144" s="22">
        <f t="shared" si="49"/>
        <v>813136.17816000001</v>
      </c>
      <c r="Y144" s="23">
        <f>IF(V144="","",IF(V144="COP",1,IF(W144&lt;&gt;"N/A",VLOOKUP(R144,'SH TRM'!$A$9:$B$8912,2,FALSE),"REVISAR")))</f>
        <v>2455.12</v>
      </c>
      <c r="Z144" s="776">
        <f t="shared" si="50"/>
        <v>1996346893.724179</v>
      </c>
      <c r="AA144" s="12">
        <f t="shared" si="51"/>
        <v>5576.3879712965891</v>
      </c>
      <c r="AB144" s="12">
        <f t="shared" si="52"/>
        <v>5576.3879712965891</v>
      </c>
      <c r="AC144" s="12">
        <f t="shared" si="53"/>
        <v>5576.3879712965891</v>
      </c>
      <c r="AD144" s="12">
        <f t="shared" si="54"/>
        <v>5576.3879712965891</v>
      </c>
      <c r="AE144" s="903"/>
      <c r="AF144" s="903"/>
      <c r="AG144" s="638" t="str">
        <f t="shared" si="56"/>
        <v>CUMPLE</v>
      </c>
      <c r="AH144" s="901"/>
      <c r="AI144" s="901"/>
      <c r="AJ144" s="638" t="str">
        <f t="shared" si="57"/>
        <v>CUMPLE</v>
      </c>
      <c r="AK144" s="901"/>
      <c r="AL144" s="901"/>
      <c r="AM144" s="638" t="str">
        <f t="shared" si="48"/>
        <v>CUMPLE</v>
      </c>
      <c r="AN144" s="12" t="s">
        <v>1010</v>
      </c>
      <c r="AO144" s="903"/>
      <c r="AP144" s="903"/>
      <c r="AQ144" s="903"/>
      <c r="AR144" s="903"/>
      <c r="AS144" s="903"/>
      <c r="AT144" s="903"/>
      <c r="AU144" s="903"/>
      <c r="AV144" s="903"/>
      <c r="AW144" s="903"/>
      <c r="AX144" s="747" t="s">
        <v>1010</v>
      </c>
      <c r="AY144" s="901"/>
      <c r="AZ144" s="901"/>
      <c r="BA144" s="901"/>
      <c r="BB144" s="297"/>
      <c r="BC144" s="300"/>
      <c r="BI144" s="283"/>
    </row>
    <row r="145" spans="1:61" s="280" customFormat="1" ht="114">
      <c r="A145" s="911"/>
      <c r="B145" s="13" t="s">
        <v>720</v>
      </c>
      <c r="C145" s="164">
        <v>275</v>
      </c>
      <c r="D145" s="14" t="str">
        <f>+IFERROR(INDEX(DESEMPATE!$D$3:$D$80,MATCH('EXP GEN.'!B145,DESEMPATE!$C$3:$C$80,0)),"")</f>
        <v>GERENCIA INTERVENTORÍA Y CONSULTORÍA S.A.S. - GIC S.A.S.</v>
      </c>
      <c r="E145" s="299" t="str">
        <f>IF(D145="","",IF(VLOOKUP(D145,DESEMPATE!D$3:$E$137,2,FALSE)=1,"N/A",IF(VLOOKUP(D145,DESEMPATE!D$3:$E$137,2,FALSE)&gt;=0.51,"SI","NO")))</f>
        <v>NO</v>
      </c>
      <c r="F145" s="364" t="s">
        <v>20</v>
      </c>
      <c r="G145" s="364" t="s">
        <v>20</v>
      </c>
      <c r="H145" s="364" t="s">
        <v>20</v>
      </c>
      <c r="I145" s="24" t="s">
        <v>966</v>
      </c>
      <c r="J145" s="526" t="s">
        <v>210</v>
      </c>
      <c r="K145" s="24" t="s">
        <v>967</v>
      </c>
      <c r="L145" s="288" t="s">
        <v>969</v>
      </c>
      <c r="M145" s="24" t="s">
        <v>20</v>
      </c>
      <c r="N145" s="747" t="s">
        <v>20</v>
      </c>
      <c r="O145" s="646" t="str">
        <f t="shared" si="37"/>
        <v>SI</v>
      </c>
      <c r="P145" s="25">
        <v>1</v>
      </c>
      <c r="Q145" s="18">
        <v>40400</v>
      </c>
      <c r="R145" s="18">
        <v>40753</v>
      </c>
      <c r="S145" s="19">
        <f t="shared" si="55"/>
        <v>2011</v>
      </c>
      <c r="T145" s="20">
        <f>+IFERROR(INDEX(PARAMETROS!$B$53:$B$79,MATCH(S145,PARAMETROS!$A$53:$A$79,0)),"")</f>
        <v>535600</v>
      </c>
      <c r="U145" s="773">
        <v>655152.30000000005</v>
      </c>
      <c r="V145" s="20" t="s">
        <v>213</v>
      </c>
      <c r="W145" s="13">
        <f>IF(V145="","",IF(V145="COP","N/A",IF(V145="EUR",VLOOKUP(R145,'SH EURO'!$A$6:$B$6338,2,FALSE),"REVISAR")))</f>
        <v>1.4332</v>
      </c>
      <c r="X145" s="22">
        <f t="shared" si="49"/>
        <v>938964.27636000013</v>
      </c>
      <c r="Y145" s="23">
        <f>IF(V145="","",IF(V145="COP",1,IF(W145&lt;&gt;"N/A",VLOOKUP(R145,'SH TRM'!$A$9:$B$8912,2,FALSE),"REVISAR")))</f>
        <v>1771.15</v>
      </c>
      <c r="Z145" s="776">
        <f t="shared" si="50"/>
        <v>1663046578.0750144</v>
      </c>
      <c r="AA145" s="12">
        <f t="shared" si="51"/>
        <v>3105.0160158234025</v>
      </c>
      <c r="AB145" s="12">
        <f t="shared" si="52"/>
        <v>3105.0160158234025</v>
      </c>
      <c r="AC145" s="12">
        <f t="shared" si="53"/>
        <v>3105.0160158234025</v>
      </c>
      <c r="AD145" s="12">
        <f t="shared" si="54"/>
        <v>3105.0160158234025</v>
      </c>
      <c r="AE145" s="903"/>
      <c r="AF145" s="903"/>
      <c r="AG145" s="638" t="str">
        <f t="shared" si="56"/>
        <v>CUMPLE</v>
      </c>
      <c r="AH145" s="901"/>
      <c r="AI145" s="901"/>
      <c r="AJ145" s="638" t="str">
        <f t="shared" si="57"/>
        <v>CUMPLE</v>
      </c>
      <c r="AK145" s="901"/>
      <c r="AL145" s="901"/>
      <c r="AM145" s="638" t="str">
        <f t="shared" si="48"/>
        <v>CUMPLE</v>
      </c>
      <c r="AN145" s="12" t="s">
        <v>1010</v>
      </c>
      <c r="AO145" s="903"/>
      <c r="AP145" s="903"/>
      <c r="AQ145" s="903"/>
      <c r="AR145" s="903"/>
      <c r="AS145" s="903"/>
      <c r="AT145" s="903"/>
      <c r="AU145" s="903"/>
      <c r="AV145" s="903"/>
      <c r="AW145" s="903"/>
      <c r="AX145" s="747" t="s">
        <v>1010</v>
      </c>
      <c r="AY145" s="901"/>
      <c r="AZ145" s="901"/>
      <c r="BA145" s="901"/>
      <c r="BB145" s="297"/>
      <c r="BC145" s="300"/>
      <c r="BI145" s="283"/>
    </row>
    <row r="146" spans="1:61" s="417" customFormat="1" ht="114.75" thickBot="1">
      <c r="A146" s="911"/>
      <c r="B146" s="61" t="s">
        <v>720</v>
      </c>
      <c r="C146" s="165">
        <v>284</v>
      </c>
      <c r="D146" s="76" t="str">
        <f>+IFERROR(INDEX(DESEMPATE!$D$3:$D$80,MATCH('EXP GEN.'!B146,DESEMPATE!$C$3:$C$80,0)),"")</f>
        <v>GERENCIA INTERVENTORÍA Y CONSULTORÍA S.A.S. - GIC S.A.S.</v>
      </c>
      <c r="E146" s="381" t="str">
        <f>IF(D146="","",IF(VLOOKUP(D146,DESEMPATE!D$3:$E$137,2,FALSE)=1,"N/A",IF(VLOOKUP(D146,DESEMPATE!D$3:$E$137,2,FALSE)&gt;=0.51,"SI","NO")))</f>
        <v>NO</v>
      </c>
      <c r="F146" s="365" t="s">
        <v>20</v>
      </c>
      <c r="G146" s="365" t="s">
        <v>20</v>
      </c>
      <c r="H146" s="365" t="s">
        <v>20</v>
      </c>
      <c r="I146" s="170" t="s">
        <v>966</v>
      </c>
      <c r="J146" s="527" t="s">
        <v>210</v>
      </c>
      <c r="K146" s="170" t="s">
        <v>967</v>
      </c>
      <c r="L146" s="290" t="s">
        <v>970</v>
      </c>
      <c r="M146" s="170" t="s">
        <v>20</v>
      </c>
      <c r="N146" s="748" t="s">
        <v>20</v>
      </c>
      <c r="O146" s="745" t="str">
        <f t="shared" si="37"/>
        <v>SI</v>
      </c>
      <c r="P146" s="75">
        <v>1</v>
      </c>
      <c r="Q146" s="64">
        <v>39839</v>
      </c>
      <c r="R146" s="64">
        <v>40339</v>
      </c>
      <c r="S146" s="65">
        <f t="shared" si="55"/>
        <v>2010</v>
      </c>
      <c r="T146" s="66">
        <f>+IFERROR(INDEX(PARAMETROS!$B$53:$B$79,MATCH(S146,PARAMETROS!$A$53:$A$79,0)),"")</f>
        <v>515000</v>
      </c>
      <c r="U146" s="782">
        <v>864969.84</v>
      </c>
      <c r="V146" s="66" t="s">
        <v>213</v>
      </c>
      <c r="W146" s="61">
        <f>IF(V146="","",IF(V146="COP","N/A",IF(V146="EUR",VLOOKUP(R146,'SH EURO'!$A$6:$B$6338,2,FALSE),"REVISAR")))</f>
        <v>1.1989000000000001</v>
      </c>
      <c r="X146" s="68">
        <f t="shared" si="49"/>
        <v>1037012.3411760001</v>
      </c>
      <c r="Y146" s="69">
        <f>IF(V146="","",IF(V146="COP",1,IF(W146&lt;&gt;"N/A",VLOOKUP(R146,'SH TRM'!$A$9:$B$8912,2,FALSE),"REVISAR")))</f>
        <v>1943.41</v>
      </c>
      <c r="Z146" s="777">
        <f t="shared" si="50"/>
        <v>2015340153.9648504</v>
      </c>
      <c r="AA146" s="70">
        <f t="shared" si="51"/>
        <v>3913.2818523589331</v>
      </c>
      <c r="AB146" s="70">
        <f t="shared" si="52"/>
        <v>3913.2818523589331</v>
      </c>
      <c r="AC146" s="70">
        <f t="shared" si="53"/>
        <v>3913.2818523589331</v>
      </c>
      <c r="AD146" s="70">
        <f t="shared" si="54"/>
        <v>3913.2818523589331</v>
      </c>
      <c r="AE146" s="903"/>
      <c r="AF146" s="903"/>
      <c r="AG146" s="748" t="str">
        <f t="shared" si="56"/>
        <v>CUMPLE</v>
      </c>
      <c r="AH146" s="901"/>
      <c r="AI146" s="901"/>
      <c r="AJ146" s="748" t="str">
        <f t="shared" si="57"/>
        <v>CUMPLE</v>
      </c>
      <c r="AK146" s="901"/>
      <c r="AL146" s="901"/>
      <c r="AM146" s="748" t="str">
        <f t="shared" si="48"/>
        <v>CUMPLE</v>
      </c>
      <c r="AN146" s="70" t="s">
        <v>1010</v>
      </c>
      <c r="AO146" s="906"/>
      <c r="AP146" s="906"/>
      <c r="AQ146" s="906"/>
      <c r="AR146" s="906"/>
      <c r="AS146" s="906"/>
      <c r="AT146" s="906"/>
      <c r="AU146" s="906"/>
      <c r="AV146" s="906"/>
      <c r="AW146" s="906"/>
      <c r="AX146" s="748" t="s">
        <v>1010</v>
      </c>
      <c r="AY146" s="902"/>
      <c r="AZ146" s="902"/>
      <c r="BA146" s="902"/>
      <c r="BB146" s="296"/>
      <c r="BC146" s="416"/>
      <c r="BI146" s="418"/>
    </row>
    <row r="147" spans="1:61" s="280" customFormat="1" ht="47.25">
      <c r="A147" s="910" t="s">
        <v>59</v>
      </c>
      <c r="B147" s="40" t="s">
        <v>723</v>
      </c>
      <c r="C147" s="167">
        <v>298</v>
      </c>
      <c r="D147" s="561" t="str">
        <f>+IFERROR(INDEX(DESEMPATE!$D$3:$D$80,MATCH('EXP GEN.'!B147,DESEMPATE!$C$3:$C$80,0)),"")</f>
        <v>INYPSA INFORMES Y PROYECTOS COLOMBIA S.A.S.</v>
      </c>
      <c r="E147" s="382" t="str">
        <f>IF(D147="","",IF(VLOOKUP(D147,DESEMPATE!D$3:$E$137,2,FALSE)=1,"N/A",IF(VLOOKUP(D147,DESEMPATE!D$3:$E$137,2,FALSE)&gt;=0.51,"SI","NO")))</f>
        <v>SI</v>
      </c>
      <c r="F147" s="366" t="s">
        <v>20</v>
      </c>
      <c r="G147" s="366" t="s">
        <v>20</v>
      </c>
      <c r="H147" s="366" t="s">
        <v>20</v>
      </c>
      <c r="I147" s="173" t="s">
        <v>223</v>
      </c>
      <c r="J147" s="528" t="s">
        <v>210</v>
      </c>
      <c r="K147" s="173" t="s">
        <v>971</v>
      </c>
      <c r="L147" s="529" t="s">
        <v>972</v>
      </c>
      <c r="M147" s="173" t="s">
        <v>20</v>
      </c>
      <c r="N147" s="749" t="s">
        <v>20</v>
      </c>
      <c r="O147" s="646" t="str">
        <f t="shared" si="37"/>
        <v>SI</v>
      </c>
      <c r="P147" s="564">
        <v>1</v>
      </c>
      <c r="Q147" s="42">
        <v>38096</v>
      </c>
      <c r="R147" s="42">
        <v>39325</v>
      </c>
      <c r="S147" s="73">
        <f t="shared" si="55"/>
        <v>2007</v>
      </c>
      <c r="T147" s="503">
        <f>+IFERROR(INDEX(PARAMETROS!$B$53:$B$79,MATCH(S147,PARAMETROS!$A$53:$A$79,0)),"")</f>
        <v>433700</v>
      </c>
      <c r="U147" s="781">
        <v>1579261.69</v>
      </c>
      <c r="V147" s="43" t="s">
        <v>213</v>
      </c>
      <c r="W147" s="40">
        <f>IF(V147="","",IF(V147="COP","N/A",IF(V147="EUR",VLOOKUP(R147,'SH EURO'!$A$6:$B$6338,2,FALSE),"REVISAR")))</f>
        <v>1.3645</v>
      </c>
      <c r="X147" s="45">
        <f t="shared" si="49"/>
        <v>2154902.5760050002</v>
      </c>
      <c r="Y147" s="46">
        <f>IF(V147="","",IF(V147="COP",1,IF(W147&lt;&gt;"N/A",VLOOKUP(R147,'SH TRM'!$A$9:$B$8912,2,FALSE),"REVISAR")))</f>
        <v>2173.17</v>
      </c>
      <c r="Z147" s="778">
        <f t="shared" si="50"/>
        <v>4682969631.0967865</v>
      </c>
      <c r="AA147" s="47">
        <f t="shared" si="51"/>
        <v>10797.716465521758</v>
      </c>
      <c r="AB147" s="47">
        <f t="shared" si="52"/>
        <v>10797.716465521758</v>
      </c>
      <c r="AC147" s="47">
        <f t="shared" si="53"/>
        <v>10797.716465521758</v>
      </c>
      <c r="AD147" s="47">
        <f t="shared" si="54"/>
        <v>10797.716465521758</v>
      </c>
      <c r="AE147" s="904" t="str">
        <f>IF(COUNTIF(AB147:AB150,"")=4,"",IF(SUM(AB147:AB150)&gt;=CM005M1,"CUMPLE","NO CUMPLE"))</f>
        <v>CUMPLE</v>
      </c>
      <c r="AF147" s="904" t="str">
        <f>IF(COUNTIF(AB147:AB150,"")=4,"",IF(COUNTIF(E147:E150,"N/A")&gt;0,IF(SUMIF(E147:E150,"N/A",AB147:AB150)&gt;=CM005LM1,"CUMPLE","NO CUMPLE"),IF(SUMIF(E147:E150,"SI",AB147:AB150)&gt;=CM005LM1,"CUMPLE","NO CUMPLE")))</f>
        <v>CUMPLE</v>
      </c>
      <c r="AG147" s="744" t="str">
        <f t="shared" si="56"/>
        <v>CUMPLE</v>
      </c>
      <c r="AH147" s="900" t="str">
        <f>IF(COUNTIF(AC147:AC150,"")=4,"",IF(SUM(AC147:AC150)&gt;=CM005M2,"CUMPLE","NO CUMPLE"))</f>
        <v>CUMPLE</v>
      </c>
      <c r="AI147" s="900" t="str">
        <f>IF(COUNTIF(AC147:AC150,"")=4,"",IF(COUNTIF(E147:E150,"N/A")&gt;0,IF(SUMIF(E147:E150,"N/A",AC147:AC150)&gt;=CM005LM2,"CUMPLE","NO CUMPLE"),IF(SUMIF(E147:E150,"SI",AC147:AC150)&gt;=CM005LM2,"CUMPLE","NO CUMPLE")))</f>
        <v>CUMPLE</v>
      </c>
      <c r="AJ147" s="744" t="str">
        <f t="shared" si="57"/>
        <v>CUMPLE</v>
      </c>
      <c r="AK147" s="900" t="str">
        <f>IF(COUNTIF(AD147:AD150,"")=4,"",IF(SUM(AD147:AD150)&gt;=CM005M3,"CUMPLE","NO CUMPLE"))</f>
        <v>CUMPLE</v>
      </c>
      <c r="AL147" s="900" t="str">
        <f>IF(COUNTIF(AD147:AD150,"")=4,"",IF(COUNTIF(E147:E150,"N/A")&gt;0,IF(SUMIF(E147:E150,"N/A",AD147:AD150)&gt;=CM005LM3,"CUMPLE","NO CUMPLE"),IF(SUMIF(E147:E150,"SI",AD147:AD150)&gt;=CM005LM3,"CUMPLE","NO CUMPLE")))</f>
        <v>CUMPLE</v>
      </c>
      <c r="AM147" s="744" t="str">
        <f t="shared" si="48"/>
        <v>CUMPLE</v>
      </c>
      <c r="AN147" s="702">
        <v>25</v>
      </c>
      <c r="AO147" s="912" t="s">
        <v>20</v>
      </c>
      <c r="AP147" s="912"/>
      <c r="AQ147" s="912"/>
      <c r="AR147" s="912" t="s">
        <v>20</v>
      </c>
      <c r="AS147" s="912"/>
      <c r="AT147" s="912"/>
      <c r="AU147" s="912" t="s">
        <v>20</v>
      </c>
      <c r="AV147" s="912"/>
      <c r="AW147" s="912"/>
      <c r="AX147" s="749" t="s">
        <v>20</v>
      </c>
      <c r="AY147" s="900" t="s">
        <v>19</v>
      </c>
      <c r="AZ147" s="900" t="s">
        <v>19</v>
      </c>
      <c r="BA147" s="900" t="s">
        <v>19</v>
      </c>
      <c r="BB147" s="566"/>
      <c r="BC147" s="300"/>
      <c r="BI147" s="283"/>
    </row>
    <row r="148" spans="1:61" s="280" customFormat="1" ht="47.25">
      <c r="A148" s="911"/>
      <c r="B148" s="13" t="s">
        <v>723</v>
      </c>
      <c r="C148" s="164">
        <v>302</v>
      </c>
      <c r="D148" s="14" t="str">
        <f>+IFERROR(INDEX(DESEMPATE!$D$3:$D$80,MATCH('EXP GEN.'!B148,DESEMPATE!$C$3:$C$80,0)),"")</f>
        <v>INYPSA INFORMES Y PROYECTOS COLOMBIA S.A.S.</v>
      </c>
      <c r="E148" s="299" t="str">
        <f>IF(D148="","",IF(VLOOKUP(D148,DESEMPATE!D$3:$E$137,2,FALSE)=1,"N/A",IF(VLOOKUP(D148,DESEMPATE!D$3:$E$137,2,FALSE)&gt;=0.51,"SI","NO")))</f>
        <v>SI</v>
      </c>
      <c r="F148" s="364" t="s">
        <v>20</v>
      </c>
      <c r="G148" s="364" t="s">
        <v>20</v>
      </c>
      <c r="H148" s="364" t="s">
        <v>20</v>
      </c>
      <c r="I148" s="24" t="s">
        <v>973</v>
      </c>
      <c r="J148" s="526" t="s">
        <v>210</v>
      </c>
      <c r="K148" s="24" t="s">
        <v>967</v>
      </c>
      <c r="L148" s="288" t="s">
        <v>974</v>
      </c>
      <c r="M148" s="24" t="s">
        <v>20</v>
      </c>
      <c r="N148" s="747" t="s">
        <v>20</v>
      </c>
      <c r="O148" s="646" t="str">
        <f t="shared" si="37"/>
        <v>SI</v>
      </c>
      <c r="P148" s="25">
        <v>1</v>
      </c>
      <c r="Q148" s="18">
        <v>34151</v>
      </c>
      <c r="R148" s="18">
        <v>34393</v>
      </c>
      <c r="S148" s="19">
        <f t="shared" si="55"/>
        <v>1994</v>
      </c>
      <c r="T148" s="20">
        <f>+IFERROR(INDEX(PARAMETROS!$B$53:$B$79,MATCH(S148,PARAMETROS!$A$53:$A$79,0)),"")</f>
        <v>98700</v>
      </c>
      <c r="U148" s="773">
        <v>4975000</v>
      </c>
      <c r="V148" s="20" t="s">
        <v>1007</v>
      </c>
      <c r="W148" s="13">
        <v>7.1599999999999997E-3</v>
      </c>
      <c r="X148" s="22">
        <f t="shared" si="49"/>
        <v>35621</v>
      </c>
      <c r="Y148" s="23">
        <f>IF(V148="","",IF(V148="COP",1,IF(W148&lt;&gt;"N/A",VLOOKUP(R148,'SH TRM'!$A$9:$B$8912,2,FALSE),"REVISAR")))</f>
        <v>819.7</v>
      </c>
      <c r="Z148" s="776">
        <f t="shared" si="50"/>
        <v>29198533.700000003</v>
      </c>
      <c r="AA148" s="12">
        <f t="shared" si="51"/>
        <v>295.83114184397164</v>
      </c>
      <c r="AB148" s="12">
        <f t="shared" si="52"/>
        <v>295.83114184397164</v>
      </c>
      <c r="AC148" s="12">
        <f t="shared" si="53"/>
        <v>295.83114184397164</v>
      </c>
      <c r="AD148" s="12">
        <f t="shared" si="54"/>
        <v>295.83114184397164</v>
      </c>
      <c r="AE148" s="903"/>
      <c r="AF148" s="903"/>
      <c r="AG148" s="638" t="str">
        <f t="shared" si="56"/>
        <v>CUMPLE</v>
      </c>
      <c r="AH148" s="901"/>
      <c r="AI148" s="901"/>
      <c r="AJ148" s="638" t="str">
        <f t="shared" si="57"/>
        <v>CUMPLE</v>
      </c>
      <c r="AK148" s="901"/>
      <c r="AL148" s="901"/>
      <c r="AM148" s="638" t="str">
        <f t="shared" si="48"/>
        <v>CUMPLE</v>
      </c>
      <c r="AN148" s="169">
        <v>97</v>
      </c>
      <c r="AO148" s="903" t="s">
        <v>20</v>
      </c>
      <c r="AP148" s="903"/>
      <c r="AQ148" s="903"/>
      <c r="AR148" s="903" t="s">
        <v>20</v>
      </c>
      <c r="AS148" s="903"/>
      <c r="AT148" s="903"/>
      <c r="AU148" s="903" t="s">
        <v>20</v>
      </c>
      <c r="AV148" s="903"/>
      <c r="AW148" s="903"/>
      <c r="AX148" s="747" t="s">
        <v>20</v>
      </c>
      <c r="AY148" s="901"/>
      <c r="AZ148" s="901"/>
      <c r="BA148" s="901"/>
      <c r="BB148" s="297"/>
      <c r="BC148" s="300"/>
      <c r="BI148" s="283"/>
    </row>
    <row r="149" spans="1:61" s="280" customFormat="1" ht="99.75">
      <c r="A149" s="911"/>
      <c r="B149" s="13" t="s">
        <v>723</v>
      </c>
      <c r="C149" s="164">
        <v>305</v>
      </c>
      <c r="D149" s="14" t="str">
        <f>+IFERROR(INDEX(DESEMPATE!$D$3:$D$80,MATCH('EXP GEN.'!B149,DESEMPATE!$C$3:$C$80,0)),"")</f>
        <v>INYPSA INFORMES Y PROYECTOS COLOMBIA S.A.S.</v>
      </c>
      <c r="E149" s="299" t="str">
        <f>IF(D149="","",IF(VLOOKUP(D149,DESEMPATE!D$3:$E$137,2,FALSE)=1,"N/A",IF(VLOOKUP(D149,DESEMPATE!D$3:$E$137,2,FALSE)&gt;=0.51,"SI","NO")))</f>
        <v>SI</v>
      </c>
      <c r="F149" s="364" t="s">
        <v>20</v>
      </c>
      <c r="G149" s="364" t="s">
        <v>20</v>
      </c>
      <c r="H149" s="364" t="s">
        <v>20</v>
      </c>
      <c r="I149" s="24" t="s">
        <v>963</v>
      </c>
      <c r="J149" s="526" t="s">
        <v>201</v>
      </c>
      <c r="K149" s="24" t="s">
        <v>975</v>
      </c>
      <c r="L149" s="288" t="s">
        <v>976</v>
      </c>
      <c r="M149" s="24" t="s">
        <v>20</v>
      </c>
      <c r="N149" s="747" t="s">
        <v>20</v>
      </c>
      <c r="O149" s="646" t="str">
        <f t="shared" si="37"/>
        <v>SI</v>
      </c>
      <c r="P149" s="25">
        <v>0.35</v>
      </c>
      <c r="Q149" s="18">
        <v>41075</v>
      </c>
      <c r="R149" s="18">
        <v>42501</v>
      </c>
      <c r="S149" s="19">
        <f t="shared" si="55"/>
        <v>2016</v>
      </c>
      <c r="T149" s="20">
        <f>+IFERROR(INDEX(PARAMETROS!$B$53:$B$79,MATCH(S149,PARAMETROS!$A$53:$A$79,0)),"")</f>
        <v>689455</v>
      </c>
      <c r="U149" s="773">
        <v>7802498085</v>
      </c>
      <c r="V149" s="20" t="s">
        <v>204</v>
      </c>
      <c r="W149" s="13" t="str">
        <f>IF(V149="","",IF(V149="COP","N/A",IF(V149="EUR",VLOOKUP(R149,'SH EURO'!$A$6:$B$6338,2,FALSE),"REVISAR")))</f>
        <v>N/A</v>
      </c>
      <c r="X149" s="22" t="str">
        <f t="shared" si="49"/>
        <v>N/A</v>
      </c>
      <c r="Y149" s="23">
        <f>IF(V149="","",IF(V149="COP",1,IF(W149&lt;&gt;"N/A",VLOOKUP(R149,'SH TRM'!$A$9:$B$8912,2,FALSE),"REVISAR")))</f>
        <v>1</v>
      </c>
      <c r="Z149" s="776">
        <f t="shared" si="50"/>
        <v>7802498085</v>
      </c>
      <c r="AA149" s="12">
        <f t="shared" si="51"/>
        <v>11316.906955493832</v>
      </c>
      <c r="AB149" s="12">
        <f t="shared" si="52"/>
        <v>3960.9174344228409</v>
      </c>
      <c r="AC149" s="12">
        <f t="shared" si="53"/>
        <v>3960.9174344228409</v>
      </c>
      <c r="AD149" s="12">
        <f t="shared" si="54"/>
        <v>3960.9174344228409</v>
      </c>
      <c r="AE149" s="903"/>
      <c r="AF149" s="903"/>
      <c r="AG149" s="638" t="str">
        <f t="shared" si="56"/>
        <v>CUMPLE</v>
      </c>
      <c r="AH149" s="901"/>
      <c r="AI149" s="901"/>
      <c r="AJ149" s="638" t="str">
        <f t="shared" si="57"/>
        <v>CUMPLE</v>
      </c>
      <c r="AK149" s="901"/>
      <c r="AL149" s="901"/>
      <c r="AM149" s="638" t="str">
        <f t="shared" si="48"/>
        <v>CUMPLE</v>
      </c>
      <c r="AN149" s="12" t="s">
        <v>1009</v>
      </c>
      <c r="AO149" s="903"/>
      <c r="AP149" s="903"/>
      <c r="AQ149" s="903"/>
      <c r="AR149" s="903"/>
      <c r="AS149" s="903"/>
      <c r="AT149" s="903"/>
      <c r="AU149" s="903"/>
      <c r="AV149" s="903"/>
      <c r="AW149" s="903"/>
      <c r="AX149" s="747" t="s">
        <v>1009</v>
      </c>
      <c r="AY149" s="901"/>
      <c r="AZ149" s="901"/>
      <c r="BA149" s="901"/>
      <c r="BB149" s="297"/>
      <c r="BC149" s="300"/>
      <c r="BI149" s="283"/>
    </row>
    <row r="150" spans="1:61" s="417" customFormat="1" ht="43.5" thickBot="1">
      <c r="A150" s="911"/>
      <c r="B150" s="61" t="s">
        <v>725</v>
      </c>
      <c r="C150" s="165">
        <v>367</v>
      </c>
      <c r="D150" s="76" t="str">
        <f>+IFERROR(INDEX(DESEMPATE!$D$3:$D$80,MATCH('EXP GEN.'!B150,DESEMPATE!$C$3:$C$80,0)),"")</f>
        <v>D&amp;B INGENIEROS CIVILES S.A.S.</v>
      </c>
      <c r="E150" s="381" t="str">
        <f>IF(D150="","",IF(VLOOKUP(D150,DESEMPATE!D$3:$E$137,2,FALSE)=1,"N/A",IF(VLOOKUP(D150,DESEMPATE!D$3:$E$137,2,FALSE)&gt;=0.51,"SI","NO")))</f>
        <v>NO</v>
      </c>
      <c r="F150" s="365" t="s">
        <v>20</v>
      </c>
      <c r="G150" s="365" t="s">
        <v>20</v>
      </c>
      <c r="H150" s="365" t="s">
        <v>20</v>
      </c>
      <c r="I150" s="170" t="s">
        <v>977</v>
      </c>
      <c r="J150" s="527" t="s">
        <v>978</v>
      </c>
      <c r="K150" s="170" t="s">
        <v>979</v>
      </c>
      <c r="L150" s="290" t="s">
        <v>980</v>
      </c>
      <c r="M150" s="170" t="s">
        <v>20</v>
      </c>
      <c r="N150" s="748" t="s">
        <v>20</v>
      </c>
      <c r="O150" s="745" t="str">
        <f t="shared" si="37"/>
        <v>SI</v>
      </c>
      <c r="P150" s="75">
        <v>1</v>
      </c>
      <c r="Q150" s="64">
        <v>39884</v>
      </c>
      <c r="R150" s="64">
        <v>41942</v>
      </c>
      <c r="S150" s="65">
        <f t="shared" si="55"/>
        <v>2014</v>
      </c>
      <c r="T150" s="66">
        <f>+IFERROR(INDEX(PARAMETROS!$B$53:$B$79,MATCH(S150,PARAMETROS!$A$53:$A$79,0)),"")</f>
        <v>616000</v>
      </c>
      <c r="U150" s="783">
        <v>28503500000</v>
      </c>
      <c r="V150" s="66" t="s">
        <v>1008</v>
      </c>
      <c r="W150" s="61">
        <v>2.1000000000000001E-4</v>
      </c>
      <c r="X150" s="68">
        <f t="shared" si="49"/>
        <v>5985735</v>
      </c>
      <c r="Y150" s="69">
        <f>IF(V150="","",IF(V150="COP",1,IF(W150&lt;&gt;"N/A",VLOOKUP(R150,'SH TRM'!$A$9:$B$8912,2,FALSE),"REVISAR")))</f>
        <v>2044.55</v>
      </c>
      <c r="Z150" s="777">
        <f t="shared" si="50"/>
        <v>12238134494.25</v>
      </c>
      <c r="AA150" s="70">
        <f t="shared" si="51"/>
        <v>19867.101451704544</v>
      </c>
      <c r="AB150" s="70">
        <f t="shared" si="52"/>
        <v>19867.101451704544</v>
      </c>
      <c r="AC150" s="70">
        <f t="shared" si="53"/>
        <v>19867.101451704544</v>
      </c>
      <c r="AD150" s="70">
        <f t="shared" si="54"/>
        <v>19867.101451704544</v>
      </c>
      <c r="AE150" s="903"/>
      <c r="AF150" s="903"/>
      <c r="AG150" s="748" t="str">
        <f t="shared" si="56"/>
        <v>CUMPLE</v>
      </c>
      <c r="AH150" s="901"/>
      <c r="AI150" s="901"/>
      <c r="AJ150" s="748" t="str">
        <f t="shared" si="57"/>
        <v>CUMPLE</v>
      </c>
      <c r="AK150" s="901"/>
      <c r="AL150" s="901"/>
      <c r="AM150" s="748" t="str">
        <f t="shared" si="48"/>
        <v>CUMPLE</v>
      </c>
      <c r="AN150" s="784">
        <v>36</v>
      </c>
      <c r="AO150" s="906" t="s">
        <v>20</v>
      </c>
      <c r="AP150" s="906"/>
      <c r="AQ150" s="906"/>
      <c r="AR150" s="906" t="s">
        <v>20</v>
      </c>
      <c r="AS150" s="906"/>
      <c r="AT150" s="906"/>
      <c r="AU150" s="906" t="s">
        <v>20</v>
      </c>
      <c r="AV150" s="906"/>
      <c r="AW150" s="906"/>
      <c r="AX150" s="748" t="s">
        <v>20</v>
      </c>
      <c r="AY150" s="902"/>
      <c r="AZ150" s="902"/>
      <c r="BA150" s="902"/>
      <c r="BB150" s="296"/>
      <c r="BC150" s="416"/>
      <c r="BI150" s="418"/>
    </row>
    <row r="151" spans="1:61" s="280" customFormat="1" ht="42.75">
      <c r="A151" s="910" t="s">
        <v>60</v>
      </c>
      <c r="B151" s="40" t="s">
        <v>730</v>
      </c>
      <c r="C151" s="167">
        <v>130</v>
      </c>
      <c r="D151" s="561" t="str">
        <f>+IFERROR(INDEX(DESEMPATE!$D$3:$D$80,MATCH('EXP GEN.'!B151,DESEMPATE!$C$3:$C$80,0)),"")</f>
        <v>INPROTEKTO LIMITADA</v>
      </c>
      <c r="E151" s="382" t="str">
        <f>IF(D151="","",IF(VLOOKUP(D151,DESEMPATE!D$3:$E$137,2,FALSE)=1,"N/A",IF(VLOOKUP(D151,DESEMPATE!D$3:$E$137,2,FALSE)&gt;=0.51,"SI","NO")))</f>
        <v>SI</v>
      </c>
      <c r="F151" s="366" t="s">
        <v>20</v>
      </c>
      <c r="G151" s="366" t="s">
        <v>20</v>
      </c>
      <c r="H151" s="366" t="s">
        <v>20</v>
      </c>
      <c r="I151" s="173" t="s">
        <v>290</v>
      </c>
      <c r="J151" s="528" t="s">
        <v>201</v>
      </c>
      <c r="K151" s="173" t="s">
        <v>981</v>
      </c>
      <c r="L151" s="529" t="s">
        <v>982</v>
      </c>
      <c r="M151" s="173" t="s">
        <v>20</v>
      </c>
      <c r="N151" s="749" t="s">
        <v>20</v>
      </c>
      <c r="O151" s="646" t="str">
        <f t="shared" si="37"/>
        <v>SI</v>
      </c>
      <c r="P151" s="564">
        <v>0.5</v>
      </c>
      <c r="Q151" s="42">
        <v>40427</v>
      </c>
      <c r="R151" s="42">
        <v>40882</v>
      </c>
      <c r="S151" s="73">
        <f t="shared" si="55"/>
        <v>2011</v>
      </c>
      <c r="T151" s="503">
        <f>+IFERROR(INDEX(PARAMETROS!$B$53:$B$79,MATCH(S151,PARAMETROS!$A$53:$A$79,0)),"")</f>
        <v>535600</v>
      </c>
      <c r="U151" s="781">
        <v>2155628000</v>
      </c>
      <c r="V151" s="43" t="s">
        <v>204</v>
      </c>
      <c r="W151" s="40" t="str">
        <f>IF(V151="","",IF(V151="COP","N/A",IF(V151="EUR",VLOOKUP(R151,'SH EURO'!$A$6:$B$6338,2,FALSE),"REVISAR")))</f>
        <v>N/A</v>
      </c>
      <c r="X151" s="45" t="str">
        <f t="shared" si="49"/>
        <v>N/A</v>
      </c>
      <c r="Y151" s="46">
        <f>IF(V151="","",IF(V151="COP",1,IF(W151&lt;&gt;"N/A",VLOOKUP(R151,'SH TRM'!$A$9:$B$8912,2,FALSE),"REVISAR")))</f>
        <v>1</v>
      </c>
      <c r="Z151" s="778">
        <f t="shared" si="50"/>
        <v>2155628000</v>
      </c>
      <c r="AA151" s="47">
        <f t="shared" si="51"/>
        <v>4024.6975354742344</v>
      </c>
      <c r="AB151" s="47">
        <f t="shared" si="52"/>
        <v>2012.3487677371172</v>
      </c>
      <c r="AC151" s="47">
        <f t="shared" si="53"/>
        <v>2012.3487677371172</v>
      </c>
      <c r="AD151" s="47">
        <f t="shared" si="54"/>
        <v>2012.3487677371172</v>
      </c>
      <c r="AE151" s="904"/>
      <c r="AF151" s="904"/>
      <c r="AG151" s="744" t="str">
        <f t="shared" ref="AG151:AG166" si="58">+IF(AB151="","",IF(AB151&gt;=CM005EMM1,"CUMPLE","NO CUMPLE"))</f>
        <v>CUMPLE</v>
      </c>
      <c r="AH151" s="900" t="str">
        <f>IF(COUNTIF(AC151:AC154,"")=4,"",IF(SUM(AC151:AC154)&gt;=CM005M2,"CUMPLE","NO CUMPLE"))</f>
        <v>CUMPLE</v>
      </c>
      <c r="AI151" s="900" t="str">
        <f>IF(COUNTIF(AC151:AC154,"")=4,"",IF(COUNTIF(E151:E154,"N/A")&gt;0,IF(SUMIF(E151:E154,"N/A",AC151:AC154)&gt;=CM005LM2,"CUMPLE","NO CUMPLE"),IF(SUMIF(E151:E154,"SI",AC151:AC154)&gt;=CM005LM2,"CUMPLE","NO CUMPLE")))</f>
        <v>CUMPLE</v>
      </c>
      <c r="AJ151" s="744" t="str">
        <f t="shared" ref="AJ151:AJ166" si="59">+IF(AC151="","",IF(AC151&gt;=CM005EMM2,"CUMPLE","NO CUMPLE"))</f>
        <v>CUMPLE</v>
      </c>
      <c r="AK151" s="900" t="str">
        <f>IF(COUNTIF(AD151:AD154,"")=4,"",IF(SUM(AD151:AD154)&gt;=CM005M3,"CUMPLE","NO CUMPLE"))</f>
        <v>CUMPLE</v>
      </c>
      <c r="AL151" s="900" t="str">
        <f>IF(COUNTIF(AD151:AD154,"")=4,"",IF(COUNTIF(E151:E154,"N/A")&gt;0,IF(SUMIF(E151:E154,"N/A",AD151:AD154)&gt;=CM005LM3,"CUMPLE","NO CUMPLE"),IF(SUMIF(E151:E154,"SI",AD151:AD154)&gt;=CM005LM3,"CUMPLE","NO CUMPLE")))</f>
        <v>CUMPLE</v>
      </c>
      <c r="AM151" s="744" t="str">
        <f t="shared" ref="AM151:AM166" si="60">+IF(AD151="","",IF(AD151&gt;=CM005EMM3,"CUMPLE","NO CUMPLE"))</f>
        <v>CUMPLE</v>
      </c>
      <c r="AN151" s="702">
        <v>8</v>
      </c>
      <c r="AO151" s="912" t="s">
        <v>192</v>
      </c>
      <c r="AP151" s="912"/>
      <c r="AQ151" s="912"/>
      <c r="AR151" s="912" t="s">
        <v>20</v>
      </c>
      <c r="AS151" s="912"/>
      <c r="AT151" s="912"/>
      <c r="AU151" s="912" t="s">
        <v>192</v>
      </c>
      <c r="AV151" s="912"/>
      <c r="AW151" s="912"/>
      <c r="AX151" s="749" t="s">
        <v>20</v>
      </c>
      <c r="AY151" s="900"/>
      <c r="AZ151" s="900"/>
      <c r="BA151" s="900"/>
      <c r="BB151" s="566"/>
      <c r="BC151" s="300"/>
      <c r="BI151" s="283"/>
    </row>
    <row r="152" spans="1:61" s="280" customFormat="1" ht="28.5">
      <c r="A152" s="911"/>
      <c r="B152" s="13" t="s">
        <v>728</v>
      </c>
      <c r="C152" s="164">
        <v>134</v>
      </c>
      <c r="D152" s="14" t="str">
        <f>+IFERROR(INDEX(DESEMPATE!$D$3:$D$80,MATCH('EXP GEN.'!B152,DESEMPATE!$C$3:$C$80,0)),"")</f>
        <v>HACE INGENIEROS S.A.S.</v>
      </c>
      <c r="E152" s="299" t="str">
        <f>IF(D152="","",IF(VLOOKUP(D152,DESEMPATE!D$3:$E$137,2,FALSE)=1,"N/A",IF(VLOOKUP(D152,DESEMPATE!D$3:$E$137,2,FALSE)&gt;=0.51,"SI","NO")))</f>
        <v>NO</v>
      </c>
      <c r="F152" s="364" t="s">
        <v>20</v>
      </c>
      <c r="G152" s="364" t="s">
        <v>20</v>
      </c>
      <c r="H152" s="364" t="s">
        <v>20</v>
      </c>
      <c r="I152" s="24" t="s">
        <v>983</v>
      </c>
      <c r="J152" s="526" t="s">
        <v>201</v>
      </c>
      <c r="K152" s="24" t="s">
        <v>984</v>
      </c>
      <c r="L152" s="288" t="s">
        <v>985</v>
      </c>
      <c r="M152" s="24" t="s">
        <v>20</v>
      </c>
      <c r="N152" s="747" t="s">
        <v>20</v>
      </c>
      <c r="O152" s="646" t="str">
        <f t="shared" ref="O152:O162" si="61">IF(Q152&gt;DATE(1990,1,1),"SI","NO")</f>
        <v>SI</v>
      </c>
      <c r="P152" s="25">
        <v>0.6</v>
      </c>
      <c r="Q152" s="18">
        <v>38906</v>
      </c>
      <c r="R152" s="18">
        <v>39424</v>
      </c>
      <c r="S152" s="19">
        <f t="shared" si="55"/>
        <v>2007</v>
      </c>
      <c r="T152" s="20">
        <f>+IFERROR(INDEX(PARAMETROS!$B$53:$B$79,MATCH(S152,PARAMETROS!$A$53:$A$79,0)),"")</f>
        <v>433700</v>
      </c>
      <c r="U152" s="773">
        <v>565689467.89999998</v>
      </c>
      <c r="V152" s="20" t="s">
        <v>204</v>
      </c>
      <c r="W152" s="13" t="str">
        <f>IF(V152="","",IF(V152="COP","N/A",IF(V152="EUR",VLOOKUP(R152,'SH EURO'!$A$6:$B$6338,2,FALSE),"REVISAR")))</f>
        <v>N/A</v>
      </c>
      <c r="X152" s="22" t="str">
        <f t="shared" si="49"/>
        <v>N/A</v>
      </c>
      <c r="Y152" s="23">
        <f>IF(V152="","",IF(V152="COP",1,IF(W152&lt;&gt;"N/A",VLOOKUP(R152,'SH TRM'!$A$9:$B$8912,2,FALSE),"REVISAR")))</f>
        <v>1</v>
      </c>
      <c r="Z152" s="776">
        <f t="shared" si="50"/>
        <v>565689467.89999998</v>
      </c>
      <c r="AA152" s="12">
        <f t="shared" si="51"/>
        <v>1304.3335667512104</v>
      </c>
      <c r="AB152" s="12">
        <f t="shared" si="52"/>
        <v>782.60014005072617</v>
      </c>
      <c r="AC152" s="12">
        <f t="shared" si="53"/>
        <v>782.60014005072617</v>
      </c>
      <c r="AD152" s="12">
        <f t="shared" si="54"/>
        <v>782.60014005072617</v>
      </c>
      <c r="AE152" s="903"/>
      <c r="AF152" s="903"/>
      <c r="AG152" s="638" t="str">
        <f t="shared" si="58"/>
        <v>CUMPLE</v>
      </c>
      <c r="AH152" s="901"/>
      <c r="AI152" s="901"/>
      <c r="AJ152" s="638" t="str">
        <f t="shared" si="59"/>
        <v>CUMPLE</v>
      </c>
      <c r="AK152" s="901"/>
      <c r="AL152" s="901"/>
      <c r="AM152" s="638" t="str">
        <f t="shared" si="60"/>
        <v>CUMPLE</v>
      </c>
      <c r="AN152" s="169">
        <v>30</v>
      </c>
      <c r="AO152" s="903" t="s">
        <v>20</v>
      </c>
      <c r="AP152" s="903"/>
      <c r="AQ152" s="903"/>
      <c r="AR152" s="903" t="s">
        <v>20</v>
      </c>
      <c r="AS152" s="903"/>
      <c r="AT152" s="903"/>
      <c r="AU152" s="903" t="s">
        <v>20</v>
      </c>
      <c r="AV152" s="903"/>
      <c r="AW152" s="903"/>
      <c r="AX152" s="747" t="s">
        <v>20</v>
      </c>
      <c r="AY152" s="901"/>
      <c r="AZ152" s="901"/>
      <c r="BA152" s="901"/>
      <c r="BB152" s="297"/>
      <c r="BC152" s="300"/>
      <c r="BI152" s="283"/>
    </row>
    <row r="153" spans="1:61" s="280" customFormat="1" ht="30" customHeight="1">
      <c r="A153" s="911"/>
      <c r="B153" s="13" t="s">
        <v>732</v>
      </c>
      <c r="C153" s="164">
        <v>134</v>
      </c>
      <c r="D153" s="14" t="str">
        <f>+IFERROR(INDEX(DESEMPATE!$D$3:$D$80,MATCH('EXP GEN.'!B153,DESEMPATE!$C$3:$C$80,0)),"")</f>
        <v>ENRIQUE H PRIETO ACEVEDO</v>
      </c>
      <c r="E153" s="299" t="str">
        <f>IF(D153="","",IF(VLOOKUP(D153,DESEMPATE!D$3:$E$137,2,FALSE)=1,"N/A",IF(VLOOKUP(D153,DESEMPATE!D$3:$E$137,2,FALSE)&gt;=0.51,"SI","NO")))</f>
        <v>NO</v>
      </c>
      <c r="F153" s="364" t="s">
        <v>20</v>
      </c>
      <c r="G153" s="364" t="s">
        <v>20</v>
      </c>
      <c r="H153" s="364" t="s">
        <v>20</v>
      </c>
      <c r="I153" s="24" t="s">
        <v>983</v>
      </c>
      <c r="J153" s="526" t="s">
        <v>201</v>
      </c>
      <c r="K153" s="24" t="s">
        <v>984</v>
      </c>
      <c r="L153" s="288" t="s">
        <v>985</v>
      </c>
      <c r="M153" s="24" t="s">
        <v>20</v>
      </c>
      <c r="N153" s="747" t="s">
        <v>20</v>
      </c>
      <c r="O153" s="646" t="str">
        <f t="shared" si="61"/>
        <v>SI</v>
      </c>
      <c r="P153" s="25">
        <v>0.4</v>
      </c>
      <c r="Q153" s="18">
        <v>38906</v>
      </c>
      <c r="R153" s="18">
        <v>39424</v>
      </c>
      <c r="S153" s="19">
        <f t="shared" si="55"/>
        <v>2007</v>
      </c>
      <c r="T153" s="20">
        <f>+IFERROR(INDEX(PARAMETROS!$B$53:$B$79,MATCH(S153,PARAMETROS!$A$53:$A$79,0)),"")</f>
        <v>433700</v>
      </c>
      <c r="U153" s="773">
        <v>565689467.89999998</v>
      </c>
      <c r="V153" s="20" t="s">
        <v>204</v>
      </c>
      <c r="W153" s="13" t="str">
        <f>IF(V153="","",IF(V153="COP","N/A",IF(V153="EUR",VLOOKUP(R153,'SH EURO'!$A$6:$B$6338,2,FALSE),"REVISAR")))</f>
        <v>N/A</v>
      </c>
      <c r="X153" s="22" t="str">
        <f t="shared" si="49"/>
        <v>N/A</v>
      </c>
      <c r="Y153" s="23">
        <f>IF(V153="","",IF(V153="COP",1,IF(W153&lt;&gt;"N/A",VLOOKUP(R153,'SH TRM'!$A$9:$B$8912,2,FALSE),"REVISAR")))</f>
        <v>1</v>
      </c>
      <c r="Z153" s="776">
        <f t="shared" si="50"/>
        <v>565689467.89999998</v>
      </c>
      <c r="AA153" s="12">
        <f t="shared" si="51"/>
        <v>1304.3335667512104</v>
      </c>
      <c r="AB153" s="12">
        <f t="shared" si="52"/>
        <v>521.73342670048419</v>
      </c>
      <c r="AC153" s="12">
        <f t="shared" si="53"/>
        <v>521.73342670048419</v>
      </c>
      <c r="AD153" s="12">
        <f t="shared" si="54"/>
        <v>521.73342670048419</v>
      </c>
      <c r="AE153" s="903"/>
      <c r="AF153" s="903"/>
      <c r="AG153" s="638" t="str">
        <f t="shared" si="58"/>
        <v>CUMPLE</v>
      </c>
      <c r="AH153" s="901"/>
      <c r="AI153" s="901"/>
      <c r="AJ153" s="638" t="str">
        <f t="shared" si="59"/>
        <v>CUMPLE</v>
      </c>
      <c r="AK153" s="901"/>
      <c r="AL153" s="901"/>
      <c r="AM153" s="638" t="str">
        <f t="shared" si="60"/>
        <v>CUMPLE</v>
      </c>
      <c r="AN153" s="169">
        <v>21</v>
      </c>
      <c r="AO153" s="903" t="s">
        <v>192</v>
      </c>
      <c r="AP153" s="903"/>
      <c r="AQ153" s="903"/>
      <c r="AR153" s="903" t="s">
        <v>20</v>
      </c>
      <c r="AS153" s="903"/>
      <c r="AT153" s="903"/>
      <c r="AU153" s="903" t="s">
        <v>20</v>
      </c>
      <c r="AV153" s="903"/>
      <c r="AW153" s="903"/>
      <c r="AX153" s="747" t="s">
        <v>20</v>
      </c>
      <c r="AY153" s="901"/>
      <c r="AZ153" s="901"/>
      <c r="BA153" s="901"/>
      <c r="BB153" s="297"/>
      <c r="BC153" s="300"/>
      <c r="BI153" s="283"/>
    </row>
    <row r="154" spans="1:61" s="417" customFormat="1" ht="43.5" thickBot="1">
      <c r="A154" s="911"/>
      <c r="B154" s="61" t="s">
        <v>732</v>
      </c>
      <c r="C154" s="165">
        <v>137</v>
      </c>
      <c r="D154" s="76" t="str">
        <f>+IFERROR(INDEX(DESEMPATE!$D$3:$D$80,MATCH('EXP GEN.'!B154,DESEMPATE!$C$3:$C$80,0)),"")</f>
        <v>ENRIQUE H PRIETO ACEVEDO</v>
      </c>
      <c r="E154" s="381" t="str">
        <f>IF(D154="","",IF(VLOOKUP(D154,DESEMPATE!D$3:$E$137,2,FALSE)=1,"N/A",IF(VLOOKUP(D154,DESEMPATE!D$3:$E$137,2,FALSE)&gt;=0.51,"SI","NO")))</f>
        <v>NO</v>
      </c>
      <c r="F154" s="365" t="s">
        <v>20</v>
      </c>
      <c r="G154" s="365" t="s">
        <v>20</v>
      </c>
      <c r="H154" s="365" t="s">
        <v>20</v>
      </c>
      <c r="I154" s="170" t="s">
        <v>983</v>
      </c>
      <c r="J154" s="527" t="s">
        <v>201</v>
      </c>
      <c r="K154" s="170" t="s">
        <v>986</v>
      </c>
      <c r="L154" s="290" t="s">
        <v>987</v>
      </c>
      <c r="M154" s="170" t="s">
        <v>20</v>
      </c>
      <c r="N154" s="748" t="s">
        <v>20</v>
      </c>
      <c r="O154" s="745" t="str">
        <f t="shared" si="61"/>
        <v>SI</v>
      </c>
      <c r="P154" s="75">
        <v>1</v>
      </c>
      <c r="Q154" s="64">
        <v>40745</v>
      </c>
      <c r="R154" s="64">
        <v>41306</v>
      </c>
      <c r="S154" s="65">
        <f t="shared" si="55"/>
        <v>2013</v>
      </c>
      <c r="T154" s="66">
        <f>+IFERROR(INDEX(PARAMETROS!$B$53:$B$79,MATCH(S154,PARAMETROS!$A$53:$A$79,0)),"")</f>
        <v>589500</v>
      </c>
      <c r="U154" s="782">
        <v>228535080</v>
      </c>
      <c r="V154" s="66" t="s">
        <v>204</v>
      </c>
      <c r="W154" s="61" t="str">
        <f>IF(V154="","",IF(V154="COP","N/A",IF(V154="EUR",VLOOKUP(R154,'SH EURO'!$A$6:$B$6338,2,FALSE),"REVISAR")))</f>
        <v>N/A</v>
      </c>
      <c r="X154" s="68" t="str">
        <f t="shared" si="49"/>
        <v>N/A</v>
      </c>
      <c r="Y154" s="69">
        <f>IF(V154="","",IF(V154="COP",1,IF(W154&lt;&gt;"N/A",VLOOKUP(R154,'SH TRM'!$A$9:$B$8912,2,FALSE),"REVISAR")))</f>
        <v>1</v>
      </c>
      <c r="Z154" s="777">
        <f t="shared" si="50"/>
        <v>228535080</v>
      </c>
      <c r="AA154" s="70">
        <f t="shared" si="51"/>
        <v>387.67613231552161</v>
      </c>
      <c r="AB154" s="70">
        <f t="shared" si="52"/>
        <v>387.67613231552161</v>
      </c>
      <c r="AC154" s="70">
        <f t="shared" si="53"/>
        <v>387.67613231552161</v>
      </c>
      <c r="AD154" s="70">
        <f t="shared" si="54"/>
        <v>387.67613231552161</v>
      </c>
      <c r="AE154" s="903"/>
      <c r="AF154" s="903"/>
      <c r="AG154" s="748" t="str">
        <f t="shared" si="58"/>
        <v>CUMPLE</v>
      </c>
      <c r="AH154" s="901"/>
      <c r="AI154" s="901"/>
      <c r="AJ154" s="748" t="str">
        <f t="shared" si="59"/>
        <v>CUMPLE</v>
      </c>
      <c r="AK154" s="901"/>
      <c r="AL154" s="901"/>
      <c r="AM154" s="748" t="str">
        <f t="shared" si="60"/>
        <v>CUMPLE</v>
      </c>
      <c r="AN154" s="703">
        <v>22</v>
      </c>
      <c r="AO154" s="906" t="s">
        <v>192</v>
      </c>
      <c r="AP154" s="906"/>
      <c r="AQ154" s="906"/>
      <c r="AR154" s="906" t="s">
        <v>20</v>
      </c>
      <c r="AS154" s="906"/>
      <c r="AT154" s="906"/>
      <c r="AU154" s="906" t="s">
        <v>20</v>
      </c>
      <c r="AV154" s="906"/>
      <c r="AW154" s="906"/>
      <c r="AX154" s="748" t="s">
        <v>20</v>
      </c>
      <c r="AY154" s="902"/>
      <c r="AZ154" s="902"/>
      <c r="BA154" s="902"/>
      <c r="BB154" s="296"/>
      <c r="BC154" s="416"/>
      <c r="BI154" s="418"/>
    </row>
    <row r="155" spans="1:61" s="280" customFormat="1" ht="71.25">
      <c r="A155" s="910" t="s">
        <v>61</v>
      </c>
      <c r="B155" s="40" t="s">
        <v>735</v>
      </c>
      <c r="C155" s="167">
        <v>193</v>
      </c>
      <c r="D155" s="561" t="str">
        <f>+IFERROR(INDEX(DESEMPATE!$D$3:$D$80,MATCH('EXP GEN.'!B155,DESEMPATE!$C$3:$C$80,0)),"")</f>
        <v>HMV CONSULTORÍA S.A.S.</v>
      </c>
      <c r="E155" s="382" t="str">
        <f>IF(D155="","",IF(VLOOKUP(D155,DESEMPATE!D$3:$E$137,2,FALSE)=1,"N/A",IF(VLOOKUP(D155,DESEMPATE!D$3:$E$137,2,FALSE)&gt;=0.51,"SI","NO")))</f>
        <v>N/A</v>
      </c>
      <c r="F155" s="563" t="s">
        <v>192</v>
      </c>
      <c r="G155" s="366" t="s">
        <v>20</v>
      </c>
      <c r="H155" s="366" t="s">
        <v>20</v>
      </c>
      <c r="I155" s="173" t="s">
        <v>988</v>
      </c>
      <c r="J155" s="528" t="s">
        <v>201</v>
      </c>
      <c r="K155" s="173" t="s">
        <v>989</v>
      </c>
      <c r="L155" s="529" t="s">
        <v>990</v>
      </c>
      <c r="M155" s="173" t="s">
        <v>20</v>
      </c>
      <c r="N155" s="749" t="s">
        <v>20</v>
      </c>
      <c r="O155" s="646" t="str">
        <f t="shared" si="61"/>
        <v>SI</v>
      </c>
      <c r="P155" s="564">
        <v>1</v>
      </c>
      <c r="Q155" s="42">
        <v>38323</v>
      </c>
      <c r="R155" s="42">
        <v>40694</v>
      </c>
      <c r="S155" s="73">
        <f t="shared" si="55"/>
        <v>2011</v>
      </c>
      <c r="T155" s="503">
        <f>+IFERROR(INDEX(PARAMETROS!$B$53:$B$79,MATCH(S155,PARAMETROS!$A$53:$A$79,0)),"")</f>
        <v>535600</v>
      </c>
      <c r="U155" s="781">
        <v>8415351165</v>
      </c>
      <c r="V155" s="43" t="s">
        <v>204</v>
      </c>
      <c r="W155" s="40" t="str">
        <f>IF(V155="","",IF(V155="COP","N/A",IF(V155="EUR",VLOOKUP(R155,'SH EURO'!$A$6:$B$6338,2,FALSE),"REVISAR")))</f>
        <v>N/A</v>
      </c>
      <c r="X155" s="45" t="str">
        <f t="shared" si="49"/>
        <v>N/A</v>
      </c>
      <c r="Y155" s="46">
        <f>IF(V155="","",IF(V155="COP",1,IF(W155&lt;&gt;"N/A",VLOOKUP(R155,'SH TRM'!$A$9:$B$8912,2,FALSE),"REVISAR")))</f>
        <v>1</v>
      </c>
      <c r="Z155" s="778">
        <f t="shared" si="50"/>
        <v>8415351165</v>
      </c>
      <c r="AA155" s="47">
        <f t="shared" si="51"/>
        <v>15712.007402912621</v>
      </c>
      <c r="AB155" s="47" t="str">
        <f t="shared" si="52"/>
        <v/>
      </c>
      <c r="AC155" s="47">
        <f t="shared" si="53"/>
        <v>15712.007402912621</v>
      </c>
      <c r="AD155" s="47">
        <f t="shared" si="54"/>
        <v>15712.007402912621</v>
      </c>
      <c r="AE155" s="904" t="str">
        <f>IF(COUNTIF(AB155:AB158,"")=4,"",IF(SUM(AB155:AB158)&gt;=CM005M1,"CUMPLE","NO CUMPLE"))</f>
        <v/>
      </c>
      <c r="AF155" s="904" t="str">
        <f>IF(COUNTIF(AB155:AB158,"")=4,"",IF(COUNTIF(E155:E158,"N/A")&gt;0,IF(SUMIF(E155:E158,"N/A",AB155:AB158)&gt;=CM005LM1,"CUMPLE","NO CUMPLE"),IF(SUMIF(E155:E158,"SI",AB155:AB158)&gt;=CM005LM1,"CUMPLE","NO CUMPLE")))</f>
        <v/>
      </c>
      <c r="AG155" s="744" t="str">
        <f t="shared" si="58"/>
        <v/>
      </c>
      <c r="AH155" s="900" t="str">
        <f>IF(COUNTIF(AC155:AC158,"")=4,"",IF(SUM(AC155:AC158)&gt;=CM005M2,"CUMPLE","NO CUMPLE"))</f>
        <v>CUMPLE</v>
      </c>
      <c r="AI155" s="900" t="str">
        <f>IF(COUNTIF(AC155:AC158,"")=4,"",IF(COUNTIF(E155:E158,"N/A")&gt;0,IF(SUMIF(E155:E158,"N/A",AC155:AC158)&gt;=CM005LM2,"CUMPLE","NO CUMPLE"),IF(SUMIF(E155:E158,"SI",AC155:AC158)&gt;=CM005LM2,"CUMPLE","NO CUMPLE")))</f>
        <v>CUMPLE</v>
      </c>
      <c r="AJ155" s="744" t="str">
        <f t="shared" si="59"/>
        <v>CUMPLE</v>
      </c>
      <c r="AK155" s="900" t="str">
        <f>IF(COUNTIF(AD155:AD158,"")=4,"",IF(SUM(AD155:AD158)&gt;=CM005M3,"CUMPLE","NO CUMPLE"))</f>
        <v>CUMPLE</v>
      </c>
      <c r="AL155" s="900" t="str">
        <f>IF(COUNTIF(AD155:AD158,"")=4,"",IF(COUNTIF(E155:E158,"N/A")&gt;0,IF(SUMIF(E155:E158,"N/A",AD155:AD158)&gt;=CM005LM3,"CUMPLE","NO CUMPLE"),IF(SUMIF(E155:E158,"SI",AD155:AD158)&gt;=CM005LM3,"CUMPLE","NO CUMPLE")))</f>
        <v>CUMPLE</v>
      </c>
      <c r="AM155" s="744" t="str">
        <f t="shared" si="60"/>
        <v>CUMPLE</v>
      </c>
      <c r="AN155" s="702">
        <v>13</v>
      </c>
      <c r="AO155" s="912" t="s">
        <v>20</v>
      </c>
      <c r="AP155" s="912"/>
      <c r="AQ155" s="912"/>
      <c r="AR155" s="912" t="s">
        <v>20</v>
      </c>
      <c r="AS155" s="912"/>
      <c r="AT155" s="912"/>
      <c r="AU155" s="912" t="s">
        <v>20</v>
      </c>
      <c r="AV155" s="912"/>
      <c r="AW155" s="912"/>
      <c r="AX155" s="749" t="s">
        <v>20</v>
      </c>
      <c r="AY155" s="900"/>
      <c r="AZ155" s="900" t="s">
        <v>19</v>
      </c>
      <c r="BA155" s="900" t="s">
        <v>19</v>
      </c>
      <c r="BB155" s="566"/>
      <c r="BC155" s="300"/>
      <c r="BI155" s="283"/>
    </row>
    <row r="156" spans="1:61" s="280" customFormat="1" ht="85.5">
      <c r="A156" s="911"/>
      <c r="B156" s="13" t="s">
        <v>735</v>
      </c>
      <c r="C156" s="164">
        <v>200</v>
      </c>
      <c r="D156" s="14" t="str">
        <f>+IFERROR(INDEX(DESEMPATE!$D$3:$D$80,MATCH('EXP GEN.'!B156,DESEMPATE!$C$3:$C$80,0)),"")</f>
        <v>HMV CONSULTORÍA S.A.S.</v>
      </c>
      <c r="E156" s="299" t="str">
        <f>IF(D156="","",IF(VLOOKUP(D156,DESEMPATE!D$3:$E$137,2,FALSE)=1,"N/A",IF(VLOOKUP(D156,DESEMPATE!D$3:$E$137,2,FALSE)&gt;=0.51,"SI","NO")))</f>
        <v>N/A</v>
      </c>
      <c r="F156" s="534" t="s">
        <v>192</v>
      </c>
      <c r="G156" s="364" t="s">
        <v>20</v>
      </c>
      <c r="H156" s="364" t="s">
        <v>20</v>
      </c>
      <c r="I156" s="24" t="s">
        <v>290</v>
      </c>
      <c r="J156" s="526" t="s">
        <v>201</v>
      </c>
      <c r="K156" s="24" t="s">
        <v>991</v>
      </c>
      <c r="L156" s="288" t="s">
        <v>992</v>
      </c>
      <c r="M156" s="24" t="s">
        <v>20</v>
      </c>
      <c r="N156" s="747" t="s">
        <v>20</v>
      </c>
      <c r="O156" s="646" t="str">
        <f t="shared" si="61"/>
        <v>SI</v>
      </c>
      <c r="P156" s="25">
        <v>1</v>
      </c>
      <c r="Q156" s="18">
        <v>39246</v>
      </c>
      <c r="R156" s="18">
        <v>40311</v>
      </c>
      <c r="S156" s="19">
        <f t="shared" si="55"/>
        <v>2010</v>
      </c>
      <c r="T156" s="20">
        <f>+IFERROR(INDEX(PARAMETROS!$B$53:$B$79,MATCH(S156,PARAMETROS!$A$53:$A$79,0)),"")</f>
        <v>515000</v>
      </c>
      <c r="U156" s="773">
        <v>4653247126</v>
      </c>
      <c r="V156" s="20" t="s">
        <v>204</v>
      </c>
      <c r="W156" s="13" t="str">
        <f>IF(V156="","",IF(V156="COP","N/A",IF(V156="EUR",VLOOKUP(R156,'SH EURO'!$A$6:$B$6338,2,FALSE),"REVISAR")))</f>
        <v>N/A</v>
      </c>
      <c r="X156" s="22" t="str">
        <f t="shared" si="49"/>
        <v>N/A</v>
      </c>
      <c r="Y156" s="23">
        <f>IF(V156="","",IF(V156="COP",1,IF(W156&lt;&gt;"N/A",VLOOKUP(R156,'SH TRM'!$A$9:$B$8912,2,FALSE),"REVISAR")))</f>
        <v>1</v>
      </c>
      <c r="Z156" s="776">
        <f t="shared" si="50"/>
        <v>4653247126</v>
      </c>
      <c r="AA156" s="12">
        <f t="shared" si="51"/>
        <v>9035.4313126213601</v>
      </c>
      <c r="AB156" s="12" t="str">
        <f t="shared" si="52"/>
        <v/>
      </c>
      <c r="AC156" s="12">
        <f t="shared" si="53"/>
        <v>9035.4313126213601</v>
      </c>
      <c r="AD156" s="12">
        <f t="shared" si="54"/>
        <v>9035.4313126213601</v>
      </c>
      <c r="AE156" s="903"/>
      <c r="AF156" s="903"/>
      <c r="AG156" s="638" t="str">
        <f t="shared" si="58"/>
        <v/>
      </c>
      <c r="AH156" s="901"/>
      <c r="AI156" s="901"/>
      <c r="AJ156" s="638" t="str">
        <f t="shared" si="59"/>
        <v>CUMPLE</v>
      </c>
      <c r="AK156" s="901"/>
      <c r="AL156" s="901"/>
      <c r="AM156" s="638" t="str">
        <f t="shared" si="60"/>
        <v>CUMPLE</v>
      </c>
      <c r="AN156" s="169">
        <v>2</v>
      </c>
      <c r="AO156" s="903" t="s">
        <v>20</v>
      </c>
      <c r="AP156" s="903"/>
      <c r="AQ156" s="903"/>
      <c r="AR156" s="903" t="s">
        <v>20</v>
      </c>
      <c r="AS156" s="903"/>
      <c r="AT156" s="903"/>
      <c r="AU156" s="903" t="s">
        <v>20</v>
      </c>
      <c r="AV156" s="903"/>
      <c r="AW156" s="903"/>
      <c r="AX156" s="747" t="s">
        <v>20</v>
      </c>
      <c r="AY156" s="901"/>
      <c r="AZ156" s="901"/>
      <c r="BA156" s="901"/>
      <c r="BB156" s="297"/>
      <c r="BC156" s="300"/>
      <c r="BI156" s="283"/>
    </row>
    <row r="157" spans="1:61" s="280" customFormat="1" ht="71.25">
      <c r="A157" s="911"/>
      <c r="B157" s="13" t="s">
        <v>735</v>
      </c>
      <c r="C157" s="164">
        <v>205</v>
      </c>
      <c r="D157" s="14" t="str">
        <f>+IFERROR(INDEX(DESEMPATE!$D$3:$D$80,MATCH('EXP GEN.'!B157,DESEMPATE!$C$3:$C$80,0)),"")</f>
        <v>HMV CONSULTORÍA S.A.S.</v>
      </c>
      <c r="E157" s="299" t="str">
        <f>IF(D157="","",IF(VLOOKUP(D157,DESEMPATE!D$3:$E$137,2,FALSE)=1,"N/A",IF(VLOOKUP(D157,DESEMPATE!D$3:$E$137,2,FALSE)&gt;=0.51,"SI","NO")))</f>
        <v>N/A</v>
      </c>
      <c r="F157" s="534" t="s">
        <v>192</v>
      </c>
      <c r="G157" s="364" t="s">
        <v>20</v>
      </c>
      <c r="H157" s="364" t="s">
        <v>20</v>
      </c>
      <c r="I157" s="24" t="s">
        <v>988</v>
      </c>
      <c r="J157" s="526" t="s">
        <v>201</v>
      </c>
      <c r="K157" s="24" t="s">
        <v>993</v>
      </c>
      <c r="L157" s="288" t="s">
        <v>994</v>
      </c>
      <c r="M157" s="24" t="s">
        <v>20</v>
      </c>
      <c r="N157" s="747" t="s">
        <v>20</v>
      </c>
      <c r="O157" s="646" t="str">
        <f t="shared" si="61"/>
        <v>SI</v>
      </c>
      <c r="P157" s="25">
        <v>0.5</v>
      </c>
      <c r="Q157" s="18">
        <v>36312</v>
      </c>
      <c r="R157" s="18">
        <v>37833</v>
      </c>
      <c r="S157" s="19">
        <f t="shared" si="55"/>
        <v>2003</v>
      </c>
      <c r="T157" s="20">
        <f>+IFERROR(INDEX(PARAMETROS!$B$53:$B$79,MATCH(S157,PARAMETROS!$A$53:$A$79,0)),"")</f>
        <v>332000</v>
      </c>
      <c r="U157" s="773">
        <v>5331439397</v>
      </c>
      <c r="V157" s="20" t="s">
        <v>204</v>
      </c>
      <c r="W157" s="13" t="str">
        <f>IF(V157="","",IF(V157="COP","N/A",IF(V157="EUR",VLOOKUP(R157,'SH EURO'!$A$6:$B$6338,2,FALSE),"REVISAR")))</f>
        <v>N/A</v>
      </c>
      <c r="X157" s="22" t="str">
        <f t="shared" si="49"/>
        <v>N/A</v>
      </c>
      <c r="Y157" s="23">
        <f>IF(V157="","",IF(V157="COP",1,IF(W157&lt;&gt;"N/A",VLOOKUP(R157,'SH TRM'!$A$9:$B$8912,2,FALSE),"REVISAR")))</f>
        <v>1</v>
      </c>
      <c r="Z157" s="776">
        <f t="shared" si="50"/>
        <v>5331439397</v>
      </c>
      <c r="AA157" s="12">
        <f t="shared" si="51"/>
        <v>16058.55240060241</v>
      </c>
      <c r="AB157" s="12" t="str">
        <f t="shared" si="52"/>
        <v/>
      </c>
      <c r="AC157" s="12">
        <f t="shared" si="53"/>
        <v>8029.2762003012049</v>
      </c>
      <c r="AD157" s="12">
        <f t="shared" si="54"/>
        <v>8029.2762003012049</v>
      </c>
      <c r="AE157" s="903"/>
      <c r="AF157" s="903"/>
      <c r="AG157" s="638" t="str">
        <f t="shared" si="58"/>
        <v/>
      </c>
      <c r="AH157" s="901"/>
      <c r="AI157" s="901"/>
      <c r="AJ157" s="638" t="str">
        <f t="shared" si="59"/>
        <v>CUMPLE</v>
      </c>
      <c r="AK157" s="901"/>
      <c r="AL157" s="901"/>
      <c r="AM157" s="638" t="str">
        <f t="shared" si="60"/>
        <v>CUMPLE</v>
      </c>
      <c r="AN157" s="169">
        <v>8</v>
      </c>
      <c r="AO157" s="903" t="s">
        <v>20</v>
      </c>
      <c r="AP157" s="903"/>
      <c r="AQ157" s="903"/>
      <c r="AR157" s="903" t="s">
        <v>20</v>
      </c>
      <c r="AS157" s="903"/>
      <c r="AT157" s="903"/>
      <c r="AU157" s="903" t="s">
        <v>20</v>
      </c>
      <c r="AV157" s="903"/>
      <c r="AW157" s="903"/>
      <c r="AX157" s="747" t="s">
        <v>20</v>
      </c>
      <c r="AY157" s="901"/>
      <c r="AZ157" s="901"/>
      <c r="BA157" s="901"/>
      <c r="BB157" s="297"/>
      <c r="BC157" s="300"/>
      <c r="BI157" s="283"/>
    </row>
    <row r="158" spans="1:61" s="417" customFormat="1" ht="30" customHeight="1" thickBot="1">
      <c r="A158" s="911"/>
      <c r="B158" s="61" t="s">
        <v>735</v>
      </c>
      <c r="C158" s="165">
        <v>211</v>
      </c>
      <c r="D158" s="76" t="str">
        <f>+IFERROR(INDEX(DESEMPATE!$D$3:$D$80,MATCH('EXP GEN.'!B158,DESEMPATE!$C$3:$C$80,0)),"")</f>
        <v>HMV CONSULTORÍA S.A.S.</v>
      </c>
      <c r="E158" s="381" t="str">
        <f>IF(D158="","",IF(VLOOKUP(D158,DESEMPATE!D$3:$E$137,2,FALSE)=1,"N/A",IF(VLOOKUP(D158,DESEMPATE!D$3:$E$137,2,FALSE)&gt;=0.51,"SI","NO")))</f>
        <v>N/A</v>
      </c>
      <c r="F158" s="568" t="s">
        <v>192</v>
      </c>
      <c r="G158" s="365" t="s">
        <v>20</v>
      </c>
      <c r="H158" s="365" t="s">
        <v>20</v>
      </c>
      <c r="I158" s="170" t="s">
        <v>988</v>
      </c>
      <c r="J158" s="527" t="s">
        <v>201</v>
      </c>
      <c r="K158" s="170" t="s">
        <v>995</v>
      </c>
      <c r="L158" s="290" t="s">
        <v>996</v>
      </c>
      <c r="M158" s="170" t="s">
        <v>20</v>
      </c>
      <c r="N158" s="748" t="s">
        <v>20</v>
      </c>
      <c r="O158" s="745" t="str">
        <f t="shared" si="61"/>
        <v>SI</v>
      </c>
      <c r="P158" s="75">
        <v>0.5</v>
      </c>
      <c r="Q158" s="64">
        <v>35612</v>
      </c>
      <c r="R158" s="64">
        <v>36311</v>
      </c>
      <c r="S158" s="65">
        <f t="shared" si="55"/>
        <v>1999</v>
      </c>
      <c r="T158" s="66">
        <f>+IFERROR(INDEX(PARAMETROS!$B$53:$B$79,MATCH(S158,PARAMETROS!$A$53:$A$79,0)),"")</f>
        <v>236460</v>
      </c>
      <c r="U158" s="782">
        <v>1549994366</v>
      </c>
      <c r="V158" s="66" t="s">
        <v>204</v>
      </c>
      <c r="W158" s="61" t="str">
        <f>IF(V158="","",IF(V158="COP","N/A",IF(V158="EUR",VLOOKUP(R158,'SH EURO'!$A$6:$B$6338,2,FALSE),"REVISAR")))</f>
        <v>N/A</v>
      </c>
      <c r="X158" s="68" t="str">
        <f t="shared" si="49"/>
        <v>N/A</v>
      </c>
      <c r="Y158" s="69">
        <f>IF(V158="","",IF(V158="COP",1,IF(W158&lt;&gt;"N/A",VLOOKUP(R158,'SH TRM'!$A$9:$B$8912,2,FALSE),"REVISAR")))</f>
        <v>1</v>
      </c>
      <c r="Z158" s="777">
        <f t="shared" si="50"/>
        <v>1549994366</v>
      </c>
      <c r="AA158" s="70">
        <f t="shared" si="51"/>
        <v>6554.9960500718935</v>
      </c>
      <c r="AB158" s="70" t="str">
        <f t="shared" si="52"/>
        <v/>
      </c>
      <c r="AC158" s="70">
        <f t="shared" si="53"/>
        <v>3277.4980250359467</v>
      </c>
      <c r="AD158" s="70">
        <f t="shared" si="54"/>
        <v>3277.4980250359467</v>
      </c>
      <c r="AE158" s="903"/>
      <c r="AF158" s="903"/>
      <c r="AG158" s="748" t="str">
        <f t="shared" si="58"/>
        <v/>
      </c>
      <c r="AH158" s="901"/>
      <c r="AI158" s="901"/>
      <c r="AJ158" s="748" t="str">
        <f t="shared" si="59"/>
        <v>CUMPLE</v>
      </c>
      <c r="AK158" s="901"/>
      <c r="AL158" s="901"/>
      <c r="AM158" s="748" t="str">
        <f t="shared" si="60"/>
        <v>CUMPLE</v>
      </c>
      <c r="AN158" s="703">
        <v>79</v>
      </c>
      <c r="AO158" s="906" t="s">
        <v>20</v>
      </c>
      <c r="AP158" s="906"/>
      <c r="AQ158" s="906"/>
      <c r="AR158" s="906" t="s">
        <v>20</v>
      </c>
      <c r="AS158" s="906"/>
      <c r="AT158" s="906"/>
      <c r="AU158" s="906" t="s">
        <v>20</v>
      </c>
      <c r="AV158" s="906"/>
      <c r="AW158" s="906"/>
      <c r="AX158" s="748" t="s">
        <v>20</v>
      </c>
      <c r="AY158" s="902"/>
      <c r="AZ158" s="902"/>
      <c r="BA158" s="902"/>
      <c r="BB158" s="296"/>
      <c r="BC158" s="416"/>
      <c r="BI158" s="418"/>
    </row>
    <row r="159" spans="1:61" s="280" customFormat="1" ht="71.25">
      <c r="A159" s="910" t="s">
        <v>62</v>
      </c>
      <c r="B159" s="40" t="s">
        <v>737</v>
      </c>
      <c r="C159" s="167">
        <v>81</v>
      </c>
      <c r="D159" s="561" t="str">
        <f>+IFERROR(INDEX(DESEMPATE!$D$3:$D$80,MATCH('EXP GEN.'!B159,DESEMPATE!$C$3:$C$80,0)),"")</f>
        <v>BAC ENGINEERING CONSULTANCY GROUP S.A.S</v>
      </c>
      <c r="E159" s="382" t="str">
        <f>IF(D159="","",IF(VLOOKUP(D159,DESEMPATE!D$3:$E$137,2,FALSE)=1,"N/A",IF(VLOOKUP(D159,DESEMPATE!D$3:$E$137,2,FALSE)&gt;=0.51,"SI","NO")))</f>
        <v>SI</v>
      </c>
      <c r="F159" s="366" t="s">
        <v>20</v>
      </c>
      <c r="G159" s="366" t="s">
        <v>20</v>
      </c>
      <c r="H159" s="366" t="s">
        <v>20</v>
      </c>
      <c r="I159" s="173" t="s">
        <v>997</v>
      </c>
      <c r="J159" s="528" t="s">
        <v>210</v>
      </c>
      <c r="K159" s="173" t="s">
        <v>967</v>
      </c>
      <c r="L159" s="529" t="s">
        <v>998</v>
      </c>
      <c r="M159" s="173" t="s">
        <v>20</v>
      </c>
      <c r="N159" s="749" t="s">
        <v>20</v>
      </c>
      <c r="O159" s="646" t="str">
        <f t="shared" si="61"/>
        <v>SI</v>
      </c>
      <c r="P159" s="564">
        <v>0.5</v>
      </c>
      <c r="Q159" s="42">
        <v>39722</v>
      </c>
      <c r="R159" s="42">
        <v>41211</v>
      </c>
      <c r="S159" s="73">
        <f t="shared" si="55"/>
        <v>2012</v>
      </c>
      <c r="T159" s="503">
        <f>+IFERROR(INDEX(PARAMETROS!$B$53:$B$79,MATCH(S159,PARAMETROS!$A$53:$A$79,0)),"")</f>
        <v>566700</v>
      </c>
      <c r="U159" s="781">
        <v>2738296</v>
      </c>
      <c r="V159" s="43" t="s">
        <v>213</v>
      </c>
      <c r="W159" s="40">
        <f>IF(V159="","",IF(V159="COP","N/A",IF(V159="EUR",VLOOKUP(R159,'SH EURO'!$A$6:$B$6338,2,FALSE),"REVISAR")))</f>
        <v>1.2936000000000001</v>
      </c>
      <c r="X159" s="45">
        <f t="shared" si="49"/>
        <v>3542259.7056000005</v>
      </c>
      <c r="Y159" s="46">
        <f>IF(V159="","",IF(V159="COP",1,IF(W159&lt;&gt;"N/A",VLOOKUP(R159,'SH TRM'!$A$9:$B$8912,2,FALSE),"REVISAR")))</f>
        <v>1823.18</v>
      </c>
      <c r="Z159" s="778">
        <f t="shared" si="50"/>
        <v>6458177050.055809</v>
      </c>
      <c r="AA159" s="47">
        <f t="shared" si="51"/>
        <v>11396.112669941431</v>
      </c>
      <c r="AB159" s="47">
        <f t="shared" si="52"/>
        <v>5698.0563349707154</v>
      </c>
      <c r="AC159" s="47">
        <f t="shared" si="53"/>
        <v>5698.0563349707154</v>
      </c>
      <c r="AD159" s="47">
        <f t="shared" si="54"/>
        <v>5698.0563349707154</v>
      </c>
      <c r="AE159" s="904" t="str">
        <f>IF(COUNTIF(AB159:AB162,"")=4,"",IF(SUM(AB159:AB162)&gt;=CM005M1,"CUMPLE","NO CUMPLE"))</f>
        <v>CUMPLE</v>
      </c>
      <c r="AF159" s="904" t="str">
        <f>IF(COUNTIF(AB159:AB162,"")=4,"",IF(COUNTIF(E159:E162,"N/A")&gt;0,IF(SUMIF(E159:E162,"N/A",AB159:AB162)&gt;=CM005LM1,"CUMPLE","NO CUMPLE"),IF(SUMIF(E159:E162,"SI",AB159:AB162)&gt;=CM005LM1,"CUMPLE","NO CUMPLE")))</f>
        <v>CUMPLE</v>
      </c>
      <c r="AG159" s="744" t="str">
        <f t="shared" si="58"/>
        <v>CUMPLE</v>
      </c>
      <c r="AH159" s="900" t="str">
        <f>IF(COUNTIF(AC159:AC162,"")=4,"",IF(SUM(AC159:AC162)&gt;=CM005M2,"CUMPLE","NO CUMPLE"))</f>
        <v>CUMPLE</v>
      </c>
      <c r="AI159" s="900" t="str">
        <f>IF(COUNTIF(AC159:AC162,"")=4,"",IF(COUNTIF(E159:E162,"N/A")&gt;0,IF(SUMIF(E159:E162,"N/A",AC159:AC162)&gt;=CM005LM2,"CUMPLE","NO CUMPLE"),IF(SUMIF(E159:E162,"SI",AC159:AC162)&gt;=CM005LM2,"CUMPLE","NO CUMPLE")))</f>
        <v>CUMPLE</v>
      </c>
      <c r="AJ159" s="744" t="str">
        <f t="shared" si="59"/>
        <v>CUMPLE</v>
      </c>
      <c r="AK159" s="900" t="str">
        <f>IF(COUNTIF(AD159:AD162,"")=4,"",IF(SUM(AD159:AD162)&gt;=CM005M3,"CUMPLE","NO CUMPLE"))</f>
        <v>CUMPLE</v>
      </c>
      <c r="AL159" s="900" t="str">
        <f>IF(COUNTIF(AD159:AD162,"")=4,"",IF(COUNTIF(E159:E162,"N/A")&gt;0,IF(SUMIF(E159:E162,"N/A",AD159:AD162)&gt;=CM005LM3,"CUMPLE","NO CUMPLE"),IF(SUMIF(E159:E162,"SI",AD159:AD162)&gt;=CM005LM3,"CUMPLE","NO CUMPLE")))</f>
        <v>CUMPLE</v>
      </c>
      <c r="AM159" s="744" t="str">
        <f t="shared" si="60"/>
        <v>CUMPLE</v>
      </c>
      <c r="AN159" s="702">
        <v>16</v>
      </c>
      <c r="AO159" s="912" t="s">
        <v>20</v>
      </c>
      <c r="AP159" s="912"/>
      <c r="AQ159" s="912"/>
      <c r="AR159" s="912" t="s">
        <v>20</v>
      </c>
      <c r="AS159" s="912"/>
      <c r="AT159" s="912"/>
      <c r="AU159" s="912" t="s">
        <v>20</v>
      </c>
      <c r="AV159" s="912"/>
      <c r="AW159" s="912"/>
      <c r="AX159" s="749" t="s">
        <v>20</v>
      </c>
      <c r="AY159" s="900"/>
      <c r="AZ159" s="900"/>
      <c r="BA159" s="900"/>
      <c r="BB159" s="566"/>
      <c r="BC159" s="300"/>
      <c r="BI159" s="283"/>
    </row>
    <row r="160" spans="1:61" s="280" customFormat="1" ht="57">
      <c r="A160" s="911"/>
      <c r="B160" s="13" t="s">
        <v>737</v>
      </c>
      <c r="C160" s="164">
        <v>90</v>
      </c>
      <c r="D160" s="14" t="str">
        <f>+IFERROR(INDEX(DESEMPATE!$D$3:$D$80,MATCH('EXP GEN.'!B160,DESEMPATE!$C$3:$C$80,0)),"")</f>
        <v>BAC ENGINEERING CONSULTANCY GROUP S.A.S</v>
      </c>
      <c r="E160" s="299" t="str">
        <f>IF(D160="","",IF(VLOOKUP(D160,DESEMPATE!D$3:$E$137,2,FALSE)=1,"N/A",IF(VLOOKUP(D160,DESEMPATE!D$3:$E$137,2,FALSE)&gt;=0.51,"SI","NO")))</f>
        <v>SI</v>
      </c>
      <c r="F160" s="364" t="s">
        <v>20</v>
      </c>
      <c r="G160" s="364" t="s">
        <v>20</v>
      </c>
      <c r="H160" s="364" t="s">
        <v>20</v>
      </c>
      <c r="I160" s="24" t="s">
        <v>999</v>
      </c>
      <c r="J160" s="526" t="s">
        <v>210</v>
      </c>
      <c r="K160" s="24" t="s">
        <v>1000</v>
      </c>
      <c r="L160" s="288" t="s">
        <v>1001</v>
      </c>
      <c r="M160" s="24" t="s">
        <v>20</v>
      </c>
      <c r="N160" s="747" t="s">
        <v>20</v>
      </c>
      <c r="O160" s="646" t="str">
        <f t="shared" si="61"/>
        <v>SI</v>
      </c>
      <c r="P160" s="25">
        <v>0.5</v>
      </c>
      <c r="Q160" s="18">
        <v>39328</v>
      </c>
      <c r="R160" s="18">
        <v>41486</v>
      </c>
      <c r="S160" s="19">
        <f t="shared" si="55"/>
        <v>2013</v>
      </c>
      <c r="T160" s="20">
        <f>+IFERROR(INDEX(PARAMETROS!$B$53:$B$79,MATCH(S160,PARAMETROS!$A$53:$A$79,0)),"")</f>
        <v>589500</v>
      </c>
      <c r="U160" s="773">
        <v>2913489.22</v>
      </c>
      <c r="V160" s="20" t="s">
        <v>213</v>
      </c>
      <c r="W160" s="13">
        <f>IF(V160="","",IF(V160="COP","N/A",IF(V160="EUR",VLOOKUP(R160,'SH EURO'!$A$6:$B$6338,2,FALSE),"REVISAR")))</f>
        <v>1.3262</v>
      </c>
      <c r="X160" s="22">
        <f t="shared" si="49"/>
        <v>3863869.4035640005</v>
      </c>
      <c r="Y160" s="23">
        <f>IF(V160="","",IF(V160="COP",1,IF(W160&lt;&gt;"N/A",VLOOKUP(R160,'SH TRM'!$A$9:$B$8912,2,FALSE),"REVISAR")))</f>
        <v>1890.33</v>
      </c>
      <c r="Z160" s="776">
        <f t="shared" si="50"/>
        <v>7303988249.6391363</v>
      </c>
      <c r="AA160" s="12">
        <f t="shared" si="51"/>
        <v>12390.141220761894</v>
      </c>
      <c r="AB160" s="12">
        <f t="shared" si="52"/>
        <v>6195.0706103809471</v>
      </c>
      <c r="AC160" s="12">
        <f t="shared" si="53"/>
        <v>6195.0706103809471</v>
      </c>
      <c r="AD160" s="12">
        <f t="shared" si="54"/>
        <v>6195.0706103809471</v>
      </c>
      <c r="AE160" s="903"/>
      <c r="AF160" s="903"/>
      <c r="AG160" s="638" t="str">
        <f t="shared" si="58"/>
        <v>CUMPLE</v>
      </c>
      <c r="AH160" s="901"/>
      <c r="AI160" s="901"/>
      <c r="AJ160" s="638" t="str">
        <f t="shared" si="59"/>
        <v>CUMPLE</v>
      </c>
      <c r="AK160" s="901"/>
      <c r="AL160" s="901"/>
      <c r="AM160" s="638" t="str">
        <f t="shared" si="60"/>
        <v>CUMPLE</v>
      </c>
      <c r="AN160" s="169">
        <v>20</v>
      </c>
      <c r="AO160" s="903" t="s">
        <v>20</v>
      </c>
      <c r="AP160" s="903"/>
      <c r="AQ160" s="903"/>
      <c r="AR160" s="903" t="s">
        <v>20</v>
      </c>
      <c r="AS160" s="903"/>
      <c r="AT160" s="903"/>
      <c r="AU160" s="903" t="s">
        <v>20</v>
      </c>
      <c r="AV160" s="903"/>
      <c r="AW160" s="903"/>
      <c r="AX160" s="747" t="s">
        <v>20</v>
      </c>
      <c r="AY160" s="901"/>
      <c r="AZ160" s="901"/>
      <c r="BA160" s="901"/>
      <c r="BB160" s="297"/>
      <c r="BC160" s="300"/>
      <c r="BI160" s="283"/>
    </row>
    <row r="161" spans="1:61" s="280" customFormat="1" ht="48" thickBot="1">
      <c r="A161" s="911"/>
      <c r="B161" s="13" t="s">
        <v>737</v>
      </c>
      <c r="C161" s="164">
        <v>105</v>
      </c>
      <c r="D161" s="14" t="str">
        <f>+IFERROR(INDEX(DESEMPATE!$D$3:$D$80,MATCH('EXP GEN.'!B161,DESEMPATE!$C$3:$C$80,0)),"")</f>
        <v>BAC ENGINEERING CONSULTANCY GROUP S.A.S</v>
      </c>
      <c r="E161" s="299" t="str">
        <f>IF(D161="","",IF(VLOOKUP(D161,DESEMPATE!D$3:$E$137,2,FALSE)=1,"N/A",IF(VLOOKUP(D161,DESEMPATE!D$3:$E$137,2,FALSE)&gt;=0.51,"SI","NO")))</f>
        <v>SI</v>
      </c>
      <c r="F161" s="364" t="s">
        <v>20</v>
      </c>
      <c r="G161" s="364" t="s">
        <v>20</v>
      </c>
      <c r="H161" s="364" t="s">
        <v>20</v>
      </c>
      <c r="I161" s="24" t="s">
        <v>1002</v>
      </c>
      <c r="J161" s="526" t="s">
        <v>210</v>
      </c>
      <c r="K161" s="24" t="s">
        <v>967</v>
      </c>
      <c r="L161" s="288" t="s">
        <v>1003</v>
      </c>
      <c r="M161" s="24" t="s">
        <v>20</v>
      </c>
      <c r="N161" s="747" t="s">
        <v>20</v>
      </c>
      <c r="O161" s="646" t="str">
        <f t="shared" si="61"/>
        <v>SI</v>
      </c>
      <c r="P161" s="25">
        <v>1</v>
      </c>
      <c r="Q161" s="18">
        <v>38196</v>
      </c>
      <c r="R161" s="18">
        <v>38472</v>
      </c>
      <c r="S161" s="19">
        <f t="shared" si="55"/>
        <v>2005</v>
      </c>
      <c r="T161" s="20">
        <f>+IFERROR(INDEX(PARAMETROS!$B$53:$B$79,MATCH(S161,PARAMETROS!$A$53:$A$79,0)),"")</f>
        <v>381500</v>
      </c>
      <c r="U161" s="773">
        <v>403025.86</v>
      </c>
      <c r="V161" s="20" t="s">
        <v>213</v>
      </c>
      <c r="W161" s="13">
        <f>IF(V161="","",IF(V161="COP","N/A",IF(V161="EUR",VLOOKUP(R161,'SH EURO'!$A$6:$B$6338,2,FALSE),"REVISAR")))</f>
        <v>1.2867</v>
      </c>
      <c r="X161" s="22">
        <f t="shared" si="49"/>
        <v>518573.37406199996</v>
      </c>
      <c r="Y161" s="23">
        <f>IF(V161="","",IF(V161="COP",1,IF(W161&lt;&gt;"N/A",VLOOKUP(R161,'SH TRM'!$A$9:$B$8912,2,FALSE),"REVISAR")))</f>
        <v>2348.3200000000002</v>
      </c>
      <c r="Z161" s="776">
        <f t="shared" si="50"/>
        <v>1217776225.7772758</v>
      </c>
      <c r="AA161" s="12">
        <f t="shared" si="51"/>
        <v>3192.0739863100284</v>
      </c>
      <c r="AB161" s="12">
        <f t="shared" si="52"/>
        <v>3192.0739863100284</v>
      </c>
      <c r="AC161" s="12">
        <f t="shared" si="53"/>
        <v>3192.0739863100284</v>
      </c>
      <c r="AD161" s="12">
        <f t="shared" si="54"/>
        <v>3192.0739863100284</v>
      </c>
      <c r="AE161" s="903"/>
      <c r="AF161" s="903"/>
      <c r="AG161" s="638" t="str">
        <f t="shared" si="58"/>
        <v>CUMPLE</v>
      </c>
      <c r="AH161" s="901"/>
      <c r="AI161" s="901"/>
      <c r="AJ161" s="638" t="str">
        <f t="shared" si="59"/>
        <v>CUMPLE</v>
      </c>
      <c r="AK161" s="901"/>
      <c r="AL161" s="901"/>
      <c r="AM161" s="638" t="str">
        <f t="shared" si="60"/>
        <v>CUMPLE</v>
      </c>
      <c r="AN161" s="169">
        <v>31</v>
      </c>
      <c r="AO161" s="903" t="s">
        <v>20</v>
      </c>
      <c r="AP161" s="903"/>
      <c r="AQ161" s="903"/>
      <c r="AR161" s="903" t="s">
        <v>20</v>
      </c>
      <c r="AS161" s="903"/>
      <c r="AT161" s="903"/>
      <c r="AU161" s="903" t="s">
        <v>20</v>
      </c>
      <c r="AV161" s="903"/>
      <c r="AW161" s="903"/>
      <c r="AX161" s="747" t="s">
        <v>20</v>
      </c>
      <c r="AY161" s="901"/>
      <c r="AZ161" s="901"/>
      <c r="BA161" s="901"/>
      <c r="BB161" s="297"/>
      <c r="BC161" s="300"/>
      <c r="BI161" s="283"/>
    </row>
    <row r="162" spans="1:61" s="280" customFormat="1" ht="186" thickBot="1">
      <c r="A162" s="911"/>
      <c r="B162" s="13" t="s">
        <v>739</v>
      </c>
      <c r="C162" s="164">
        <v>113</v>
      </c>
      <c r="D162" s="14" t="str">
        <f>+IFERROR(INDEX(DESEMPATE!$D$3:$D$80,MATCH('EXP GEN.'!B162,DESEMPATE!$C$3:$C$80,0)),"")</f>
        <v>GESPIN S.A.S</v>
      </c>
      <c r="E162" s="299" t="str">
        <f>IF(D162="","",IF(VLOOKUP(D162,DESEMPATE!D$3:$E$137,2,FALSE)=1,"N/A",IF(VLOOKUP(D162,DESEMPATE!D$3:$E$137,2,FALSE)&gt;=0.51,"SI","NO")))</f>
        <v>NO</v>
      </c>
      <c r="F162" s="364" t="s">
        <v>20</v>
      </c>
      <c r="G162" s="364" t="s">
        <v>20</v>
      </c>
      <c r="H162" s="364" t="s">
        <v>20</v>
      </c>
      <c r="I162" s="24" t="s">
        <v>1004</v>
      </c>
      <c r="J162" s="526" t="s">
        <v>201</v>
      </c>
      <c r="K162" s="24" t="s">
        <v>1005</v>
      </c>
      <c r="L162" s="288" t="s">
        <v>1006</v>
      </c>
      <c r="M162" s="761" t="s">
        <v>192</v>
      </c>
      <c r="N162" s="747" t="s">
        <v>20</v>
      </c>
      <c r="O162" s="646" t="str">
        <f t="shared" si="61"/>
        <v>SI</v>
      </c>
      <c r="P162" s="25">
        <v>0.3</v>
      </c>
      <c r="Q162" s="18">
        <v>41446</v>
      </c>
      <c r="R162" s="18"/>
      <c r="S162" s="19" t="str">
        <f t="shared" si="55"/>
        <v/>
      </c>
      <c r="T162" s="20" t="str">
        <f>+IFERROR(INDEX(PARAMETROS!$B$53:$B$79,MATCH(S162,PARAMETROS!$A$53:$A$79,0)),"")</f>
        <v/>
      </c>
      <c r="U162" s="774">
        <f>2758973000+476369966+66450600+56809260+454474080</f>
        <v>3813076906</v>
      </c>
      <c r="V162" s="20" t="s">
        <v>204</v>
      </c>
      <c r="W162" s="13" t="str">
        <f>IF(V162="","",IF(V162="COP","N/A",IF(V162="EUR",VLOOKUP(R162,'SH EURO'!$A$6:$B$6338,2,FALSE),"REVISAR")))</f>
        <v>N/A</v>
      </c>
      <c r="X162" s="22" t="str">
        <f t="shared" si="49"/>
        <v>N/A</v>
      </c>
      <c r="Y162" s="23">
        <f>IF(V162="","",IF(V162="COP",1,IF(W162&lt;&gt;"N/A",VLOOKUP(R162,'SH TRM'!$A$9:$B$8912,2,FALSE),"REVISAR")))</f>
        <v>1</v>
      </c>
      <c r="Z162" s="776">
        <f t="shared" si="50"/>
        <v>3813076906</v>
      </c>
      <c r="AA162" s="12" t="str">
        <f t="shared" si="51"/>
        <v/>
      </c>
      <c r="AB162" s="12" t="str">
        <f t="shared" si="52"/>
        <v/>
      </c>
      <c r="AC162" s="12" t="str">
        <f t="shared" si="53"/>
        <v/>
      </c>
      <c r="AD162" s="12" t="str">
        <f t="shared" si="54"/>
        <v/>
      </c>
      <c r="AE162" s="903"/>
      <c r="AF162" s="903"/>
      <c r="AG162" s="638" t="str">
        <f t="shared" si="58"/>
        <v/>
      </c>
      <c r="AH162" s="901"/>
      <c r="AI162" s="901"/>
      <c r="AJ162" s="638" t="str">
        <f t="shared" si="59"/>
        <v/>
      </c>
      <c r="AK162" s="901"/>
      <c r="AL162" s="901"/>
      <c r="AM162" s="638" t="str">
        <f t="shared" si="60"/>
        <v/>
      </c>
      <c r="AN162" s="12"/>
      <c r="AO162" s="903"/>
      <c r="AP162" s="903"/>
      <c r="AQ162" s="903"/>
      <c r="AR162" s="903"/>
      <c r="AS162" s="903"/>
      <c r="AT162" s="903"/>
      <c r="AU162" s="903"/>
      <c r="AV162" s="903"/>
      <c r="AW162" s="903"/>
      <c r="AX162" s="747"/>
      <c r="AY162" s="902"/>
      <c r="AZ162" s="902"/>
      <c r="BA162" s="902"/>
      <c r="BB162" s="530" t="s">
        <v>1013</v>
      </c>
      <c r="BC162" s="300"/>
      <c r="BI162" s="283"/>
    </row>
    <row r="163" spans="1:61" s="280" customFormat="1" ht="30" customHeight="1">
      <c r="A163" s="910"/>
      <c r="B163" s="48"/>
      <c r="C163" s="163"/>
      <c r="D163" s="49"/>
      <c r="E163" s="383" t="str">
        <f>IF(D163="","",IF(VLOOKUP(D163,DESEMPATE!D$3:$E$137,2,FALSE)=1,"N/A",IF(VLOOKUP(D163,DESEMPATE!D$3:$E$137,2,FALSE)&gt;=0.51,"SI","NO")))</f>
        <v/>
      </c>
      <c r="F163" s="363"/>
      <c r="G163" s="363"/>
      <c r="H163" s="363"/>
      <c r="I163" s="60"/>
      <c r="J163" s="60"/>
      <c r="K163" s="60"/>
      <c r="L163" s="50"/>
      <c r="M163" s="60"/>
      <c r="N163" s="639"/>
      <c r="O163" s="639"/>
      <c r="P163" s="74"/>
      <c r="Q163" s="53"/>
      <c r="R163" s="53"/>
      <c r="S163" s="54" t="str">
        <f t="shared" si="55"/>
        <v/>
      </c>
      <c r="T163" s="171" t="str">
        <f>+IFERROR(INDEX(PARAMETROS!$B$53:$B$79,MATCH(S163,PARAMETROS!$A$53:$A$79,0)),"")</f>
        <v/>
      </c>
      <c r="U163" s="494"/>
      <c r="V163" s="55"/>
      <c r="W163" s="48" t="str">
        <f>IF(V163="","",IF(V163="COP","N/A",IF(V163="EUR",VLOOKUP(R163,'SH EURO'!$A$6:$B$6338,2,FALSE),"REVISAR")))</f>
        <v/>
      </c>
      <c r="X163" s="57" t="str">
        <f t="shared" si="49"/>
        <v/>
      </c>
      <c r="Y163" s="58" t="str">
        <f>IF(V163="","",IF(V163="COP",1,IF(W163&lt;&gt;"N/A",VLOOKUP(R163,'SH TRM'!$A$9:$B$8912,2,FALSE),"REVISAR")))</f>
        <v/>
      </c>
      <c r="Z163" s="775" t="str">
        <f t="shared" si="50"/>
        <v/>
      </c>
      <c r="AA163" s="59" t="str">
        <f t="shared" si="51"/>
        <v/>
      </c>
      <c r="AB163" s="59" t="str">
        <f t="shared" si="52"/>
        <v/>
      </c>
      <c r="AC163" s="59" t="str">
        <f t="shared" si="53"/>
        <v/>
      </c>
      <c r="AD163" s="59" t="str">
        <f t="shared" si="54"/>
        <v/>
      </c>
      <c r="AE163" s="904" t="str">
        <f>IF(COUNTIF(AB163:AB166,"")=4,"",IF(SUM(AB163:AB166)&gt;=CM005M1,"CUMPLE","NO CUMPLE"))</f>
        <v/>
      </c>
      <c r="AF163" s="904" t="str">
        <f>IF(COUNTIF(AB163:AB166,"")=4,"",IF(COUNTIF(E163:E166,"N/A")&gt;0,IF(SUMIF(E163:E166,"N/A",AB163:AB166)&gt;=CM005LM1,"CUMPLE","NO CUMPLE"),IF(SUMIF(E163:E166,"SI",AB163:AB166)&gt;=CM005LM1,"CUMPLE","NO CUMPLE")))</f>
        <v/>
      </c>
      <c r="AG163" s="635" t="str">
        <f t="shared" si="58"/>
        <v/>
      </c>
      <c r="AH163" s="900" t="str">
        <f>IF(COUNTIF(AC163:AC166,"")=4,"",IF(SUM(AC163:AC166)&gt;=CM005M2,"CUMPLE","NO CUMPLE"))</f>
        <v/>
      </c>
      <c r="AI163" s="900" t="str">
        <f>IF(COUNTIF(AC163:AC166,"")=4,"",IF(COUNTIF(E163:E166,"N/A")&gt;0,IF(SUMIF(E163:E166,"N/A",AC163:AC166)&gt;=CM005LM2,"CUMPLE","NO CUMPLE"),IF(SUMIF(E163:E166,"SI",AC163:AC166)&gt;=CM005LM2,"CUMPLE","NO CUMPLE")))</f>
        <v/>
      </c>
      <c r="AJ163" s="635" t="str">
        <f t="shared" si="59"/>
        <v/>
      </c>
      <c r="AK163" s="900" t="str">
        <f>IF(COUNTIF(AD163:AD166,"")=4,"",IF(SUM(AD163:AD166)&gt;=CM005M3,"CUMPLE","NO CUMPLE"))</f>
        <v/>
      </c>
      <c r="AL163" s="900" t="str">
        <f>IF(COUNTIF(AD163:AD166,"")=4,"",IF(COUNTIF(E163:E166,"N/A")&gt;0,IF(SUMIF(E163:E166,"N/A",AD163:AD166)&gt;=CM005LM3,"CUMPLE","NO CUMPLE"),IF(SUMIF(E163:E166,"SI",AD163:AD166)&gt;=CM005LM3,"CUMPLE","NO CUMPLE")))</f>
        <v/>
      </c>
      <c r="AM163" s="635" t="str">
        <f t="shared" si="60"/>
        <v/>
      </c>
      <c r="AN163" s="59"/>
      <c r="AO163" s="904"/>
      <c r="AP163" s="904"/>
      <c r="AQ163" s="904"/>
      <c r="AR163" s="904"/>
      <c r="AS163" s="904"/>
      <c r="AT163" s="904"/>
      <c r="AU163" s="904"/>
      <c r="AV163" s="904"/>
      <c r="AW163" s="904"/>
      <c r="AX163" s="639"/>
      <c r="AY163" s="730"/>
      <c r="AZ163" s="730"/>
      <c r="BA163" s="730"/>
      <c r="BB163" s="298"/>
      <c r="BC163" s="300"/>
      <c r="BI163" s="283"/>
    </row>
    <row r="164" spans="1:61" s="280" customFormat="1" ht="30" customHeight="1">
      <c r="A164" s="911"/>
      <c r="B164" s="13"/>
      <c r="C164" s="164"/>
      <c r="D164" s="14"/>
      <c r="E164" s="299" t="str">
        <f>IF(D164="","",IF(VLOOKUP(D164,DESEMPATE!D$3:$E$137,2,FALSE)=1,"N/A",IF(VLOOKUP(D164,DESEMPATE!D$3:$E$137,2,FALSE)&gt;=0.51,"SI","NO")))</f>
        <v/>
      </c>
      <c r="F164" s="364"/>
      <c r="G164" s="364"/>
      <c r="H164" s="364"/>
      <c r="I164" s="24"/>
      <c r="J164" s="24"/>
      <c r="K164" s="24"/>
      <c r="L164" s="15"/>
      <c r="M164" s="24"/>
      <c r="N164" s="638"/>
      <c r="O164" s="638"/>
      <c r="P164" s="25"/>
      <c r="Q164" s="18"/>
      <c r="R164" s="18"/>
      <c r="S164" s="19" t="str">
        <f t="shared" si="55"/>
        <v/>
      </c>
      <c r="T164" s="20" t="str">
        <f>+IFERROR(INDEX(PARAMETROS!$B$53:$B$79,MATCH(S164,PARAMETROS!$A$53:$A$79,0)),"")</f>
        <v/>
      </c>
      <c r="U164" s="490"/>
      <c r="V164" s="20"/>
      <c r="W164" s="13" t="str">
        <f>IF(V164="","",IF(V164="COP","N/A",IF(V164="EUR",VLOOKUP(R164,'SH EURO'!$A$6:$B$6338,2,FALSE),"REVISAR")))</f>
        <v/>
      </c>
      <c r="X164" s="22" t="str">
        <f t="shared" si="49"/>
        <v/>
      </c>
      <c r="Y164" s="23" t="str">
        <f>IF(V164="","",IF(V164="COP",1,IF(W164&lt;&gt;"N/A",VLOOKUP(R164,'SH TRM'!$A$9:$B$8912,2,FALSE),"REVISAR")))</f>
        <v/>
      </c>
      <c r="Z164" s="776" t="str">
        <f t="shared" si="50"/>
        <v/>
      </c>
      <c r="AA164" s="12" t="str">
        <f t="shared" si="51"/>
        <v/>
      </c>
      <c r="AB164" s="12" t="str">
        <f t="shared" si="52"/>
        <v/>
      </c>
      <c r="AC164" s="12" t="str">
        <f t="shared" si="53"/>
        <v/>
      </c>
      <c r="AD164" s="12" t="str">
        <f t="shared" si="54"/>
        <v/>
      </c>
      <c r="AE164" s="903"/>
      <c r="AF164" s="903"/>
      <c r="AG164" s="638" t="str">
        <f t="shared" si="58"/>
        <v/>
      </c>
      <c r="AH164" s="901"/>
      <c r="AI164" s="901"/>
      <c r="AJ164" s="638" t="str">
        <f t="shared" si="59"/>
        <v/>
      </c>
      <c r="AK164" s="901"/>
      <c r="AL164" s="901"/>
      <c r="AM164" s="638" t="str">
        <f t="shared" si="60"/>
        <v/>
      </c>
      <c r="AN164" s="12"/>
      <c r="AO164" s="903"/>
      <c r="AP164" s="903"/>
      <c r="AQ164" s="903"/>
      <c r="AR164" s="903"/>
      <c r="AS164" s="903"/>
      <c r="AT164" s="903"/>
      <c r="AU164" s="903"/>
      <c r="AV164" s="903"/>
      <c r="AW164" s="903"/>
      <c r="AX164" s="638"/>
      <c r="AY164" s="642"/>
      <c r="AZ164" s="642"/>
      <c r="BA164" s="642"/>
      <c r="BB164" s="297"/>
      <c r="BC164" s="300"/>
      <c r="BI164" s="283"/>
    </row>
    <row r="165" spans="1:61" s="280" customFormat="1" ht="30" customHeight="1">
      <c r="A165" s="911"/>
      <c r="B165" s="13"/>
      <c r="C165" s="164"/>
      <c r="D165" s="14"/>
      <c r="E165" s="299" t="str">
        <f>IF(D165="","",IF(VLOOKUP(D165,DESEMPATE!D$3:$E$137,2,FALSE)=1,"N/A",IF(VLOOKUP(D165,DESEMPATE!D$3:$E$137,2,FALSE)&gt;=0.51,"SI","NO")))</f>
        <v/>
      </c>
      <c r="F165" s="364"/>
      <c r="G165" s="364"/>
      <c r="H165" s="364"/>
      <c r="I165" s="24"/>
      <c r="J165" s="24"/>
      <c r="K165" s="24"/>
      <c r="L165" s="15"/>
      <c r="M165" s="24"/>
      <c r="N165" s="638"/>
      <c r="O165" s="638"/>
      <c r="P165" s="25"/>
      <c r="Q165" s="18"/>
      <c r="R165" s="18"/>
      <c r="S165" s="19" t="str">
        <f t="shared" si="55"/>
        <v/>
      </c>
      <c r="T165" s="20" t="str">
        <f>+IFERROR(INDEX(PARAMETROS!$B$53:$B$79,MATCH(S165,PARAMETROS!$A$53:$A$79,0)),"")</f>
        <v/>
      </c>
      <c r="U165" s="490"/>
      <c r="V165" s="20"/>
      <c r="W165" s="13" t="str">
        <f>IF(V165="","",IF(V165="COP","N/A",IF(V165="EUR",VLOOKUP(R165,'SH EURO'!$A$6:$B$6338,2,FALSE),"REVISAR")))</f>
        <v/>
      </c>
      <c r="X165" s="22" t="str">
        <f t="shared" si="49"/>
        <v/>
      </c>
      <c r="Y165" s="23" t="str">
        <f>IF(V165="","",IF(V165="COP",1,IF(W165&lt;&gt;"N/A",VLOOKUP(R165,'SH TRM'!$A$9:$B$8912,2,FALSE),"REVISAR")))</f>
        <v/>
      </c>
      <c r="Z165" s="776" t="str">
        <f t="shared" si="50"/>
        <v/>
      </c>
      <c r="AA165" s="12" t="str">
        <f t="shared" si="51"/>
        <v/>
      </c>
      <c r="AB165" s="12" t="str">
        <f t="shared" si="52"/>
        <v/>
      </c>
      <c r="AC165" s="12" t="str">
        <f t="shared" si="53"/>
        <v/>
      </c>
      <c r="AD165" s="12" t="str">
        <f t="shared" si="54"/>
        <v/>
      </c>
      <c r="AE165" s="903"/>
      <c r="AF165" s="903"/>
      <c r="AG165" s="638" t="str">
        <f t="shared" si="58"/>
        <v/>
      </c>
      <c r="AH165" s="901"/>
      <c r="AI165" s="901"/>
      <c r="AJ165" s="638" t="str">
        <f t="shared" si="59"/>
        <v/>
      </c>
      <c r="AK165" s="901"/>
      <c r="AL165" s="901"/>
      <c r="AM165" s="638" t="str">
        <f t="shared" si="60"/>
        <v/>
      </c>
      <c r="AN165" s="12"/>
      <c r="AO165" s="903"/>
      <c r="AP165" s="903"/>
      <c r="AQ165" s="903"/>
      <c r="AR165" s="903"/>
      <c r="AS165" s="903"/>
      <c r="AT165" s="903"/>
      <c r="AU165" s="903"/>
      <c r="AV165" s="903"/>
      <c r="AW165" s="903"/>
      <c r="AX165" s="638"/>
      <c r="AY165" s="642"/>
      <c r="AZ165" s="642"/>
      <c r="BA165" s="642"/>
      <c r="BB165" s="297"/>
      <c r="BC165" s="300"/>
      <c r="BI165" s="283"/>
    </row>
    <row r="166" spans="1:61" s="280" customFormat="1" ht="30" customHeight="1" thickBot="1">
      <c r="A166" s="911"/>
      <c r="B166" s="13"/>
      <c r="C166" s="164"/>
      <c r="D166" s="14"/>
      <c r="E166" s="299" t="str">
        <f>IF(D166="","",IF(VLOOKUP(D166,DESEMPATE!D$3:$E$137,2,FALSE)=1,"N/A",IF(VLOOKUP(D166,DESEMPATE!D$3:$E$137,2,FALSE)&gt;=0.51,"SI","NO")))</f>
        <v/>
      </c>
      <c r="F166" s="364"/>
      <c r="G166" s="364"/>
      <c r="H166" s="364"/>
      <c r="I166" s="24"/>
      <c r="J166" s="24"/>
      <c r="K166" s="24"/>
      <c r="L166" s="15"/>
      <c r="M166" s="24"/>
      <c r="N166" s="638"/>
      <c r="O166" s="638"/>
      <c r="P166" s="25"/>
      <c r="Q166" s="18"/>
      <c r="R166" s="18"/>
      <c r="S166" s="19" t="str">
        <f t="shared" si="55"/>
        <v/>
      </c>
      <c r="T166" s="20" t="str">
        <f>+IFERROR(INDEX(PARAMETROS!$B$53:$B$79,MATCH(S166,PARAMETROS!$A$53:$A$79,0)),"")</f>
        <v/>
      </c>
      <c r="U166" s="490"/>
      <c r="V166" s="20"/>
      <c r="W166" s="13" t="str">
        <f>IF(V166="","",IF(V166="COP","N/A",IF(V166="EUR",VLOOKUP(R166,'SH EURO'!$A$6:$B$6338,2,FALSE),"REVISAR")))</f>
        <v/>
      </c>
      <c r="X166" s="22" t="str">
        <f t="shared" si="49"/>
        <v/>
      </c>
      <c r="Y166" s="23" t="str">
        <f>IF(V166="","",IF(V166="COP",1,IF(W166&lt;&gt;"N/A",VLOOKUP(R166,'SH TRM'!$A$9:$B$8912,2,FALSE),"REVISAR")))</f>
        <v/>
      </c>
      <c r="Z166" s="776" t="str">
        <f t="shared" si="50"/>
        <v/>
      </c>
      <c r="AA166" s="12" t="str">
        <f t="shared" si="51"/>
        <v/>
      </c>
      <c r="AB166" s="12" t="str">
        <f t="shared" si="52"/>
        <v/>
      </c>
      <c r="AC166" s="12" t="str">
        <f t="shared" si="53"/>
        <v/>
      </c>
      <c r="AD166" s="12" t="str">
        <f t="shared" si="54"/>
        <v/>
      </c>
      <c r="AE166" s="903"/>
      <c r="AF166" s="903"/>
      <c r="AG166" s="638" t="str">
        <f t="shared" si="58"/>
        <v/>
      </c>
      <c r="AH166" s="901"/>
      <c r="AI166" s="901"/>
      <c r="AJ166" s="638" t="str">
        <f t="shared" si="59"/>
        <v/>
      </c>
      <c r="AK166" s="901"/>
      <c r="AL166" s="901"/>
      <c r="AM166" s="638" t="str">
        <f t="shared" si="60"/>
        <v/>
      </c>
      <c r="AN166" s="12"/>
      <c r="AO166" s="903"/>
      <c r="AP166" s="903"/>
      <c r="AQ166" s="903"/>
      <c r="AR166" s="903"/>
      <c r="AS166" s="903"/>
      <c r="AT166" s="903"/>
      <c r="AU166" s="903"/>
      <c r="AV166" s="903"/>
      <c r="AW166" s="903"/>
      <c r="AX166" s="638"/>
      <c r="AY166" s="642"/>
      <c r="AZ166" s="642"/>
      <c r="BA166" s="642"/>
      <c r="BB166" s="297"/>
      <c r="BC166" s="300"/>
      <c r="BI166" s="283"/>
    </row>
    <row r="167" spans="1:61" s="280" customFormat="1" ht="30" customHeight="1">
      <c r="A167" s="910"/>
      <c r="B167" s="48"/>
      <c r="C167" s="163"/>
      <c r="D167" s="49"/>
      <c r="E167" s="383"/>
      <c r="F167" s="363"/>
      <c r="G167" s="363"/>
      <c r="H167" s="363"/>
      <c r="I167" s="60"/>
      <c r="J167" s="60"/>
      <c r="K167" s="60"/>
      <c r="L167" s="50"/>
      <c r="M167" s="60"/>
      <c r="N167" s="639"/>
      <c r="O167" s="639"/>
      <c r="P167" s="74"/>
      <c r="Q167" s="53"/>
      <c r="R167" s="53"/>
      <c r="S167" s="54"/>
      <c r="T167" s="171"/>
      <c r="U167" s="494"/>
      <c r="V167" s="55"/>
      <c r="W167" s="48"/>
      <c r="X167" s="57"/>
      <c r="Y167" s="58"/>
      <c r="Z167" s="775"/>
      <c r="AA167" s="59"/>
      <c r="AB167" s="59"/>
      <c r="AC167" s="59"/>
      <c r="AD167" s="59"/>
      <c r="AE167" s="904"/>
      <c r="AF167" s="904"/>
      <c r="AG167" s="635"/>
      <c r="AH167" s="900"/>
      <c r="AI167" s="900"/>
      <c r="AJ167" s="635"/>
      <c r="AK167" s="900"/>
      <c r="AL167" s="900"/>
      <c r="AM167" s="635"/>
      <c r="AN167" s="59"/>
      <c r="AO167" s="904"/>
      <c r="AP167" s="904"/>
      <c r="AQ167" s="904"/>
      <c r="AR167" s="904"/>
      <c r="AS167" s="904"/>
      <c r="AT167" s="904"/>
      <c r="AU167" s="904"/>
      <c r="AV167" s="904"/>
      <c r="AW167" s="904"/>
      <c r="AX167" s="639"/>
      <c r="AY167" s="730"/>
      <c r="AZ167" s="730"/>
      <c r="BA167" s="730"/>
      <c r="BB167" s="298"/>
      <c r="BC167" s="300"/>
      <c r="BI167" s="283"/>
    </row>
    <row r="168" spans="1:61" s="280" customFormat="1" ht="30" customHeight="1">
      <c r="A168" s="911"/>
      <c r="B168" s="13"/>
      <c r="C168" s="164"/>
      <c r="D168" s="14"/>
      <c r="E168" s="299"/>
      <c r="F168" s="364"/>
      <c r="G168" s="364"/>
      <c r="H168" s="364"/>
      <c r="I168" s="24"/>
      <c r="J168" s="24"/>
      <c r="K168" s="24"/>
      <c r="L168" s="15"/>
      <c r="M168" s="24"/>
      <c r="N168" s="638"/>
      <c r="O168" s="638"/>
      <c r="P168" s="25"/>
      <c r="Q168" s="18"/>
      <c r="R168" s="18"/>
      <c r="S168" s="19"/>
      <c r="T168" s="20"/>
      <c r="U168" s="490"/>
      <c r="V168" s="20"/>
      <c r="W168" s="13"/>
      <c r="X168" s="22"/>
      <c r="Y168" s="23"/>
      <c r="Z168" s="776"/>
      <c r="AA168" s="12"/>
      <c r="AB168" s="12"/>
      <c r="AC168" s="12"/>
      <c r="AD168" s="12"/>
      <c r="AE168" s="903"/>
      <c r="AF168" s="903"/>
      <c r="AG168" s="638"/>
      <c r="AH168" s="901"/>
      <c r="AI168" s="901"/>
      <c r="AJ168" s="638"/>
      <c r="AK168" s="901"/>
      <c r="AL168" s="901"/>
      <c r="AM168" s="638"/>
      <c r="AN168" s="12"/>
      <c r="AO168" s="903"/>
      <c r="AP168" s="903"/>
      <c r="AQ168" s="903"/>
      <c r="AR168" s="903"/>
      <c r="AS168" s="903"/>
      <c r="AT168" s="903"/>
      <c r="AU168" s="903"/>
      <c r="AV168" s="903"/>
      <c r="AW168" s="903"/>
      <c r="AX168" s="638"/>
      <c r="AY168" s="642"/>
      <c r="AZ168" s="642"/>
      <c r="BA168" s="642"/>
      <c r="BB168" s="297"/>
      <c r="BC168" s="300"/>
      <c r="BI168" s="283"/>
    </row>
    <row r="169" spans="1:61" s="280" customFormat="1" ht="30" customHeight="1">
      <c r="A169" s="911"/>
      <c r="B169" s="13"/>
      <c r="C169" s="164"/>
      <c r="D169" s="14"/>
      <c r="E169" s="299"/>
      <c r="F169" s="364"/>
      <c r="G169" s="364"/>
      <c r="H169" s="364"/>
      <c r="I169" s="24"/>
      <c r="J169" s="24"/>
      <c r="K169" s="24"/>
      <c r="L169" s="15"/>
      <c r="M169" s="24"/>
      <c r="N169" s="638"/>
      <c r="O169" s="638"/>
      <c r="P169" s="25"/>
      <c r="Q169" s="18"/>
      <c r="R169" s="18"/>
      <c r="S169" s="19"/>
      <c r="T169" s="20"/>
      <c r="U169" s="490"/>
      <c r="V169" s="20"/>
      <c r="W169" s="13"/>
      <c r="X169" s="22"/>
      <c r="Y169" s="23"/>
      <c r="Z169" s="776"/>
      <c r="AA169" s="12"/>
      <c r="AB169" s="12"/>
      <c r="AC169" s="12"/>
      <c r="AD169" s="12"/>
      <c r="AE169" s="903"/>
      <c r="AF169" s="903"/>
      <c r="AG169" s="638"/>
      <c r="AH169" s="901"/>
      <c r="AI169" s="901"/>
      <c r="AJ169" s="638"/>
      <c r="AK169" s="901"/>
      <c r="AL169" s="901"/>
      <c r="AM169" s="638"/>
      <c r="AN169" s="12"/>
      <c r="AO169" s="903"/>
      <c r="AP169" s="903"/>
      <c r="AQ169" s="903"/>
      <c r="AR169" s="903"/>
      <c r="AS169" s="903"/>
      <c r="AT169" s="903"/>
      <c r="AU169" s="903"/>
      <c r="AV169" s="903"/>
      <c r="AW169" s="903"/>
      <c r="AX169" s="638"/>
      <c r="AY169" s="642"/>
      <c r="AZ169" s="642"/>
      <c r="BA169" s="642"/>
      <c r="BB169" s="297"/>
      <c r="BC169" s="300"/>
      <c r="BI169" s="283"/>
    </row>
    <row r="170" spans="1:61" s="280" customFormat="1" ht="30" customHeight="1" thickBot="1">
      <c r="A170" s="911"/>
      <c r="B170" s="13"/>
      <c r="C170" s="164"/>
      <c r="D170" s="14"/>
      <c r="E170" s="299"/>
      <c r="F170" s="364"/>
      <c r="G170" s="364"/>
      <c r="H170" s="364"/>
      <c r="I170" s="24"/>
      <c r="J170" s="24"/>
      <c r="K170" s="24"/>
      <c r="L170" s="15"/>
      <c r="M170" s="24"/>
      <c r="N170" s="638"/>
      <c r="O170" s="638"/>
      <c r="P170" s="25"/>
      <c r="Q170" s="18"/>
      <c r="R170" s="18"/>
      <c r="S170" s="19"/>
      <c r="T170" s="20"/>
      <c r="U170" s="490"/>
      <c r="V170" s="20"/>
      <c r="W170" s="13"/>
      <c r="X170" s="22"/>
      <c r="Y170" s="23"/>
      <c r="Z170" s="776"/>
      <c r="AA170" s="12"/>
      <c r="AB170" s="12"/>
      <c r="AC170" s="12"/>
      <c r="AD170" s="12"/>
      <c r="AE170" s="903"/>
      <c r="AF170" s="903"/>
      <c r="AG170" s="638"/>
      <c r="AH170" s="901"/>
      <c r="AI170" s="901"/>
      <c r="AJ170" s="638"/>
      <c r="AK170" s="901"/>
      <c r="AL170" s="901"/>
      <c r="AM170" s="638"/>
      <c r="AN170" s="12"/>
      <c r="AO170" s="903"/>
      <c r="AP170" s="903"/>
      <c r="AQ170" s="903"/>
      <c r="AR170" s="903"/>
      <c r="AS170" s="903"/>
      <c r="AT170" s="903"/>
      <c r="AU170" s="903"/>
      <c r="AV170" s="903"/>
      <c r="AW170" s="903"/>
      <c r="AX170" s="638"/>
      <c r="AY170" s="642"/>
      <c r="AZ170" s="642"/>
      <c r="BA170" s="642"/>
      <c r="BB170" s="297"/>
      <c r="BC170" s="300"/>
      <c r="BI170" s="283"/>
    </row>
    <row r="171" spans="1:61" s="280" customFormat="1" ht="30" customHeight="1">
      <c r="A171" s="910"/>
      <c r="B171" s="48"/>
      <c r="C171" s="163"/>
      <c r="D171" s="49"/>
      <c r="E171" s="383"/>
      <c r="F171" s="363"/>
      <c r="G171" s="363"/>
      <c r="H171" s="363"/>
      <c r="I171" s="60"/>
      <c r="J171" s="60"/>
      <c r="K171" s="60"/>
      <c r="L171" s="50"/>
      <c r="M171" s="60"/>
      <c r="N171" s="639"/>
      <c r="O171" s="639"/>
      <c r="P171" s="74"/>
      <c r="Q171" s="53"/>
      <c r="R171" s="53"/>
      <c r="S171" s="54"/>
      <c r="T171" s="171"/>
      <c r="U171" s="494"/>
      <c r="V171" s="55"/>
      <c r="W171" s="48"/>
      <c r="X171" s="57"/>
      <c r="Y171" s="58"/>
      <c r="Z171" s="775"/>
      <c r="AA171" s="59"/>
      <c r="AB171" s="59"/>
      <c r="AC171" s="59"/>
      <c r="AD171" s="59"/>
      <c r="AE171" s="904"/>
      <c r="AF171" s="904"/>
      <c r="AG171" s="635"/>
      <c r="AH171" s="900"/>
      <c r="AI171" s="900"/>
      <c r="AJ171" s="635"/>
      <c r="AK171" s="900"/>
      <c r="AL171" s="900"/>
      <c r="AM171" s="635"/>
      <c r="AN171" s="59"/>
      <c r="AO171" s="904"/>
      <c r="AP171" s="904"/>
      <c r="AQ171" s="904"/>
      <c r="AR171" s="904"/>
      <c r="AS171" s="904"/>
      <c r="AT171" s="904"/>
      <c r="AU171" s="904"/>
      <c r="AV171" s="904"/>
      <c r="AW171" s="904"/>
      <c r="AX171" s="639"/>
      <c r="AY171" s="730"/>
      <c r="AZ171" s="730"/>
      <c r="BA171" s="730"/>
      <c r="BB171" s="298"/>
      <c r="BC171" s="300"/>
      <c r="BI171" s="283"/>
    </row>
    <row r="172" spans="1:61" s="280" customFormat="1" ht="30" customHeight="1">
      <c r="A172" s="911"/>
      <c r="B172" s="13"/>
      <c r="C172" s="164"/>
      <c r="D172" s="14"/>
      <c r="E172" s="299"/>
      <c r="F172" s="364"/>
      <c r="G172" s="364"/>
      <c r="H172" s="364"/>
      <c r="I172" s="24"/>
      <c r="J172" s="24"/>
      <c r="K172" s="24"/>
      <c r="L172" s="15"/>
      <c r="M172" s="24"/>
      <c r="N172" s="638"/>
      <c r="O172" s="638"/>
      <c r="P172" s="25"/>
      <c r="Q172" s="18"/>
      <c r="R172" s="18"/>
      <c r="S172" s="19"/>
      <c r="T172" s="20"/>
      <c r="U172" s="490"/>
      <c r="V172" s="20"/>
      <c r="W172" s="13"/>
      <c r="X172" s="22"/>
      <c r="Y172" s="23"/>
      <c r="Z172" s="776"/>
      <c r="AA172" s="12"/>
      <c r="AB172" s="12"/>
      <c r="AC172" s="12"/>
      <c r="AD172" s="12"/>
      <c r="AE172" s="903"/>
      <c r="AF172" s="903"/>
      <c r="AG172" s="638"/>
      <c r="AH172" s="901"/>
      <c r="AI172" s="901"/>
      <c r="AJ172" s="638"/>
      <c r="AK172" s="901"/>
      <c r="AL172" s="901"/>
      <c r="AM172" s="638"/>
      <c r="AN172" s="12"/>
      <c r="AO172" s="903"/>
      <c r="AP172" s="903"/>
      <c r="AQ172" s="903"/>
      <c r="AR172" s="903"/>
      <c r="AS172" s="903"/>
      <c r="AT172" s="903"/>
      <c r="AU172" s="903"/>
      <c r="AV172" s="903"/>
      <c r="AW172" s="903"/>
      <c r="AX172" s="638"/>
      <c r="AY172" s="642"/>
      <c r="AZ172" s="642"/>
      <c r="BA172" s="642"/>
      <c r="BB172" s="297"/>
      <c r="BC172" s="300"/>
      <c r="BI172" s="283"/>
    </row>
    <row r="173" spans="1:61" s="280" customFormat="1" ht="30" customHeight="1">
      <c r="A173" s="911"/>
      <c r="B173" s="13"/>
      <c r="C173" s="164"/>
      <c r="D173" s="14"/>
      <c r="E173" s="299"/>
      <c r="F173" s="364"/>
      <c r="G173" s="364"/>
      <c r="H173" s="364"/>
      <c r="I173" s="24"/>
      <c r="J173" s="24"/>
      <c r="K173" s="24"/>
      <c r="L173" s="15"/>
      <c r="M173" s="24"/>
      <c r="N173" s="638"/>
      <c r="O173" s="638"/>
      <c r="P173" s="25"/>
      <c r="Q173" s="18"/>
      <c r="R173" s="18"/>
      <c r="S173" s="19"/>
      <c r="T173" s="20"/>
      <c r="U173" s="490"/>
      <c r="V173" s="20"/>
      <c r="W173" s="13"/>
      <c r="X173" s="22"/>
      <c r="Y173" s="23"/>
      <c r="Z173" s="776"/>
      <c r="AA173" s="12"/>
      <c r="AB173" s="12"/>
      <c r="AC173" s="12"/>
      <c r="AD173" s="12"/>
      <c r="AE173" s="903"/>
      <c r="AF173" s="903"/>
      <c r="AG173" s="638"/>
      <c r="AH173" s="901"/>
      <c r="AI173" s="901"/>
      <c r="AJ173" s="638"/>
      <c r="AK173" s="901"/>
      <c r="AL173" s="901"/>
      <c r="AM173" s="638"/>
      <c r="AN173" s="12"/>
      <c r="AO173" s="903"/>
      <c r="AP173" s="903"/>
      <c r="AQ173" s="903"/>
      <c r="AR173" s="903"/>
      <c r="AS173" s="903"/>
      <c r="AT173" s="903"/>
      <c r="AU173" s="903"/>
      <c r="AV173" s="903"/>
      <c r="AW173" s="903"/>
      <c r="AX173" s="638"/>
      <c r="AY173" s="642"/>
      <c r="AZ173" s="642"/>
      <c r="BA173" s="642"/>
      <c r="BB173" s="297"/>
      <c r="BC173" s="300"/>
      <c r="BI173" s="283"/>
    </row>
    <row r="174" spans="1:61" s="280" customFormat="1" ht="30" customHeight="1">
      <c r="A174" s="911"/>
      <c r="B174" s="13"/>
      <c r="C174" s="164"/>
      <c r="D174" s="14"/>
      <c r="E174" s="299"/>
      <c r="F174" s="364"/>
      <c r="G174" s="364"/>
      <c r="H174" s="364"/>
      <c r="I174" s="24"/>
      <c r="J174" s="24"/>
      <c r="K174" s="24"/>
      <c r="L174" s="15"/>
      <c r="M174" s="24"/>
      <c r="N174" s="638"/>
      <c r="O174" s="638"/>
      <c r="P174" s="25"/>
      <c r="Q174" s="18"/>
      <c r="R174" s="18"/>
      <c r="S174" s="19"/>
      <c r="T174" s="20"/>
      <c r="U174" s="490"/>
      <c r="V174" s="20"/>
      <c r="W174" s="13"/>
      <c r="X174" s="22"/>
      <c r="Y174" s="23"/>
      <c r="Z174" s="776"/>
      <c r="AA174" s="12"/>
      <c r="AB174" s="12"/>
      <c r="AC174" s="12"/>
      <c r="AD174" s="12"/>
      <c r="AE174" s="903"/>
      <c r="AF174" s="903"/>
      <c r="AG174" s="638"/>
      <c r="AH174" s="901"/>
      <c r="AI174" s="901"/>
      <c r="AJ174" s="638"/>
      <c r="AK174" s="901"/>
      <c r="AL174" s="901"/>
      <c r="AM174" s="638"/>
      <c r="AN174" s="12"/>
      <c r="AO174" s="903"/>
      <c r="AP174" s="903"/>
      <c r="AQ174" s="903"/>
      <c r="AR174" s="903"/>
      <c r="AS174" s="903"/>
      <c r="AT174" s="903"/>
      <c r="AU174" s="903"/>
      <c r="AV174" s="903"/>
      <c r="AW174" s="903"/>
      <c r="AX174" s="638"/>
      <c r="AY174" s="642"/>
      <c r="AZ174" s="642"/>
      <c r="BA174" s="642"/>
      <c r="BB174" s="297"/>
      <c r="BC174" s="300"/>
      <c r="BI174" s="283"/>
    </row>
    <row r="175" spans="1:61" s="280" customFormat="1" ht="30" customHeight="1">
      <c r="A175" s="911"/>
      <c r="B175" s="13"/>
      <c r="C175" s="164"/>
      <c r="D175" s="14"/>
      <c r="E175" s="299"/>
      <c r="F175" s="364"/>
      <c r="G175" s="364"/>
      <c r="H175" s="364"/>
      <c r="I175" s="24"/>
      <c r="J175" s="24"/>
      <c r="K175" s="24"/>
      <c r="L175" s="15"/>
      <c r="M175" s="24"/>
      <c r="N175" s="638"/>
      <c r="O175" s="638"/>
      <c r="P175" s="25"/>
      <c r="Q175" s="18"/>
      <c r="R175" s="18"/>
      <c r="S175" s="19"/>
      <c r="T175" s="20"/>
      <c r="U175" s="490"/>
      <c r="V175" s="20"/>
      <c r="W175" s="13"/>
      <c r="X175" s="22"/>
      <c r="Y175" s="23"/>
      <c r="Z175" s="776"/>
      <c r="AA175" s="12"/>
      <c r="AB175" s="12"/>
      <c r="AC175" s="12"/>
      <c r="AD175" s="12"/>
      <c r="AE175" s="903"/>
      <c r="AF175" s="903"/>
      <c r="AG175" s="638"/>
      <c r="AH175" s="901"/>
      <c r="AI175" s="901"/>
      <c r="AJ175" s="638"/>
      <c r="AK175" s="901"/>
      <c r="AL175" s="901"/>
      <c r="AM175" s="638"/>
      <c r="AN175" s="12"/>
      <c r="AO175" s="903"/>
      <c r="AP175" s="903"/>
      <c r="AQ175" s="903"/>
      <c r="AR175" s="903"/>
      <c r="AS175" s="903"/>
      <c r="AT175" s="903"/>
      <c r="AU175" s="903"/>
      <c r="AV175" s="903"/>
      <c r="AW175" s="903"/>
      <c r="AX175" s="638"/>
      <c r="AY175" s="642"/>
      <c r="AZ175" s="642"/>
      <c r="BA175" s="642"/>
      <c r="BB175" s="297"/>
      <c r="BC175" s="300"/>
      <c r="BI175" s="283"/>
    </row>
    <row r="176" spans="1:61" s="280" customFormat="1" ht="30" customHeight="1" thickBot="1">
      <c r="A176" s="918"/>
      <c r="B176" s="61"/>
      <c r="C176" s="165"/>
      <c r="D176" s="76"/>
      <c r="E176" s="381"/>
      <c r="F176" s="365"/>
      <c r="G176" s="365"/>
      <c r="H176" s="365"/>
      <c r="I176" s="170"/>
      <c r="J176" s="170"/>
      <c r="K176" s="170"/>
      <c r="L176" s="62"/>
      <c r="M176" s="170"/>
      <c r="N176" s="640"/>
      <c r="O176" s="640"/>
      <c r="P176" s="75"/>
      <c r="Q176" s="64"/>
      <c r="R176" s="64"/>
      <c r="S176" s="65"/>
      <c r="T176" s="66"/>
      <c r="U176" s="493"/>
      <c r="V176" s="66"/>
      <c r="W176" s="61"/>
      <c r="X176" s="68"/>
      <c r="Y176" s="69"/>
      <c r="Z176" s="777"/>
      <c r="AA176" s="70"/>
      <c r="AB176" s="70"/>
      <c r="AC176" s="70"/>
      <c r="AD176" s="70"/>
      <c r="AE176" s="906"/>
      <c r="AF176" s="906"/>
      <c r="AG176" s="637"/>
      <c r="AH176" s="902"/>
      <c r="AI176" s="902"/>
      <c r="AJ176" s="637"/>
      <c r="AK176" s="902"/>
      <c r="AL176" s="902"/>
      <c r="AM176" s="637"/>
      <c r="AN176" s="70"/>
      <c r="AO176" s="906"/>
      <c r="AP176" s="906"/>
      <c r="AQ176" s="906"/>
      <c r="AR176" s="906"/>
      <c r="AS176" s="906"/>
      <c r="AT176" s="906"/>
      <c r="AU176" s="906"/>
      <c r="AV176" s="906"/>
      <c r="AW176" s="906"/>
      <c r="AX176" s="640"/>
      <c r="AY176" s="641"/>
      <c r="AZ176" s="641"/>
      <c r="BA176" s="641"/>
      <c r="BB176" s="296"/>
      <c r="BC176" s="300"/>
      <c r="BI176" s="283"/>
    </row>
    <row r="177" spans="1:61" s="280" customFormat="1" ht="30" customHeight="1">
      <c r="A177" s="910"/>
      <c r="B177" s="48"/>
      <c r="C177" s="163"/>
      <c r="D177" s="49"/>
      <c r="E177" s="383"/>
      <c r="F177" s="363"/>
      <c r="G177" s="363"/>
      <c r="H177" s="363"/>
      <c r="I177" s="60"/>
      <c r="J177" s="60"/>
      <c r="K177" s="60"/>
      <c r="L177" s="50"/>
      <c r="M177" s="60"/>
      <c r="N177" s="639"/>
      <c r="O177" s="639"/>
      <c r="P177" s="74"/>
      <c r="Q177" s="53"/>
      <c r="R177" s="53"/>
      <c r="S177" s="54"/>
      <c r="T177" s="171"/>
      <c r="U177" s="494"/>
      <c r="V177" s="55"/>
      <c r="W177" s="48"/>
      <c r="X177" s="57"/>
      <c r="Y177" s="58"/>
      <c r="Z177" s="775"/>
      <c r="AA177" s="59"/>
      <c r="AB177" s="59"/>
      <c r="AC177" s="59"/>
      <c r="AD177" s="59"/>
      <c r="AE177" s="904"/>
      <c r="AF177" s="904"/>
      <c r="AG177" s="635"/>
      <c r="AH177" s="900"/>
      <c r="AI177" s="900"/>
      <c r="AJ177" s="635"/>
      <c r="AK177" s="900"/>
      <c r="AL177" s="900"/>
      <c r="AM177" s="635"/>
      <c r="AN177" s="59"/>
      <c r="AO177" s="904"/>
      <c r="AP177" s="904"/>
      <c r="AQ177" s="904"/>
      <c r="AR177" s="904"/>
      <c r="AS177" s="904"/>
      <c r="AT177" s="904"/>
      <c r="AU177" s="904"/>
      <c r="AV177" s="904"/>
      <c r="AW177" s="904"/>
      <c r="AX177" s="639"/>
      <c r="AY177" s="730"/>
      <c r="AZ177" s="730"/>
      <c r="BA177" s="730"/>
      <c r="BB177" s="298"/>
      <c r="BC177" s="300"/>
      <c r="BI177" s="283"/>
    </row>
    <row r="178" spans="1:61" s="280" customFormat="1" ht="30" customHeight="1">
      <c r="A178" s="911"/>
      <c r="B178" s="13"/>
      <c r="C178" s="164"/>
      <c r="D178" s="14"/>
      <c r="E178" s="299"/>
      <c r="F178" s="364"/>
      <c r="G178" s="364"/>
      <c r="H178" s="364"/>
      <c r="I178" s="24"/>
      <c r="J178" s="24"/>
      <c r="K178" s="24"/>
      <c r="L178" s="15"/>
      <c r="M178" s="24"/>
      <c r="N178" s="638"/>
      <c r="O178" s="638"/>
      <c r="P178" s="25"/>
      <c r="Q178" s="18"/>
      <c r="R178" s="18"/>
      <c r="S178" s="19"/>
      <c r="T178" s="20"/>
      <c r="U178" s="490"/>
      <c r="V178" s="20"/>
      <c r="W178" s="13"/>
      <c r="X178" s="22"/>
      <c r="Y178" s="23"/>
      <c r="Z178" s="776"/>
      <c r="AA178" s="12"/>
      <c r="AB178" s="12"/>
      <c r="AC178" s="12"/>
      <c r="AD178" s="12"/>
      <c r="AE178" s="903"/>
      <c r="AF178" s="903"/>
      <c r="AG178" s="638"/>
      <c r="AH178" s="901"/>
      <c r="AI178" s="901"/>
      <c r="AJ178" s="638"/>
      <c r="AK178" s="901"/>
      <c r="AL178" s="901"/>
      <c r="AM178" s="638"/>
      <c r="AN178" s="12"/>
      <c r="AO178" s="903"/>
      <c r="AP178" s="903"/>
      <c r="AQ178" s="903"/>
      <c r="AR178" s="903"/>
      <c r="AS178" s="903"/>
      <c r="AT178" s="903"/>
      <c r="AU178" s="903"/>
      <c r="AV178" s="903"/>
      <c r="AW178" s="903"/>
      <c r="AX178" s="638"/>
      <c r="AY178" s="642"/>
      <c r="AZ178" s="642"/>
      <c r="BA178" s="642"/>
      <c r="BB178" s="297"/>
      <c r="BC178" s="300"/>
      <c r="BI178" s="283"/>
    </row>
    <row r="179" spans="1:61" s="280" customFormat="1" ht="30" customHeight="1">
      <c r="A179" s="911"/>
      <c r="B179" s="13"/>
      <c r="C179" s="164"/>
      <c r="D179" s="14"/>
      <c r="E179" s="299"/>
      <c r="F179" s="364"/>
      <c r="G179" s="364"/>
      <c r="H179" s="364"/>
      <c r="I179" s="24"/>
      <c r="J179" s="24"/>
      <c r="K179" s="24"/>
      <c r="L179" s="15"/>
      <c r="M179" s="24"/>
      <c r="N179" s="638"/>
      <c r="O179" s="638"/>
      <c r="P179" s="25"/>
      <c r="Q179" s="18"/>
      <c r="R179" s="18"/>
      <c r="S179" s="19"/>
      <c r="T179" s="20"/>
      <c r="U179" s="490"/>
      <c r="V179" s="20"/>
      <c r="W179" s="13"/>
      <c r="X179" s="22"/>
      <c r="Y179" s="23"/>
      <c r="Z179" s="776"/>
      <c r="AA179" s="12"/>
      <c r="AB179" s="12"/>
      <c r="AC179" s="12"/>
      <c r="AD179" s="12"/>
      <c r="AE179" s="903"/>
      <c r="AF179" s="903"/>
      <c r="AG179" s="638"/>
      <c r="AH179" s="901"/>
      <c r="AI179" s="901"/>
      <c r="AJ179" s="638"/>
      <c r="AK179" s="901"/>
      <c r="AL179" s="901"/>
      <c r="AM179" s="638"/>
      <c r="AN179" s="12"/>
      <c r="AO179" s="903"/>
      <c r="AP179" s="903"/>
      <c r="AQ179" s="903"/>
      <c r="AR179" s="903"/>
      <c r="AS179" s="903"/>
      <c r="AT179" s="903"/>
      <c r="AU179" s="903"/>
      <c r="AV179" s="903"/>
      <c r="AW179" s="903"/>
      <c r="AX179" s="638"/>
      <c r="AY179" s="642"/>
      <c r="AZ179" s="642"/>
      <c r="BA179" s="642"/>
      <c r="BB179" s="297"/>
      <c r="BC179" s="300"/>
      <c r="BI179" s="283"/>
    </row>
    <row r="180" spans="1:61" s="280" customFormat="1" ht="30" customHeight="1">
      <c r="A180" s="911"/>
      <c r="B180" s="13"/>
      <c r="C180" s="164"/>
      <c r="D180" s="14"/>
      <c r="E180" s="299"/>
      <c r="F180" s="364"/>
      <c r="G180" s="364"/>
      <c r="H180" s="364"/>
      <c r="I180" s="24"/>
      <c r="J180" s="24"/>
      <c r="K180" s="24"/>
      <c r="L180" s="15"/>
      <c r="M180" s="24"/>
      <c r="N180" s="638"/>
      <c r="O180" s="638"/>
      <c r="P180" s="25"/>
      <c r="Q180" s="18"/>
      <c r="R180" s="18"/>
      <c r="S180" s="19"/>
      <c r="T180" s="20"/>
      <c r="U180" s="490"/>
      <c r="V180" s="20"/>
      <c r="W180" s="13"/>
      <c r="X180" s="22"/>
      <c r="Y180" s="23"/>
      <c r="Z180" s="776"/>
      <c r="AA180" s="12"/>
      <c r="AB180" s="12"/>
      <c r="AC180" s="12"/>
      <c r="AD180" s="12"/>
      <c r="AE180" s="903"/>
      <c r="AF180" s="903"/>
      <c r="AG180" s="638"/>
      <c r="AH180" s="901"/>
      <c r="AI180" s="901"/>
      <c r="AJ180" s="638"/>
      <c r="AK180" s="901"/>
      <c r="AL180" s="901"/>
      <c r="AM180" s="638"/>
      <c r="AN180" s="12"/>
      <c r="AO180" s="903"/>
      <c r="AP180" s="903"/>
      <c r="AQ180" s="903"/>
      <c r="AR180" s="903"/>
      <c r="AS180" s="903"/>
      <c r="AT180" s="903"/>
      <c r="AU180" s="903"/>
      <c r="AV180" s="903"/>
      <c r="AW180" s="903"/>
      <c r="AX180" s="638"/>
      <c r="AY180" s="642"/>
      <c r="AZ180" s="642"/>
      <c r="BA180" s="642"/>
      <c r="BB180" s="297"/>
      <c r="BC180" s="300"/>
      <c r="BI180" s="283"/>
    </row>
    <row r="181" spans="1:61" s="280" customFormat="1" ht="30" customHeight="1">
      <c r="A181" s="911"/>
      <c r="B181" s="13"/>
      <c r="C181" s="164"/>
      <c r="D181" s="14"/>
      <c r="E181" s="299"/>
      <c r="F181" s="364"/>
      <c r="G181" s="364"/>
      <c r="H181" s="364"/>
      <c r="I181" s="24"/>
      <c r="J181" s="24"/>
      <c r="K181" s="24"/>
      <c r="L181" s="15"/>
      <c r="M181" s="24"/>
      <c r="N181" s="638"/>
      <c r="O181" s="638"/>
      <c r="P181" s="25"/>
      <c r="Q181" s="18"/>
      <c r="R181" s="18"/>
      <c r="S181" s="19"/>
      <c r="T181" s="20"/>
      <c r="U181" s="490"/>
      <c r="V181" s="20"/>
      <c r="W181" s="13"/>
      <c r="X181" s="22"/>
      <c r="Y181" s="23"/>
      <c r="Z181" s="776"/>
      <c r="AA181" s="12"/>
      <c r="AB181" s="12"/>
      <c r="AC181" s="12"/>
      <c r="AD181" s="12"/>
      <c r="AE181" s="903"/>
      <c r="AF181" s="903"/>
      <c r="AG181" s="638"/>
      <c r="AH181" s="901"/>
      <c r="AI181" s="901"/>
      <c r="AJ181" s="638"/>
      <c r="AK181" s="901"/>
      <c r="AL181" s="901"/>
      <c r="AM181" s="638"/>
      <c r="AN181" s="12"/>
      <c r="AO181" s="903"/>
      <c r="AP181" s="903"/>
      <c r="AQ181" s="903"/>
      <c r="AR181" s="903"/>
      <c r="AS181" s="903"/>
      <c r="AT181" s="903"/>
      <c r="AU181" s="903"/>
      <c r="AV181" s="903"/>
      <c r="AW181" s="903"/>
      <c r="AX181" s="638"/>
      <c r="AY181" s="642"/>
      <c r="AZ181" s="642"/>
      <c r="BA181" s="642"/>
      <c r="BB181" s="297"/>
      <c r="BC181" s="300"/>
      <c r="BI181" s="283"/>
    </row>
    <row r="182" spans="1:61" s="280" customFormat="1" ht="30" customHeight="1" thickBot="1">
      <c r="A182" s="918"/>
      <c r="B182" s="61"/>
      <c r="C182" s="165"/>
      <c r="D182" s="76"/>
      <c r="E182" s="381"/>
      <c r="F182" s="365"/>
      <c r="G182" s="365"/>
      <c r="H182" s="365"/>
      <c r="I182" s="170"/>
      <c r="J182" s="170"/>
      <c r="K182" s="170"/>
      <c r="L182" s="62"/>
      <c r="M182" s="170"/>
      <c r="N182" s="640"/>
      <c r="O182" s="640"/>
      <c r="P182" s="75"/>
      <c r="Q182" s="64"/>
      <c r="R182" s="64"/>
      <c r="S182" s="65"/>
      <c r="T182" s="66"/>
      <c r="U182" s="493"/>
      <c r="V182" s="66"/>
      <c r="W182" s="61"/>
      <c r="X182" s="68"/>
      <c r="Y182" s="69"/>
      <c r="Z182" s="777"/>
      <c r="AA182" s="70"/>
      <c r="AB182" s="70"/>
      <c r="AC182" s="70"/>
      <c r="AD182" s="70"/>
      <c r="AE182" s="906"/>
      <c r="AF182" s="906"/>
      <c r="AG182" s="637"/>
      <c r="AH182" s="902"/>
      <c r="AI182" s="902"/>
      <c r="AJ182" s="637"/>
      <c r="AK182" s="902"/>
      <c r="AL182" s="902"/>
      <c r="AM182" s="637"/>
      <c r="AN182" s="70"/>
      <c r="AO182" s="906"/>
      <c r="AP182" s="906"/>
      <c r="AQ182" s="906"/>
      <c r="AR182" s="906"/>
      <c r="AS182" s="906"/>
      <c r="AT182" s="906"/>
      <c r="AU182" s="906"/>
      <c r="AV182" s="906"/>
      <c r="AW182" s="906"/>
      <c r="AX182" s="640"/>
      <c r="AY182" s="641"/>
      <c r="AZ182" s="641"/>
      <c r="BA182" s="641"/>
      <c r="BB182" s="296"/>
      <c r="BC182" s="300"/>
      <c r="BI182" s="283"/>
    </row>
    <row r="183" spans="1:61" s="280" customFormat="1" ht="30" customHeight="1">
      <c r="A183" s="910"/>
      <c r="B183" s="48"/>
      <c r="C183" s="163"/>
      <c r="D183" s="49"/>
      <c r="E183" s="383"/>
      <c r="F183" s="363"/>
      <c r="G183" s="363"/>
      <c r="H183" s="363"/>
      <c r="I183" s="60"/>
      <c r="J183" s="60"/>
      <c r="K183" s="60"/>
      <c r="L183" s="50"/>
      <c r="M183" s="60"/>
      <c r="N183" s="639"/>
      <c r="O183" s="639"/>
      <c r="P183" s="74"/>
      <c r="Q183" s="53"/>
      <c r="R183" s="53"/>
      <c r="S183" s="54"/>
      <c r="T183" s="171"/>
      <c r="U183" s="494"/>
      <c r="V183" s="55"/>
      <c r="W183" s="48"/>
      <c r="X183" s="57"/>
      <c r="Y183" s="58"/>
      <c r="Z183" s="775"/>
      <c r="AA183" s="59"/>
      <c r="AB183" s="59"/>
      <c r="AC183" s="59"/>
      <c r="AD183" s="59"/>
      <c r="AE183" s="904"/>
      <c r="AF183" s="904"/>
      <c r="AG183" s="635"/>
      <c r="AH183" s="900"/>
      <c r="AI183" s="900"/>
      <c r="AJ183" s="635"/>
      <c r="AK183" s="900"/>
      <c r="AL183" s="900"/>
      <c r="AM183" s="635"/>
      <c r="AN183" s="59"/>
      <c r="AO183" s="904"/>
      <c r="AP183" s="904"/>
      <c r="AQ183" s="904"/>
      <c r="AR183" s="904"/>
      <c r="AS183" s="904"/>
      <c r="AT183" s="904"/>
      <c r="AU183" s="904"/>
      <c r="AV183" s="904"/>
      <c r="AW183" s="904"/>
      <c r="AX183" s="639"/>
      <c r="AY183" s="730"/>
      <c r="AZ183" s="730"/>
      <c r="BA183" s="730"/>
      <c r="BB183" s="298"/>
      <c r="BC183" s="300"/>
      <c r="BI183" s="283"/>
    </row>
    <row r="184" spans="1:61" s="280" customFormat="1" ht="30" customHeight="1">
      <c r="A184" s="911"/>
      <c r="B184" s="13"/>
      <c r="C184" s="164"/>
      <c r="D184" s="14"/>
      <c r="E184" s="299"/>
      <c r="F184" s="364"/>
      <c r="G184" s="364"/>
      <c r="H184" s="364"/>
      <c r="I184" s="24"/>
      <c r="J184" s="24"/>
      <c r="K184" s="24"/>
      <c r="L184" s="15"/>
      <c r="M184" s="24"/>
      <c r="N184" s="638"/>
      <c r="O184" s="638"/>
      <c r="P184" s="25"/>
      <c r="Q184" s="18"/>
      <c r="R184" s="18"/>
      <c r="S184" s="19"/>
      <c r="T184" s="20"/>
      <c r="U184" s="490"/>
      <c r="V184" s="20"/>
      <c r="W184" s="13"/>
      <c r="X184" s="22"/>
      <c r="Y184" s="23"/>
      <c r="Z184" s="776"/>
      <c r="AA184" s="12"/>
      <c r="AB184" s="12"/>
      <c r="AC184" s="12"/>
      <c r="AD184" s="12"/>
      <c r="AE184" s="903"/>
      <c r="AF184" s="903"/>
      <c r="AG184" s="638"/>
      <c r="AH184" s="901"/>
      <c r="AI184" s="901"/>
      <c r="AJ184" s="638"/>
      <c r="AK184" s="901"/>
      <c r="AL184" s="901"/>
      <c r="AM184" s="638"/>
      <c r="AN184" s="12"/>
      <c r="AO184" s="903"/>
      <c r="AP184" s="903"/>
      <c r="AQ184" s="903"/>
      <c r="AR184" s="903"/>
      <c r="AS184" s="903"/>
      <c r="AT184" s="903"/>
      <c r="AU184" s="903"/>
      <c r="AV184" s="903"/>
      <c r="AW184" s="903"/>
      <c r="AX184" s="638"/>
      <c r="AY184" s="642"/>
      <c r="AZ184" s="642"/>
      <c r="BA184" s="642"/>
      <c r="BB184" s="297"/>
      <c r="BC184" s="300"/>
      <c r="BI184" s="283"/>
    </row>
    <row r="185" spans="1:61" s="280" customFormat="1" ht="30" customHeight="1">
      <c r="A185" s="911"/>
      <c r="B185" s="13"/>
      <c r="C185" s="164"/>
      <c r="D185" s="14"/>
      <c r="E185" s="299"/>
      <c r="F185" s="364"/>
      <c r="G185" s="364"/>
      <c r="H185" s="364"/>
      <c r="I185" s="24"/>
      <c r="J185" s="24"/>
      <c r="K185" s="24"/>
      <c r="L185" s="15"/>
      <c r="M185" s="24"/>
      <c r="N185" s="638"/>
      <c r="O185" s="638"/>
      <c r="P185" s="25"/>
      <c r="Q185" s="18"/>
      <c r="R185" s="18"/>
      <c r="S185" s="19"/>
      <c r="T185" s="20"/>
      <c r="U185" s="490"/>
      <c r="V185" s="20"/>
      <c r="W185" s="13"/>
      <c r="X185" s="22"/>
      <c r="Y185" s="23"/>
      <c r="Z185" s="776"/>
      <c r="AA185" s="12"/>
      <c r="AB185" s="12"/>
      <c r="AC185" s="12"/>
      <c r="AD185" s="12"/>
      <c r="AE185" s="903"/>
      <c r="AF185" s="903"/>
      <c r="AG185" s="638"/>
      <c r="AH185" s="901"/>
      <c r="AI185" s="901"/>
      <c r="AJ185" s="638"/>
      <c r="AK185" s="901"/>
      <c r="AL185" s="901"/>
      <c r="AM185" s="638"/>
      <c r="AN185" s="12"/>
      <c r="AO185" s="903"/>
      <c r="AP185" s="903"/>
      <c r="AQ185" s="903"/>
      <c r="AR185" s="903"/>
      <c r="AS185" s="903"/>
      <c r="AT185" s="903"/>
      <c r="AU185" s="903"/>
      <c r="AV185" s="903"/>
      <c r="AW185" s="903"/>
      <c r="AX185" s="638"/>
      <c r="AY185" s="642"/>
      <c r="AZ185" s="642"/>
      <c r="BA185" s="642"/>
      <c r="BB185" s="297"/>
      <c r="BC185" s="300"/>
      <c r="BI185" s="283"/>
    </row>
    <row r="186" spans="1:61" s="280" customFormat="1" ht="30" customHeight="1">
      <c r="A186" s="911"/>
      <c r="B186" s="13"/>
      <c r="C186" s="164"/>
      <c r="D186" s="14"/>
      <c r="E186" s="299"/>
      <c r="F186" s="364"/>
      <c r="G186" s="364"/>
      <c r="H186" s="364"/>
      <c r="I186" s="24"/>
      <c r="J186" s="24"/>
      <c r="K186" s="24"/>
      <c r="L186" s="15"/>
      <c r="M186" s="24"/>
      <c r="N186" s="638"/>
      <c r="O186" s="638"/>
      <c r="P186" s="25"/>
      <c r="Q186" s="18"/>
      <c r="R186" s="18"/>
      <c r="S186" s="19"/>
      <c r="T186" s="20"/>
      <c r="U186" s="490"/>
      <c r="V186" s="20"/>
      <c r="W186" s="13"/>
      <c r="X186" s="22"/>
      <c r="Y186" s="23"/>
      <c r="Z186" s="776"/>
      <c r="AA186" s="12"/>
      <c r="AB186" s="12"/>
      <c r="AC186" s="12"/>
      <c r="AD186" s="12"/>
      <c r="AE186" s="903"/>
      <c r="AF186" s="903"/>
      <c r="AG186" s="638"/>
      <c r="AH186" s="901"/>
      <c r="AI186" s="901"/>
      <c r="AJ186" s="638"/>
      <c r="AK186" s="901"/>
      <c r="AL186" s="901"/>
      <c r="AM186" s="638"/>
      <c r="AN186" s="12"/>
      <c r="AO186" s="903"/>
      <c r="AP186" s="903"/>
      <c r="AQ186" s="903"/>
      <c r="AR186" s="903"/>
      <c r="AS186" s="903"/>
      <c r="AT186" s="903"/>
      <c r="AU186" s="903"/>
      <c r="AV186" s="903"/>
      <c r="AW186" s="903"/>
      <c r="AX186" s="638"/>
      <c r="AY186" s="642"/>
      <c r="AZ186" s="642"/>
      <c r="BA186" s="642"/>
      <c r="BB186" s="297"/>
      <c r="BC186" s="300"/>
      <c r="BI186" s="283"/>
    </row>
    <row r="187" spans="1:61" s="280" customFormat="1" ht="30" customHeight="1">
      <c r="A187" s="911"/>
      <c r="B187" s="13"/>
      <c r="C187" s="164"/>
      <c r="D187" s="14"/>
      <c r="E187" s="299"/>
      <c r="F187" s="364"/>
      <c r="G187" s="364"/>
      <c r="H187" s="364"/>
      <c r="I187" s="24"/>
      <c r="J187" s="24"/>
      <c r="K187" s="24"/>
      <c r="L187" s="15"/>
      <c r="M187" s="24"/>
      <c r="N187" s="638"/>
      <c r="O187" s="638"/>
      <c r="P187" s="25"/>
      <c r="Q187" s="18"/>
      <c r="R187" s="18"/>
      <c r="S187" s="19"/>
      <c r="T187" s="20"/>
      <c r="U187" s="490"/>
      <c r="V187" s="20"/>
      <c r="W187" s="13"/>
      <c r="X187" s="22"/>
      <c r="Y187" s="23"/>
      <c r="Z187" s="776"/>
      <c r="AA187" s="12"/>
      <c r="AB187" s="12"/>
      <c r="AC187" s="12"/>
      <c r="AD187" s="12"/>
      <c r="AE187" s="903"/>
      <c r="AF187" s="903"/>
      <c r="AG187" s="638"/>
      <c r="AH187" s="901"/>
      <c r="AI187" s="901"/>
      <c r="AJ187" s="638"/>
      <c r="AK187" s="901"/>
      <c r="AL187" s="901"/>
      <c r="AM187" s="638"/>
      <c r="AN187" s="12"/>
      <c r="AO187" s="903"/>
      <c r="AP187" s="903"/>
      <c r="AQ187" s="903"/>
      <c r="AR187" s="903"/>
      <c r="AS187" s="903"/>
      <c r="AT187" s="903"/>
      <c r="AU187" s="903"/>
      <c r="AV187" s="903"/>
      <c r="AW187" s="903"/>
      <c r="AX187" s="638"/>
      <c r="AY187" s="642"/>
      <c r="AZ187" s="642"/>
      <c r="BA187" s="642"/>
      <c r="BB187" s="297"/>
      <c r="BC187" s="300"/>
      <c r="BI187" s="283"/>
    </row>
    <row r="188" spans="1:61" s="280" customFormat="1" ht="30" customHeight="1" thickBot="1">
      <c r="A188" s="918"/>
      <c r="B188" s="61"/>
      <c r="C188" s="165"/>
      <c r="D188" s="76"/>
      <c r="E188" s="381"/>
      <c r="F188" s="365"/>
      <c r="G188" s="365"/>
      <c r="H188" s="365"/>
      <c r="I188" s="170"/>
      <c r="J188" s="170"/>
      <c r="K188" s="170"/>
      <c r="L188" s="62"/>
      <c r="M188" s="170"/>
      <c r="N188" s="640"/>
      <c r="O188" s="640"/>
      <c r="P188" s="75"/>
      <c r="Q188" s="64"/>
      <c r="R188" s="64"/>
      <c r="S188" s="65"/>
      <c r="T188" s="66"/>
      <c r="U188" s="493"/>
      <c r="V188" s="66"/>
      <c r="W188" s="61"/>
      <c r="X188" s="68"/>
      <c r="Y188" s="69"/>
      <c r="Z188" s="777"/>
      <c r="AA188" s="70"/>
      <c r="AB188" s="70"/>
      <c r="AC188" s="70"/>
      <c r="AD188" s="70"/>
      <c r="AE188" s="906"/>
      <c r="AF188" s="906"/>
      <c r="AG188" s="637"/>
      <c r="AH188" s="902"/>
      <c r="AI188" s="902"/>
      <c r="AJ188" s="637"/>
      <c r="AK188" s="902"/>
      <c r="AL188" s="902"/>
      <c r="AM188" s="637"/>
      <c r="AN188" s="70"/>
      <c r="AO188" s="906"/>
      <c r="AP188" s="906"/>
      <c r="AQ188" s="906"/>
      <c r="AR188" s="906"/>
      <c r="AS188" s="906"/>
      <c r="AT188" s="906"/>
      <c r="AU188" s="906"/>
      <c r="AV188" s="906"/>
      <c r="AW188" s="906"/>
      <c r="AX188" s="640"/>
      <c r="AY188" s="641"/>
      <c r="AZ188" s="641"/>
      <c r="BA188" s="641"/>
      <c r="BB188" s="296"/>
      <c r="BC188" s="300"/>
      <c r="BI188" s="283"/>
    </row>
    <row r="189" spans="1:61" s="280" customFormat="1" ht="30" customHeight="1">
      <c r="A189" s="910"/>
      <c r="B189" s="48"/>
      <c r="C189" s="163"/>
      <c r="D189" s="49"/>
      <c r="E189" s="383"/>
      <c r="F189" s="363"/>
      <c r="G189" s="363"/>
      <c r="H189" s="363"/>
      <c r="I189" s="60"/>
      <c r="J189" s="60"/>
      <c r="K189" s="60"/>
      <c r="L189" s="50"/>
      <c r="M189" s="60"/>
      <c r="N189" s="639"/>
      <c r="O189" s="639"/>
      <c r="P189" s="74"/>
      <c r="Q189" s="53"/>
      <c r="R189" s="53"/>
      <c r="S189" s="54"/>
      <c r="T189" s="171"/>
      <c r="U189" s="494"/>
      <c r="V189" s="55"/>
      <c r="W189" s="48"/>
      <c r="X189" s="57"/>
      <c r="Y189" s="58"/>
      <c r="Z189" s="775"/>
      <c r="AA189" s="59"/>
      <c r="AB189" s="59"/>
      <c r="AC189" s="59"/>
      <c r="AD189" s="59"/>
      <c r="AE189" s="904"/>
      <c r="AF189" s="904"/>
      <c r="AG189" s="635"/>
      <c r="AH189" s="900"/>
      <c r="AI189" s="900"/>
      <c r="AJ189" s="635"/>
      <c r="AK189" s="900"/>
      <c r="AL189" s="900"/>
      <c r="AM189" s="635"/>
      <c r="AN189" s="59"/>
      <c r="AO189" s="904"/>
      <c r="AP189" s="904"/>
      <c r="AQ189" s="904"/>
      <c r="AR189" s="904"/>
      <c r="AS189" s="904"/>
      <c r="AT189" s="904"/>
      <c r="AU189" s="904"/>
      <c r="AV189" s="904"/>
      <c r="AW189" s="904"/>
      <c r="AX189" s="639"/>
      <c r="AY189" s="730"/>
      <c r="AZ189" s="730"/>
      <c r="BA189" s="730"/>
      <c r="BB189" s="298"/>
      <c r="BC189" s="300"/>
      <c r="BI189" s="283"/>
    </row>
    <row r="190" spans="1:61" s="280" customFormat="1" ht="30" customHeight="1">
      <c r="A190" s="911"/>
      <c r="B190" s="13"/>
      <c r="C190" s="164"/>
      <c r="D190" s="14"/>
      <c r="E190" s="299"/>
      <c r="F190" s="364"/>
      <c r="G190" s="364"/>
      <c r="H190" s="364"/>
      <c r="I190" s="24"/>
      <c r="J190" s="24"/>
      <c r="K190" s="24"/>
      <c r="L190" s="15"/>
      <c r="M190" s="24"/>
      <c r="N190" s="638"/>
      <c r="O190" s="638"/>
      <c r="P190" s="25"/>
      <c r="Q190" s="18"/>
      <c r="R190" s="18"/>
      <c r="S190" s="19"/>
      <c r="T190" s="20"/>
      <c r="U190" s="490"/>
      <c r="V190" s="20"/>
      <c r="W190" s="13"/>
      <c r="X190" s="22"/>
      <c r="Y190" s="23"/>
      <c r="Z190" s="776"/>
      <c r="AA190" s="12"/>
      <c r="AB190" s="12"/>
      <c r="AC190" s="12"/>
      <c r="AD190" s="12"/>
      <c r="AE190" s="903"/>
      <c r="AF190" s="903"/>
      <c r="AG190" s="638"/>
      <c r="AH190" s="901"/>
      <c r="AI190" s="901"/>
      <c r="AJ190" s="638"/>
      <c r="AK190" s="901"/>
      <c r="AL190" s="901"/>
      <c r="AM190" s="638"/>
      <c r="AN190" s="12"/>
      <c r="AO190" s="903"/>
      <c r="AP190" s="903"/>
      <c r="AQ190" s="903"/>
      <c r="AR190" s="903"/>
      <c r="AS190" s="903"/>
      <c r="AT190" s="903"/>
      <c r="AU190" s="903"/>
      <c r="AV190" s="903"/>
      <c r="AW190" s="903"/>
      <c r="AX190" s="638"/>
      <c r="AY190" s="642"/>
      <c r="AZ190" s="642"/>
      <c r="BA190" s="642"/>
      <c r="BB190" s="297"/>
      <c r="BC190" s="300"/>
      <c r="BI190" s="283"/>
    </row>
    <row r="191" spans="1:61" s="280" customFormat="1" ht="30" customHeight="1">
      <c r="A191" s="911"/>
      <c r="B191" s="13"/>
      <c r="C191" s="164"/>
      <c r="D191" s="14"/>
      <c r="E191" s="299"/>
      <c r="F191" s="364"/>
      <c r="G191" s="364"/>
      <c r="H191" s="364"/>
      <c r="I191" s="24"/>
      <c r="J191" s="24"/>
      <c r="K191" s="24"/>
      <c r="L191" s="15"/>
      <c r="M191" s="24"/>
      <c r="N191" s="638"/>
      <c r="O191" s="638"/>
      <c r="P191" s="25"/>
      <c r="Q191" s="18"/>
      <c r="R191" s="18"/>
      <c r="S191" s="19"/>
      <c r="T191" s="20"/>
      <c r="U191" s="490"/>
      <c r="V191" s="20"/>
      <c r="W191" s="13"/>
      <c r="X191" s="22"/>
      <c r="Y191" s="23"/>
      <c r="Z191" s="776"/>
      <c r="AA191" s="12"/>
      <c r="AB191" s="12"/>
      <c r="AC191" s="12"/>
      <c r="AD191" s="12"/>
      <c r="AE191" s="903"/>
      <c r="AF191" s="903"/>
      <c r="AG191" s="638"/>
      <c r="AH191" s="901"/>
      <c r="AI191" s="901"/>
      <c r="AJ191" s="638"/>
      <c r="AK191" s="901"/>
      <c r="AL191" s="901"/>
      <c r="AM191" s="638"/>
      <c r="AN191" s="12"/>
      <c r="AO191" s="903"/>
      <c r="AP191" s="903"/>
      <c r="AQ191" s="903"/>
      <c r="AR191" s="903"/>
      <c r="AS191" s="903"/>
      <c r="AT191" s="903"/>
      <c r="AU191" s="903"/>
      <c r="AV191" s="903"/>
      <c r="AW191" s="903"/>
      <c r="AX191" s="638"/>
      <c r="AY191" s="642"/>
      <c r="AZ191" s="642"/>
      <c r="BA191" s="642"/>
      <c r="BB191" s="297"/>
      <c r="BC191" s="300"/>
      <c r="BI191" s="283"/>
    </row>
    <row r="192" spans="1:61" s="280" customFormat="1" ht="30" customHeight="1">
      <c r="A192" s="911"/>
      <c r="B192" s="13"/>
      <c r="C192" s="164"/>
      <c r="D192" s="14"/>
      <c r="E192" s="299"/>
      <c r="F192" s="364"/>
      <c r="G192" s="364"/>
      <c r="H192" s="364"/>
      <c r="I192" s="24"/>
      <c r="J192" s="24"/>
      <c r="K192" s="24"/>
      <c r="L192" s="15"/>
      <c r="M192" s="24"/>
      <c r="N192" s="638"/>
      <c r="O192" s="638"/>
      <c r="P192" s="25"/>
      <c r="Q192" s="18"/>
      <c r="R192" s="18"/>
      <c r="S192" s="19"/>
      <c r="T192" s="20"/>
      <c r="U192" s="490"/>
      <c r="V192" s="20"/>
      <c r="W192" s="13"/>
      <c r="X192" s="22"/>
      <c r="Y192" s="23"/>
      <c r="Z192" s="776"/>
      <c r="AA192" s="12"/>
      <c r="AB192" s="12"/>
      <c r="AC192" s="12"/>
      <c r="AD192" s="12"/>
      <c r="AE192" s="903"/>
      <c r="AF192" s="903"/>
      <c r="AG192" s="638"/>
      <c r="AH192" s="901"/>
      <c r="AI192" s="901"/>
      <c r="AJ192" s="638"/>
      <c r="AK192" s="901"/>
      <c r="AL192" s="901"/>
      <c r="AM192" s="638"/>
      <c r="AN192" s="12"/>
      <c r="AO192" s="903"/>
      <c r="AP192" s="903"/>
      <c r="AQ192" s="903"/>
      <c r="AR192" s="903"/>
      <c r="AS192" s="903"/>
      <c r="AT192" s="903"/>
      <c r="AU192" s="903"/>
      <c r="AV192" s="903"/>
      <c r="AW192" s="903"/>
      <c r="AX192" s="638"/>
      <c r="AY192" s="642"/>
      <c r="AZ192" s="642"/>
      <c r="BA192" s="642"/>
      <c r="BB192" s="297"/>
      <c r="BC192" s="300"/>
      <c r="BI192" s="283"/>
    </row>
    <row r="193" spans="1:61" s="280" customFormat="1" ht="30" customHeight="1">
      <c r="A193" s="911"/>
      <c r="B193" s="13"/>
      <c r="C193" s="164"/>
      <c r="D193" s="14"/>
      <c r="E193" s="299"/>
      <c r="F193" s="364"/>
      <c r="G193" s="364"/>
      <c r="H193" s="364"/>
      <c r="I193" s="24"/>
      <c r="J193" s="24"/>
      <c r="K193" s="24"/>
      <c r="L193" s="15"/>
      <c r="M193" s="24"/>
      <c r="N193" s="638"/>
      <c r="O193" s="638"/>
      <c r="P193" s="25"/>
      <c r="Q193" s="18"/>
      <c r="R193" s="18"/>
      <c r="S193" s="19"/>
      <c r="T193" s="20"/>
      <c r="U193" s="490"/>
      <c r="V193" s="20"/>
      <c r="W193" s="13"/>
      <c r="X193" s="22"/>
      <c r="Y193" s="23"/>
      <c r="Z193" s="776"/>
      <c r="AA193" s="12"/>
      <c r="AB193" s="12"/>
      <c r="AC193" s="12"/>
      <c r="AD193" s="12"/>
      <c r="AE193" s="903"/>
      <c r="AF193" s="903"/>
      <c r="AG193" s="638"/>
      <c r="AH193" s="901"/>
      <c r="AI193" s="901"/>
      <c r="AJ193" s="638"/>
      <c r="AK193" s="901"/>
      <c r="AL193" s="901"/>
      <c r="AM193" s="638"/>
      <c r="AN193" s="12"/>
      <c r="AO193" s="903"/>
      <c r="AP193" s="903"/>
      <c r="AQ193" s="903"/>
      <c r="AR193" s="903"/>
      <c r="AS193" s="903"/>
      <c r="AT193" s="903"/>
      <c r="AU193" s="903"/>
      <c r="AV193" s="903"/>
      <c r="AW193" s="903"/>
      <c r="AX193" s="638"/>
      <c r="AY193" s="642"/>
      <c r="AZ193" s="642"/>
      <c r="BA193" s="642"/>
      <c r="BB193" s="297"/>
      <c r="BC193" s="300"/>
      <c r="BI193" s="283"/>
    </row>
    <row r="194" spans="1:61" s="280" customFormat="1" ht="30" customHeight="1" thickBot="1">
      <c r="A194" s="918"/>
      <c r="B194" s="61"/>
      <c r="C194" s="165"/>
      <c r="D194" s="76"/>
      <c r="E194" s="381"/>
      <c r="F194" s="365"/>
      <c r="G194" s="365"/>
      <c r="H194" s="365"/>
      <c r="I194" s="170"/>
      <c r="J194" s="170"/>
      <c r="K194" s="170"/>
      <c r="L194" s="62"/>
      <c r="M194" s="170"/>
      <c r="N194" s="640"/>
      <c r="O194" s="640"/>
      <c r="P194" s="75"/>
      <c r="Q194" s="64"/>
      <c r="R194" s="64"/>
      <c r="S194" s="65"/>
      <c r="T194" s="66"/>
      <c r="U194" s="493"/>
      <c r="V194" s="66"/>
      <c r="W194" s="61"/>
      <c r="X194" s="68"/>
      <c r="Y194" s="69"/>
      <c r="Z194" s="777"/>
      <c r="AA194" s="70"/>
      <c r="AB194" s="70"/>
      <c r="AC194" s="70"/>
      <c r="AD194" s="70"/>
      <c r="AE194" s="906"/>
      <c r="AF194" s="906"/>
      <c r="AG194" s="637"/>
      <c r="AH194" s="902"/>
      <c r="AI194" s="902"/>
      <c r="AJ194" s="637"/>
      <c r="AK194" s="902"/>
      <c r="AL194" s="902"/>
      <c r="AM194" s="637"/>
      <c r="AN194" s="70"/>
      <c r="AO194" s="906"/>
      <c r="AP194" s="906"/>
      <c r="AQ194" s="906"/>
      <c r="AR194" s="906"/>
      <c r="AS194" s="906"/>
      <c r="AT194" s="906"/>
      <c r="AU194" s="906"/>
      <c r="AV194" s="906"/>
      <c r="AW194" s="906"/>
      <c r="AX194" s="640"/>
      <c r="AY194" s="641"/>
      <c r="AZ194" s="641"/>
      <c r="BA194" s="641"/>
      <c r="BB194" s="296"/>
      <c r="BC194" s="300"/>
      <c r="BI194" s="283"/>
    </row>
    <row r="195" spans="1:61" s="280" customFormat="1" ht="30" customHeight="1">
      <c r="A195" s="910"/>
      <c r="B195" s="48"/>
      <c r="C195" s="163"/>
      <c r="D195" s="49"/>
      <c r="E195" s="383"/>
      <c r="F195" s="363"/>
      <c r="G195" s="363"/>
      <c r="H195" s="363"/>
      <c r="I195" s="60"/>
      <c r="J195" s="60"/>
      <c r="K195" s="60"/>
      <c r="L195" s="50"/>
      <c r="M195" s="60"/>
      <c r="N195" s="639"/>
      <c r="O195" s="639"/>
      <c r="P195" s="74"/>
      <c r="Q195" s="53"/>
      <c r="R195" s="53"/>
      <c r="S195" s="54"/>
      <c r="T195" s="171"/>
      <c r="U195" s="494"/>
      <c r="V195" s="55"/>
      <c r="W195" s="48"/>
      <c r="X195" s="57"/>
      <c r="Y195" s="58"/>
      <c r="Z195" s="775"/>
      <c r="AA195" s="59"/>
      <c r="AB195" s="59"/>
      <c r="AC195" s="59"/>
      <c r="AD195" s="59"/>
      <c r="AE195" s="904"/>
      <c r="AF195" s="904"/>
      <c r="AG195" s="635"/>
      <c r="AH195" s="900"/>
      <c r="AI195" s="900"/>
      <c r="AJ195" s="635"/>
      <c r="AK195" s="900"/>
      <c r="AL195" s="900"/>
      <c r="AM195" s="635"/>
      <c r="AN195" s="59"/>
      <c r="AO195" s="904"/>
      <c r="AP195" s="904"/>
      <c r="AQ195" s="904"/>
      <c r="AR195" s="904"/>
      <c r="AS195" s="904"/>
      <c r="AT195" s="904"/>
      <c r="AU195" s="904"/>
      <c r="AV195" s="904"/>
      <c r="AW195" s="904"/>
      <c r="AX195" s="639"/>
      <c r="AY195" s="730"/>
      <c r="AZ195" s="730"/>
      <c r="BA195" s="730"/>
      <c r="BB195" s="298"/>
      <c r="BC195" s="300"/>
      <c r="BI195" s="283"/>
    </row>
    <row r="196" spans="1:61" s="280" customFormat="1" ht="30" customHeight="1">
      <c r="A196" s="911"/>
      <c r="B196" s="13"/>
      <c r="C196" s="164"/>
      <c r="D196" s="14"/>
      <c r="E196" s="299"/>
      <c r="F196" s="364"/>
      <c r="G196" s="364"/>
      <c r="H196" s="364"/>
      <c r="I196" s="24"/>
      <c r="J196" s="24"/>
      <c r="K196" s="24"/>
      <c r="L196" s="15"/>
      <c r="M196" s="24"/>
      <c r="N196" s="638"/>
      <c r="O196" s="638"/>
      <c r="P196" s="25"/>
      <c r="Q196" s="18"/>
      <c r="R196" s="18"/>
      <c r="S196" s="19"/>
      <c r="T196" s="20"/>
      <c r="U196" s="490"/>
      <c r="V196" s="20"/>
      <c r="W196" s="13"/>
      <c r="X196" s="22"/>
      <c r="Y196" s="23"/>
      <c r="Z196" s="776"/>
      <c r="AA196" s="12"/>
      <c r="AB196" s="12"/>
      <c r="AC196" s="12"/>
      <c r="AD196" s="12"/>
      <c r="AE196" s="903"/>
      <c r="AF196" s="903"/>
      <c r="AG196" s="638"/>
      <c r="AH196" s="901"/>
      <c r="AI196" s="901"/>
      <c r="AJ196" s="638"/>
      <c r="AK196" s="901"/>
      <c r="AL196" s="901"/>
      <c r="AM196" s="638"/>
      <c r="AN196" s="12"/>
      <c r="AO196" s="903"/>
      <c r="AP196" s="903"/>
      <c r="AQ196" s="903"/>
      <c r="AR196" s="903"/>
      <c r="AS196" s="903"/>
      <c r="AT196" s="903"/>
      <c r="AU196" s="903"/>
      <c r="AV196" s="903"/>
      <c r="AW196" s="903"/>
      <c r="AX196" s="638"/>
      <c r="AY196" s="642"/>
      <c r="AZ196" s="642"/>
      <c r="BA196" s="642"/>
      <c r="BB196" s="297"/>
      <c r="BC196" s="300"/>
      <c r="BI196" s="283"/>
    </row>
    <row r="197" spans="1:61" s="280" customFormat="1" ht="30" customHeight="1">
      <c r="A197" s="911"/>
      <c r="B197" s="13"/>
      <c r="C197" s="164"/>
      <c r="D197" s="14"/>
      <c r="E197" s="299"/>
      <c r="F197" s="364"/>
      <c r="G197" s="364"/>
      <c r="H197" s="364"/>
      <c r="I197" s="24"/>
      <c r="J197" s="24"/>
      <c r="K197" s="24"/>
      <c r="L197" s="15"/>
      <c r="M197" s="24"/>
      <c r="N197" s="638"/>
      <c r="O197" s="638"/>
      <c r="P197" s="25"/>
      <c r="Q197" s="18"/>
      <c r="R197" s="18"/>
      <c r="S197" s="19"/>
      <c r="T197" s="20"/>
      <c r="U197" s="490"/>
      <c r="V197" s="20"/>
      <c r="W197" s="13"/>
      <c r="X197" s="22"/>
      <c r="Y197" s="23"/>
      <c r="Z197" s="776"/>
      <c r="AA197" s="12"/>
      <c r="AB197" s="12"/>
      <c r="AC197" s="12"/>
      <c r="AD197" s="12"/>
      <c r="AE197" s="903"/>
      <c r="AF197" s="903"/>
      <c r="AG197" s="638"/>
      <c r="AH197" s="901"/>
      <c r="AI197" s="901"/>
      <c r="AJ197" s="638"/>
      <c r="AK197" s="901"/>
      <c r="AL197" s="901"/>
      <c r="AM197" s="638"/>
      <c r="AN197" s="12"/>
      <c r="AO197" s="903"/>
      <c r="AP197" s="903"/>
      <c r="AQ197" s="903"/>
      <c r="AR197" s="903"/>
      <c r="AS197" s="903"/>
      <c r="AT197" s="903"/>
      <c r="AU197" s="903"/>
      <c r="AV197" s="903"/>
      <c r="AW197" s="903"/>
      <c r="AX197" s="638"/>
      <c r="AY197" s="642"/>
      <c r="AZ197" s="642"/>
      <c r="BA197" s="642"/>
      <c r="BB197" s="297"/>
      <c r="BC197" s="300"/>
      <c r="BI197" s="283"/>
    </row>
    <row r="198" spans="1:61" s="280" customFormat="1" ht="30" customHeight="1">
      <c r="A198" s="911"/>
      <c r="B198" s="13"/>
      <c r="C198" s="164"/>
      <c r="D198" s="14"/>
      <c r="E198" s="299"/>
      <c r="F198" s="364"/>
      <c r="G198" s="364"/>
      <c r="H198" s="364"/>
      <c r="I198" s="24"/>
      <c r="J198" s="24"/>
      <c r="K198" s="24"/>
      <c r="L198" s="15"/>
      <c r="M198" s="24"/>
      <c r="N198" s="638"/>
      <c r="O198" s="638"/>
      <c r="P198" s="25"/>
      <c r="Q198" s="18"/>
      <c r="R198" s="18"/>
      <c r="S198" s="19"/>
      <c r="T198" s="20"/>
      <c r="U198" s="490"/>
      <c r="V198" s="20"/>
      <c r="W198" s="13"/>
      <c r="X198" s="22"/>
      <c r="Y198" s="23"/>
      <c r="Z198" s="776"/>
      <c r="AA198" s="12"/>
      <c r="AB198" s="12"/>
      <c r="AC198" s="12"/>
      <c r="AD198" s="12"/>
      <c r="AE198" s="903"/>
      <c r="AF198" s="903"/>
      <c r="AG198" s="638"/>
      <c r="AH198" s="901"/>
      <c r="AI198" s="901"/>
      <c r="AJ198" s="638"/>
      <c r="AK198" s="901"/>
      <c r="AL198" s="901"/>
      <c r="AM198" s="638"/>
      <c r="AN198" s="12"/>
      <c r="AO198" s="903"/>
      <c r="AP198" s="903"/>
      <c r="AQ198" s="903"/>
      <c r="AR198" s="903"/>
      <c r="AS198" s="903"/>
      <c r="AT198" s="903"/>
      <c r="AU198" s="903"/>
      <c r="AV198" s="903"/>
      <c r="AW198" s="903"/>
      <c r="AX198" s="638"/>
      <c r="AY198" s="642"/>
      <c r="AZ198" s="642"/>
      <c r="BA198" s="642"/>
      <c r="BB198" s="297"/>
      <c r="BC198" s="300"/>
      <c r="BI198" s="283"/>
    </row>
    <row r="199" spans="1:61" s="280" customFormat="1" ht="30" customHeight="1">
      <c r="A199" s="911"/>
      <c r="B199" s="13"/>
      <c r="C199" s="164"/>
      <c r="D199" s="14"/>
      <c r="E199" s="299"/>
      <c r="F199" s="364"/>
      <c r="G199" s="364"/>
      <c r="H199" s="364"/>
      <c r="I199" s="24"/>
      <c r="J199" s="24"/>
      <c r="K199" s="24"/>
      <c r="L199" s="15"/>
      <c r="M199" s="24"/>
      <c r="N199" s="638"/>
      <c r="O199" s="638"/>
      <c r="P199" s="25"/>
      <c r="Q199" s="18"/>
      <c r="R199" s="18"/>
      <c r="S199" s="19"/>
      <c r="T199" s="20"/>
      <c r="U199" s="490"/>
      <c r="V199" s="20"/>
      <c r="W199" s="13"/>
      <c r="X199" s="22"/>
      <c r="Y199" s="23"/>
      <c r="Z199" s="776"/>
      <c r="AA199" s="12"/>
      <c r="AB199" s="12"/>
      <c r="AC199" s="12"/>
      <c r="AD199" s="12"/>
      <c r="AE199" s="903"/>
      <c r="AF199" s="903"/>
      <c r="AG199" s="638"/>
      <c r="AH199" s="901"/>
      <c r="AI199" s="901"/>
      <c r="AJ199" s="638"/>
      <c r="AK199" s="901"/>
      <c r="AL199" s="901"/>
      <c r="AM199" s="638"/>
      <c r="AN199" s="12"/>
      <c r="AO199" s="903"/>
      <c r="AP199" s="903"/>
      <c r="AQ199" s="903"/>
      <c r="AR199" s="903"/>
      <c r="AS199" s="903"/>
      <c r="AT199" s="903"/>
      <c r="AU199" s="903"/>
      <c r="AV199" s="903"/>
      <c r="AW199" s="903"/>
      <c r="AX199" s="638"/>
      <c r="AY199" s="642"/>
      <c r="AZ199" s="642"/>
      <c r="BA199" s="642"/>
      <c r="BB199" s="297"/>
      <c r="BC199" s="300"/>
      <c r="BI199" s="283"/>
    </row>
    <row r="200" spans="1:61" s="280" customFormat="1" ht="30" customHeight="1" thickBot="1">
      <c r="A200" s="918"/>
      <c r="B200" s="61"/>
      <c r="C200" s="165"/>
      <c r="D200" s="76"/>
      <c r="E200" s="381"/>
      <c r="F200" s="365"/>
      <c r="G200" s="365"/>
      <c r="H200" s="365"/>
      <c r="I200" s="170"/>
      <c r="J200" s="170"/>
      <c r="K200" s="170"/>
      <c r="L200" s="62"/>
      <c r="M200" s="170"/>
      <c r="N200" s="640"/>
      <c r="O200" s="640"/>
      <c r="P200" s="75"/>
      <c r="Q200" s="64"/>
      <c r="R200" s="64"/>
      <c r="S200" s="65"/>
      <c r="T200" s="66"/>
      <c r="U200" s="493"/>
      <c r="V200" s="66"/>
      <c r="W200" s="61"/>
      <c r="X200" s="68"/>
      <c r="Y200" s="69"/>
      <c r="Z200" s="777"/>
      <c r="AA200" s="70"/>
      <c r="AB200" s="70"/>
      <c r="AC200" s="70"/>
      <c r="AD200" s="70"/>
      <c r="AE200" s="906"/>
      <c r="AF200" s="906"/>
      <c r="AG200" s="637"/>
      <c r="AH200" s="902"/>
      <c r="AI200" s="902"/>
      <c r="AJ200" s="637"/>
      <c r="AK200" s="902"/>
      <c r="AL200" s="902"/>
      <c r="AM200" s="637"/>
      <c r="AN200" s="70"/>
      <c r="AO200" s="906"/>
      <c r="AP200" s="906"/>
      <c r="AQ200" s="906"/>
      <c r="AR200" s="906"/>
      <c r="AS200" s="906"/>
      <c r="AT200" s="906"/>
      <c r="AU200" s="906"/>
      <c r="AV200" s="906"/>
      <c r="AW200" s="906"/>
      <c r="AX200" s="640"/>
      <c r="AY200" s="641"/>
      <c r="AZ200" s="641"/>
      <c r="BA200" s="641"/>
      <c r="BB200" s="296"/>
      <c r="BC200" s="300"/>
      <c r="BI200" s="283"/>
    </row>
    <row r="201" spans="1:61" s="280" customFormat="1" ht="30" customHeight="1">
      <c r="A201" s="910"/>
      <c r="B201" s="48"/>
      <c r="C201" s="163"/>
      <c r="D201" s="49"/>
      <c r="E201" s="383"/>
      <c r="F201" s="363"/>
      <c r="G201" s="363"/>
      <c r="H201" s="363"/>
      <c r="I201" s="60"/>
      <c r="J201" s="60"/>
      <c r="K201" s="60"/>
      <c r="L201" s="50"/>
      <c r="M201" s="60"/>
      <c r="N201" s="639"/>
      <c r="O201" s="639"/>
      <c r="P201" s="74"/>
      <c r="Q201" s="53"/>
      <c r="R201" s="53"/>
      <c r="S201" s="54"/>
      <c r="T201" s="171"/>
      <c r="U201" s="494"/>
      <c r="V201" s="55"/>
      <c r="W201" s="48"/>
      <c r="X201" s="57"/>
      <c r="Y201" s="58"/>
      <c r="Z201" s="775"/>
      <c r="AA201" s="59"/>
      <c r="AB201" s="59"/>
      <c r="AC201" s="59"/>
      <c r="AD201" s="59"/>
      <c r="AE201" s="904"/>
      <c r="AF201" s="904"/>
      <c r="AG201" s="635"/>
      <c r="AH201" s="900"/>
      <c r="AI201" s="900"/>
      <c r="AJ201" s="635"/>
      <c r="AK201" s="900"/>
      <c r="AL201" s="900"/>
      <c r="AM201" s="635"/>
      <c r="AN201" s="59"/>
      <c r="AO201" s="904"/>
      <c r="AP201" s="904"/>
      <c r="AQ201" s="904"/>
      <c r="AR201" s="904"/>
      <c r="AS201" s="904"/>
      <c r="AT201" s="904"/>
      <c r="AU201" s="904"/>
      <c r="AV201" s="904"/>
      <c r="AW201" s="904"/>
      <c r="AX201" s="639"/>
      <c r="AY201" s="730"/>
      <c r="AZ201" s="730"/>
      <c r="BA201" s="730"/>
      <c r="BB201" s="298"/>
      <c r="BC201" s="300"/>
      <c r="BI201" s="283"/>
    </row>
    <row r="202" spans="1:61" s="280" customFormat="1" ht="30" customHeight="1">
      <c r="A202" s="911"/>
      <c r="B202" s="13"/>
      <c r="C202" s="164"/>
      <c r="D202" s="14"/>
      <c r="E202" s="299"/>
      <c r="F202" s="364"/>
      <c r="G202" s="364"/>
      <c r="H202" s="364"/>
      <c r="I202" s="24"/>
      <c r="J202" s="24"/>
      <c r="K202" s="24"/>
      <c r="L202" s="15"/>
      <c r="M202" s="24"/>
      <c r="N202" s="638"/>
      <c r="O202" s="638"/>
      <c r="P202" s="25"/>
      <c r="Q202" s="18"/>
      <c r="R202" s="18"/>
      <c r="S202" s="19"/>
      <c r="T202" s="20"/>
      <c r="U202" s="490"/>
      <c r="V202" s="20"/>
      <c r="W202" s="13"/>
      <c r="X202" s="22"/>
      <c r="Y202" s="23"/>
      <c r="Z202" s="776"/>
      <c r="AA202" s="12"/>
      <c r="AB202" s="12"/>
      <c r="AC202" s="12"/>
      <c r="AD202" s="12"/>
      <c r="AE202" s="903"/>
      <c r="AF202" s="903"/>
      <c r="AG202" s="638"/>
      <c r="AH202" s="901"/>
      <c r="AI202" s="901"/>
      <c r="AJ202" s="638"/>
      <c r="AK202" s="901"/>
      <c r="AL202" s="901"/>
      <c r="AM202" s="638"/>
      <c r="AN202" s="12"/>
      <c r="AO202" s="903"/>
      <c r="AP202" s="903"/>
      <c r="AQ202" s="903"/>
      <c r="AR202" s="903"/>
      <c r="AS202" s="903"/>
      <c r="AT202" s="903"/>
      <c r="AU202" s="903"/>
      <c r="AV202" s="903"/>
      <c r="AW202" s="903"/>
      <c r="AX202" s="638"/>
      <c r="AY202" s="642"/>
      <c r="AZ202" s="642"/>
      <c r="BA202" s="642"/>
      <c r="BB202" s="297"/>
      <c r="BC202" s="300"/>
      <c r="BI202" s="283"/>
    </row>
    <row r="203" spans="1:61" s="280" customFormat="1" ht="30" customHeight="1">
      <c r="A203" s="911"/>
      <c r="B203" s="13"/>
      <c r="C203" s="164"/>
      <c r="D203" s="14"/>
      <c r="E203" s="299"/>
      <c r="F203" s="364"/>
      <c r="G203" s="364"/>
      <c r="H203" s="364"/>
      <c r="I203" s="24"/>
      <c r="J203" s="24"/>
      <c r="K203" s="24"/>
      <c r="L203" s="15"/>
      <c r="M203" s="24"/>
      <c r="N203" s="638"/>
      <c r="O203" s="638"/>
      <c r="P203" s="25"/>
      <c r="Q203" s="18"/>
      <c r="R203" s="18"/>
      <c r="S203" s="19"/>
      <c r="T203" s="20"/>
      <c r="U203" s="490"/>
      <c r="V203" s="20"/>
      <c r="W203" s="13"/>
      <c r="X203" s="22"/>
      <c r="Y203" s="23"/>
      <c r="Z203" s="776"/>
      <c r="AA203" s="12"/>
      <c r="AB203" s="12"/>
      <c r="AC203" s="12"/>
      <c r="AD203" s="12"/>
      <c r="AE203" s="903"/>
      <c r="AF203" s="903"/>
      <c r="AG203" s="638"/>
      <c r="AH203" s="901"/>
      <c r="AI203" s="901"/>
      <c r="AJ203" s="638"/>
      <c r="AK203" s="901"/>
      <c r="AL203" s="901"/>
      <c r="AM203" s="638"/>
      <c r="AN203" s="12"/>
      <c r="AO203" s="903"/>
      <c r="AP203" s="903"/>
      <c r="AQ203" s="903"/>
      <c r="AR203" s="903"/>
      <c r="AS203" s="903"/>
      <c r="AT203" s="903"/>
      <c r="AU203" s="903"/>
      <c r="AV203" s="903"/>
      <c r="AW203" s="903"/>
      <c r="AX203" s="638"/>
      <c r="AY203" s="642"/>
      <c r="AZ203" s="642"/>
      <c r="BA203" s="642"/>
      <c r="BB203" s="297"/>
      <c r="BC203" s="300"/>
      <c r="BI203" s="283"/>
    </row>
    <row r="204" spans="1:61" s="280" customFormat="1" ht="30" customHeight="1">
      <c r="A204" s="911"/>
      <c r="B204" s="13"/>
      <c r="C204" s="164"/>
      <c r="D204" s="14"/>
      <c r="E204" s="299"/>
      <c r="F204" s="364"/>
      <c r="G204" s="364"/>
      <c r="H204" s="364"/>
      <c r="I204" s="24"/>
      <c r="J204" s="24"/>
      <c r="K204" s="24"/>
      <c r="L204" s="15"/>
      <c r="M204" s="24"/>
      <c r="N204" s="638"/>
      <c r="O204" s="638"/>
      <c r="P204" s="25"/>
      <c r="Q204" s="18"/>
      <c r="R204" s="18"/>
      <c r="S204" s="19"/>
      <c r="T204" s="20"/>
      <c r="U204" s="490"/>
      <c r="V204" s="20"/>
      <c r="W204" s="13"/>
      <c r="X204" s="22"/>
      <c r="Y204" s="23"/>
      <c r="Z204" s="776"/>
      <c r="AA204" s="12"/>
      <c r="AB204" s="12"/>
      <c r="AC204" s="12"/>
      <c r="AD204" s="12"/>
      <c r="AE204" s="903"/>
      <c r="AF204" s="903"/>
      <c r="AG204" s="638"/>
      <c r="AH204" s="901"/>
      <c r="AI204" s="901"/>
      <c r="AJ204" s="638"/>
      <c r="AK204" s="901"/>
      <c r="AL204" s="901"/>
      <c r="AM204" s="638"/>
      <c r="AN204" s="12"/>
      <c r="AO204" s="903"/>
      <c r="AP204" s="903"/>
      <c r="AQ204" s="903"/>
      <c r="AR204" s="903"/>
      <c r="AS204" s="903"/>
      <c r="AT204" s="903"/>
      <c r="AU204" s="903"/>
      <c r="AV204" s="903"/>
      <c r="AW204" s="903"/>
      <c r="AX204" s="638"/>
      <c r="AY204" s="642"/>
      <c r="AZ204" s="642"/>
      <c r="BA204" s="642"/>
      <c r="BB204" s="297"/>
      <c r="BC204" s="300"/>
      <c r="BI204" s="283"/>
    </row>
    <row r="205" spans="1:61" s="280" customFormat="1" ht="30" customHeight="1">
      <c r="A205" s="911"/>
      <c r="B205" s="13"/>
      <c r="C205" s="164"/>
      <c r="D205" s="14"/>
      <c r="E205" s="299"/>
      <c r="F205" s="364"/>
      <c r="G205" s="364"/>
      <c r="H205" s="364"/>
      <c r="I205" s="24"/>
      <c r="J205" s="24"/>
      <c r="K205" s="24"/>
      <c r="L205" s="15"/>
      <c r="M205" s="24"/>
      <c r="N205" s="638"/>
      <c r="O205" s="638"/>
      <c r="P205" s="25"/>
      <c r="Q205" s="18"/>
      <c r="R205" s="18"/>
      <c r="S205" s="19"/>
      <c r="T205" s="20"/>
      <c r="U205" s="490"/>
      <c r="V205" s="20"/>
      <c r="W205" s="13"/>
      <c r="X205" s="22"/>
      <c r="Y205" s="23"/>
      <c r="Z205" s="776"/>
      <c r="AA205" s="12"/>
      <c r="AB205" s="12"/>
      <c r="AC205" s="12"/>
      <c r="AD205" s="12"/>
      <c r="AE205" s="903"/>
      <c r="AF205" s="903"/>
      <c r="AG205" s="638"/>
      <c r="AH205" s="901"/>
      <c r="AI205" s="901"/>
      <c r="AJ205" s="638"/>
      <c r="AK205" s="901"/>
      <c r="AL205" s="901"/>
      <c r="AM205" s="638"/>
      <c r="AN205" s="12"/>
      <c r="AO205" s="903"/>
      <c r="AP205" s="903"/>
      <c r="AQ205" s="903"/>
      <c r="AR205" s="903"/>
      <c r="AS205" s="903"/>
      <c r="AT205" s="903"/>
      <c r="AU205" s="903"/>
      <c r="AV205" s="903"/>
      <c r="AW205" s="903"/>
      <c r="AX205" s="638"/>
      <c r="AY205" s="642"/>
      <c r="AZ205" s="642"/>
      <c r="BA205" s="642"/>
      <c r="BB205" s="297"/>
      <c r="BC205" s="300"/>
      <c r="BI205" s="283"/>
    </row>
    <row r="206" spans="1:61" s="280" customFormat="1" ht="30" customHeight="1" thickBot="1">
      <c r="A206" s="918"/>
      <c r="B206" s="61"/>
      <c r="C206" s="165"/>
      <c r="D206" s="76"/>
      <c r="E206" s="381"/>
      <c r="F206" s="365"/>
      <c r="G206" s="365"/>
      <c r="H206" s="365"/>
      <c r="I206" s="170"/>
      <c r="J206" s="170"/>
      <c r="K206" s="170"/>
      <c r="L206" s="62"/>
      <c r="M206" s="170"/>
      <c r="N206" s="640"/>
      <c r="O206" s="640"/>
      <c r="P206" s="75"/>
      <c r="Q206" s="64"/>
      <c r="R206" s="64"/>
      <c r="S206" s="65"/>
      <c r="T206" s="66"/>
      <c r="U206" s="493"/>
      <c r="V206" s="66"/>
      <c r="W206" s="61"/>
      <c r="X206" s="68"/>
      <c r="Y206" s="69"/>
      <c r="Z206" s="777"/>
      <c r="AA206" s="70"/>
      <c r="AB206" s="70"/>
      <c r="AC206" s="70"/>
      <c r="AD206" s="70"/>
      <c r="AE206" s="906"/>
      <c r="AF206" s="906"/>
      <c r="AG206" s="637"/>
      <c r="AH206" s="902"/>
      <c r="AI206" s="902"/>
      <c r="AJ206" s="637"/>
      <c r="AK206" s="902"/>
      <c r="AL206" s="902"/>
      <c r="AM206" s="637"/>
      <c r="AN206" s="70"/>
      <c r="AO206" s="906"/>
      <c r="AP206" s="906"/>
      <c r="AQ206" s="906"/>
      <c r="AR206" s="906"/>
      <c r="AS206" s="906"/>
      <c r="AT206" s="906"/>
      <c r="AU206" s="906"/>
      <c r="AV206" s="906"/>
      <c r="AW206" s="906"/>
      <c r="AX206" s="640"/>
      <c r="AY206" s="641"/>
      <c r="AZ206" s="641"/>
      <c r="BA206" s="641"/>
      <c r="BB206" s="296"/>
      <c r="BC206" s="300"/>
      <c r="BI206" s="283"/>
    </row>
    <row r="207" spans="1:61" s="280" customFormat="1" ht="30" customHeight="1">
      <c r="A207" s="910"/>
      <c r="B207" s="48"/>
      <c r="C207" s="163"/>
      <c r="D207" s="49"/>
      <c r="E207" s="383"/>
      <c r="F207" s="363"/>
      <c r="G207" s="363"/>
      <c r="H207" s="363"/>
      <c r="I207" s="60"/>
      <c r="J207" s="60"/>
      <c r="K207" s="60"/>
      <c r="L207" s="50"/>
      <c r="M207" s="60"/>
      <c r="N207" s="639"/>
      <c r="O207" s="639"/>
      <c r="P207" s="74"/>
      <c r="Q207" s="53"/>
      <c r="R207" s="53"/>
      <c r="S207" s="54"/>
      <c r="T207" s="171"/>
      <c r="U207" s="494"/>
      <c r="V207" s="55"/>
      <c r="W207" s="48"/>
      <c r="X207" s="57"/>
      <c r="Y207" s="58"/>
      <c r="Z207" s="775"/>
      <c r="AA207" s="59"/>
      <c r="AB207" s="59"/>
      <c r="AC207" s="59"/>
      <c r="AD207" s="59"/>
      <c r="AE207" s="904"/>
      <c r="AF207" s="904"/>
      <c r="AG207" s="635"/>
      <c r="AH207" s="900"/>
      <c r="AI207" s="900"/>
      <c r="AJ207" s="635"/>
      <c r="AK207" s="900"/>
      <c r="AL207" s="900"/>
      <c r="AM207" s="635"/>
      <c r="AN207" s="59"/>
      <c r="AO207" s="904"/>
      <c r="AP207" s="904"/>
      <c r="AQ207" s="904"/>
      <c r="AR207" s="904"/>
      <c r="AS207" s="904"/>
      <c r="AT207" s="904"/>
      <c r="AU207" s="904"/>
      <c r="AV207" s="904"/>
      <c r="AW207" s="904"/>
      <c r="AX207" s="639"/>
      <c r="AY207" s="730"/>
      <c r="AZ207" s="730"/>
      <c r="BA207" s="730"/>
      <c r="BB207" s="298"/>
      <c r="BC207" s="300"/>
      <c r="BI207" s="283"/>
    </row>
    <row r="208" spans="1:61" s="280" customFormat="1" ht="30" customHeight="1">
      <c r="A208" s="911"/>
      <c r="B208" s="13"/>
      <c r="C208" s="164"/>
      <c r="D208" s="14"/>
      <c r="E208" s="299"/>
      <c r="F208" s="364"/>
      <c r="G208" s="364"/>
      <c r="H208" s="364"/>
      <c r="I208" s="24"/>
      <c r="J208" s="24"/>
      <c r="K208" s="24"/>
      <c r="L208" s="15"/>
      <c r="M208" s="24"/>
      <c r="N208" s="638"/>
      <c r="O208" s="638"/>
      <c r="P208" s="25"/>
      <c r="Q208" s="18"/>
      <c r="R208" s="18"/>
      <c r="S208" s="19"/>
      <c r="T208" s="20"/>
      <c r="U208" s="490"/>
      <c r="V208" s="20"/>
      <c r="W208" s="13"/>
      <c r="X208" s="22"/>
      <c r="Y208" s="23"/>
      <c r="Z208" s="776"/>
      <c r="AA208" s="12"/>
      <c r="AB208" s="12"/>
      <c r="AC208" s="12"/>
      <c r="AD208" s="12"/>
      <c r="AE208" s="903"/>
      <c r="AF208" s="903"/>
      <c r="AG208" s="638"/>
      <c r="AH208" s="901"/>
      <c r="AI208" s="901"/>
      <c r="AJ208" s="638"/>
      <c r="AK208" s="901"/>
      <c r="AL208" s="901"/>
      <c r="AM208" s="638"/>
      <c r="AN208" s="12"/>
      <c r="AO208" s="903"/>
      <c r="AP208" s="903"/>
      <c r="AQ208" s="903"/>
      <c r="AR208" s="903"/>
      <c r="AS208" s="903"/>
      <c r="AT208" s="903"/>
      <c r="AU208" s="903"/>
      <c r="AV208" s="903"/>
      <c r="AW208" s="903"/>
      <c r="AX208" s="638"/>
      <c r="AY208" s="642"/>
      <c r="AZ208" s="642"/>
      <c r="BA208" s="642"/>
      <c r="BB208" s="297"/>
      <c r="BC208" s="300"/>
      <c r="BI208" s="283"/>
    </row>
    <row r="209" spans="1:61" s="280" customFormat="1" ht="30" customHeight="1">
      <c r="A209" s="911"/>
      <c r="B209" s="13"/>
      <c r="C209" s="164"/>
      <c r="D209" s="14"/>
      <c r="E209" s="299"/>
      <c r="F209" s="364"/>
      <c r="G209" s="364"/>
      <c r="H209" s="364"/>
      <c r="I209" s="24"/>
      <c r="J209" s="24"/>
      <c r="K209" s="24"/>
      <c r="L209" s="15"/>
      <c r="M209" s="24"/>
      <c r="N209" s="638"/>
      <c r="O209" s="638"/>
      <c r="P209" s="25"/>
      <c r="Q209" s="18"/>
      <c r="R209" s="18"/>
      <c r="S209" s="19"/>
      <c r="T209" s="20"/>
      <c r="U209" s="490"/>
      <c r="V209" s="20"/>
      <c r="W209" s="13"/>
      <c r="X209" s="22"/>
      <c r="Y209" s="23"/>
      <c r="Z209" s="776"/>
      <c r="AA209" s="12"/>
      <c r="AB209" s="12"/>
      <c r="AC209" s="12"/>
      <c r="AD209" s="12"/>
      <c r="AE209" s="903"/>
      <c r="AF209" s="903"/>
      <c r="AG209" s="638"/>
      <c r="AH209" s="901"/>
      <c r="AI209" s="901"/>
      <c r="AJ209" s="638"/>
      <c r="AK209" s="901"/>
      <c r="AL209" s="901"/>
      <c r="AM209" s="638"/>
      <c r="AN209" s="12"/>
      <c r="AO209" s="903"/>
      <c r="AP209" s="903"/>
      <c r="AQ209" s="903"/>
      <c r="AR209" s="903"/>
      <c r="AS209" s="903"/>
      <c r="AT209" s="903"/>
      <c r="AU209" s="903"/>
      <c r="AV209" s="903"/>
      <c r="AW209" s="903"/>
      <c r="AX209" s="638"/>
      <c r="AY209" s="642"/>
      <c r="AZ209" s="642"/>
      <c r="BA209" s="642"/>
      <c r="BB209" s="297"/>
      <c r="BC209" s="300"/>
      <c r="BI209" s="283"/>
    </row>
    <row r="210" spans="1:61" s="280" customFormat="1" ht="30" customHeight="1">
      <c r="A210" s="911"/>
      <c r="B210" s="13"/>
      <c r="C210" s="164"/>
      <c r="D210" s="14"/>
      <c r="E210" s="299"/>
      <c r="F210" s="364"/>
      <c r="G210" s="364"/>
      <c r="H210" s="364"/>
      <c r="I210" s="24"/>
      <c r="J210" s="24"/>
      <c r="K210" s="24"/>
      <c r="L210" s="15"/>
      <c r="M210" s="24"/>
      <c r="N210" s="638"/>
      <c r="O210" s="638"/>
      <c r="P210" s="25"/>
      <c r="Q210" s="18"/>
      <c r="R210" s="18"/>
      <c r="S210" s="19"/>
      <c r="T210" s="20"/>
      <c r="U210" s="490"/>
      <c r="V210" s="20"/>
      <c r="W210" s="13"/>
      <c r="X210" s="22"/>
      <c r="Y210" s="23"/>
      <c r="Z210" s="776"/>
      <c r="AA210" s="12"/>
      <c r="AB210" s="12"/>
      <c r="AC210" s="12"/>
      <c r="AD210" s="12"/>
      <c r="AE210" s="903"/>
      <c r="AF210" s="903"/>
      <c r="AG210" s="638"/>
      <c r="AH210" s="901"/>
      <c r="AI210" s="901"/>
      <c r="AJ210" s="638"/>
      <c r="AK210" s="901"/>
      <c r="AL210" s="901"/>
      <c r="AM210" s="638"/>
      <c r="AN210" s="12"/>
      <c r="AO210" s="903"/>
      <c r="AP210" s="903"/>
      <c r="AQ210" s="903"/>
      <c r="AR210" s="903"/>
      <c r="AS210" s="903"/>
      <c r="AT210" s="903"/>
      <c r="AU210" s="903"/>
      <c r="AV210" s="903"/>
      <c r="AW210" s="903"/>
      <c r="AX210" s="638"/>
      <c r="AY210" s="642"/>
      <c r="AZ210" s="642"/>
      <c r="BA210" s="642"/>
      <c r="BB210" s="297"/>
      <c r="BC210" s="300"/>
      <c r="BI210" s="283"/>
    </row>
    <row r="211" spans="1:61" s="280" customFormat="1" ht="30" customHeight="1">
      <c r="A211" s="911"/>
      <c r="B211" s="13"/>
      <c r="C211" s="164"/>
      <c r="D211" s="14"/>
      <c r="E211" s="299"/>
      <c r="F211" s="364"/>
      <c r="G211" s="364"/>
      <c r="H211" s="364"/>
      <c r="I211" s="24"/>
      <c r="J211" s="24"/>
      <c r="K211" s="24"/>
      <c r="L211" s="15"/>
      <c r="M211" s="24"/>
      <c r="N211" s="638"/>
      <c r="O211" s="638"/>
      <c r="P211" s="25"/>
      <c r="Q211" s="18"/>
      <c r="R211" s="18"/>
      <c r="S211" s="19"/>
      <c r="T211" s="20"/>
      <c r="U211" s="490"/>
      <c r="V211" s="20"/>
      <c r="W211" s="13"/>
      <c r="X211" s="22"/>
      <c r="Y211" s="23"/>
      <c r="Z211" s="776"/>
      <c r="AA211" s="12"/>
      <c r="AB211" s="12"/>
      <c r="AC211" s="12"/>
      <c r="AD211" s="12"/>
      <c r="AE211" s="903"/>
      <c r="AF211" s="903"/>
      <c r="AG211" s="638"/>
      <c r="AH211" s="901"/>
      <c r="AI211" s="901"/>
      <c r="AJ211" s="638"/>
      <c r="AK211" s="901"/>
      <c r="AL211" s="901"/>
      <c r="AM211" s="638"/>
      <c r="AN211" s="12"/>
      <c r="AO211" s="903"/>
      <c r="AP211" s="903"/>
      <c r="AQ211" s="903"/>
      <c r="AR211" s="903"/>
      <c r="AS211" s="903"/>
      <c r="AT211" s="903"/>
      <c r="AU211" s="903"/>
      <c r="AV211" s="903"/>
      <c r="AW211" s="903"/>
      <c r="AX211" s="638"/>
      <c r="AY211" s="642"/>
      <c r="AZ211" s="642"/>
      <c r="BA211" s="642"/>
      <c r="BB211" s="297"/>
      <c r="BC211" s="300"/>
      <c r="BI211" s="283"/>
    </row>
    <row r="212" spans="1:61" s="280" customFormat="1" ht="30" customHeight="1" thickBot="1">
      <c r="A212" s="918"/>
      <c r="B212" s="61"/>
      <c r="C212" s="165"/>
      <c r="D212" s="76"/>
      <c r="E212" s="381"/>
      <c r="F212" s="365"/>
      <c r="G212" s="365"/>
      <c r="H212" s="365"/>
      <c r="I212" s="170"/>
      <c r="J212" s="170"/>
      <c r="K212" s="170"/>
      <c r="L212" s="62"/>
      <c r="M212" s="170"/>
      <c r="N212" s="640"/>
      <c r="O212" s="640"/>
      <c r="P212" s="75"/>
      <c r="Q212" s="64"/>
      <c r="R212" s="64"/>
      <c r="S212" s="65"/>
      <c r="T212" s="66"/>
      <c r="U212" s="493"/>
      <c r="V212" s="66"/>
      <c r="W212" s="61"/>
      <c r="X212" s="68"/>
      <c r="Y212" s="69"/>
      <c r="Z212" s="777"/>
      <c r="AA212" s="70"/>
      <c r="AB212" s="70"/>
      <c r="AC212" s="70"/>
      <c r="AD212" s="70"/>
      <c r="AE212" s="906"/>
      <c r="AF212" s="906"/>
      <c r="AG212" s="637"/>
      <c r="AH212" s="902"/>
      <c r="AI212" s="902"/>
      <c r="AJ212" s="637"/>
      <c r="AK212" s="902"/>
      <c r="AL212" s="902"/>
      <c r="AM212" s="637"/>
      <c r="AN212" s="70"/>
      <c r="AO212" s="906"/>
      <c r="AP212" s="906"/>
      <c r="AQ212" s="906"/>
      <c r="AR212" s="906"/>
      <c r="AS212" s="906"/>
      <c r="AT212" s="906"/>
      <c r="AU212" s="906"/>
      <c r="AV212" s="906"/>
      <c r="AW212" s="906"/>
      <c r="AX212" s="640"/>
      <c r="AY212" s="641"/>
      <c r="AZ212" s="641"/>
      <c r="BA212" s="641"/>
      <c r="BB212" s="296"/>
      <c r="BC212" s="300"/>
      <c r="BI212" s="283"/>
    </row>
    <row r="213" spans="1:61" s="280" customFormat="1" ht="30" customHeight="1">
      <c r="A213" s="910"/>
      <c r="B213" s="48"/>
      <c r="C213" s="163"/>
      <c r="D213" s="49"/>
      <c r="E213" s="383"/>
      <c r="F213" s="363"/>
      <c r="G213" s="363"/>
      <c r="H213" s="363"/>
      <c r="I213" s="60"/>
      <c r="J213" s="60"/>
      <c r="K213" s="60"/>
      <c r="L213" s="50"/>
      <c r="M213" s="60"/>
      <c r="N213" s="639"/>
      <c r="O213" s="639"/>
      <c r="P213" s="74"/>
      <c r="Q213" s="53"/>
      <c r="R213" s="53"/>
      <c r="S213" s="54"/>
      <c r="T213" s="171"/>
      <c r="U213" s="494"/>
      <c r="V213" s="55"/>
      <c r="W213" s="48"/>
      <c r="X213" s="57"/>
      <c r="Y213" s="58"/>
      <c r="Z213" s="775"/>
      <c r="AA213" s="59"/>
      <c r="AB213" s="59"/>
      <c r="AC213" s="59"/>
      <c r="AD213" s="59"/>
      <c r="AE213" s="904"/>
      <c r="AF213" s="904"/>
      <c r="AG213" s="635"/>
      <c r="AH213" s="900"/>
      <c r="AI213" s="900"/>
      <c r="AJ213" s="635"/>
      <c r="AK213" s="900"/>
      <c r="AL213" s="900"/>
      <c r="AM213" s="635"/>
      <c r="AN213" s="59"/>
      <c r="AO213" s="904"/>
      <c r="AP213" s="904"/>
      <c r="AQ213" s="904"/>
      <c r="AR213" s="904"/>
      <c r="AS213" s="904"/>
      <c r="AT213" s="904"/>
      <c r="AU213" s="904"/>
      <c r="AV213" s="904"/>
      <c r="AW213" s="904"/>
      <c r="AX213" s="639"/>
      <c r="AY213" s="730"/>
      <c r="AZ213" s="730"/>
      <c r="BA213" s="730"/>
      <c r="BB213" s="298"/>
      <c r="BC213" s="300"/>
      <c r="BI213" s="283"/>
    </row>
    <row r="214" spans="1:61" s="280" customFormat="1" ht="30" customHeight="1">
      <c r="A214" s="911"/>
      <c r="B214" s="13"/>
      <c r="C214" s="164"/>
      <c r="D214" s="14"/>
      <c r="E214" s="299"/>
      <c r="F214" s="364"/>
      <c r="G214" s="364"/>
      <c r="H214" s="364"/>
      <c r="I214" s="24"/>
      <c r="J214" s="24"/>
      <c r="K214" s="24"/>
      <c r="L214" s="15"/>
      <c r="M214" s="24"/>
      <c r="N214" s="638"/>
      <c r="O214" s="638"/>
      <c r="P214" s="25"/>
      <c r="Q214" s="18"/>
      <c r="R214" s="18"/>
      <c r="S214" s="19"/>
      <c r="T214" s="20"/>
      <c r="U214" s="490"/>
      <c r="V214" s="20"/>
      <c r="W214" s="13"/>
      <c r="X214" s="22"/>
      <c r="Y214" s="23"/>
      <c r="Z214" s="776"/>
      <c r="AA214" s="12"/>
      <c r="AB214" s="12"/>
      <c r="AC214" s="12"/>
      <c r="AD214" s="12"/>
      <c r="AE214" s="903"/>
      <c r="AF214" s="903"/>
      <c r="AG214" s="638"/>
      <c r="AH214" s="901"/>
      <c r="AI214" s="901"/>
      <c r="AJ214" s="638"/>
      <c r="AK214" s="901"/>
      <c r="AL214" s="901"/>
      <c r="AM214" s="638"/>
      <c r="AN214" s="12"/>
      <c r="AO214" s="903"/>
      <c r="AP214" s="903"/>
      <c r="AQ214" s="903"/>
      <c r="AR214" s="903"/>
      <c r="AS214" s="903"/>
      <c r="AT214" s="903"/>
      <c r="AU214" s="903"/>
      <c r="AV214" s="903"/>
      <c r="AW214" s="903"/>
      <c r="AX214" s="638"/>
      <c r="AY214" s="642"/>
      <c r="AZ214" s="642"/>
      <c r="BA214" s="642"/>
      <c r="BB214" s="297"/>
      <c r="BC214" s="300"/>
      <c r="BI214" s="283"/>
    </row>
    <row r="215" spans="1:61" s="280" customFormat="1" ht="30" customHeight="1">
      <c r="A215" s="911"/>
      <c r="B215" s="13"/>
      <c r="C215" s="164"/>
      <c r="D215" s="14"/>
      <c r="E215" s="299"/>
      <c r="F215" s="364"/>
      <c r="G215" s="364"/>
      <c r="H215" s="364"/>
      <c r="I215" s="24"/>
      <c r="J215" s="24"/>
      <c r="K215" s="24"/>
      <c r="L215" s="15"/>
      <c r="M215" s="24"/>
      <c r="N215" s="638"/>
      <c r="O215" s="638"/>
      <c r="P215" s="25"/>
      <c r="Q215" s="18"/>
      <c r="R215" s="18"/>
      <c r="S215" s="19"/>
      <c r="T215" s="20"/>
      <c r="U215" s="490"/>
      <c r="V215" s="20"/>
      <c r="W215" s="13"/>
      <c r="X215" s="22"/>
      <c r="Y215" s="23"/>
      <c r="Z215" s="776"/>
      <c r="AA215" s="12"/>
      <c r="AB215" s="12"/>
      <c r="AC215" s="12"/>
      <c r="AD215" s="12"/>
      <c r="AE215" s="903"/>
      <c r="AF215" s="903"/>
      <c r="AG215" s="638"/>
      <c r="AH215" s="901"/>
      <c r="AI215" s="901"/>
      <c r="AJ215" s="638"/>
      <c r="AK215" s="901"/>
      <c r="AL215" s="901"/>
      <c r="AM215" s="638"/>
      <c r="AN215" s="12"/>
      <c r="AO215" s="903"/>
      <c r="AP215" s="903"/>
      <c r="AQ215" s="903"/>
      <c r="AR215" s="903"/>
      <c r="AS215" s="903"/>
      <c r="AT215" s="903"/>
      <c r="AU215" s="903"/>
      <c r="AV215" s="903"/>
      <c r="AW215" s="903"/>
      <c r="AX215" s="638"/>
      <c r="AY215" s="642"/>
      <c r="AZ215" s="642"/>
      <c r="BA215" s="642"/>
      <c r="BB215" s="297"/>
      <c r="BC215" s="300"/>
      <c r="BI215" s="283"/>
    </row>
    <row r="216" spans="1:61" s="280" customFormat="1" ht="30" customHeight="1">
      <c r="A216" s="911"/>
      <c r="B216" s="13"/>
      <c r="C216" s="164"/>
      <c r="D216" s="14"/>
      <c r="E216" s="299"/>
      <c r="F216" s="364"/>
      <c r="G216" s="364"/>
      <c r="H216" s="364"/>
      <c r="I216" s="24"/>
      <c r="J216" s="24"/>
      <c r="K216" s="24"/>
      <c r="L216" s="15"/>
      <c r="M216" s="24"/>
      <c r="N216" s="638"/>
      <c r="O216" s="638"/>
      <c r="P216" s="25"/>
      <c r="Q216" s="18"/>
      <c r="R216" s="18"/>
      <c r="S216" s="19"/>
      <c r="T216" s="20"/>
      <c r="U216" s="490"/>
      <c r="V216" s="20"/>
      <c r="W216" s="13"/>
      <c r="X216" s="22"/>
      <c r="Y216" s="23"/>
      <c r="Z216" s="776"/>
      <c r="AA216" s="12"/>
      <c r="AB216" s="12"/>
      <c r="AC216" s="12"/>
      <c r="AD216" s="12"/>
      <c r="AE216" s="903"/>
      <c r="AF216" s="903"/>
      <c r="AG216" s="638"/>
      <c r="AH216" s="901"/>
      <c r="AI216" s="901"/>
      <c r="AJ216" s="638"/>
      <c r="AK216" s="901"/>
      <c r="AL216" s="901"/>
      <c r="AM216" s="638"/>
      <c r="AN216" s="12"/>
      <c r="AO216" s="903"/>
      <c r="AP216" s="903"/>
      <c r="AQ216" s="903"/>
      <c r="AR216" s="903"/>
      <c r="AS216" s="903"/>
      <c r="AT216" s="903"/>
      <c r="AU216" s="903"/>
      <c r="AV216" s="903"/>
      <c r="AW216" s="903"/>
      <c r="AX216" s="638"/>
      <c r="AY216" s="642"/>
      <c r="AZ216" s="642"/>
      <c r="BA216" s="642"/>
      <c r="BB216" s="297"/>
      <c r="BC216" s="300"/>
      <c r="BI216" s="283"/>
    </row>
    <row r="217" spans="1:61" s="280" customFormat="1" ht="30" customHeight="1">
      <c r="A217" s="911"/>
      <c r="B217" s="13"/>
      <c r="C217" s="164"/>
      <c r="D217" s="14"/>
      <c r="E217" s="299"/>
      <c r="F217" s="364"/>
      <c r="G217" s="364"/>
      <c r="H217" s="364"/>
      <c r="I217" s="24"/>
      <c r="J217" s="24"/>
      <c r="K217" s="24"/>
      <c r="L217" s="15"/>
      <c r="M217" s="24"/>
      <c r="N217" s="638"/>
      <c r="O217" s="638"/>
      <c r="P217" s="25"/>
      <c r="Q217" s="18"/>
      <c r="R217" s="18"/>
      <c r="S217" s="19"/>
      <c r="T217" s="20"/>
      <c r="U217" s="490"/>
      <c r="V217" s="20"/>
      <c r="W217" s="13"/>
      <c r="X217" s="22"/>
      <c r="Y217" s="23"/>
      <c r="Z217" s="776"/>
      <c r="AA217" s="12"/>
      <c r="AB217" s="12"/>
      <c r="AC217" s="12"/>
      <c r="AD217" s="12"/>
      <c r="AE217" s="903"/>
      <c r="AF217" s="903"/>
      <c r="AG217" s="638"/>
      <c r="AH217" s="901"/>
      <c r="AI217" s="901"/>
      <c r="AJ217" s="638"/>
      <c r="AK217" s="901"/>
      <c r="AL217" s="901"/>
      <c r="AM217" s="638"/>
      <c r="AN217" s="12"/>
      <c r="AO217" s="903"/>
      <c r="AP217" s="903"/>
      <c r="AQ217" s="903"/>
      <c r="AR217" s="903"/>
      <c r="AS217" s="903"/>
      <c r="AT217" s="903"/>
      <c r="AU217" s="903"/>
      <c r="AV217" s="903"/>
      <c r="AW217" s="903"/>
      <c r="AX217" s="638"/>
      <c r="AY217" s="642"/>
      <c r="AZ217" s="642"/>
      <c r="BA217" s="642"/>
      <c r="BB217" s="297"/>
      <c r="BC217" s="300"/>
      <c r="BI217" s="283"/>
    </row>
    <row r="218" spans="1:61" s="280" customFormat="1" ht="30" customHeight="1" thickBot="1">
      <c r="A218" s="918"/>
      <c r="B218" s="61"/>
      <c r="C218" s="165"/>
      <c r="D218" s="76"/>
      <c r="E218" s="381"/>
      <c r="F218" s="365"/>
      <c r="G218" s="365"/>
      <c r="H218" s="365"/>
      <c r="I218" s="170"/>
      <c r="J218" s="170"/>
      <c r="K218" s="170"/>
      <c r="L218" s="62"/>
      <c r="M218" s="170"/>
      <c r="N218" s="640"/>
      <c r="O218" s="640"/>
      <c r="P218" s="75"/>
      <c r="Q218" s="64"/>
      <c r="R218" s="64"/>
      <c r="S218" s="65"/>
      <c r="T218" s="66"/>
      <c r="U218" s="493"/>
      <c r="V218" s="66"/>
      <c r="W218" s="61"/>
      <c r="X218" s="68"/>
      <c r="Y218" s="69"/>
      <c r="Z218" s="777"/>
      <c r="AA218" s="70"/>
      <c r="AB218" s="70"/>
      <c r="AC218" s="70"/>
      <c r="AD218" s="70"/>
      <c r="AE218" s="906"/>
      <c r="AF218" s="906"/>
      <c r="AG218" s="637"/>
      <c r="AH218" s="902"/>
      <c r="AI218" s="902"/>
      <c r="AJ218" s="637"/>
      <c r="AK218" s="902"/>
      <c r="AL218" s="902"/>
      <c r="AM218" s="637"/>
      <c r="AN218" s="70"/>
      <c r="AO218" s="906"/>
      <c r="AP218" s="906"/>
      <c r="AQ218" s="906"/>
      <c r="AR218" s="906"/>
      <c r="AS218" s="906"/>
      <c r="AT218" s="906"/>
      <c r="AU218" s="906"/>
      <c r="AV218" s="906"/>
      <c r="AW218" s="906"/>
      <c r="AX218" s="640"/>
      <c r="AY218" s="641"/>
      <c r="AZ218" s="641"/>
      <c r="BA218" s="641"/>
      <c r="BB218" s="296"/>
      <c r="BC218" s="300"/>
      <c r="BI218" s="283"/>
    </row>
    <row r="219" spans="1:61" s="280" customFormat="1" ht="30" customHeight="1">
      <c r="A219" s="910"/>
      <c r="B219" s="48"/>
      <c r="C219" s="163"/>
      <c r="D219" s="49"/>
      <c r="E219" s="383"/>
      <c r="F219" s="363"/>
      <c r="G219" s="363"/>
      <c r="H219" s="363"/>
      <c r="I219" s="60"/>
      <c r="J219" s="60"/>
      <c r="K219" s="60"/>
      <c r="L219" s="50"/>
      <c r="M219" s="60"/>
      <c r="N219" s="639"/>
      <c r="O219" s="639"/>
      <c r="P219" s="74"/>
      <c r="Q219" s="53"/>
      <c r="R219" s="53"/>
      <c r="S219" s="54"/>
      <c r="T219" s="171"/>
      <c r="U219" s="494"/>
      <c r="V219" s="55"/>
      <c r="W219" s="48"/>
      <c r="X219" s="57"/>
      <c r="Y219" s="58"/>
      <c r="Z219" s="775"/>
      <c r="AA219" s="59"/>
      <c r="AB219" s="59"/>
      <c r="AC219" s="59"/>
      <c r="AD219" s="59"/>
      <c r="AE219" s="904"/>
      <c r="AF219" s="904"/>
      <c r="AG219" s="635"/>
      <c r="AH219" s="900"/>
      <c r="AI219" s="900"/>
      <c r="AJ219" s="635"/>
      <c r="AK219" s="900"/>
      <c r="AL219" s="900"/>
      <c r="AM219" s="635"/>
      <c r="AN219" s="59"/>
      <c r="AO219" s="904"/>
      <c r="AP219" s="904"/>
      <c r="AQ219" s="904"/>
      <c r="AR219" s="904"/>
      <c r="AS219" s="904"/>
      <c r="AT219" s="904"/>
      <c r="AU219" s="904"/>
      <c r="AV219" s="904"/>
      <c r="AW219" s="904"/>
      <c r="AX219" s="639"/>
      <c r="AY219" s="730"/>
      <c r="AZ219" s="730"/>
      <c r="BA219" s="730"/>
      <c r="BB219" s="298"/>
      <c r="BC219" s="300"/>
      <c r="BI219" s="283"/>
    </row>
    <row r="220" spans="1:61" s="280" customFormat="1" ht="30" customHeight="1">
      <c r="A220" s="911"/>
      <c r="B220" s="13"/>
      <c r="C220" s="164"/>
      <c r="D220" s="14"/>
      <c r="E220" s="299"/>
      <c r="F220" s="364"/>
      <c r="G220" s="364"/>
      <c r="H220" s="364"/>
      <c r="I220" s="24"/>
      <c r="J220" s="24"/>
      <c r="K220" s="24"/>
      <c r="L220" s="15"/>
      <c r="M220" s="24"/>
      <c r="N220" s="638"/>
      <c r="O220" s="638"/>
      <c r="P220" s="25"/>
      <c r="Q220" s="18"/>
      <c r="R220" s="18"/>
      <c r="S220" s="19"/>
      <c r="T220" s="20"/>
      <c r="U220" s="490"/>
      <c r="V220" s="20"/>
      <c r="W220" s="13"/>
      <c r="X220" s="22"/>
      <c r="Y220" s="23"/>
      <c r="Z220" s="776"/>
      <c r="AA220" s="12"/>
      <c r="AB220" s="12"/>
      <c r="AC220" s="12"/>
      <c r="AD220" s="12"/>
      <c r="AE220" s="903"/>
      <c r="AF220" s="903"/>
      <c r="AG220" s="638"/>
      <c r="AH220" s="901"/>
      <c r="AI220" s="901"/>
      <c r="AJ220" s="638"/>
      <c r="AK220" s="901"/>
      <c r="AL220" s="901"/>
      <c r="AM220" s="638"/>
      <c r="AN220" s="12"/>
      <c r="AO220" s="903"/>
      <c r="AP220" s="903"/>
      <c r="AQ220" s="903"/>
      <c r="AR220" s="903"/>
      <c r="AS220" s="903"/>
      <c r="AT220" s="903"/>
      <c r="AU220" s="903"/>
      <c r="AV220" s="903"/>
      <c r="AW220" s="903"/>
      <c r="AX220" s="638"/>
      <c r="AY220" s="642"/>
      <c r="AZ220" s="642"/>
      <c r="BA220" s="642"/>
      <c r="BB220" s="297"/>
      <c r="BC220" s="300"/>
      <c r="BI220" s="283"/>
    </row>
    <row r="221" spans="1:61" s="280" customFormat="1" ht="30" customHeight="1">
      <c r="A221" s="911"/>
      <c r="B221" s="13"/>
      <c r="C221" s="164"/>
      <c r="D221" s="14"/>
      <c r="E221" s="299"/>
      <c r="F221" s="364"/>
      <c r="G221" s="364"/>
      <c r="H221" s="364"/>
      <c r="I221" s="24"/>
      <c r="J221" s="24"/>
      <c r="K221" s="24"/>
      <c r="L221" s="15"/>
      <c r="M221" s="24"/>
      <c r="N221" s="638"/>
      <c r="O221" s="638"/>
      <c r="P221" s="25"/>
      <c r="Q221" s="18"/>
      <c r="R221" s="18"/>
      <c r="S221" s="19"/>
      <c r="T221" s="20"/>
      <c r="U221" s="490"/>
      <c r="V221" s="20"/>
      <c r="W221" s="13"/>
      <c r="X221" s="22"/>
      <c r="Y221" s="23"/>
      <c r="Z221" s="776"/>
      <c r="AA221" s="12"/>
      <c r="AB221" s="12"/>
      <c r="AC221" s="12"/>
      <c r="AD221" s="12"/>
      <c r="AE221" s="903"/>
      <c r="AF221" s="903"/>
      <c r="AG221" s="638"/>
      <c r="AH221" s="901"/>
      <c r="AI221" s="901"/>
      <c r="AJ221" s="638"/>
      <c r="AK221" s="901"/>
      <c r="AL221" s="901"/>
      <c r="AM221" s="638"/>
      <c r="AN221" s="12"/>
      <c r="AO221" s="903"/>
      <c r="AP221" s="903"/>
      <c r="AQ221" s="903"/>
      <c r="AR221" s="903"/>
      <c r="AS221" s="903"/>
      <c r="AT221" s="903"/>
      <c r="AU221" s="903"/>
      <c r="AV221" s="903"/>
      <c r="AW221" s="903"/>
      <c r="AX221" s="638"/>
      <c r="AY221" s="642"/>
      <c r="AZ221" s="642"/>
      <c r="BA221" s="642"/>
      <c r="BB221" s="297"/>
      <c r="BC221" s="300"/>
      <c r="BI221" s="283"/>
    </row>
    <row r="222" spans="1:61" s="280" customFormat="1" ht="30" customHeight="1">
      <c r="A222" s="911"/>
      <c r="B222" s="13"/>
      <c r="C222" s="164"/>
      <c r="D222" s="14"/>
      <c r="E222" s="299"/>
      <c r="F222" s="364"/>
      <c r="G222" s="364"/>
      <c r="H222" s="364"/>
      <c r="I222" s="24"/>
      <c r="J222" s="24"/>
      <c r="K222" s="24"/>
      <c r="L222" s="15"/>
      <c r="M222" s="24"/>
      <c r="N222" s="638"/>
      <c r="O222" s="638"/>
      <c r="P222" s="25"/>
      <c r="Q222" s="18"/>
      <c r="R222" s="18"/>
      <c r="S222" s="19"/>
      <c r="T222" s="20"/>
      <c r="U222" s="490"/>
      <c r="V222" s="20"/>
      <c r="W222" s="13"/>
      <c r="X222" s="22"/>
      <c r="Y222" s="23"/>
      <c r="Z222" s="776"/>
      <c r="AA222" s="12"/>
      <c r="AB222" s="12"/>
      <c r="AC222" s="12"/>
      <c r="AD222" s="12"/>
      <c r="AE222" s="903"/>
      <c r="AF222" s="903"/>
      <c r="AG222" s="638"/>
      <c r="AH222" s="901"/>
      <c r="AI222" s="901"/>
      <c r="AJ222" s="638"/>
      <c r="AK222" s="901"/>
      <c r="AL222" s="901"/>
      <c r="AM222" s="638"/>
      <c r="AN222" s="12"/>
      <c r="AO222" s="903"/>
      <c r="AP222" s="903"/>
      <c r="AQ222" s="903"/>
      <c r="AR222" s="903"/>
      <c r="AS222" s="903"/>
      <c r="AT222" s="903"/>
      <c r="AU222" s="903"/>
      <c r="AV222" s="903"/>
      <c r="AW222" s="903"/>
      <c r="AX222" s="638"/>
      <c r="AY222" s="642"/>
      <c r="AZ222" s="642"/>
      <c r="BA222" s="642"/>
      <c r="BB222" s="297"/>
      <c r="BC222" s="300"/>
      <c r="BI222" s="283"/>
    </row>
    <row r="223" spans="1:61" s="280" customFormat="1" ht="30" customHeight="1">
      <c r="A223" s="911"/>
      <c r="B223" s="13"/>
      <c r="C223" s="164"/>
      <c r="D223" s="14"/>
      <c r="E223" s="299"/>
      <c r="F223" s="364"/>
      <c r="G223" s="364"/>
      <c r="H223" s="364"/>
      <c r="I223" s="24"/>
      <c r="J223" s="24"/>
      <c r="K223" s="24"/>
      <c r="L223" s="15"/>
      <c r="M223" s="24"/>
      <c r="N223" s="638"/>
      <c r="O223" s="638"/>
      <c r="P223" s="25"/>
      <c r="Q223" s="18"/>
      <c r="R223" s="18"/>
      <c r="S223" s="19"/>
      <c r="T223" s="20"/>
      <c r="U223" s="490"/>
      <c r="V223" s="20"/>
      <c r="W223" s="13"/>
      <c r="X223" s="22"/>
      <c r="Y223" s="23"/>
      <c r="Z223" s="776"/>
      <c r="AA223" s="12"/>
      <c r="AB223" s="12"/>
      <c r="AC223" s="12"/>
      <c r="AD223" s="12"/>
      <c r="AE223" s="903"/>
      <c r="AF223" s="903"/>
      <c r="AG223" s="638"/>
      <c r="AH223" s="901"/>
      <c r="AI223" s="901"/>
      <c r="AJ223" s="638"/>
      <c r="AK223" s="901"/>
      <c r="AL223" s="901"/>
      <c r="AM223" s="638"/>
      <c r="AN223" s="12"/>
      <c r="AO223" s="903"/>
      <c r="AP223" s="903"/>
      <c r="AQ223" s="903"/>
      <c r="AR223" s="903"/>
      <c r="AS223" s="903"/>
      <c r="AT223" s="903"/>
      <c r="AU223" s="903"/>
      <c r="AV223" s="903"/>
      <c r="AW223" s="903"/>
      <c r="AX223" s="638"/>
      <c r="AY223" s="642"/>
      <c r="AZ223" s="642"/>
      <c r="BA223" s="642"/>
      <c r="BB223" s="297"/>
      <c r="BC223" s="300"/>
      <c r="BI223" s="283"/>
    </row>
    <row r="224" spans="1:61" s="280" customFormat="1" ht="30" customHeight="1" thickBot="1">
      <c r="A224" s="918"/>
      <c r="B224" s="61"/>
      <c r="C224" s="165"/>
      <c r="D224" s="76"/>
      <c r="E224" s="381"/>
      <c r="F224" s="365"/>
      <c r="G224" s="365"/>
      <c r="H224" s="365"/>
      <c r="I224" s="170"/>
      <c r="J224" s="170"/>
      <c r="K224" s="170"/>
      <c r="L224" s="62"/>
      <c r="M224" s="170"/>
      <c r="N224" s="640"/>
      <c r="O224" s="640"/>
      <c r="P224" s="75"/>
      <c r="Q224" s="64"/>
      <c r="R224" s="64"/>
      <c r="S224" s="65"/>
      <c r="T224" s="66"/>
      <c r="U224" s="493"/>
      <c r="V224" s="66"/>
      <c r="W224" s="61"/>
      <c r="X224" s="68"/>
      <c r="Y224" s="69"/>
      <c r="Z224" s="777"/>
      <c r="AA224" s="70"/>
      <c r="AB224" s="70"/>
      <c r="AC224" s="70"/>
      <c r="AD224" s="70"/>
      <c r="AE224" s="906"/>
      <c r="AF224" s="906"/>
      <c r="AG224" s="637"/>
      <c r="AH224" s="902"/>
      <c r="AI224" s="902"/>
      <c r="AJ224" s="637"/>
      <c r="AK224" s="902"/>
      <c r="AL224" s="902"/>
      <c r="AM224" s="637"/>
      <c r="AN224" s="70"/>
      <c r="AO224" s="906"/>
      <c r="AP224" s="906"/>
      <c r="AQ224" s="906"/>
      <c r="AR224" s="906"/>
      <c r="AS224" s="906"/>
      <c r="AT224" s="906"/>
      <c r="AU224" s="906"/>
      <c r="AV224" s="906"/>
      <c r="AW224" s="906"/>
      <c r="AX224" s="640"/>
      <c r="AY224" s="641"/>
      <c r="AZ224" s="641"/>
      <c r="BA224" s="641"/>
      <c r="BB224" s="296"/>
      <c r="BC224" s="300"/>
      <c r="BI224" s="283"/>
    </row>
    <row r="225" spans="1:61" s="280" customFormat="1" ht="30" customHeight="1">
      <c r="A225" s="910"/>
      <c r="B225" s="48"/>
      <c r="C225" s="163"/>
      <c r="D225" s="49"/>
      <c r="E225" s="383"/>
      <c r="F225" s="363"/>
      <c r="G225" s="363"/>
      <c r="H225" s="363"/>
      <c r="I225" s="60"/>
      <c r="J225" s="60"/>
      <c r="K225" s="60"/>
      <c r="L225" s="50"/>
      <c r="M225" s="60"/>
      <c r="N225" s="639"/>
      <c r="O225" s="639"/>
      <c r="P225" s="74"/>
      <c r="Q225" s="53"/>
      <c r="R225" s="53"/>
      <c r="S225" s="54"/>
      <c r="T225" s="171"/>
      <c r="U225" s="494"/>
      <c r="V225" s="55"/>
      <c r="W225" s="48"/>
      <c r="X225" s="57"/>
      <c r="Y225" s="58"/>
      <c r="Z225" s="775"/>
      <c r="AA225" s="59"/>
      <c r="AB225" s="59"/>
      <c r="AC225" s="59"/>
      <c r="AD225" s="59"/>
      <c r="AE225" s="904"/>
      <c r="AF225" s="904"/>
      <c r="AG225" s="635"/>
      <c r="AH225" s="900"/>
      <c r="AI225" s="900"/>
      <c r="AJ225" s="635"/>
      <c r="AK225" s="900"/>
      <c r="AL225" s="900"/>
      <c r="AM225" s="635"/>
      <c r="AN225" s="59"/>
      <c r="AO225" s="904"/>
      <c r="AP225" s="904"/>
      <c r="AQ225" s="904"/>
      <c r="AR225" s="904"/>
      <c r="AS225" s="904"/>
      <c r="AT225" s="904"/>
      <c r="AU225" s="904"/>
      <c r="AV225" s="904"/>
      <c r="AW225" s="904"/>
      <c r="AX225" s="639"/>
      <c r="AY225" s="730"/>
      <c r="AZ225" s="730"/>
      <c r="BA225" s="730"/>
      <c r="BB225" s="298"/>
      <c r="BC225" s="300"/>
      <c r="BI225" s="283"/>
    </row>
    <row r="226" spans="1:61" s="280" customFormat="1" ht="30" customHeight="1">
      <c r="A226" s="911"/>
      <c r="B226" s="13"/>
      <c r="C226" s="164"/>
      <c r="D226" s="14"/>
      <c r="E226" s="299"/>
      <c r="F226" s="364"/>
      <c r="G226" s="364"/>
      <c r="H226" s="364"/>
      <c r="I226" s="24"/>
      <c r="J226" s="24"/>
      <c r="K226" s="24"/>
      <c r="L226" s="15"/>
      <c r="M226" s="24"/>
      <c r="N226" s="638"/>
      <c r="O226" s="638"/>
      <c r="P226" s="25"/>
      <c r="Q226" s="18"/>
      <c r="R226" s="18"/>
      <c r="S226" s="19"/>
      <c r="T226" s="20"/>
      <c r="U226" s="490"/>
      <c r="V226" s="20"/>
      <c r="W226" s="13"/>
      <c r="X226" s="22"/>
      <c r="Y226" s="23"/>
      <c r="Z226" s="776"/>
      <c r="AA226" s="12"/>
      <c r="AB226" s="12"/>
      <c r="AC226" s="12"/>
      <c r="AD226" s="12"/>
      <c r="AE226" s="903"/>
      <c r="AF226" s="903"/>
      <c r="AG226" s="638"/>
      <c r="AH226" s="901"/>
      <c r="AI226" s="901"/>
      <c r="AJ226" s="638"/>
      <c r="AK226" s="901"/>
      <c r="AL226" s="901"/>
      <c r="AM226" s="638"/>
      <c r="AN226" s="12"/>
      <c r="AO226" s="903"/>
      <c r="AP226" s="903"/>
      <c r="AQ226" s="903"/>
      <c r="AR226" s="903"/>
      <c r="AS226" s="903"/>
      <c r="AT226" s="903"/>
      <c r="AU226" s="903"/>
      <c r="AV226" s="903"/>
      <c r="AW226" s="903"/>
      <c r="AX226" s="638"/>
      <c r="AY226" s="642"/>
      <c r="AZ226" s="642"/>
      <c r="BA226" s="642"/>
      <c r="BB226" s="297"/>
      <c r="BC226" s="300"/>
      <c r="BI226" s="283"/>
    </row>
    <row r="227" spans="1:61" s="280" customFormat="1" ht="30" customHeight="1">
      <c r="A227" s="911"/>
      <c r="B227" s="13"/>
      <c r="C227" s="164"/>
      <c r="D227" s="14"/>
      <c r="E227" s="299"/>
      <c r="F227" s="364"/>
      <c r="G227" s="364"/>
      <c r="H227" s="364"/>
      <c r="I227" s="24"/>
      <c r="J227" s="24"/>
      <c r="K227" s="24"/>
      <c r="L227" s="15"/>
      <c r="M227" s="24"/>
      <c r="N227" s="638"/>
      <c r="O227" s="638"/>
      <c r="P227" s="25"/>
      <c r="Q227" s="18"/>
      <c r="R227" s="18"/>
      <c r="S227" s="19"/>
      <c r="T227" s="20"/>
      <c r="U227" s="490"/>
      <c r="V227" s="20"/>
      <c r="W227" s="13"/>
      <c r="X227" s="22"/>
      <c r="Y227" s="23"/>
      <c r="Z227" s="776"/>
      <c r="AA227" s="12"/>
      <c r="AB227" s="12"/>
      <c r="AC227" s="12"/>
      <c r="AD227" s="12"/>
      <c r="AE227" s="903"/>
      <c r="AF227" s="903"/>
      <c r="AG227" s="638"/>
      <c r="AH227" s="901"/>
      <c r="AI227" s="901"/>
      <c r="AJ227" s="638"/>
      <c r="AK227" s="901"/>
      <c r="AL227" s="901"/>
      <c r="AM227" s="638"/>
      <c r="AN227" s="12"/>
      <c r="AO227" s="903"/>
      <c r="AP227" s="903"/>
      <c r="AQ227" s="903"/>
      <c r="AR227" s="903"/>
      <c r="AS227" s="903"/>
      <c r="AT227" s="903"/>
      <c r="AU227" s="903"/>
      <c r="AV227" s="903"/>
      <c r="AW227" s="903"/>
      <c r="AX227" s="638"/>
      <c r="AY227" s="642"/>
      <c r="AZ227" s="642"/>
      <c r="BA227" s="642"/>
      <c r="BB227" s="297"/>
      <c r="BC227" s="300"/>
      <c r="BI227" s="283"/>
    </row>
    <row r="228" spans="1:61" s="280" customFormat="1" ht="30" customHeight="1">
      <c r="A228" s="911"/>
      <c r="B228" s="13"/>
      <c r="C228" s="164"/>
      <c r="D228" s="14"/>
      <c r="E228" s="299"/>
      <c r="F228" s="364"/>
      <c r="G228" s="364"/>
      <c r="H228" s="364"/>
      <c r="I228" s="24"/>
      <c r="J228" s="24"/>
      <c r="K228" s="24"/>
      <c r="L228" s="15"/>
      <c r="M228" s="24"/>
      <c r="N228" s="638"/>
      <c r="O228" s="638"/>
      <c r="P228" s="25"/>
      <c r="Q228" s="18"/>
      <c r="R228" s="18"/>
      <c r="S228" s="19"/>
      <c r="T228" s="20"/>
      <c r="U228" s="490"/>
      <c r="V228" s="20"/>
      <c r="W228" s="13"/>
      <c r="X228" s="22"/>
      <c r="Y228" s="23"/>
      <c r="Z228" s="776"/>
      <c r="AA228" s="12"/>
      <c r="AB228" s="12"/>
      <c r="AC228" s="12"/>
      <c r="AD228" s="12"/>
      <c r="AE228" s="903"/>
      <c r="AF228" s="903"/>
      <c r="AG228" s="638"/>
      <c r="AH228" s="901"/>
      <c r="AI228" s="901"/>
      <c r="AJ228" s="638"/>
      <c r="AK228" s="901"/>
      <c r="AL228" s="901"/>
      <c r="AM228" s="638"/>
      <c r="AN228" s="12"/>
      <c r="AO228" s="903"/>
      <c r="AP228" s="903"/>
      <c r="AQ228" s="903"/>
      <c r="AR228" s="903"/>
      <c r="AS228" s="903"/>
      <c r="AT228" s="903"/>
      <c r="AU228" s="903"/>
      <c r="AV228" s="903"/>
      <c r="AW228" s="903"/>
      <c r="AX228" s="638"/>
      <c r="AY228" s="642"/>
      <c r="AZ228" s="642"/>
      <c r="BA228" s="642"/>
      <c r="BB228" s="297"/>
      <c r="BC228" s="300"/>
      <c r="BI228" s="283"/>
    </row>
    <row r="229" spans="1:61" s="280" customFormat="1" ht="30" customHeight="1">
      <c r="A229" s="911"/>
      <c r="B229" s="13"/>
      <c r="C229" s="164"/>
      <c r="D229" s="14"/>
      <c r="E229" s="299"/>
      <c r="F229" s="364"/>
      <c r="G229" s="364"/>
      <c r="H229" s="364"/>
      <c r="I229" s="24"/>
      <c r="J229" s="24"/>
      <c r="K229" s="24"/>
      <c r="L229" s="15"/>
      <c r="M229" s="24"/>
      <c r="N229" s="638"/>
      <c r="O229" s="638"/>
      <c r="P229" s="25"/>
      <c r="Q229" s="18"/>
      <c r="R229" s="18"/>
      <c r="S229" s="19"/>
      <c r="T229" s="20"/>
      <c r="U229" s="490"/>
      <c r="V229" s="20"/>
      <c r="W229" s="13"/>
      <c r="X229" s="22"/>
      <c r="Y229" s="23"/>
      <c r="Z229" s="776"/>
      <c r="AA229" s="12"/>
      <c r="AB229" s="12"/>
      <c r="AC229" s="12"/>
      <c r="AD229" s="12"/>
      <c r="AE229" s="903"/>
      <c r="AF229" s="903"/>
      <c r="AG229" s="638"/>
      <c r="AH229" s="901"/>
      <c r="AI229" s="901"/>
      <c r="AJ229" s="638"/>
      <c r="AK229" s="901"/>
      <c r="AL229" s="901"/>
      <c r="AM229" s="638"/>
      <c r="AN229" s="12"/>
      <c r="AO229" s="903"/>
      <c r="AP229" s="903"/>
      <c r="AQ229" s="903"/>
      <c r="AR229" s="903"/>
      <c r="AS229" s="903"/>
      <c r="AT229" s="903"/>
      <c r="AU229" s="903"/>
      <c r="AV229" s="903"/>
      <c r="AW229" s="903"/>
      <c r="AX229" s="638"/>
      <c r="AY229" s="642"/>
      <c r="AZ229" s="642"/>
      <c r="BA229" s="642"/>
      <c r="BB229" s="297"/>
      <c r="BC229" s="300"/>
      <c r="BI229" s="283"/>
    </row>
    <row r="230" spans="1:61" s="280" customFormat="1" ht="30" customHeight="1" thickBot="1">
      <c r="A230" s="918"/>
      <c r="B230" s="61"/>
      <c r="C230" s="165"/>
      <c r="D230" s="76"/>
      <c r="E230" s="381"/>
      <c r="F230" s="365"/>
      <c r="G230" s="365"/>
      <c r="H230" s="365"/>
      <c r="I230" s="170"/>
      <c r="J230" s="170"/>
      <c r="K230" s="170"/>
      <c r="L230" s="62"/>
      <c r="M230" s="170"/>
      <c r="N230" s="640"/>
      <c r="O230" s="640"/>
      <c r="P230" s="75"/>
      <c r="Q230" s="64"/>
      <c r="R230" s="64"/>
      <c r="S230" s="65"/>
      <c r="T230" s="66"/>
      <c r="U230" s="493"/>
      <c r="V230" s="66"/>
      <c r="W230" s="61"/>
      <c r="X230" s="68"/>
      <c r="Y230" s="69"/>
      <c r="Z230" s="777"/>
      <c r="AA230" s="70"/>
      <c r="AB230" s="70"/>
      <c r="AC230" s="70"/>
      <c r="AD230" s="70"/>
      <c r="AE230" s="906"/>
      <c r="AF230" s="906"/>
      <c r="AG230" s="637"/>
      <c r="AH230" s="902"/>
      <c r="AI230" s="902"/>
      <c r="AJ230" s="637"/>
      <c r="AK230" s="902"/>
      <c r="AL230" s="902"/>
      <c r="AM230" s="637"/>
      <c r="AN230" s="70"/>
      <c r="AO230" s="906"/>
      <c r="AP230" s="906"/>
      <c r="AQ230" s="906"/>
      <c r="AR230" s="906"/>
      <c r="AS230" s="906"/>
      <c r="AT230" s="906"/>
      <c r="AU230" s="906"/>
      <c r="AV230" s="906"/>
      <c r="AW230" s="906"/>
      <c r="AX230" s="640"/>
      <c r="AY230" s="641"/>
      <c r="AZ230" s="641"/>
      <c r="BA230" s="641"/>
      <c r="BB230" s="296"/>
      <c r="BC230" s="300"/>
      <c r="BI230" s="283"/>
    </row>
    <row r="231" spans="1:61" s="280" customFormat="1" ht="30" customHeight="1">
      <c r="A231" s="910"/>
      <c r="B231" s="48"/>
      <c r="C231" s="163"/>
      <c r="D231" s="49"/>
      <c r="E231" s="383"/>
      <c r="F231" s="363"/>
      <c r="G231" s="363"/>
      <c r="H231" s="363"/>
      <c r="I231" s="60"/>
      <c r="J231" s="60"/>
      <c r="K231" s="60"/>
      <c r="L231" s="50"/>
      <c r="M231" s="60"/>
      <c r="N231" s="639"/>
      <c r="O231" s="639"/>
      <c r="P231" s="74"/>
      <c r="Q231" s="53"/>
      <c r="R231" s="53"/>
      <c r="S231" s="54"/>
      <c r="T231" s="171"/>
      <c r="U231" s="494"/>
      <c r="V231" s="55"/>
      <c r="W231" s="48"/>
      <c r="X231" s="57"/>
      <c r="Y231" s="58"/>
      <c r="Z231" s="775"/>
      <c r="AA231" s="59"/>
      <c r="AB231" s="59"/>
      <c r="AC231" s="59"/>
      <c r="AD231" s="59"/>
      <c r="AE231" s="904"/>
      <c r="AF231" s="904"/>
      <c r="AG231" s="635"/>
      <c r="AH231" s="900"/>
      <c r="AI231" s="900"/>
      <c r="AJ231" s="635"/>
      <c r="AK231" s="900"/>
      <c r="AL231" s="900"/>
      <c r="AM231" s="635"/>
      <c r="AN231" s="59"/>
      <c r="AO231" s="904"/>
      <c r="AP231" s="904"/>
      <c r="AQ231" s="904"/>
      <c r="AR231" s="904"/>
      <c r="AS231" s="904"/>
      <c r="AT231" s="904"/>
      <c r="AU231" s="904"/>
      <c r="AV231" s="904"/>
      <c r="AW231" s="904"/>
      <c r="AX231" s="639"/>
      <c r="AY231" s="730"/>
      <c r="AZ231" s="730"/>
      <c r="BA231" s="730"/>
      <c r="BB231" s="298"/>
      <c r="BC231" s="300"/>
      <c r="BI231" s="283"/>
    </row>
    <row r="232" spans="1:61" s="280" customFormat="1" ht="30" customHeight="1">
      <c r="A232" s="911"/>
      <c r="B232" s="13"/>
      <c r="C232" s="164"/>
      <c r="D232" s="14"/>
      <c r="E232" s="299"/>
      <c r="F232" s="364"/>
      <c r="G232" s="364"/>
      <c r="H232" s="364"/>
      <c r="I232" s="24"/>
      <c r="J232" s="24"/>
      <c r="K232" s="24"/>
      <c r="L232" s="15"/>
      <c r="M232" s="24"/>
      <c r="N232" s="638"/>
      <c r="O232" s="638"/>
      <c r="P232" s="25"/>
      <c r="Q232" s="18"/>
      <c r="R232" s="18"/>
      <c r="S232" s="19"/>
      <c r="T232" s="20"/>
      <c r="U232" s="490"/>
      <c r="V232" s="20"/>
      <c r="W232" s="13"/>
      <c r="X232" s="22"/>
      <c r="Y232" s="23"/>
      <c r="Z232" s="776"/>
      <c r="AA232" s="12"/>
      <c r="AB232" s="12"/>
      <c r="AC232" s="12"/>
      <c r="AD232" s="12"/>
      <c r="AE232" s="903"/>
      <c r="AF232" s="903"/>
      <c r="AG232" s="638"/>
      <c r="AH232" s="901"/>
      <c r="AI232" s="901"/>
      <c r="AJ232" s="638"/>
      <c r="AK232" s="901"/>
      <c r="AL232" s="901"/>
      <c r="AM232" s="638"/>
      <c r="AN232" s="12"/>
      <c r="AO232" s="903"/>
      <c r="AP232" s="903"/>
      <c r="AQ232" s="903"/>
      <c r="AR232" s="903"/>
      <c r="AS232" s="903"/>
      <c r="AT232" s="903"/>
      <c r="AU232" s="903"/>
      <c r="AV232" s="903"/>
      <c r="AW232" s="903"/>
      <c r="AX232" s="638"/>
      <c r="AY232" s="642"/>
      <c r="AZ232" s="642"/>
      <c r="BA232" s="642"/>
      <c r="BB232" s="297"/>
      <c r="BC232" s="300"/>
      <c r="BI232" s="283"/>
    </row>
    <row r="233" spans="1:61" s="280" customFormat="1" ht="30" customHeight="1">
      <c r="A233" s="911"/>
      <c r="B233" s="13"/>
      <c r="C233" s="164"/>
      <c r="D233" s="14"/>
      <c r="E233" s="299"/>
      <c r="F233" s="364"/>
      <c r="G233" s="364"/>
      <c r="H233" s="364"/>
      <c r="I233" s="24"/>
      <c r="J233" s="24"/>
      <c r="K233" s="24"/>
      <c r="L233" s="15"/>
      <c r="M233" s="24"/>
      <c r="N233" s="638"/>
      <c r="O233" s="638"/>
      <c r="P233" s="25"/>
      <c r="Q233" s="18"/>
      <c r="R233" s="18"/>
      <c r="S233" s="19"/>
      <c r="T233" s="20"/>
      <c r="U233" s="490"/>
      <c r="V233" s="20"/>
      <c r="W233" s="13"/>
      <c r="X233" s="22"/>
      <c r="Y233" s="23"/>
      <c r="Z233" s="776"/>
      <c r="AA233" s="12"/>
      <c r="AB233" s="12"/>
      <c r="AC233" s="12"/>
      <c r="AD233" s="12"/>
      <c r="AE233" s="903"/>
      <c r="AF233" s="903"/>
      <c r="AG233" s="638"/>
      <c r="AH233" s="901"/>
      <c r="AI233" s="901"/>
      <c r="AJ233" s="638"/>
      <c r="AK233" s="901"/>
      <c r="AL233" s="901"/>
      <c r="AM233" s="638"/>
      <c r="AN233" s="12"/>
      <c r="AO233" s="903"/>
      <c r="AP233" s="903"/>
      <c r="AQ233" s="903"/>
      <c r="AR233" s="903"/>
      <c r="AS233" s="903"/>
      <c r="AT233" s="903"/>
      <c r="AU233" s="903"/>
      <c r="AV233" s="903"/>
      <c r="AW233" s="903"/>
      <c r="AX233" s="638"/>
      <c r="AY233" s="642"/>
      <c r="AZ233" s="642"/>
      <c r="BA233" s="642"/>
      <c r="BB233" s="297"/>
      <c r="BC233" s="300"/>
      <c r="BI233" s="283"/>
    </row>
    <row r="234" spans="1:61" s="280" customFormat="1" ht="30" customHeight="1">
      <c r="A234" s="911"/>
      <c r="B234" s="13"/>
      <c r="C234" s="164"/>
      <c r="D234" s="14"/>
      <c r="E234" s="299"/>
      <c r="F234" s="364"/>
      <c r="G234" s="364"/>
      <c r="H234" s="364"/>
      <c r="I234" s="24"/>
      <c r="J234" s="24"/>
      <c r="K234" s="24"/>
      <c r="L234" s="15"/>
      <c r="M234" s="24"/>
      <c r="N234" s="638"/>
      <c r="O234" s="638"/>
      <c r="P234" s="25"/>
      <c r="Q234" s="18"/>
      <c r="R234" s="18"/>
      <c r="S234" s="19"/>
      <c r="T234" s="20"/>
      <c r="U234" s="490"/>
      <c r="V234" s="20"/>
      <c r="W234" s="13"/>
      <c r="X234" s="22"/>
      <c r="Y234" s="23"/>
      <c r="Z234" s="776"/>
      <c r="AA234" s="12"/>
      <c r="AB234" s="12"/>
      <c r="AC234" s="12"/>
      <c r="AD234" s="12"/>
      <c r="AE234" s="903"/>
      <c r="AF234" s="903"/>
      <c r="AG234" s="638"/>
      <c r="AH234" s="901"/>
      <c r="AI234" s="901"/>
      <c r="AJ234" s="638"/>
      <c r="AK234" s="901"/>
      <c r="AL234" s="901"/>
      <c r="AM234" s="638"/>
      <c r="AN234" s="12"/>
      <c r="AO234" s="903"/>
      <c r="AP234" s="903"/>
      <c r="AQ234" s="903"/>
      <c r="AR234" s="903"/>
      <c r="AS234" s="903"/>
      <c r="AT234" s="903"/>
      <c r="AU234" s="903"/>
      <c r="AV234" s="903"/>
      <c r="AW234" s="903"/>
      <c r="AX234" s="638"/>
      <c r="AY234" s="642"/>
      <c r="AZ234" s="642"/>
      <c r="BA234" s="642"/>
      <c r="BB234" s="297"/>
      <c r="BC234" s="300"/>
      <c r="BI234" s="283"/>
    </row>
    <row r="235" spans="1:61" s="280" customFormat="1" ht="30" customHeight="1">
      <c r="A235" s="911"/>
      <c r="B235" s="13"/>
      <c r="C235" s="164"/>
      <c r="D235" s="14"/>
      <c r="E235" s="299"/>
      <c r="F235" s="364"/>
      <c r="G235" s="364"/>
      <c r="H235" s="364"/>
      <c r="I235" s="24"/>
      <c r="J235" s="24"/>
      <c r="K235" s="24"/>
      <c r="L235" s="15"/>
      <c r="M235" s="24"/>
      <c r="N235" s="638"/>
      <c r="O235" s="638"/>
      <c r="P235" s="25"/>
      <c r="Q235" s="18"/>
      <c r="R235" s="18"/>
      <c r="S235" s="19"/>
      <c r="T235" s="20"/>
      <c r="U235" s="490"/>
      <c r="V235" s="20"/>
      <c r="W235" s="13"/>
      <c r="X235" s="22"/>
      <c r="Y235" s="23"/>
      <c r="Z235" s="776"/>
      <c r="AA235" s="12"/>
      <c r="AB235" s="12"/>
      <c r="AC235" s="12"/>
      <c r="AD235" s="12"/>
      <c r="AE235" s="903"/>
      <c r="AF235" s="903"/>
      <c r="AG235" s="638"/>
      <c r="AH235" s="901"/>
      <c r="AI235" s="901"/>
      <c r="AJ235" s="638"/>
      <c r="AK235" s="901"/>
      <c r="AL235" s="901"/>
      <c r="AM235" s="638"/>
      <c r="AN235" s="12"/>
      <c r="AO235" s="903"/>
      <c r="AP235" s="903"/>
      <c r="AQ235" s="903"/>
      <c r="AR235" s="903"/>
      <c r="AS235" s="903"/>
      <c r="AT235" s="903"/>
      <c r="AU235" s="903"/>
      <c r="AV235" s="903"/>
      <c r="AW235" s="903"/>
      <c r="AX235" s="638"/>
      <c r="AY235" s="642"/>
      <c r="AZ235" s="642"/>
      <c r="BA235" s="642"/>
      <c r="BB235" s="297"/>
      <c r="BC235" s="300"/>
      <c r="BI235" s="283"/>
    </row>
    <row r="236" spans="1:61" s="280" customFormat="1" ht="30" customHeight="1" thickBot="1">
      <c r="A236" s="918"/>
      <c r="B236" s="61"/>
      <c r="C236" s="165"/>
      <c r="D236" s="76"/>
      <c r="E236" s="381"/>
      <c r="F236" s="365"/>
      <c r="G236" s="365"/>
      <c r="H236" s="365"/>
      <c r="I236" s="170"/>
      <c r="J236" s="170"/>
      <c r="K236" s="170"/>
      <c r="L236" s="62"/>
      <c r="M236" s="170"/>
      <c r="N236" s="640"/>
      <c r="O236" s="640"/>
      <c r="P236" s="75"/>
      <c r="Q236" s="64"/>
      <c r="R236" s="64"/>
      <c r="S236" s="65"/>
      <c r="T236" s="66"/>
      <c r="U236" s="493"/>
      <c r="V236" s="66"/>
      <c r="W236" s="61"/>
      <c r="X236" s="68"/>
      <c r="Y236" s="69"/>
      <c r="Z236" s="777"/>
      <c r="AA236" s="70"/>
      <c r="AB236" s="70"/>
      <c r="AC236" s="70"/>
      <c r="AD236" s="70"/>
      <c r="AE236" s="906"/>
      <c r="AF236" s="906"/>
      <c r="AG236" s="637"/>
      <c r="AH236" s="902"/>
      <c r="AI236" s="902"/>
      <c r="AJ236" s="637"/>
      <c r="AK236" s="902"/>
      <c r="AL236" s="902"/>
      <c r="AM236" s="637"/>
      <c r="AN236" s="70"/>
      <c r="AO236" s="906"/>
      <c r="AP236" s="906"/>
      <c r="AQ236" s="906"/>
      <c r="AR236" s="906"/>
      <c r="AS236" s="906"/>
      <c r="AT236" s="906"/>
      <c r="AU236" s="906"/>
      <c r="AV236" s="906"/>
      <c r="AW236" s="906"/>
      <c r="AX236" s="640"/>
      <c r="AY236" s="641"/>
      <c r="AZ236" s="641"/>
      <c r="BA236" s="641"/>
      <c r="BB236" s="296"/>
      <c r="BC236" s="300"/>
      <c r="BI236" s="283"/>
    </row>
    <row r="237" spans="1:61" s="280" customFormat="1" ht="30" customHeight="1">
      <c r="A237" s="910"/>
      <c r="B237" s="48"/>
      <c r="C237" s="163"/>
      <c r="D237" s="49"/>
      <c r="E237" s="383"/>
      <c r="F237" s="363"/>
      <c r="G237" s="363"/>
      <c r="H237" s="363"/>
      <c r="I237" s="60"/>
      <c r="J237" s="60"/>
      <c r="K237" s="60"/>
      <c r="L237" s="50"/>
      <c r="M237" s="60"/>
      <c r="N237" s="639"/>
      <c r="O237" s="639"/>
      <c r="P237" s="74"/>
      <c r="Q237" s="53"/>
      <c r="R237" s="53"/>
      <c r="S237" s="54"/>
      <c r="T237" s="171"/>
      <c r="U237" s="494"/>
      <c r="V237" s="55"/>
      <c r="W237" s="48"/>
      <c r="X237" s="57"/>
      <c r="Y237" s="58"/>
      <c r="Z237" s="775"/>
      <c r="AA237" s="59"/>
      <c r="AB237" s="59"/>
      <c r="AC237" s="59"/>
      <c r="AD237" s="59"/>
      <c r="AE237" s="904"/>
      <c r="AF237" s="904"/>
      <c r="AG237" s="635"/>
      <c r="AH237" s="900"/>
      <c r="AI237" s="900"/>
      <c r="AJ237" s="635"/>
      <c r="AK237" s="900"/>
      <c r="AL237" s="900"/>
      <c r="AM237" s="635"/>
      <c r="AN237" s="59"/>
      <c r="AO237" s="904"/>
      <c r="AP237" s="904"/>
      <c r="AQ237" s="904"/>
      <c r="AR237" s="904"/>
      <c r="AS237" s="904"/>
      <c r="AT237" s="904"/>
      <c r="AU237" s="904"/>
      <c r="AV237" s="904"/>
      <c r="AW237" s="904"/>
      <c r="AX237" s="639"/>
      <c r="AY237" s="730"/>
      <c r="AZ237" s="730"/>
      <c r="BA237" s="730"/>
      <c r="BB237" s="298"/>
      <c r="BC237" s="300"/>
      <c r="BI237" s="283"/>
    </row>
    <row r="238" spans="1:61" s="280" customFormat="1" ht="30" customHeight="1">
      <c r="A238" s="911"/>
      <c r="B238" s="13"/>
      <c r="C238" s="164"/>
      <c r="D238" s="14"/>
      <c r="E238" s="299"/>
      <c r="F238" s="364"/>
      <c r="G238" s="364"/>
      <c r="H238" s="364"/>
      <c r="I238" s="24"/>
      <c r="J238" s="24"/>
      <c r="K238" s="24"/>
      <c r="L238" s="15"/>
      <c r="M238" s="24"/>
      <c r="N238" s="638"/>
      <c r="O238" s="638"/>
      <c r="P238" s="25"/>
      <c r="Q238" s="18"/>
      <c r="R238" s="18"/>
      <c r="S238" s="19"/>
      <c r="T238" s="20"/>
      <c r="U238" s="490"/>
      <c r="V238" s="20"/>
      <c r="W238" s="13"/>
      <c r="X238" s="22"/>
      <c r="Y238" s="23"/>
      <c r="Z238" s="776"/>
      <c r="AA238" s="12"/>
      <c r="AB238" s="12"/>
      <c r="AC238" s="12"/>
      <c r="AD238" s="12"/>
      <c r="AE238" s="903"/>
      <c r="AF238" s="903"/>
      <c r="AG238" s="638"/>
      <c r="AH238" s="901"/>
      <c r="AI238" s="901"/>
      <c r="AJ238" s="638"/>
      <c r="AK238" s="901"/>
      <c r="AL238" s="901"/>
      <c r="AM238" s="638"/>
      <c r="AN238" s="12"/>
      <c r="AO238" s="903"/>
      <c r="AP238" s="903"/>
      <c r="AQ238" s="903"/>
      <c r="AR238" s="903"/>
      <c r="AS238" s="903"/>
      <c r="AT238" s="903"/>
      <c r="AU238" s="903"/>
      <c r="AV238" s="903"/>
      <c r="AW238" s="903"/>
      <c r="AX238" s="638"/>
      <c r="AY238" s="642"/>
      <c r="AZ238" s="642"/>
      <c r="BA238" s="642"/>
      <c r="BB238" s="297"/>
      <c r="BC238" s="300"/>
      <c r="BI238" s="283"/>
    </row>
    <row r="239" spans="1:61" s="280" customFormat="1" ht="30" customHeight="1">
      <c r="A239" s="911"/>
      <c r="B239" s="13"/>
      <c r="C239" s="164"/>
      <c r="D239" s="14"/>
      <c r="E239" s="299"/>
      <c r="F239" s="364"/>
      <c r="G239" s="364"/>
      <c r="H239" s="364"/>
      <c r="I239" s="24"/>
      <c r="J239" s="24"/>
      <c r="K239" s="24"/>
      <c r="L239" s="15"/>
      <c r="M239" s="24"/>
      <c r="N239" s="638"/>
      <c r="O239" s="638"/>
      <c r="P239" s="25"/>
      <c r="Q239" s="18"/>
      <c r="R239" s="18"/>
      <c r="S239" s="19"/>
      <c r="T239" s="20"/>
      <c r="U239" s="490"/>
      <c r="V239" s="20"/>
      <c r="W239" s="13"/>
      <c r="X239" s="22"/>
      <c r="Y239" s="23"/>
      <c r="Z239" s="776"/>
      <c r="AA239" s="12"/>
      <c r="AB239" s="12"/>
      <c r="AC239" s="12"/>
      <c r="AD239" s="12"/>
      <c r="AE239" s="903"/>
      <c r="AF239" s="903"/>
      <c r="AG239" s="638"/>
      <c r="AH239" s="901"/>
      <c r="AI239" s="901"/>
      <c r="AJ239" s="638"/>
      <c r="AK239" s="901"/>
      <c r="AL239" s="901"/>
      <c r="AM239" s="638"/>
      <c r="AN239" s="12"/>
      <c r="AO239" s="903"/>
      <c r="AP239" s="903"/>
      <c r="AQ239" s="903"/>
      <c r="AR239" s="903"/>
      <c r="AS239" s="903"/>
      <c r="AT239" s="903"/>
      <c r="AU239" s="903"/>
      <c r="AV239" s="903"/>
      <c r="AW239" s="903"/>
      <c r="AX239" s="638"/>
      <c r="AY239" s="642"/>
      <c r="AZ239" s="642"/>
      <c r="BA239" s="642"/>
      <c r="BB239" s="297"/>
      <c r="BC239" s="300"/>
      <c r="BI239" s="283"/>
    </row>
    <row r="240" spans="1:61" s="280" customFormat="1" ht="30" customHeight="1">
      <c r="A240" s="911"/>
      <c r="B240" s="13"/>
      <c r="C240" s="164"/>
      <c r="D240" s="14"/>
      <c r="E240" s="299"/>
      <c r="F240" s="364"/>
      <c r="G240" s="364"/>
      <c r="H240" s="364"/>
      <c r="I240" s="24"/>
      <c r="J240" s="24"/>
      <c r="K240" s="24"/>
      <c r="L240" s="15"/>
      <c r="M240" s="24"/>
      <c r="N240" s="638"/>
      <c r="O240" s="638"/>
      <c r="P240" s="25"/>
      <c r="Q240" s="18"/>
      <c r="R240" s="18"/>
      <c r="S240" s="19"/>
      <c r="T240" s="20"/>
      <c r="U240" s="490"/>
      <c r="V240" s="20"/>
      <c r="W240" s="13"/>
      <c r="X240" s="22"/>
      <c r="Y240" s="23"/>
      <c r="Z240" s="776"/>
      <c r="AA240" s="12"/>
      <c r="AB240" s="12"/>
      <c r="AC240" s="12"/>
      <c r="AD240" s="12"/>
      <c r="AE240" s="903"/>
      <c r="AF240" s="903"/>
      <c r="AG240" s="638"/>
      <c r="AH240" s="901"/>
      <c r="AI240" s="901"/>
      <c r="AJ240" s="638"/>
      <c r="AK240" s="901"/>
      <c r="AL240" s="901"/>
      <c r="AM240" s="638"/>
      <c r="AN240" s="12"/>
      <c r="AO240" s="903"/>
      <c r="AP240" s="903"/>
      <c r="AQ240" s="903"/>
      <c r="AR240" s="903"/>
      <c r="AS240" s="903"/>
      <c r="AT240" s="903"/>
      <c r="AU240" s="903"/>
      <c r="AV240" s="903"/>
      <c r="AW240" s="903"/>
      <c r="AX240" s="638"/>
      <c r="AY240" s="642"/>
      <c r="AZ240" s="642"/>
      <c r="BA240" s="642"/>
      <c r="BB240" s="297"/>
      <c r="BC240" s="300"/>
      <c r="BI240" s="283"/>
    </row>
    <row r="241" spans="1:61" s="280" customFormat="1" ht="30" customHeight="1">
      <c r="A241" s="911"/>
      <c r="B241" s="13"/>
      <c r="C241" s="164"/>
      <c r="D241" s="14"/>
      <c r="E241" s="299"/>
      <c r="F241" s="364"/>
      <c r="G241" s="364"/>
      <c r="H241" s="364"/>
      <c r="I241" s="24"/>
      <c r="J241" s="24"/>
      <c r="K241" s="24"/>
      <c r="L241" s="15"/>
      <c r="M241" s="24"/>
      <c r="N241" s="638"/>
      <c r="O241" s="638"/>
      <c r="P241" s="25"/>
      <c r="Q241" s="18"/>
      <c r="R241" s="18"/>
      <c r="S241" s="19"/>
      <c r="T241" s="20"/>
      <c r="U241" s="490"/>
      <c r="V241" s="20"/>
      <c r="W241" s="13"/>
      <c r="X241" s="22"/>
      <c r="Y241" s="23"/>
      <c r="Z241" s="776"/>
      <c r="AA241" s="12"/>
      <c r="AB241" s="12"/>
      <c r="AC241" s="12"/>
      <c r="AD241" s="12"/>
      <c r="AE241" s="903"/>
      <c r="AF241" s="903"/>
      <c r="AG241" s="638"/>
      <c r="AH241" s="901"/>
      <c r="AI241" s="901"/>
      <c r="AJ241" s="638"/>
      <c r="AK241" s="901"/>
      <c r="AL241" s="901"/>
      <c r="AM241" s="638"/>
      <c r="AN241" s="12"/>
      <c r="AO241" s="903"/>
      <c r="AP241" s="903"/>
      <c r="AQ241" s="903"/>
      <c r="AR241" s="903"/>
      <c r="AS241" s="903"/>
      <c r="AT241" s="903"/>
      <c r="AU241" s="903"/>
      <c r="AV241" s="903"/>
      <c r="AW241" s="903"/>
      <c r="AX241" s="638"/>
      <c r="AY241" s="642"/>
      <c r="AZ241" s="642"/>
      <c r="BA241" s="642"/>
      <c r="BB241" s="297"/>
      <c r="BC241" s="300"/>
      <c r="BI241" s="283"/>
    </row>
    <row r="242" spans="1:61" s="280" customFormat="1" ht="30" customHeight="1" thickBot="1">
      <c r="A242" s="918"/>
      <c r="B242" s="61"/>
      <c r="C242" s="165"/>
      <c r="D242" s="76"/>
      <c r="E242" s="381"/>
      <c r="F242" s="365"/>
      <c r="G242" s="365"/>
      <c r="H242" s="365"/>
      <c r="I242" s="170"/>
      <c r="J242" s="170"/>
      <c r="K242" s="170"/>
      <c r="L242" s="62"/>
      <c r="M242" s="170"/>
      <c r="N242" s="640"/>
      <c r="O242" s="640"/>
      <c r="P242" s="75"/>
      <c r="Q242" s="64"/>
      <c r="R242" s="64"/>
      <c r="S242" s="65"/>
      <c r="T242" s="66"/>
      <c r="U242" s="493"/>
      <c r="V242" s="66"/>
      <c r="W242" s="61"/>
      <c r="X242" s="68"/>
      <c r="Y242" s="69"/>
      <c r="Z242" s="777"/>
      <c r="AA242" s="70"/>
      <c r="AB242" s="70"/>
      <c r="AC242" s="70"/>
      <c r="AD242" s="70"/>
      <c r="AE242" s="906"/>
      <c r="AF242" s="906"/>
      <c r="AG242" s="637"/>
      <c r="AH242" s="902"/>
      <c r="AI242" s="902"/>
      <c r="AJ242" s="637"/>
      <c r="AK242" s="902"/>
      <c r="AL242" s="902"/>
      <c r="AM242" s="637"/>
      <c r="AN242" s="70"/>
      <c r="AO242" s="906"/>
      <c r="AP242" s="906"/>
      <c r="AQ242" s="906"/>
      <c r="AR242" s="906"/>
      <c r="AS242" s="906"/>
      <c r="AT242" s="906"/>
      <c r="AU242" s="906"/>
      <c r="AV242" s="906"/>
      <c r="AW242" s="906"/>
      <c r="AX242" s="640"/>
      <c r="AY242" s="641"/>
      <c r="AZ242" s="641"/>
      <c r="BA242" s="641"/>
      <c r="BB242" s="296"/>
      <c r="BC242" s="300"/>
      <c r="BI242" s="283"/>
    </row>
    <row r="243" spans="1:61" s="280" customFormat="1" ht="30" customHeight="1">
      <c r="A243" s="910"/>
      <c r="B243" s="48"/>
      <c r="C243" s="163"/>
      <c r="D243" s="49"/>
      <c r="E243" s="383"/>
      <c r="F243" s="363"/>
      <c r="G243" s="363"/>
      <c r="H243" s="363"/>
      <c r="I243" s="60"/>
      <c r="J243" s="60"/>
      <c r="K243" s="60"/>
      <c r="L243" s="50"/>
      <c r="M243" s="60"/>
      <c r="N243" s="639"/>
      <c r="O243" s="639"/>
      <c r="P243" s="74"/>
      <c r="Q243" s="53"/>
      <c r="R243" s="53"/>
      <c r="S243" s="54"/>
      <c r="T243" s="171"/>
      <c r="U243" s="494"/>
      <c r="V243" s="55"/>
      <c r="W243" s="48"/>
      <c r="X243" s="57"/>
      <c r="Y243" s="58"/>
      <c r="Z243" s="775"/>
      <c r="AA243" s="59"/>
      <c r="AB243" s="59"/>
      <c r="AC243" s="59"/>
      <c r="AD243" s="59"/>
      <c r="AE243" s="904"/>
      <c r="AF243" s="904"/>
      <c r="AG243" s="635"/>
      <c r="AH243" s="900"/>
      <c r="AI243" s="900"/>
      <c r="AJ243" s="635"/>
      <c r="AK243" s="900"/>
      <c r="AL243" s="900"/>
      <c r="AM243" s="635"/>
      <c r="AN243" s="59"/>
      <c r="AO243" s="904"/>
      <c r="AP243" s="904"/>
      <c r="AQ243" s="904"/>
      <c r="AR243" s="904"/>
      <c r="AS243" s="904"/>
      <c r="AT243" s="904"/>
      <c r="AU243" s="904"/>
      <c r="AV243" s="904"/>
      <c r="AW243" s="904"/>
      <c r="AX243" s="639"/>
      <c r="AY243" s="730"/>
      <c r="AZ243" s="730"/>
      <c r="BA243" s="730"/>
      <c r="BB243" s="298"/>
      <c r="BC243" s="300"/>
      <c r="BI243" s="283"/>
    </row>
    <row r="244" spans="1:61" s="280" customFormat="1" ht="30" customHeight="1">
      <c r="A244" s="911"/>
      <c r="B244" s="13"/>
      <c r="C244" s="164"/>
      <c r="D244" s="14"/>
      <c r="E244" s="299"/>
      <c r="F244" s="364"/>
      <c r="G244" s="364"/>
      <c r="H244" s="364"/>
      <c r="I244" s="24"/>
      <c r="J244" s="24"/>
      <c r="K244" s="24"/>
      <c r="L244" s="15"/>
      <c r="M244" s="24"/>
      <c r="N244" s="638"/>
      <c r="O244" s="638"/>
      <c r="P244" s="25"/>
      <c r="Q244" s="18"/>
      <c r="R244" s="18"/>
      <c r="S244" s="19"/>
      <c r="T244" s="20"/>
      <c r="U244" s="490"/>
      <c r="V244" s="20"/>
      <c r="W244" s="13"/>
      <c r="X244" s="22"/>
      <c r="Y244" s="23"/>
      <c r="Z244" s="776"/>
      <c r="AA244" s="12"/>
      <c r="AB244" s="12"/>
      <c r="AC244" s="12"/>
      <c r="AD244" s="12"/>
      <c r="AE244" s="903"/>
      <c r="AF244" s="903"/>
      <c r="AG244" s="638"/>
      <c r="AH244" s="901"/>
      <c r="AI244" s="901"/>
      <c r="AJ244" s="638"/>
      <c r="AK244" s="901"/>
      <c r="AL244" s="901"/>
      <c r="AM244" s="638"/>
      <c r="AN244" s="12"/>
      <c r="AO244" s="903"/>
      <c r="AP244" s="903"/>
      <c r="AQ244" s="903"/>
      <c r="AR244" s="903"/>
      <c r="AS244" s="903"/>
      <c r="AT244" s="903"/>
      <c r="AU244" s="903"/>
      <c r="AV244" s="903"/>
      <c r="AW244" s="903"/>
      <c r="AX244" s="638"/>
      <c r="AY244" s="642"/>
      <c r="AZ244" s="642"/>
      <c r="BA244" s="642"/>
      <c r="BB244" s="297"/>
      <c r="BC244" s="300"/>
      <c r="BI244" s="283"/>
    </row>
    <row r="245" spans="1:61" s="280" customFormat="1" ht="30" customHeight="1">
      <c r="A245" s="911"/>
      <c r="B245" s="13"/>
      <c r="C245" s="164"/>
      <c r="D245" s="14"/>
      <c r="E245" s="299"/>
      <c r="F245" s="364"/>
      <c r="G245" s="364"/>
      <c r="H245" s="364"/>
      <c r="I245" s="24"/>
      <c r="J245" s="24"/>
      <c r="K245" s="24"/>
      <c r="L245" s="15"/>
      <c r="M245" s="24"/>
      <c r="N245" s="638"/>
      <c r="O245" s="638"/>
      <c r="P245" s="25"/>
      <c r="Q245" s="18"/>
      <c r="R245" s="18"/>
      <c r="S245" s="19"/>
      <c r="T245" s="20"/>
      <c r="U245" s="490"/>
      <c r="V245" s="20"/>
      <c r="W245" s="13"/>
      <c r="X245" s="22"/>
      <c r="Y245" s="23"/>
      <c r="Z245" s="776"/>
      <c r="AA245" s="12"/>
      <c r="AB245" s="12"/>
      <c r="AC245" s="12"/>
      <c r="AD245" s="12"/>
      <c r="AE245" s="903"/>
      <c r="AF245" s="903"/>
      <c r="AG245" s="638"/>
      <c r="AH245" s="901"/>
      <c r="AI245" s="901"/>
      <c r="AJ245" s="638"/>
      <c r="AK245" s="901"/>
      <c r="AL245" s="901"/>
      <c r="AM245" s="638"/>
      <c r="AN245" s="12"/>
      <c r="AO245" s="903"/>
      <c r="AP245" s="903"/>
      <c r="AQ245" s="903"/>
      <c r="AR245" s="903"/>
      <c r="AS245" s="903"/>
      <c r="AT245" s="903"/>
      <c r="AU245" s="903"/>
      <c r="AV245" s="903"/>
      <c r="AW245" s="903"/>
      <c r="AX245" s="638"/>
      <c r="AY245" s="642"/>
      <c r="AZ245" s="642"/>
      <c r="BA245" s="642"/>
      <c r="BB245" s="297"/>
      <c r="BC245" s="300"/>
      <c r="BI245" s="283"/>
    </row>
    <row r="246" spans="1:61" s="280" customFormat="1" ht="30" customHeight="1">
      <c r="A246" s="911"/>
      <c r="B246" s="13"/>
      <c r="C246" s="164"/>
      <c r="D246" s="14"/>
      <c r="E246" s="299"/>
      <c r="F246" s="364"/>
      <c r="G246" s="364"/>
      <c r="H246" s="364"/>
      <c r="I246" s="24"/>
      <c r="J246" s="24"/>
      <c r="K246" s="24"/>
      <c r="L246" s="15"/>
      <c r="M246" s="24"/>
      <c r="N246" s="638"/>
      <c r="O246" s="638"/>
      <c r="P246" s="25"/>
      <c r="Q246" s="18"/>
      <c r="R246" s="18"/>
      <c r="S246" s="19"/>
      <c r="T246" s="20"/>
      <c r="U246" s="490"/>
      <c r="V246" s="20"/>
      <c r="W246" s="13"/>
      <c r="X246" s="22"/>
      <c r="Y246" s="23"/>
      <c r="Z246" s="776"/>
      <c r="AA246" s="12"/>
      <c r="AB246" s="12"/>
      <c r="AC246" s="12"/>
      <c r="AD246" s="12"/>
      <c r="AE246" s="903"/>
      <c r="AF246" s="903"/>
      <c r="AG246" s="638"/>
      <c r="AH246" s="901"/>
      <c r="AI246" s="901"/>
      <c r="AJ246" s="638"/>
      <c r="AK246" s="901"/>
      <c r="AL246" s="901"/>
      <c r="AM246" s="638"/>
      <c r="AN246" s="12"/>
      <c r="AO246" s="903"/>
      <c r="AP246" s="903"/>
      <c r="AQ246" s="903"/>
      <c r="AR246" s="903"/>
      <c r="AS246" s="903"/>
      <c r="AT246" s="903"/>
      <c r="AU246" s="903"/>
      <c r="AV246" s="903"/>
      <c r="AW246" s="903"/>
      <c r="AX246" s="638"/>
      <c r="AY246" s="642"/>
      <c r="AZ246" s="642"/>
      <c r="BA246" s="642"/>
      <c r="BB246" s="297"/>
      <c r="BC246" s="300"/>
      <c r="BI246" s="283"/>
    </row>
    <row r="247" spans="1:61" s="280" customFormat="1" ht="30" customHeight="1">
      <c r="A247" s="911"/>
      <c r="B247" s="13"/>
      <c r="C247" s="164"/>
      <c r="D247" s="14"/>
      <c r="E247" s="299"/>
      <c r="F247" s="364"/>
      <c r="G247" s="364"/>
      <c r="H247" s="364"/>
      <c r="I247" s="24"/>
      <c r="J247" s="24"/>
      <c r="K247" s="24"/>
      <c r="L247" s="15"/>
      <c r="M247" s="24"/>
      <c r="N247" s="638"/>
      <c r="O247" s="638"/>
      <c r="P247" s="25"/>
      <c r="Q247" s="18"/>
      <c r="R247" s="18"/>
      <c r="S247" s="19"/>
      <c r="T247" s="20"/>
      <c r="U247" s="490"/>
      <c r="V247" s="20"/>
      <c r="W247" s="13"/>
      <c r="X247" s="22"/>
      <c r="Y247" s="23"/>
      <c r="Z247" s="776"/>
      <c r="AA247" s="12"/>
      <c r="AB247" s="12"/>
      <c r="AC247" s="12"/>
      <c r="AD247" s="12"/>
      <c r="AE247" s="903"/>
      <c r="AF247" s="903"/>
      <c r="AG247" s="638"/>
      <c r="AH247" s="901"/>
      <c r="AI247" s="901"/>
      <c r="AJ247" s="638"/>
      <c r="AK247" s="901"/>
      <c r="AL247" s="901"/>
      <c r="AM247" s="638"/>
      <c r="AN247" s="12"/>
      <c r="AO247" s="903"/>
      <c r="AP247" s="903"/>
      <c r="AQ247" s="903"/>
      <c r="AR247" s="903"/>
      <c r="AS247" s="903"/>
      <c r="AT247" s="903"/>
      <c r="AU247" s="903"/>
      <c r="AV247" s="903"/>
      <c r="AW247" s="903"/>
      <c r="AX247" s="638"/>
      <c r="AY247" s="642"/>
      <c r="AZ247" s="642"/>
      <c r="BA247" s="642"/>
      <c r="BB247" s="297"/>
      <c r="BC247" s="300"/>
      <c r="BI247" s="283"/>
    </row>
    <row r="248" spans="1:61" s="280" customFormat="1" ht="30" customHeight="1" thickBot="1">
      <c r="A248" s="918"/>
      <c r="B248" s="61"/>
      <c r="C248" s="165"/>
      <c r="D248" s="76"/>
      <c r="E248" s="381"/>
      <c r="F248" s="365"/>
      <c r="G248" s="365"/>
      <c r="H248" s="365"/>
      <c r="I248" s="170"/>
      <c r="J248" s="170"/>
      <c r="K248" s="170"/>
      <c r="L248" s="62"/>
      <c r="M248" s="170"/>
      <c r="N248" s="640"/>
      <c r="O248" s="640"/>
      <c r="P248" s="75"/>
      <c r="Q248" s="64"/>
      <c r="R248" s="64"/>
      <c r="S248" s="65"/>
      <c r="T248" s="66"/>
      <c r="U248" s="493"/>
      <c r="V248" s="66"/>
      <c r="W248" s="61"/>
      <c r="X248" s="68"/>
      <c r="Y248" s="69"/>
      <c r="Z248" s="777"/>
      <c r="AA248" s="70"/>
      <c r="AB248" s="70"/>
      <c r="AC248" s="70"/>
      <c r="AD248" s="70"/>
      <c r="AE248" s="906"/>
      <c r="AF248" s="906"/>
      <c r="AG248" s="637"/>
      <c r="AH248" s="902"/>
      <c r="AI248" s="902"/>
      <c r="AJ248" s="637"/>
      <c r="AK248" s="902"/>
      <c r="AL248" s="902"/>
      <c r="AM248" s="637"/>
      <c r="AN248" s="70"/>
      <c r="AO248" s="906"/>
      <c r="AP248" s="906"/>
      <c r="AQ248" s="906"/>
      <c r="AR248" s="906"/>
      <c r="AS248" s="906"/>
      <c r="AT248" s="906"/>
      <c r="AU248" s="906"/>
      <c r="AV248" s="906"/>
      <c r="AW248" s="906"/>
      <c r="AX248" s="640"/>
      <c r="AY248" s="641"/>
      <c r="AZ248" s="641"/>
      <c r="BA248" s="641"/>
      <c r="BB248" s="296"/>
      <c r="BC248" s="300"/>
      <c r="BI248" s="283"/>
    </row>
    <row r="249" spans="1:61" s="280" customFormat="1" ht="30" customHeight="1">
      <c r="A249" s="910"/>
      <c r="B249" s="48"/>
      <c r="C249" s="163"/>
      <c r="D249" s="49"/>
      <c r="E249" s="383"/>
      <c r="F249" s="363"/>
      <c r="G249" s="363"/>
      <c r="H249" s="363"/>
      <c r="I249" s="60"/>
      <c r="J249" s="60"/>
      <c r="K249" s="60"/>
      <c r="L249" s="50"/>
      <c r="M249" s="60"/>
      <c r="N249" s="639"/>
      <c r="O249" s="639"/>
      <c r="P249" s="74"/>
      <c r="Q249" s="53"/>
      <c r="R249" s="53"/>
      <c r="S249" s="54"/>
      <c r="T249" s="171"/>
      <c r="U249" s="494"/>
      <c r="V249" s="55"/>
      <c r="W249" s="48"/>
      <c r="X249" s="57"/>
      <c r="Y249" s="58"/>
      <c r="Z249" s="775"/>
      <c r="AA249" s="59"/>
      <c r="AB249" s="59"/>
      <c r="AC249" s="59"/>
      <c r="AD249" s="59"/>
      <c r="AE249" s="904"/>
      <c r="AF249" s="904"/>
      <c r="AG249" s="635"/>
      <c r="AH249" s="900"/>
      <c r="AI249" s="900"/>
      <c r="AJ249" s="635"/>
      <c r="AK249" s="900"/>
      <c r="AL249" s="900"/>
      <c r="AM249" s="635"/>
      <c r="AN249" s="59"/>
      <c r="AO249" s="904"/>
      <c r="AP249" s="904"/>
      <c r="AQ249" s="904"/>
      <c r="AR249" s="904"/>
      <c r="AS249" s="904"/>
      <c r="AT249" s="904"/>
      <c r="AU249" s="904"/>
      <c r="AV249" s="904"/>
      <c r="AW249" s="904"/>
      <c r="AX249" s="639"/>
      <c r="AY249" s="730"/>
      <c r="AZ249" s="730"/>
      <c r="BA249" s="730"/>
      <c r="BB249" s="298"/>
      <c r="BC249" s="300"/>
      <c r="BI249" s="283"/>
    </row>
    <row r="250" spans="1:61" s="280" customFormat="1" ht="30" customHeight="1">
      <c r="A250" s="911"/>
      <c r="B250" s="13"/>
      <c r="C250" s="164"/>
      <c r="D250" s="14"/>
      <c r="E250" s="299"/>
      <c r="F250" s="364"/>
      <c r="G250" s="364"/>
      <c r="H250" s="364"/>
      <c r="I250" s="24"/>
      <c r="J250" s="24"/>
      <c r="K250" s="24"/>
      <c r="L250" s="15"/>
      <c r="M250" s="24"/>
      <c r="N250" s="638"/>
      <c r="O250" s="638"/>
      <c r="P250" s="25"/>
      <c r="Q250" s="18"/>
      <c r="R250" s="18"/>
      <c r="S250" s="19"/>
      <c r="T250" s="20"/>
      <c r="U250" s="490"/>
      <c r="V250" s="20"/>
      <c r="W250" s="13"/>
      <c r="X250" s="22"/>
      <c r="Y250" s="23"/>
      <c r="Z250" s="776"/>
      <c r="AA250" s="12"/>
      <c r="AB250" s="12"/>
      <c r="AC250" s="12"/>
      <c r="AD250" s="12"/>
      <c r="AE250" s="903"/>
      <c r="AF250" s="903"/>
      <c r="AG250" s="638"/>
      <c r="AH250" s="901"/>
      <c r="AI250" s="901"/>
      <c r="AJ250" s="638"/>
      <c r="AK250" s="901"/>
      <c r="AL250" s="901"/>
      <c r="AM250" s="638"/>
      <c r="AN250" s="12"/>
      <c r="AO250" s="903"/>
      <c r="AP250" s="903"/>
      <c r="AQ250" s="903"/>
      <c r="AR250" s="903"/>
      <c r="AS250" s="903"/>
      <c r="AT250" s="903"/>
      <c r="AU250" s="903"/>
      <c r="AV250" s="903"/>
      <c r="AW250" s="903"/>
      <c r="AX250" s="638"/>
      <c r="AY250" s="642"/>
      <c r="AZ250" s="642"/>
      <c r="BA250" s="642"/>
      <c r="BB250" s="297"/>
      <c r="BC250" s="300"/>
      <c r="BI250" s="283"/>
    </row>
    <row r="251" spans="1:61" s="280" customFormat="1" ht="30" customHeight="1">
      <c r="A251" s="911"/>
      <c r="B251" s="13"/>
      <c r="C251" s="164"/>
      <c r="D251" s="14"/>
      <c r="E251" s="299"/>
      <c r="F251" s="364"/>
      <c r="G251" s="364"/>
      <c r="H251" s="364"/>
      <c r="I251" s="24"/>
      <c r="J251" s="24"/>
      <c r="K251" s="24"/>
      <c r="L251" s="15"/>
      <c r="M251" s="24"/>
      <c r="N251" s="638"/>
      <c r="O251" s="638"/>
      <c r="P251" s="25"/>
      <c r="Q251" s="18"/>
      <c r="R251" s="18"/>
      <c r="S251" s="19"/>
      <c r="T251" s="20"/>
      <c r="U251" s="490"/>
      <c r="V251" s="20"/>
      <c r="W251" s="13"/>
      <c r="X251" s="22"/>
      <c r="Y251" s="23"/>
      <c r="Z251" s="776"/>
      <c r="AA251" s="12"/>
      <c r="AB251" s="12"/>
      <c r="AC251" s="12"/>
      <c r="AD251" s="12"/>
      <c r="AE251" s="903"/>
      <c r="AF251" s="903"/>
      <c r="AG251" s="638"/>
      <c r="AH251" s="901"/>
      <c r="AI251" s="901"/>
      <c r="AJ251" s="638"/>
      <c r="AK251" s="901"/>
      <c r="AL251" s="901"/>
      <c r="AM251" s="638"/>
      <c r="AN251" s="12"/>
      <c r="AO251" s="903"/>
      <c r="AP251" s="903"/>
      <c r="AQ251" s="903"/>
      <c r="AR251" s="903"/>
      <c r="AS251" s="903"/>
      <c r="AT251" s="903"/>
      <c r="AU251" s="903"/>
      <c r="AV251" s="903"/>
      <c r="AW251" s="903"/>
      <c r="AX251" s="638"/>
      <c r="AY251" s="642"/>
      <c r="AZ251" s="642"/>
      <c r="BA251" s="642"/>
      <c r="BB251" s="297"/>
      <c r="BC251" s="300"/>
      <c r="BI251" s="283"/>
    </row>
    <row r="252" spans="1:61" s="280" customFormat="1" ht="30" customHeight="1">
      <c r="A252" s="911"/>
      <c r="B252" s="13"/>
      <c r="C252" s="164"/>
      <c r="D252" s="14"/>
      <c r="E252" s="299"/>
      <c r="F252" s="364"/>
      <c r="G252" s="364"/>
      <c r="H252" s="364"/>
      <c r="I252" s="24"/>
      <c r="J252" s="24"/>
      <c r="K252" s="24"/>
      <c r="L252" s="15"/>
      <c r="M252" s="24"/>
      <c r="N252" s="638"/>
      <c r="O252" s="638"/>
      <c r="P252" s="25"/>
      <c r="Q252" s="18"/>
      <c r="R252" s="18"/>
      <c r="S252" s="19"/>
      <c r="T252" s="20"/>
      <c r="U252" s="490"/>
      <c r="V252" s="20"/>
      <c r="W252" s="13"/>
      <c r="X252" s="22"/>
      <c r="Y252" s="23"/>
      <c r="Z252" s="776"/>
      <c r="AA252" s="12"/>
      <c r="AB252" s="12"/>
      <c r="AC252" s="12"/>
      <c r="AD252" s="12"/>
      <c r="AE252" s="903"/>
      <c r="AF252" s="903"/>
      <c r="AG252" s="638"/>
      <c r="AH252" s="901"/>
      <c r="AI252" s="901"/>
      <c r="AJ252" s="638"/>
      <c r="AK252" s="901"/>
      <c r="AL252" s="901"/>
      <c r="AM252" s="638"/>
      <c r="AN252" s="12"/>
      <c r="AO252" s="903"/>
      <c r="AP252" s="903"/>
      <c r="AQ252" s="903"/>
      <c r="AR252" s="903"/>
      <c r="AS252" s="903"/>
      <c r="AT252" s="903"/>
      <c r="AU252" s="903"/>
      <c r="AV252" s="903"/>
      <c r="AW252" s="903"/>
      <c r="AX252" s="638"/>
      <c r="AY252" s="642"/>
      <c r="AZ252" s="642"/>
      <c r="BA252" s="642"/>
      <c r="BB252" s="297"/>
      <c r="BC252" s="300"/>
      <c r="BI252" s="283"/>
    </row>
    <row r="253" spans="1:61" s="280" customFormat="1" ht="30" customHeight="1">
      <c r="A253" s="911"/>
      <c r="B253" s="13"/>
      <c r="C253" s="164"/>
      <c r="D253" s="14"/>
      <c r="E253" s="299"/>
      <c r="F253" s="364"/>
      <c r="G253" s="364"/>
      <c r="H253" s="364"/>
      <c r="I253" s="24"/>
      <c r="J253" s="24"/>
      <c r="K253" s="24"/>
      <c r="L253" s="15"/>
      <c r="M253" s="24"/>
      <c r="N253" s="638"/>
      <c r="O253" s="638"/>
      <c r="P253" s="25"/>
      <c r="Q253" s="18"/>
      <c r="R253" s="18"/>
      <c r="S253" s="19"/>
      <c r="T253" s="20"/>
      <c r="U253" s="490"/>
      <c r="V253" s="20"/>
      <c r="W253" s="13"/>
      <c r="X253" s="22"/>
      <c r="Y253" s="23"/>
      <c r="Z253" s="776"/>
      <c r="AA253" s="12"/>
      <c r="AB253" s="12"/>
      <c r="AC253" s="12"/>
      <c r="AD253" s="12"/>
      <c r="AE253" s="903"/>
      <c r="AF253" s="903"/>
      <c r="AG253" s="638"/>
      <c r="AH253" s="901"/>
      <c r="AI253" s="901"/>
      <c r="AJ253" s="638"/>
      <c r="AK253" s="901"/>
      <c r="AL253" s="901"/>
      <c r="AM253" s="638"/>
      <c r="AN253" s="12"/>
      <c r="AO253" s="903"/>
      <c r="AP253" s="903"/>
      <c r="AQ253" s="903"/>
      <c r="AR253" s="903"/>
      <c r="AS253" s="903"/>
      <c r="AT253" s="903"/>
      <c r="AU253" s="903"/>
      <c r="AV253" s="903"/>
      <c r="AW253" s="903"/>
      <c r="AX253" s="638"/>
      <c r="AY253" s="642"/>
      <c r="AZ253" s="642"/>
      <c r="BA253" s="642"/>
      <c r="BB253" s="297"/>
      <c r="BC253" s="300"/>
      <c r="BI253" s="283"/>
    </row>
    <row r="254" spans="1:61" s="280" customFormat="1" ht="30" customHeight="1" thickBot="1">
      <c r="A254" s="918"/>
      <c r="B254" s="61"/>
      <c r="C254" s="165"/>
      <c r="D254" s="76"/>
      <c r="E254" s="381"/>
      <c r="F254" s="365"/>
      <c r="G254" s="365"/>
      <c r="H254" s="365"/>
      <c r="I254" s="170"/>
      <c r="J254" s="170"/>
      <c r="K254" s="170"/>
      <c r="L254" s="62"/>
      <c r="M254" s="170"/>
      <c r="N254" s="640"/>
      <c r="O254" s="640"/>
      <c r="P254" s="75"/>
      <c r="Q254" s="64"/>
      <c r="R254" s="64"/>
      <c r="S254" s="65"/>
      <c r="T254" s="66"/>
      <c r="U254" s="493"/>
      <c r="V254" s="66"/>
      <c r="W254" s="61"/>
      <c r="X254" s="68"/>
      <c r="Y254" s="69"/>
      <c r="Z254" s="777"/>
      <c r="AA254" s="70"/>
      <c r="AB254" s="70"/>
      <c r="AC254" s="70"/>
      <c r="AD254" s="70"/>
      <c r="AE254" s="906"/>
      <c r="AF254" s="906"/>
      <c r="AG254" s="637"/>
      <c r="AH254" s="902"/>
      <c r="AI254" s="902"/>
      <c r="AJ254" s="637"/>
      <c r="AK254" s="902"/>
      <c r="AL254" s="902"/>
      <c r="AM254" s="637"/>
      <c r="AN254" s="70"/>
      <c r="AO254" s="906"/>
      <c r="AP254" s="906"/>
      <c r="AQ254" s="906"/>
      <c r="AR254" s="906"/>
      <c r="AS254" s="906"/>
      <c r="AT254" s="906"/>
      <c r="AU254" s="906"/>
      <c r="AV254" s="906"/>
      <c r="AW254" s="906"/>
      <c r="AX254" s="640"/>
      <c r="AY254" s="641"/>
      <c r="AZ254" s="641"/>
      <c r="BA254" s="641"/>
      <c r="BB254" s="296"/>
      <c r="BC254" s="300"/>
      <c r="BI254" s="283"/>
    </row>
    <row r="255" spans="1:61" s="280" customFormat="1" ht="30" customHeight="1">
      <c r="A255" s="910"/>
      <c r="B255" s="48"/>
      <c r="C255" s="163"/>
      <c r="D255" s="49"/>
      <c r="E255" s="383"/>
      <c r="F255" s="363"/>
      <c r="G255" s="363"/>
      <c r="H255" s="363"/>
      <c r="I255" s="60"/>
      <c r="J255" s="60"/>
      <c r="K255" s="60"/>
      <c r="L255" s="50"/>
      <c r="M255" s="60"/>
      <c r="N255" s="639"/>
      <c r="O255" s="639"/>
      <c r="P255" s="74"/>
      <c r="Q255" s="53"/>
      <c r="R255" s="53"/>
      <c r="S255" s="54"/>
      <c r="T255" s="171"/>
      <c r="U255" s="494"/>
      <c r="V255" s="55"/>
      <c r="W255" s="48"/>
      <c r="X255" s="57"/>
      <c r="Y255" s="58"/>
      <c r="Z255" s="775"/>
      <c r="AA255" s="59"/>
      <c r="AB255" s="59"/>
      <c r="AC255" s="59"/>
      <c r="AD255" s="59"/>
      <c r="AE255" s="904"/>
      <c r="AF255" s="904"/>
      <c r="AG255" s="635"/>
      <c r="AH255" s="900"/>
      <c r="AI255" s="900"/>
      <c r="AJ255" s="635"/>
      <c r="AK255" s="900"/>
      <c r="AL255" s="900"/>
      <c r="AM255" s="635"/>
      <c r="AN255" s="59"/>
      <c r="AO255" s="904"/>
      <c r="AP255" s="904"/>
      <c r="AQ255" s="904"/>
      <c r="AR255" s="904"/>
      <c r="AS255" s="904"/>
      <c r="AT255" s="904"/>
      <c r="AU255" s="904"/>
      <c r="AV255" s="904"/>
      <c r="AW255" s="904"/>
      <c r="AX255" s="639"/>
      <c r="AY255" s="730"/>
      <c r="AZ255" s="730"/>
      <c r="BA255" s="730"/>
      <c r="BB255" s="298"/>
      <c r="BC255" s="300"/>
      <c r="BI255" s="283"/>
    </row>
    <row r="256" spans="1:61" s="280" customFormat="1" ht="30" customHeight="1">
      <c r="A256" s="911"/>
      <c r="B256" s="13"/>
      <c r="C256" s="164"/>
      <c r="D256" s="14"/>
      <c r="E256" s="299"/>
      <c r="F256" s="364"/>
      <c r="G256" s="364"/>
      <c r="H256" s="364"/>
      <c r="I256" s="24"/>
      <c r="J256" s="24"/>
      <c r="K256" s="24"/>
      <c r="L256" s="15"/>
      <c r="M256" s="24"/>
      <c r="N256" s="638"/>
      <c r="O256" s="638"/>
      <c r="P256" s="25"/>
      <c r="Q256" s="18"/>
      <c r="R256" s="18"/>
      <c r="S256" s="19"/>
      <c r="T256" s="20"/>
      <c r="U256" s="490"/>
      <c r="V256" s="20"/>
      <c r="W256" s="13"/>
      <c r="X256" s="22"/>
      <c r="Y256" s="23"/>
      <c r="Z256" s="776"/>
      <c r="AA256" s="12"/>
      <c r="AB256" s="12"/>
      <c r="AC256" s="12"/>
      <c r="AD256" s="12"/>
      <c r="AE256" s="903"/>
      <c r="AF256" s="903"/>
      <c r="AG256" s="638"/>
      <c r="AH256" s="901"/>
      <c r="AI256" s="901"/>
      <c r="AJ256" s="638"/>
      <c r="AK256" s="901"/>
      <c r="AL256" s="901"/>
      <c r="AM256" s="638"/>
      <c r="AN256" s="12"/>
      <c r="AO256" s="903"/>
      <c r="AP256" s="903"/>
      <c r="AQ256" s="903"/>
      <c r="AR256" s="903"/>
      <c r="AS256" s="903"/>
      <c r="AT256" s="903"/>
      <c r="AU256" s="903"/>
      <c r="AV256" s="903"/>
      <c r="AW256" s="903"/>
      <c r="AX256" s="638"/>
      <c r="AY256" s="642"/>
      <c r="AZ256" s="642"/>
      <c r="BA256" s="642"/>
      <c r="BB256" s="297"/>
      <c r="BC256" s="300"/>
      <c r="BI256" s="283"/>
    </row>
    <row r="257" spans="1:61" s="280" customFormat="1" ht="30" customHeight="1">
      <c r="A257" s="911"/>
      <c r="B257" s="13"/>
      <c r="C257" s="164"/>
      <c r="D257" s="14"/>
      <c r="E257" s="299"/>
      <c r="F257" s="364"/>
      <c r="G257" s="364"/>
      <c r="H257" s="364"/>
      <c r="I257" s="24"/>
      <c r="J257" s="24"/>
      <c r="K257" s="24"/>
      <c r="L257" s="15"/>
      <c r="M257" s="24"/>
      <c r="N257" s="638"/>
      <c r="O257" s="638"/>
      <c r="P257" s="25"/>
      <c r="Q257" s="18"/>
      <c r="R257" s="18"/>
      <c r="S257" s="19"/>
      <c r="T257" s="20"/>
      <c r="U257" s="490"/>
      <c r="V257" s="20"/>
      <c r="W257" s="13"/>
      <c r="X257" s="22"/>
      <c r="Y257" s="23"/>
      <c r="Z257" s="776"/>
      <c r="AA257" s="12"/>
      <c r="AB257" s="12"/>
      <c r="AC257" s="12"/>
      <c r="AD257" s="12"/>
      <c r="AE257" s="903"/>
      <c r="AF257" s="903"/>
      <c r="AG257" s="638"/>
      <c r="AH257" s="901"/>
      <c r="AI257" s="901"/>
      <c r="AJ257" s="638"/>
      <c r="AK257" s="901"/>
      <c r="AL257" s="901"/>
      <c r="AM257" s="638"/>
      <c r="AN257" s="12"/>
      <c r="AO257" s="903"/>
      <c r="AP257" s="903"/>
      <c r="AQ257" s="903"/>
      <c r="AR257" s="903"/>
      <c r="AS257" s="903"/>
      <c r="AT257" s="903"/>
      <c r="AU257" s="903"/>
      <c r="AV257" s="903"/>
      <c r="AW257" s="903"/>
      <c r="AX257" s="638"/>
      <c r="AY257" s="642"/>
      <c r="AZ257" s="642"/>
      <c r="BA257" s="642"/>
      <c r="BB257" s="297"/>
      <c r="BC257" s="300"/>
      <c r="BI257" s="283"/>
    </row>
    <row r="258" spans="1:61" s="280" customFormat="1" ht="30" customHeight="1">
      <c r="A258" s="911"/>
      <c r="B258" s="13"/>
      <c r="C258" s="164"/>
      <c r="D258" s="14"/>
      <c r="E258" s="299"/>
      <c r="F258" s="364"/>
      <c r="G258" s="364"/>
      <c r="H258" s="364"/>
      <c r="I258" s="24"/>
      <c r="J258" s="24"/>
      <c r="K258" s="24"/>
      <c r="L258" s="15"/>
      <c r="M258" s="24"/>
      <c r="N258" s="638"/>
      <c r="O258" s="638"/>
      <c r="P258" s="25"/>
      <c r="Q258" s="18"/>
      <c r="R258" s="18"/>
      <c r="S258" s="19"/>
      <c r="T258" s="20"/>
      <c r="U258" s="490"/>
      <c r="V258" s="20"/>
      <c r="W258" s="13"/>
      <c r="X258" s="22"/>
      <c r="Y258" s="23"/>
      <c r="Z258" s="776"/>
      <c r="AA258" s="12"/>
      <c r="AB258" s="12"/>
      <c r="AC258" s="12"/>
      <c r="AD258" s="12"/>
      <c r="AE258" s="903"/>
      <c r="AF258" s="903"/>
      <c r="AG258" s="638"/>
      <c r="AH258" s="901"/>
      <c r="AI258" s="901"/>
      <c r="AJ258" s="638"/>
      <c r="AK258" s="901"/>
      <c r="AL258" s="901"/>
      <c r="AM258" s="638"/>
      <c r="AN258" s="12"/>
      <c r="AO258" s="903"/>
      <c r="AP258" s="903"/>
      <c r="AQ258" s="903"/>
      <c r="AR258" s="903"/>
      <c r="AS258" s="903"/>
      <c r="AT258" s="903"/>
      <c r="AU258" s="903"/>
      <c r="AV258" s="903"/>
      <c r="AW258" s="903"/>
      <c r="AX258" s="638"/>
      <c r="AY258" s="642"/>
      <c r="AZ258" s="642"/>
      <c r="BA258" s="642"/>
      <c r="BB258" s="297"/>
      <c r="BC258" s="300"/>
      <c r="BI258" s="283"/>
    </row>
    <row r="259" spans="1:61" s="280" customFormat="1" ht="30" customHeight="1">
      <c r="A259" s="911"/>
      <c r="B259" s="13"/>
      <c r="C259" s="164"/>
      <c r="D259" s="14"/>
      <c r="E259" s="299"/>
      <c r="F259" s="364"/>
      <c r="G259" s="364"/>
      <c r="H259" s="364"/>
      <c r="I259" s="24"/>
      <c r="J259" s="24"/>
      <c r="K259" s="24"/>
      <c r="L259" s="15"/>
      <c r="M259" s="24"/>
      <c r="N259" s="638"/>
      <c r="O259" s="638"/>
      <c r="P259" s="25"/>
      <c r="Q259" s="18"/>
      <c r="R259" s="18"/>
      <c r="S259" s="19"/>
      <c r="T259" s="20"/>
      <c r="U259" s="490"/>
      <c r="V259" s="20"/>
      <c r="W259" s="13"/>
      <c r="X259" s="22"/>
      <c r="Y259" s="23"/>
      <c r="Z259" s="776"/>
      <c r="AA259" s="12"/>
      <c r="AB259" s="12"/>
      <c r="AC259" s="12"/>
      <c r="AD259" s="12"/>
      <c r="AE259" s="903"/>
      <c r="AF259" s="903"/>
      <c r="AG259" s="638"/>
      <c r="AH259" s="901"/>
      <c r="AI259" s="901"/>
      <c r="AJ259" s="638"/>
      <c r="AK259" s="901"/>
      <c r="AL259" s="901"/>
      <c r="AM259" s="638"/>
      <c r="AN259" s="12"/>
      <c r="AO259" s="903"/>
      <c r="AP259" s="903"/>
      <c r="AQ259" s="903"/>
      <c r="AR259" s="903"/>
      <c r="AS259" s="903"/>
      <c r="AT259" s="903"/>
      <c r="AU259" s="903"/>
      <c r="AV259" s="903"/>
      <c r="AW259" s="903"/>
      <c r="AX259" s="638"/>
      <c r="AY259" s="642"/>
      <c r="AZ259" s="642"/>
      <c r="BA259" s="642"/>
      <c r="BB259" s="297"/>
      <c r="BC259" s="300"/>
      <c r="BI259" s="283"/>
    </row>
    <row r="260" spans="1:61" s="280" customFormat="1" ht="30" customHeight="1" thickBot="1">
      <c r="A260" s="918"/>
      <c r="B260" s="61"/>
      <c r="C260" s="165"/>
      <c r="D260" s="76"/>
      <c r="E260" s="381"/>
      <c r="F260" s="365"/>
      <c r="G260" s="365"/>
      <c r="H260" s="365"/>
      <c r="I260" s="170"/>
      <c r="J260" s="170"/>
      <c r="K260" s="170"/>
      <c r="L260" s="62"/>
      <c r="M260" s="170"/>
      <c r="N260" s="640"/>
      <c r="O260" s="640"/>
      <c r="P260" s="75"/>
      <c r="Q260" s="64"/>
      <c r="R260" s="64"/>
      <c r="S260" s="65"/>
      <c r="T260" s="66"/>
      <c r="U260" s="493"/>
      <c r="V260" s="66"/>
      <c r="W260" s="61"/>
      <c r="X260" s="68"/>
      <c r="Y260" s="69"/>
      <c r="Z260" s="777"/>
      <c r="AA260" s="70"/>
      <c r="AB260" s="70"/>
      <c r="AC260" s="70"/>
      <c r="AD260" s="70"/>
      <c r="AE260" s="906"/>
      <c r="AF260" s="906"/>
      <c r="AG260" s="637"/>
      <c r="AH260" s="902"/>
      <c r="AI260" s="902"/>
      <c r="AJ260" s="637"/>
      <c r="AK260" s="902"/>
      <c r="AL260" s="902"/>
      <c r="AM260" s="637"/>
      <c r="AN260" s="70"/>
      <c r="AO260" s="906"/>
      <c r="AP260" s="906"/>
      <c r="AQ260" s="906"/>
      <c r="AR260" s="906"/>
      <c r="AS260" s="906"/>
      <c r="AT260" s="906"/>
      <c r="AU260" s="906"/>
      <c r="AV260" s="906"/>
      <c r="AW260" s="906"/>
      <c r="AX260" s="640"/>
      <c r="AY260" s="641"/>
      <c r="AZ260" s="641"/>
      <c r="BA260" s="641"/>
      <c r="BB260" s="296"/>
      <c r="BC260" s="300"/>
      <c r="BI260" s="283"/>
    </row>
    <row r="261" spans="1:61" s="280" customFormat="1" ht="30" customHeight="1">
      <c r="A261" s="910"/>
      <c r="B261" s="48"/>
      <c r="C261" s="163"/>
      <c r="D261" s="49"/>
      <c r="E261" s="383"/>
      <c r="F261" s="363"/>
      <c r="G261" s="363"/>
      <c r="H261" s="363"/>
      <c r="I261" s="60"/>
      <c r="J261" s="60"/>
      <c r="K261" s="60"/>
      <c r="L261" s="50"/>
      <c r="M261" s="60"/>
      <c r="N261" s="639"/>
      <c r="O261" s="639"/>
      <c r="P261" s="74"/>
      <c r="Q261" s="53"/>
      <c r="R261" s="53"/>
      <c r="S261" s="54"/>
      <c r="T261" s="171"/>
      <c r="U261" s="494"/>
      <c r="V261" s="55"/>
      <c r="W261" s="48"/>
      <c r="X261" s="57"/>
      <c r="Y261" s="58"/>
      <c r="Z261" s="775"/>
      <c r="AA261" s="59"/>
      <c r="AB261" s="59"/>
      <c r="AC261" s="59"/>
      <c r="AD261" s="59"/>
      <c r="AE261" s="904"/>
      <c r="AF261" s="904"/>
      <c r="AG261" s="635"/>
      <c r="AH261" s="900"/>
      <c r="AI261" s="900"/>
      <c r="AJ261" s="635"/>
      <c r="AK261" s="900"/>
      <c r="AL261" s="900"/>
      <c r="AM261" s="635"/>
      <c r="AN261" s="59"/>
      <c r="AO261" s="904"/>
      <c r="AP261" s="904"/>
      <c r="AQ261" s="904"/>
      <c r="AR261" s="904"/>
      <c r="AS261" s="904"/>
      <c r="AT261" s="904"/>
      <c r="AU261" s="904"/>
      <c r="AV261" s="904"/>
      <c r="AW261" s="904"/>
      <c r="AX261" s="639"/>
      <c r="AY261" s="730"/>
      <c r="AZ261" s="730"/>
      <c r="BA261" s="730"/>
      <c r="BB261" s="298"/>
      <c r="BC261" s="300"/>
      <c r="BI261" s="283"/>
    </row>
    <row r="262" spans="1:61" s="280" customFormat="1" ht="30" customHeight="1">
      <c r="A262" s="911"/>
      <c r="B262" s="13"/>
      <c r="C262" s="164"/>
      <c r="D262" s="14"/>
      <c r="E262" s="299"/>
      <c r="F262" s="364"/>
      <c r="G262" s="364"/>
      <c r="H262" s="364"/>
      <c r="I262" s="24"/>
      <c r="J262" s="24"/>
      <c r="K262" s="24"/>
      <c r="L262" s="15"/>
      <c r="M262" s="24"/>
      <c r="N262" s="638"/>
      <c r="O262" s="638"/>
      <c r="P262" s="25"/>
      <c r="Q262" s="18"/>
      <c r="R262" s="18"/>
      <c r="S262" s="19"/>
      <c r="T262" s="20"/>
      <c r="U262" s="490"/>
      <c r="V262" s="20"/>
      <c r="W262" s="13"/>
      <c r="X262" s="22"/>
      <c r="Y262" s="23"/>
      <c r="Z262" s="776"/>
      <c r="AA262" s="12"/>
      <c r="AB262" s="12"/>
      <c r="AC262" s="12"/>
      <c r="AD262" s="12"/>
      <c r="AE262" s="903"/>
      <c r="AF262" s="903"/>
      <c r="AG262" s="638"/>
      <c r="AH262" s="901"/>
      <c r="AI262" s="901"/>
      <c r="AJ262" s="638"/>
      <c r="AK262" s="901"/>
      <c r="AL262" s="901"/>
      <c r="AM262" s="638"/>
      <c r="AN262" s="12"/>
      <c r="AO262" s="903"/>
      <c r="AP262" s="903"/>
      <c r="AQ262" s="903"/>
      <c r="AR262" s="903"/>
      <c r="AS262" s="903"/>
      <c r="AT262" s="903"/>
      <c r="AU262" s="903"/>
      <c r="AV262" s="903"/>
      <c r="AW262" s="903"/>
      <c r="AX262" s="638"/>
      <c r="AY262" s="642"/>
      <c r="AZ262" s="642"/>
      <c r="BA262" s="642"/>
      <c r="BB262" s="297"/>
      <c r="BC262" s="300"/>
      <c r="BI262" s="283"/>
    </row>
    <row r="263" spans="1:61" s="280" customFormat="1" ht="30" customHeight="1">
      <c r="A263" s="911"/>
      <c r="B263" s="13"/>
      <c r="C263" s="164"/>
      <c r="D263" s="14"/>
      <c r="E263" s="299"/>
      <c r="F263" s="364"/>
      <c r="G263" s="364"/>
      <c r="H263" s="364"/>
      <c r="I263" s="24"/>
      <c r="J263" s="24"/>
      <c r="K263" s="24"/>
      <c r="L263" s="15"/>
      <c r="M263" s="24"/>
      <c r="N263" s="638"/>
      <c r="O263" s="638"/>
      <c r="P263" s="25"/>
      <c r="Q263" s="18"/>
      <c r="R263" s="18"/>
      <c r="S263" s="19"/>
      <c r="T263" s="20"/>
      <c r="U263" s="490"/>
      <c r="V263" s="20"/>
      <c r="W263" s="13"/>
      <c r="X263" s="22"/>
      <c r="Y263" s="23"/>
      <c r="Z263" s="776"/>
      <c r="AA263" s="12"/>
      <c r="AB263" s="12"/>
      <c r="AC263" s="12"/>
      <c r="AD263" s="12"/>
      <c r="AE263" s="903"/>
      <c r="AF263" s="903"/>
      <c r="AG263" s="638"/>
      <c r="AH263" s="901"/>
      <c r="AI263" s="901"/>
      <c r="AJ263" s="638"/>
      <c r="AK263" s="901"/>
      <c r="AL263" s="901"/>
      <c r="AM263" s="638"/>
      <c r="AN263" s="12"/>
      <c r="AO263" s="903"/>
      <c r="AP263" s="903"/>
      <c r="AQ263" s="903"/>
      <c r="AR263" s="903"/>
      <c r="AS263" s="903"/>
      <c r="AT263" s="903"/>
      <c r="AU263" s="903"/>
      <c r="AV263" s="903"/>
      <c r="AW263" s="903"/>
      <c r="AX263" s="638"/>
      <c r="AY263" s="642"/>
      <c r="AZ263" s="642"/>
      <c r="BA263" s="642"/>
      <c r="BB263" s="297"/>
      <c r="BC263" s="300"/>
      <c r="BI263" s="283"/>
    </row>
    <row r="264" spans="1:61" s="280" customFormat="1" ht="30" customHeight="1">
      <c r="A264" s="911"/>
      <c r="B264" s="13"/>
      <c r="C264" s="164"/>
      <c r="D264" s="14"/>
      <c r="E264" s="299"/>
      <c r="F264" s="364"/>
      <c r="G264" s="364"/>
      <c r="H264" s="364"/>
      <c r="I264" s="24"/>
      <c r="J264" s="24"/>
      <c r="K264" s="24"/>
      <c r="L264" s="15"/>
      <c r="M264" s="24"/>
      <c r="N264" s="638"/>
      <c r="O264" s="638"/>
      <c r="P264" s="25"/>
      <c r="Q264" s="18"/>
      <c r="R264" s="18"/>
      <c r="S264" s="19"/>
      <c r="T264" s="20"/>
      <c r="U264" s="490"/>
      <c r="V264" s="20"/>
      <c r="W264" s="13"/>
      <c r="X264" s="22"/>
      <c r="Y264" s="23"/>
      <c r="Z264" s="776"/>
      <c r="AA264" s="12"/>
      <c r="AB264" s="12"/>
      <c r="AC264" s="12"/>
      <c r="AD264" s="12"/>
      <c r="AE264" s="903"/>
      <c r="AF264" s="903"/>
      <c r="AG264" s="638"/>
      <c r="AH264" s="901"/>
      <c r="AI264" s="901"/>
      <c r="AJ264" s="638"/>
      <c r="AK264" s="901"/>
      <c r="AL264" s="901"/>
      <c r="AM264" s="638"/>
      <c r="AN264" s="12"/>
      <c r="AO264" s="903"/>
      <c r="AP264" s="903"/>
      <c r="AQ264" s="903"/>
      <c r="AR264" s="903"/>
      <c r="AS264" s="903"/>
      <c r="AT264" s="903"/>
      <c r="AU264" s="903"/>
      <c r="AV264" s="903"/>
      <c r="AW264" s="903"/>
      <c r="AX264" s="638"/>
      <c r="AY264" s="642"/>
      <c r="AZ264" s="642"/>
      <c r="BA264" s="642"/>
      <c r="BB264" s="297"/>
      <c r="BC264" s="300"/>
      <c r="BI264" s="283"/>
    </row>
    <row r="265" spans="1:61" s="280" customFormat="1" ht="30" customHeight="1">
      <c r="A265" s="911"/>
      <c r="B265" s="13"/>
      <c r="C265" s="164"/>
      <c r="D265" s="14"/>
      <c r="E265" s="299"/>
      <c r="F265" s="364"/>
      <c r="G265" s="364"/>
      <c r="H265" s="364"/>
      <c r="I265" s="24"/>
      <c r="J265" s="24"/>
      <c r="K265" s="24"/>
      <c r="L265" s="15"/>
      <c r="M265" s="24"/>
      <c r="N265" s="638"/>
      <c r="O265" s="638"/>
      <c r="P265" s="25"/>
      <c r="Q265" s="18"/>
      <c r="R265" s="18"/>
      <c r="S265" s="19"/>
      <c r="T265" s="20"/>
      <c r="U265" s="490"/>
      <c r="V265" s="20"/>
      <c r="W265" s="13"/>
      <c r="X265" s="22"/>
      <c r="Y265" s="23"/>
      <c r="Z265" s="776"/>
      <c r="AA265" s="12"/>
      <c r="AB265" s="12"/>
      <c r="AC265" s="12"/>
      <c r="AD265" s="12"/>
      <c r="AE265" s="903"/>
      <c r="AF265" s="903"/>
      <c r="AG265" s="638"/>
      <c r="AH265" s="901"/>
      <c r="AI265" s="901"/>
      <c r="AJ265" s="638"/>
      <c r="AK265" s="901"/>
      <c r="AL265" s="901"/>
      <c r="AM265" s="638"/>
      <c r="AN265" s="12"/>
      <c r="AO265" s="903"/>
      <c r="AP265" s="903"/>
      <c r="AQ265" s="903"/>
      <c r="AR265" s="903"/>
      <c r="AS265" s="903"/>
      <c r="AT265" s="903"/>
      <c r="AU265" s="903"/>
      <c r="AV265" s="903"/>
      <c r="AW265" s="903"/>
      <c r="AX265" s="638"/>
      <c r="AY265" s="642"/>
      <c r="AZ265" s="642"/>
      <c r="BA265" s="642"/>
      <c r="BB265" s="297"/>
      <c r="BC265" s="300"/>
      <c r="BI265" s="283"/>
    </row>
    <row r="266" spans="1:61" s="280" customFormat="1" ht="30" customHeight="1" thickBot="1">
      <c r="A266" s="918"/>
      <c r="B266" s="61"/>
      <c r="C266" s="165"/>
      <c r="D266" s="76"/>
      <c r="E266" s="381"/>
      <c r="F266" s="365"/>
      <c r="G266" s="365"/>
      <c r="H266" s="365"/>
      <c r="I266" s="170"/>
      <c r="J266" s="170"/>
      <c r="K266" s="170"/>
      <c r="L266" s="62"/>
      <c r="M266" s="170"/>
      <c r="N266" s="640"/>
      <c r="O266" s="640"/>
      <c r="P266" s="75"/>
      <c r="Q266" s="64"/>
      <c r="R266" s="64"/>
      <c r="S266" s="65"/>
      <c r="T266" s="66"/>
      <c r="U266" s="493"/>
      <c r="V266" s="66"/>
      <c r="W266" s="61"/>
      <c r="X266" s="68"/>
      <c r="Y266" s="69"/>
      <c r="Z266" s="777"/>
      <c r="AA266" s="70"/>
      <c r="AB266" s="70"/>
      <c r="AC266" s="70"/>
      <c r="AD266" s="70"/>
      <c r="AE266" s="906"/>
      <c r="AF266" s="906"/>
      <c r="AG266" s="637"/>
      <c r="AH266" s="902"/>
      <c r="AI266" s="902"/>
      <c r="AJ266" s="637"/>
      <c r="AK266" s="902"/>
      <c r="AL266" s="902"/>
      <c r="AM266" s="637"/>
      <c r="AN266" s="70"/>
      <c r="AO266" s="906"/>
      <c r="AP266" s="906"/>
      <c r="AQ266" s="906"/>
      <c r="AR266" s="906"/>
      <c r="AS266" s="906"/>
      <c r="AT266" s="906"/>
      <c r="AU266" s="906"/>
      <c r="AV266" s="906"/>
      <c r="AW266" s="906"/>
      <c r="AX266" s="640"/>
      <c r="AY266" s="641"/>
      <c r="AZ266" s="641"/>
      <c r="BA266" s="641"/>
      <c r="BB266" s="296"/>
      <c r="BC266" s="300"/>
      <c r="BI266" s="283"/>
    </row>
    <row r="267" spans="1:61" s="280" customFormat="1" ht="30" customHeight="1">
      <c r="A267" s="910"/>
      <c r="B267" s="48"/>
      <c r="C267" s="163"/>
      <c r="D267" s="49"/>
      <c r="E267" s="383"/>
      <c r="F267" s="363"/>
      <c r="G267" s="363"/>
      <c r="H267" s="363"/>
      <c r="I267" s="60"/>
      <c r="J267" s="60"/>
      <c r="K267" s="60"/>
      <c r="L267" s="50"/>
      <c r="M267" s="60"/>
      <c r="N267" s="639"/>
      <c r="O267" s="639"/>
      <c r="P267" s="74"/>
      <c r="Q267" s="53"/>
      <c r="R267" s="53"/>
      <c r="S267" s="54"/>
      <c r="T267" s="171"/>
      <c r="U267" s="494"/>
      <c r="V267" s="55"/>
      <c r="W267" s="48"/>
      <c r="X267" s="57"/>
      <c r="Y267" s="58"/>
      <c r="Z267" s="775"/>
      <c r="AA267" s="59"/>
      <c r="AB267" s="59"/>
      <c r="AC267" s="59"/>
      <c r="AD267" s="59"/>
      <c r="AE267" s="904"/>
      <c r="AF267" s="904"/>
      <c r="AG267" s="635"/>
      <c r="AH267" s="900"/>
      <c r="AI267" s="900"/>
      <c r="AJ267" s="635"/>
      <c r="AK267" s="900"/>
      <c r="AL267" s="900"/>
      <c r="AM267" s="635"/>
      <c r="AN267" s="59"/>
      <c r="AO267" s="904"/>
      <c r="AP267" s="904"/>
      <c r="AQ267" s="904"/>
      <c r="AR267" s="904"/>
      <c r="AS267" s="904"/>
      <c r="AT267" s="904"/>
      <c r="AU267" s="904"/>
      <c r="AV267" s="904"/>
      <c r="AW267" s="904"/>
      <c r="AX267" s="639"/>
      <c r="AY267" s="730"/>
      <c r="AZ267" s="730"/>
      <c r="BA267" s="730"/>
      <c r="BB267" s="298"/>
      <c r="BC267" s="300"/>
      <c r="BI267" s="283"/>
    </row>
    <row r="268" spans="1:61" s="280" customFormat="1" ht="30" customHeight="1">
      <c r="A268" s="911"/>
      <c r="B268" s="13"/>
      <c r="C268" s="164"/>
      <c r="D268" s="14"/>
      <c r="E268" s="299"/>
      <c r="F268" s="364"/>
      <c r="G268" s="364"/>
      <c r="H268" s="364"/>
      <c r="I268" s="24"/>
      <c r="J268" s="24"/>
      <c r="K268" s="24"/>
      <c r="L268" s="15"/>
      <c r="M268" s="24"/>
      <c r="N268" s="638"/>
      <c r="O268" s="638"/>
      <c r="P268" s="25"/>
      <c r="Q268" s="18"/>
      <c r="R268" s="18"/>
      <c r="S268" s="19"/>
      <c r="T268" s="20"/>
      <c r="U268" s="490"/>
      <c r="V268" s="20"/>
      <c r="W268" s="13"/>
      <c r="X268" s="22"/>
      <c r="Y268" s="23"/>
      <c r="Z268" s="776"/>
      <c r="AA268" s="12"/>
      <c r="AB268" s="12"/>
      <c r="AC268" s="12"/>
      <c r="AD268" s="12"/>
      <c r="AE268" s="903"/>
      <c r="AF268" s="903"/>
      <c r="AG268" s="638"/>
      <c r="AH268" s="901"/>
      <c r="AI268" s="901"/>
      <c r="AJ268" s="638"/>
      <c r="AK268" s="901"/>
      <c r="AL268" s="901"/>
      <c r="AM268" s="638"/>
      <c r="AN268" s="12"/>
      <c r="AO268" s="903"/>
      <c r="AP268" s="903"/>
      <c r="AQ268" s="903"/>
      <c r="AR268" s="903"/>
      <c r="AS268" s="903"/>
      <c r="AT268" s="903"/>
      <c r="AU268" s="903"/>
      <c r="AV268" s="903"/>
      <c r="AW268" s="903"/>
      <c r="AX268" s="638"/>
      <c r="AY268" s="642"/>
      <c r="AZ268" s="642"/>
      <c r="BA268" s="642"/>
      <c r="BB268" s="297"/>
      <c r="BC268" s="300"/>
      <c r="BI268" s="283"/>
    </row>
    <row r="269" spans="1:61" s="280" customFormat="1" ht="30" customHeight="1">
      <c r="A269" s="911"/>
      <c r="B269" s="13"/>
      <c r="C269" s="164"/>
      <c r="D269" s="14"/>
      <c r="E269" s="299"/>
      <c r="F269" s="364"/>
      <c r="G269" s="364"/>
      <c r="H269" s="364"/>
      <c r="I269" s="24"/>
      <c r="J269" s="24"/>
      <c r="K269" s="24"/>
      <c r="L269" s="15"/>
      <c r="M269" s="24"/>
      <c r="N269" s="638"/>
      <c r="O269" s="638"/>
      <c r="P269" s="25"/>
      <c r="Q269" s="18"/>
      <c r="R269" s="18"/>
      <c r="S269" s="19"/>
      <c r="T269" s="20"/>
      <c r="U269" s="490"/>
      <c r="V269" s="20"/>
      <c r="W269" s="13"/>
      <c r="X269" s="22"/>
      <c r="Y269" s="23"/>
      <c r="Z269" s="776"/>
      <c r="AA269" s="12"/>
      <c r="AB269" s="12"/>
      <c r="AC269" s="12"/>
      <c r="AD269" s="12"/>
      <c r="AE269" s="903"/>
      <c r="AF269" s="903"/>
      <c r="AG269" s="638"/>
      <c r="AH269" s="901"/>
      <c r="AI269" s="901"/>
      <c r="AJ269" s="638"/>
      <c r="AK269" s="901"/>
      <c r="AL269" s="901"/>
      <c r="AM269" s="638"/>
      <c r="AN269" s="12"/>
      <c r="AO269" s="903"/>
      <c r="AP269" s="903"/>
      <c r="AQ269" s="903"/>
      <c r="AR269" s="903"/>
      <c r="AS269" s="903"/>
      <c r="AT269" s="903"/>
      <c r="AU269" s="903"/>
      <c r="AV269" s="903"/>
      <c r="AW269" s="903"/>
      <c r="AX269" s="638"/>
      <c r="AY269" s="642"/>
      <c r="AZ269" s="642"/>
      <c r="BA269" s="642"/>
      <c r="BB269" s="297"/>
      <c r="BC269" s="300"/>
      <c r="BI269" s="283"/>
    </row>
    <row r="270" spans="1:61" s="280" customFormat="1" ht="30" customHeight="1">
      <c r="A270" s="911"/>
      <c r="B270" s="13"/>
      <c r="C270" s="164"/>
      <c r="D270" s="14"/>
      <c r="E270" s="299"/>
      <c r="F270" s="364"/>
      <c r="G270" s="364"/>
      <c r="H270" s="364"/>
      <c r="I270" s="24"/>
      <c r="J270" s="24"/>
      <c r="K270" s="24"/>
      <c r="L270" s="15"/>
      <c r="M270" s="24"/>
      <c r="N270" s="638"/>
      <c r="O270" s="638"/>
      <c r="P270" s="25"/>
      <c r="Q270" s="18"/>
      <c r="R270" s="18"/>
      <c r="S270" s="19"/>
      <c r="T270" s="20"/>
      <c r="U270" s="490"/>
      <c r="V270" s="20"/>
      <c r="W270" s="13"/>
      <c r="X270" s="22"/>
      <c r="Y270" s="23"/>
      <c r="Z270" s="776"/>
      <c r="AA270" s="12"/>
      <c r="AB270" s="12"/>
      <c r="AC270" s="12"/>
      <c r="AD270" s="12"/>
      <c r="AE270" s="903"/>
      <c r="AF270" s="903"/>
      <c r="AG270" s="638"/>
      <c r="AH270" s="901"/>
      <c r="AI270" s="901"/>
      <c r="AJ270" s="638"/>
      <c r="AK270" s="901"/>
      <c r="AL270" s="901"/>
      <c r="AM270" s="638"/>
      <c r="AN270" s="12"/>
      <c r="AO270" s="903"/>
      <c r="AP270" s="903"/>
      <c r="AQ270" s="903"/>
      <c r="AR270" s="903"/>
      <c r="AS270" s="903"/>
      <c r="AT270" s="903"/>
      <c r="AU270" s="903"/>
      <c r="AV270" s="903"/>
      <c r="AW270" s="903"/>
      <c r="AX270" s="638"/>
      <c r="AY270" s="642"/>
      <c r="AZ270" s="642"/>
      <c r="BA270" s="642"/>
      <c r="BB270" s="297"/>
      <c r="BC270" s="300"/>
      <c r="BI270" s="283"/>
    </row>
    <row r="271" spans="1:61" s="280" customFormat="1" ht="30" customHeight="1">
      <c r="A271" s="911"/>
      <c r="B271" s="13"/>
      <c r="C271" s="164"/>
      <c r="D271" s="14"/>
      <c r="E271" s="299"/>
      <c r="F271" s="364"/>
      <c r="G271" s="364"/>
      <c r="H271" s="364"/>
      <c r="I271" s="24"/>
      <c r="J271" s="24"/>
      <c r="K271" s="24"/>
      <c r="L271" s="15"/>
      <c r="M271" s="24"/>
      <c r="N271" s="638"/>
      <c r="O271" s="638"/>
      <c r="P271" s="25"/>
      <c r="Q271" s="18"/>
      <c r="R271" s="18"/>
      <c r="S271" s="19"/>
      <c r="T271" s="20"/>
      <c r="U271" s="490"/>
      <c r="V271" s="20"/>
      <c r="W271" s="13"/>
      <c r="X271" s="22"/>
      <c r="Y271" s="23"/>
      <c r="Z271" s="776"/>
      <c r="AA271" s="12"/>
      <c r="AB271" s="12"/>
      <c r="AC271" s="12"/>
      <c r="AD271" s="12"/>
      <c r="AE271" s="903"/>
      <c r="AF271" s="903"/>
      <c r="AG271" s="638"/>
      <c r="AH271" s="901"/>
      <c r="AI271" s="901"/>
      <c r="AJ271" s="638"/>
      <c r="AK271" s="901"/>
      <c r="AL271" s="901"/>
      <c r="AM271" s="638"/>
      <c r="AN271" s="12"/>
      <c r="AO271" s="903"/>
      <c r="AP271" s="903"/>
      <c r="AQ271" s="903"/>
      <c r="AR271" s="903"/>
      <c r="AS271" s="903"/>
      <c r="AT271" s="903"/>
      <c r="AU271" s="903"/>
      <c r="AV271" s="903"/>
      <c r="AW271" s="903"/>
      <c r="AX271" s="638"/>
      <c r="AY271" s="642"/>
      <c r="AZ271" s="642"/>
      <c r="BA271" s="642"/>
      <c r="BB271" s="297"/>
      <c r="BC271" s="300"/>
      <c r="BI271" s="283"/>
    </row>
    <row r="272" spans="1:61" s="280" customFormat="1" ht="30" customHeight="1" thickBot="1">
      <c r="A272" s="918"/>
      <c r="B272" s="61"/>
      <c r="C272" s="165"/>
      <c r="D272" s="76"/>
      <c r="E272" s="381"/>
      <c r="F272" s="365"/>
      <c r="G272" s="365"/>
      <c r="H272" s="365"/>
      <c r="I272" s="170"/>
      <c r="J272" s="170"/>
      <c r="K272" s="170"/>
      <c r="L272" s="62"/>
      <c r="M272" s="170"/>
      <c r="N272" s="640"/>
      <c r="O272" s="640"/>
      <c r="P272" s="75"/>
      <c r="Q272" s="64"/>
      <c r="R272" s="64"/>
      <c r="S272" s="65"/>
      <c r="T272" s="66"/>
      <c r="U272" s="493"/>
      <c r="V272" s="66"/>
      <c r="W272" s="61"/>
      <c r="X272" s="68"/>
      <c r="Y272" s="69"/>
      <c r="Z272" s="777"/>
      <c r="AA272" s="70"/>
      <c r="AB272" s="70"/>
      <c r="AC272" s="70"/>
      <c r="AD272" s="70"/>
      <c r="AE272" s="906"/>
      <c r="AF272" s="906"/>
      <c r="AG272" s="637"/>
      <c r="AH272" s="902"/>
      <c r="AI272" s="902"/>
      <c r="AJ272" s="637"/>
      <c r="AK272" s="902"/>
      <c r="AL272" s="902"/>
      <c r="AM272" s="637"/>
      <c r="AN272" s="70"/>
      <c r="AO272" s="906"/>
      <c r="AP272" s="906"/>
      <c r="AQ272" s="906"/>
      <c r="AR272" s="906"/>
      <c r="AS272" s="906"/>
      <c r="AT272" s="906"/>
      <c r="AU272" s="906"/>
      <c r="AV272" s="906"/>
      <c r="AW272" s="906"/>
      <c r="AX272" s="640"/>
      <c r="AY272" s="641"/>
      <c r="AZ272" s="641"/>
      <c r="BA272" s="641"/>
      <c r="BB272" s="296"/>
      <c r="BC272" s="300"/>
      <c r="BI272" s="283"/>
    </row>
    <row r="273" spans="1:61" s="280" customFormat="1" ht="30" customHeight="1">
      <c r="A273" s="910"/>
      <c r="B273" s="48"/>
      <c r="C273" s="163"/>
      <c r="D273" s="49"/>
      <c r="E273" s="383"/>
      <c r="F273" s="363"/>
      <c r="G273" s="363"/>
      <c r="H273" s="363"/>
      <c r="I273" s="60"/>
      <c r="J273" s="60"/>
      <c r="K273" s="60"/>
      <c r="L273" s="50"/>
      <c r="M273" s="60"/>
      <c r="N273" s="639"/>
      <c r="O273" s="639"/>
      <c r="P273" s="74"/>
      <c r="Q273" s="53"/>
      <c r="R273" s="53"/>
      <c r="S273" s="54"/>
      <c r="T273" s="171"/>
      <c r="U273" s="494"/>
      <c r="V273" s="55"/>
      <c r="W273" s="48"/>
      <c r="X273" s="57"/>
      <c r="Y273" s="58"/>
      <c r="Z273" s="775"/>
      <c r="AA273" s="59"/>
      <c r="AB273" s="59"/>
      <c r="AC273" s="59"/>
      <c r="AD273" s="59"/>
      <c r="AE273" s="904"/>
      <c r="AF273" s="904"/>
      <c r="AG273" s="635"/>
      <c r="AH273" s="900"/>
      <c r="AI273" s="900"/>
      <c r="AJ273" s="635"/>
      <c r="AK273" s="900"/>
      <c r="AL273" s="900"/>
      <c r="AM273" s="635"/>
      <c r="AN273" s="59"/>
      <c r="AO273" s="904"/>
      <c r="AP273" s="904"/>
      <c r="AQ273" s="904"/>
      <c r="AR273" s="904"/>
      <c r="AS273" s="904"/>
      <c r="AT273" s="904"/>
      <c r="AU273" s="904"/>
      <c r="AV273" s="904"/>
      <c r="AW273" s="904"/>
      <c r="AX273" s="639"/>
      <c r="AY273" s="730"/>
      <c r="AZ273" s="730"/>
      <c r="BA273" s="730"/>
      <c r="BB273" s="298"/>
      <c r="BC273" s="300"/>
      <c r="BI273" s="283"/>
    </row>
    <row r="274" spans="1:61" s="280" customFormat="1" ht="30" customHeight="1">
      <c r="A274" s="911"/>
      <c r="B274" s="13"/>
      <c r="C274" s="164"/>
      <c r="D274" s="14"/>
      <c r="E274" s="299"/>
      <c r="F274" s="364"/>
      <c r="G274" s="364"/>
      <c r="H274" s="364"/>
      <c r="I274" s="24"/>
      <c r="J274" s="24"/>
      <c r="K274" s="24"/>
      <c r="L274" s="15"/>
      <c r="M274" s="24"/>
      <c r="N274" s="638"/>
      <c r="O274" s="638"/>
      <c r="P274" s="25"/>
      <c r="Q274" s="18"/>
      <c r="R274" s="18"/>
      <c r="S274" s="19"/>
      <c r="T274" s="20"/>
      <c r="U274" s="490"/>
      <c r="V274" s="20"/>
      <c r="W274" s="13"/>
      <c r="X274" s="22"/>
      <c r="Y274" s="23"/>
      <c r="Z274" s="776"/>
      <c r="AA274" s="12"/>
      <c r="AB274" s="12"/>
      <c r="AC274" s="12"/>
      <c r="AD274" s="12"/>
      <c r="AE274" s="903"/>
      <c r="AF274" s="903"/>
      <c r="AG274" s="638"/>
      <c r="AH274" s="901"/>
      <c r="AI274" s="901"/>
      <c r="AJ274" s="638"/>
      <c r="AK274" s="901"/>
      <c r="AL274" s="901"/>
      <c r="AM274" s="638"/>
      <c r="AN274" s="12"/>
      <c r="AO274" s="903"/>
      <c r="AP274" s="903"/>
      <c r="AQ274" s="903"/>
      <c r="AR274" s="903"/>
      <c r="AS274" s="903"/>
      <c r="AT274" s="903"/>
      <c r="AU274" s="903"/>
      <c r="AV274" s="903"/>
      <c r="AW274" s="903"/>
      <c r="AX274" s="638"/>
      <c r="AY274" s="642"/>
      <c r="AZ274" s="642"/>
      <c r="BA274" s="642"/>
      <c r="BB274" s="297"/>
      <c r="BC274" s="300"/>
      <c r="BI274" s="283"/>
    </row>
    <row r="275" spans="1:61" s="280" customFormat="1" ht="30" customHeight="1">
      <c r="A275" s="911"/>
      <c r="B275" s="13"/>
      <c r="C275" s="164"/>
      <c r="D275" s="14"/>
      <c r="E275" s="299"/>
      <c r="F275" s="364"/>
      <c r="G275" s="364"/>
      <c r="H275" s="364"/>
      <c r="I275" s="24"/>
      <c r="J275" s="24"/>
      <c r="K275" s="24"/>
      <c r="L275" s="15"/>
      <c r="M275" s="24"/>
      <c r="N275" s="638"/>
      <c r="O275" s="638"/>
      <c r="P275" s="25"/>
      <c r="Q275" s="18"/>
      <c r="R275" s="18"/>
      <c r="S275" s="19"/>
      <c r="T275" s="20"/>
      <c r="U275" s="490"/>
      <c r="V275" s="20"/>
      <c r="W275" s="13"/>
      <c r="X275" s="22"/>
      <c r="Y275" s="23"/>
      <c r="Z275" s="776"/>
      <c r="AA275" s="12"/>
      <c r="AB275" s="12"/>
      <c r="AC275" s="12"/>
      <c r="AD275" s="12"/>
      <c r="AE275" s="903"/>
      <c r="AF275" s="903"/>
      <c r="AG275" s="638"/>
      <c r="AH275" s="901"/>
      <c r="AI275" s="901"/>
      <c r="AJ275" s="638"/>
      <c r="AK275" s="901"/>
      <c r="AL275" s="901"/>
      <c r="AM275" s="638"/>
      <c r="AN275" s="12"/>
      <c r="AO275" s="903"/>
      <c r="AP275" s="903"/>
      <c r="AQ275" s="903"/>
      <c r="AR275" s="903"/>
      <c r="AS275" s="903"/>
      <c r="AT275" s="903"/>
      <c r="AU275" s="903"/>
      <c r="AV275" s="903"/>
      <c r="AW275" s="903"/>
      <c r="AX275" s="638"/>
      <c r="AY275" s="642"/>
      <c r="AZ275" s="642"/>
      <c r="BA275" s="642"/>
      <c r="BB275" s="297"/>
      <c r="BC275" s="300"/>
      <c r="BI275" s="283"/>
    </row>
    <row r="276" spans="1:61" s="280" customFormat="1" ht="30" customHeight="1">
      <c r="A276" s="911"/>
      <c r="B276" s="13"/>
      <c r="C276" s="164"/>
      <c r="D276" s="14"/>
      <c r="E276" s="299"/>
      <c r="F276" s="364"/>
      <c r="G276" s="364"/>
      <c r="H276" s="364"/>
      <c r="I276" s="24"/>
      <c r="J276" s="24"/>
      <c r="K276" s="24"/>
      <c r="L276" s="15"/>
      <c r="M276" s="24"/>
      <c r="N276" s="638"/>
      <c r="O276" s="638"/>
      <c r="P276" s="25"/>
      <c r="Q276" s="18"/>
      <c r="R276" s="18"/>
      <c r="S276" s="19"/>
      <c r="T276" s="20"/>
      <c r="U276" s="490"/>
      <c r="V276" s="20"/>
      <c r="W276" s="13"/>
      <c r="X276" s="22"/>
      <c r="Y276" s="23"/>
      <c r="Z276" s="776"/>
      <c r="AA276" s="12"/>
      <c r="AB276" s="12"/>
      <c r="AC276" s="12"/>
      <c r="AD276" s="12"/>
      <c r="AE276" s="903"/>
      <c r="AF276" s="903"/>
      <c r="AG276" s="638"/>
      <c r="AH276" s="901"/>
      <c r="AI276" s="901"/>
      <c r="AJ276" s="638"/>
      <c r="AK276" s="901"/>
      <c r="AL276" s="901"/>
      <c r="AM276" s="638"/>
      <c r="AN276" s="12"/>
      <c r="AO276" s="903"/>
      <c r="AP276" s="903"/>
      <c r="AQ276" s="903"/>
      <c r="AR276" s="903"/>
      <c r="AS276" s="903"/>
      <c r="AT276" s="903"/>
      <c r="AU276" s="903"/>
      <c r="AV276" s="903"/>
      <c r="AW276" s="903"/>
      <c r="AX276" s="638"/>
      <c r="AY276" s="642"/>
      <c r="AZ276" s="642"/>
      <c r="BA276" s="642"/>
      <c r="BB276" s="297"/>
      <c r="BC276" s="300"/>
      <c r="BI276" s="283"/>
    </row>
    <row r="277" spans="1:61" s="280" customFormat="1" ht="30" customHeight="1">
      <c r="A277" s="911"/>
      <c r="B277" s="13"/>
      <c r="C277" s="164"/>
      <c r="D277" s="14"/>
      <c r="E277" s="299"/>
      <c r="F277" s="364"/>
      <c r="G277" s="364"/>
      <c r="H277" s="364"/>
      <c r="I277" s="24"/>
      <c r="J277" s="24"/>
      <c r="K277" s="24"/>
      <c r="L277" s="15"/>
      <c r="M277" s="24"/>
      <c r="N277" s="638"/>
      <c r="O277" s="638"/>
      <c r="P277" s="25"/>
      <c r="Q277" s="18"/>
      <c r="R277" s="18"/>
      <c r="S277" s="19"/>
      <c r="T277" s="20"/>
      <c r="U277" s="490"/>
      <c r="V277" s="20"/>
      <c r="W277" s="13"/>
      <c r="X277" s="22"/>
      <c r="Y277" s="23"/>
      <c r="Z277" s="776"/>
      <c r="AA277" s="12"/>
      <c r="AB277" s="12"/>
      <c r="AC277" s="12"/>
      <c r="AD277" s="12"/>
      <c r="AE277" s="903"/>
      <c r="AF277" s="903"/>
      <c r="AG277" s="638"/>
      <c r="AH277" s="901"/>
      <c r="AI277" s="901"/>
      <c r="AJ277" s="638"/>
      <c r="AK277" s="901"/>
      <c r="AL277" s="901"/>
      <c r="AM277" s="638"/>
      <c r="AN277" s="12"/>
      <c r="AO277" s="903"/>
      <c r="AP277" s="903"/>
      <c r="AQ277" s="903"/>
      <c r="AR277" s="903"/>
      <c r="AS277" s="903"/>
      <c r="AT277" s="903"/>
      <c r="AU277" s="903"/>
      <c r="AV277" s="903"/>
      <c r="AW277" s="903"/>
      <c r="AX277" s="638"/>
      <c r="AY277" s="642"/>
      <c r="AZ277" s="642"/>
      <c r="BA277" s="642"/>
      <c r="BB277" s="297"/>
      <c r="BC277" s="300"/>
      <c r="BI277" s="283"/>
    </row>
    <row r="278" spans="1:61" s="280" customFormat="1" ht="30" customHeight="1" thickBot="1">
      <c r="A278" s="918"/>
      <c r="B278" s="61"/>
      <c r="C278" s="165"/>
      <c r="D278" s="76"/>
      <c r="E278" s="381"/>
      <c r="F278" s="365"/>
      <c r="G278" s="365"/>
      <c r="H278" s="365"/>
      <c r="I278" s="170"/>
      <c r="J278" s="170"/>
      <c r="K278" s="170"/>
      <c r="L278" s="62"/>
      <c r="M278" s="170"/>
      <c r="N278" s="640"/>
      <c r="O278" s="640"/>
      <c r="P278" s="75"/>
      <c r="Q278" s="64"/>
      <c r="R278" s="64"/>
      <c r="S278" s="65"/>
      <c r="T278" s="66"/>
      <c r="U278" s="493"/>
      <c r="V278" s="66"/>
      <c r="W278" s="61"/>
      <c r="X278" s="68"/>
      <c r="Y278" s="69"/>
      <c r="Z278" s="777"/>
      <c r="AA278" s="70"/>
      <c r="AB278" s="70"/>
      <c r="AC278" s="70"/>
      <c r="AD278" s="70"/>
      <c r="AE278" s="906"/>
      <c r="AF278" s="906"/>
      <c r="AG278" s="637"/>
      <c r="AH278" s="902"/>
      <c r="AI278" s="902"/>
      <c r="AJ278" s="637"/>
      <c r="AK278" s="902"/>
      <c r="AL278" s="902"/>
      <c r="AM278" s="637"/>
      <c r="AN278" s="70"/>
      <c r="AO278" s="906"/>
      <c r="AP278" s="906"/>
      <c r="AQ278" s="906"/>
      <c r="AR278" s="906"/>
      <c r="AS278" s="906"/>
      <c r="AT278" s="906"/>
      <c r="AU278" s="906"/>
      <c r="AV278" s="906"/>
      <c r="AW278" s="906"/>
      <c r="AX278" s="640"/>
      <c r="AY278" s="641"/>
      <c r="AZ278" s="641"/>
      <c r="BA278" s="641"/>
      <c r="BB278" s="296"/>
      <c r="BC278" s="300"/>
      <c r="BI278" s="283"/>
    </row>
    <row r="279" spans="1:61" s="280" customFormat="1" ht="30" customHeight="1">
      <c r="A279" s="647"/>
      <c r="B279" s="48"/>
      <c r="C279" s="163"/>
      <c r="D279" s="49"/>
      <c r="E279" s="383"/>
      <c r="F279" s="363"/>
      <c r="G279" s="363"/>
      <c r="H279" s="363"/>
      <c r="I279" s="60"/>
      <c r="J279" s="60"/>
      <c r="K279" s="60"/>
      <c r="L279" s="50"/>
      <c r="M279" s="60"/>
      <c r="N279" s="639"/>
      <c r="O279" s="639"/>
      <c r="P279" s="74"/>
      <c r="Q279" s="53"/>
      <c r="R279" s="53"/>
      <c r="S279" s="54"/>
      <c r="T279" s="171"/>
      <c r="U279" s="494"/>
      <c r="V279" s="55"/>
      <c r="W279" s="48"/>
      <c r="X279" s="57"/>
      <c r="Y279" s="58"/>
      <c r="Z279" s="775"/>
      <c r="AA279" s="59"/>
      <c r="AB279" s="59"/>
      <c r="AC279" s="59"/>
      <c r="AD279" s="59"/>
      <c r="AE279" s="639"/>
      <c r="AF279" s="639"/>
      <c r="AG279" s="635"/>
      <c r="AH279" s="635"/>
      <c r="AI279" s="635"/>
      <c r="AJ279" s="635"/>
      <c r="AK279" s="635"/>
      <c r="AL279" s="635"/>
      <c r="AM279" s="635"/>
      <c r="AN279" s="59"/>
      <c r="AO279" s="904"/>
      <c r="AP279" s="904"/>
      <c r="AQ279" s="904"/>
      <c r="AR279" s="904"/>
      <c r="AS279" s="904"/>
      <c r="AT279" s="904"/>
      <c r="AU279" s="904"/>
      <c r="AV279" s="904"/>
      <c r="AW279" s="904"/>
      <c r="AX279" s="639"/>
      <c r="AY279" s="730"/>
      <c r="AZ279" s="730"/>
      <c r="BA279" s="730"/>
      <c r="BB279" s="298"/>
      <c r="BC279" s="300"/>
      <c r="BI279" s="283"/>
    </row>
    <row r="280" spans="1:61" s="282" customFormat="1">
      <c r="A280" s="31"/>
      <c r="B280" s="31"/>
      <c r="C280" s="166"/>
      <c r="D280" s="261"/>
      <c r="E280" s="261"/>
      <c r="F280" s="261"/>
      <c r="G280" s="261"/>
      <c r="H280" s="261"/>
      <c r="I280" s="261"/>
      <c r="J280" s="261"/>
      <c r="K280" s="261"/>
      <c r="L280" s="33"/>
      <c r="M280" s="261"/>
      <c r="N280" s="638"/>
      <c r="O280" s="638"/>
      <c r="P280" s="34"/>
      <c r="Q280" s="35"/>
      <c r="R280" s="36"/>
      <c r="S280" s="37"/>
      <c r="T280" s="21"/>
      <c r="U280" s="495"/>
      <c r="V280" s="38"/>
      <c r="W280" s="21"/>
      <c r="X280" s="21"/>
      <c r="Y280" s="21"/>
      <c r="Z280" s="779"/>
      <c r="AA280" s="21"/>
      <c r="AB280" s="30"/>
      <c r="AC280" s="30"/>
      <c r="AD280" s="30"/>
      <c r="AE280" s="13"/>
      <c r="AF280" s="13"/>
      <c r="AG280" s="13"/>
      <c r="AH280" s="13"/>
      <c r="AI280" s="13"/>
      <c r="AJ280" s="13"/>
      <c r="AK280" s="13"/>
      <c r="AL280" s="13"/>
      <c r="AM280" s="13"/>
      <c r="AN280" s="30"/>
      <c r="AO280" s="31"/>
      <c r="AP280" s="39"/>
      <c r="AQ280" s="39"/>
      <c r="AR280" s="31"/>
      <c r="AS280" s="39"/>
      <c r="AT280" s="39"/>
      <c r="AU280" s="39"/>
      <c r="AV280" s="39"/>
      <c r="AW280" s="39"/>
      <c r="AX280" s="13"/>
      <c r="AY280" s="13"/>
      <c r="AZ280" s="13"/>
      <c r="BA280" s="13"/>
      <c r="BB280" s="291"/>
      <c r="BC280" s="302"/>
      <c r="BI280" s="287"/>
    </row>
    <row r="281" spans="1:61" s="282" customFormat="1">
      <c r="A281" s="31"/>
      <c r="B281" s="31"/>
      <c r="C281" s="166"/>
      <c r="D281" s="261"/>
      <c r="E281" s="261"/>
      <c r="F281" s="261"/>
      <c r="G281" s="261"/>
      <c r="H281" s="261"/>
      <c r="I281" s="261"/>
      <c r="J281" s="261"/>
      <c r="K281" s="261"/>
      <c r="L281" s="33"/>
      <c r="M281" s="261"/>
      <c r="N281" s="638"/>
      <c r="O281" s="638"/>
      <c r="P281" s="34"/>
      <c r="Q281" s="35"/>
      <c r="R281" s="36"/>
      <c r="S281" s="37"/>
      <c r="T281" s="21"/>
      <c r="U281" s="495"/>
      <c r="V281" s="38"/>
      <c r="W281" s="21"/>
      <c r="X281" s="21"/>
      <c r="Y281" s="21"/>
      <c r="Z281" s="779"/>
      <c r="AA281" s="21"/>
      <c r="AB281" s="30"/>
      <c r="AC281" s="30"/>
      <c r="AD281" s="30"/>
      <c r="AE281" s="13"/>
      <c r="AF281" s="13"/>
      <c r="AG281" s="13"/>
      <c r="AH281" s="13"/>
      <c r="AI281" s="13"/>
      <c r="AJ281" s="13"/>
      <c r="AK281" s="13"/>
      <c r="AL281" s="13"/>
      <c r="AM281" s="13"/>
      <c r="AN281" s="30"/>
      <c r="AO281" s="31"/>
      <c r="AP281" s="39"/>
      <c r="AQ281" s="39"/>
      <c r="AR281" s="31"/>
      <c r="AS281" s="39"/>
      <c r="AT281" s="39"/>
      <c r="AU281" s="39"/>
      <c r="AV281" s="39"/>
      <c r="AW281" s="39"/>
      <c r="AX281" s="13"/>
      <c r="AY281" s="13"/>
      <c r="AZ281" s="13"/>
      <c r="BA281" s="13"/>
      <c r="BB281" s="291"/>
      <c r="BC281" s="302"/>
      <c r="BI281" s="287"/>
    </row>
    <row r="282" spans="1:61" s="282" customFormat="1">
      <c r="A282" s="31"/>
      <c r="B282" s="31"/>
      <c r="C282" s="166"/>
      <c r="D282" s="261"/>
      <c r="E282" s="261"/>
      <c r="F282" s="261"/>
      <c r="G282" s="261"/>
      <c r="H282" s="261"/>
      <c r="I282" s="261"/>
      <c r="J282" s="261"/>
      <c r="K282" s="261"/>
      <c r="L282" s="33"/>
      <c r="M282" s="261"/>
      <c r="N282" s="638"/>
      <c r="O282" s="638"/>
      <c r="P282" s="34"/>
      <c r="Q282" s="35"/>
      <c r="R282" s="36"/>
      <c r="S282" s="37"/>
      <c r="T282" s="21"/>
      <c r="U282" s="495"/>
      <c r="V282" s="38"/>
      <c r="W282" s="21"/>
      <c r="X282" s="21"/>
      <c r="Y282" s="21"/>
      <c r="Z282" s="779"/>
      <c r="AA282" s="21"/>
      <c r="AB282" s="30"/>
      <c r="AC282" s="30"/>
      <c r="AD282" s="30"/>
      <c r="AE282" s="13"/>
      <c r="AF282" s="13"/>
      <c r="AG282" s="13"/>
      <c r="AH282" s="13"/>
      <c r="AI282" s="13"/>
      <c r="AJ282" s="13"/>
      <c r="AK282" s="13"/>
      <c r="AL282" s="13"/>
      <c r="AM282" s="13"/>
      <c r="AN282" s="30"/>
      <c r="AO282" s="31"/>
      <c r="AP282" s="39"/>
      <c r="AQ282" s="39"/>
      <c r="AR282" s="31"/>
      <c r="AS282" s="39"/>
      <c r="AT282" s="39"/>
      <c r="AU282" s="39"/>
      <c r="AV282" s="39"/>
      <c r="AW282" s="39"/>
      <c r="AX282" s="13"/>
      <c r="AY282" s="13"/>
      <c r="AZ282" s="13"/>
      <c r="BA282" s="13"/>
      <c r="BB282" s="291"/>
      <c r="BC282" s="302"/>
      <c r="BI282" s="287"/>
    </row>
    <row r="283" spans="1:61" s="282" customFormat="1">
      <c r="A283" s="31"/>
      <c r="B283" s="31"/>
      <c r="C283" s="166"/>
      <c r="D283" s="261"/>
      <c r="E283" s="261"/>
      <c r="F283" s="261"/>
      <c r="G283" s="261"/>
      <c r="H283" s="261"/>
      <c r="I283" s="261"/>
      <c r="J283" s="261"/>
      <c r="K283" s="261"/>
      <c r="L283" s="33"/>
      <c r="M283" s="261"/>
      <c r="N283" s="638"/>
      <c r="O283" s="638"/>
      <c r="P283" s="34"/>
      <c r="Q283" s="35"/>
      <c r="R283" s="36"/>
      <c r="S283" s="37"/>
      <c r="T283" s="21"/>
      <c r="U283" s="495"/>
      <c r="V283" s="38"/>
      <c r="W283" s="21"/>
      <c r="X283" s="21"/>
      <c r="Y283" s="21"/>
      <c r="Z283" s="779"/>
      <c r="AA283" s="21"/>
      <c r="AB283" s="30"/>
      <c r="AC283" s="30"/>
      <c r="AD283" s="30"/>
      <c r="AE283" s="13"/>
      <c r="AF283" s="13"/>
      <c r="AG283" s="13"/>
      <c r="AH283" s="13"/>
      <c r="AI283" s="13"/>
      <c r="AJ283" s="13"/>
      <c r="AK283" s="13"/>
      <c r="AL283" s="13"/>
      <c r="AM283" s="13"/>
      <c r="AN283" s="30"/>
      <c r="AO283" s="31"/>
      <c r="AP283" s="39"/>
      <c r="AQ283" s="39"/>
      <c r="AR283" s="31"/>
      <c r="AS283" s="39"/>
      <c r="AT283" s="39"/>
      <c r="AU283" s="39"/>
      <c r="AV283" s="39"/>
      <c r="AW283" s="39"/>
      <c r="AX283" s="13"/>
      <c r="AY283" s="13"/>
      <c r="AZ283" s="13"/>
      <c r="BA283" s="13"/>
      <c r="BB283" s="291"/>
      <c r="BC283" s="302"/>
      <c r="BI283" s="287"/>
    </row>
    <row r="284" spans="1:61" s="282" customFormat="1">
      <c r="A284" s="31"/>
      <c r="B284" s="31"/>
      <c r="C284" s="166"/>
      <c r="D284" s="261"/>
      <c r="E284" s="261"/>
      <c r="F284" s="261"/>
      <c r="G284" s="261"/>
      <c r="H284" s="261"/>
      <c r="I284" s="261"/>
      <c r="J284" s="261"/>
      <c r="K284" s="261"/>
      <c r="L284" s="33"/>
      <c r="M284" s="261"/>
      <c r="N284" s="638"/>
      <c r="O284" s="638"/>
      <c r="P284" s="34"/>
      <c r="Q284" s="35"/>
      <c r="R284" s="36"/>
      <c r="S284" s="37"/>
      <c r="T284" s="21"/>
      <c r="U284" s="495"/>
      <c r="V284" s="38"/>
      <c r="W284" s="21"/>
      <c r="X284" s="21"/>
      <c r="Y284" s="21"/>
      <c r="Z284" s="779"/>
      <c r="AA284" s="21"/>
      <c r="AB284" s="30"/>
      <c r="AC284" s="30"/>
      <c r="AD284" s="30"/>
      <c r="AE284" s="13"/>
      <c r="AF284" s="13"/>
      <c r="AG284" s="13"/>
      <c r="AH284" s="13"/>
      <c r="AI284" s="13"/>
      <c r="AJ284" s="13"/>
      <c r="AK284" s="13"/>
      <c r="AL284" s="13"/>
      <c r="AM284" s="13"/>
      <c r="AN284" s="30"/>
      <c r="AO284" s="31"/>
      <c r="AP284" s="39"/>
      <c r="AQ284" s="39"/>
      <c r="AR284" s="31"/>
      <c r="AS284" s="39"/>
      <c r="AT284" s="39"/>
      <c r="AU284" s="39"/>
      <c r="AV284" s="39"/>
      <c r="AW284" s="39"/>
      <c r="AX284" s="13"/>
      <c r="AY284" s="13"/>
      <c r="AZ284" s="13"/>
      <c r="BA284" s="13"/>
      <c r="BB284" s="291"/>
      <c r="BC284" s="302"/>
      <c r="BI284" s="287"/>
    </row>
    <row r="285" spans="1:61" s="282" customFormat="1">
      <c r="A285" s="31"/>
      <c r="B285" s="31"/>
      <c r="C285" s="166"/>
      <c r="D285" s="261"/>
      <c r="E285" s="261"/>
      <c r="F285" s="261"/>
      <c r="G285" s="261"/>
      <c r="H285" s="261"/>
      <c r="I285" s="261"/>
      <c r="J285" s="261"/>
      <c r="K285" s="261"/>
      <c r="L285" s="33"/>
      <c r="M285" s="261"/>
      <c r="N285" s="638"/>
      <c r="O285" s="638"/>
      <c r="P285" s="34"/>
      <c r="Q285" s="35"/>
      <c r="R285" s="36"/>
      <c r="S285" s="37"/>
      <c r="T285" s="21"/>
      <c r="U285" s="495"/>
      <c r="V285" s="38"/>
      <c r="W285" s="21"/>
      <c r="X285" s="21"/>
      <c r="Y285" s="21"/>
      <c r="Z285" s="779"/>
      <c r="AA285" s="21"/>
      <c r="AB285" s="30"/>
      <c r="AC285" s="30"/>
      <c r="AD285" s="30"/>
      <c r="AE285" s="13"/>
      <c r="AF285" s="13"/>
      <c r="AG285" s="13"/>
      <c r="AH285" s="13"/>
      <c r="AI285" s="13"/>
      <c r="AJ285" s="13"/>
      <c r="AK285" s="13"/>
      <c r="AL285" s="13"/>
      <c r="AM285" s="13"/>
      <c r="AN285" s="30"/>
      <c r="AO285" s="31"/>
      <c r="AP285" s="39"/>
      <c r="AQ285" s="39"/>
      <c r="AR285" s="31"/>
      <c r="AS285" s="39"/>
      <c r="AT285" s="39"/>
      <c r="AU285" s="39"/>
      <c r="AV285" s="39"/>
      <c r="AW285" s="39"/>
      <c r="AX285" s="13"/>
      <c r="AY285" s="13"/>
      <c r="AZ285" s="13"/>
      <c r="BA285" s="13"/>
      <c r="BB285" s="291"/>
      <c r="BC285" s="302"/>
      <c r="BI285" s="287"/>
    </row>
    <row r="286" spans="1:61" s="282" customFormat="1">
      <c r="A286" s="31"/>
      <c r="B286" s="31"/>
      <c r="C286" s="166"/>
      <c r="D286" s="261"/>
      <c r="E286" s="261"/>
      <c r="F286" s="261"/>
      <c r="G286" s="261"/>
      <c r="H286" s="261"/>
      <c r="I286" s="261"/>
      <c r="J286" s="261"/>
      <c r="K286" s="261"/>
      <c r="L286" s="33"/>
      <c r="M286" s="261"/>
      <c r="N286" s="638"/>
      <c r="O286" s="638"/>
      <c r="P286" s="34"/>
      <c r="Q286" s="35"/>
      <c r="R286" s="36"/>
      <c r="S286" s="37"/>
      <c r="T286" s="21"/>
      <c r="U286" s="495"/>
      <c r="V286" s="38"/>
      <c r="W286" s="21"/>
      <c r="X286" s="21"/>
      <c r="Y286" s="21"/>
      <c r="Z286" s="779"/>
      <c r="AA286" s="21"/>
      <c r="AB286" s="30"/>
      <c r="AC286" s="30"/>
      <c r="AD286" s="30"/>
      <c r="AE286" s="13"/>
      <c r="AF286" s="13"/>
      <c r="AG286" s="13"/>
      <c r="AH286" s="13"/>
      <c r="AI286" s="13"/>
      <c r="AJ286" s="13"/>
      <c r="AK286" s="13"/>
      <c r="AL286" s="13"/>
      <c r="AM286" s="13"/>
      <c r="AN286" s="30"/>
      <c r="AO286" s="31"/>
      <c r="AP286" s="39"/>
      <c r="AQ286" s="39"/>
      <c r="AR286" s="31"/>
      <c r="AS286" s="39"/>
      <c r="AT286" s="39"/>
      <c r="AU286" s="39"/>
      <c r="AV286" s="39"/>
      <c r="AW286" s="39"/>
      <c r="AX286" s="13"/>
      <c r="AY286" s="13"/>
      <c r="AZ286" s="13"/>
      <c r="BA286" s="13"/>
      <c r="BB286" s="291"/>
      <c r="BC286" s="302"/>
      <c r="BI286" s="287"/>
    </row>
    <row r="287" spans="1:61" s="282" customFormat="1">
      <c r="A287" s="31"/>
      <c r="B287" s="31"/>
      <c r="C287" s="166"/>
      <c r="D287" s="261"/>
      <c r="E287" s="261"/>
      <c r="F287" s="261"/>
      <c r="G287" s="261"/>
      <c r="H287" s="261"/>
      <c r="I287" s="261"/>
      <c r="J287" s="261"/>
      <c r="K287" s="261"/>
      <c r="L287" s="33"/>
      <c r="M287" s="261"/>
      <c r="N287" s="638"/>
      <c r="O287" s="638"/>
      <c r="P287" s="34"/>
      <c r="Q287" s="35"/>
      <c r="R287" s="36"/>
      <c r="S287" s="37"/>
      <c r="T287" s="21"/>
      <c r="U287" s="495"/>
      <c r="V287" s="38"/>
      <c r="W287" s="21"/>
      <c r="X287" s="21"/>
      <c r="Y287" s="21"/>
      <c r="Z287" s="779"/>
      <c r="AA287" s="21"/>
      <c r="AB287" s="30"/>
      <c r="AC287" s="30"/>
      <c r="AD287" s="30"/>
      <c r="AE287" s="13"/>
      <c r="AF287" s="13"/>
      <c r="AG287" s="13"/>
      <c r="AH287" s="13"/>
      <c r="AI287" s="13"/>
      <c r="AJ287" s="13"/>
      <c r="AK287" s="13"/>
      <c r="AL287" s="13"/>
      <c r="AM287" s="13"/>
      <c r="AN287" s="30"/>
      <c r="AO287" s="31"/>
      <c r="AP287" s="39"/>
      <c r="AQ287" s="39"/>
      <c r="AR287" s="31"/>
      <c r="AS287" s="39"/>
      <c r="AT287" s="39"/>
      <c r="AU287" s="39"/>
      <c r="AV287" s="39"/>
      <c r="AW287" s="39"/>
      <c r="AX287" s="13"/>
      <c r="AY287" s="13"/>
      <c r="AZ287" s="13"/>
      <c r="BA287" s="13"/>
      <c r="BB287" s="291"/>
      <c r="BC287" s="302"/>
      <c r="BI287" s="287"/>
    </row>
    <row r="288" spans="1:61" s="282" customFormat="1">
      <c r="A288" s="31"/>
      <c r="B288" s="31"/>
      <c r="C288" s="166"/>
      <c r="D288" s="261"/>
      <c r="E288" s="261"/>
      <c r="F288" s="261"/>
      <c r="G288" s="261"/>
      <c r="H288" s="261"/>
      <c r="I288" s="261"/>
      <c r="J288" s="261"/>
      <c r="K288" s="261"/>
      <c r="L288" s="33"/>
      <c r="M288" s="261"/>
      <c r="N288" s="638"/>
      <c r="O288" s="638"/>
      <c r="P288" s="34"/>
      <c r="Q288" s="35"/>
      <c r="R288" s="36"/>
      <c r="S288" s="37"/>
      <c r="T288" s="21"/>
      <c r="U288" s="495"/>
      <c r="V288" s="38"/>
      <c r="W288" s="21"/>
      <c r="X288" s="21"/>
      <c r="Y288" s="21"/>
      <c r="Z288" s="779"/>
      <c r="AA288" s="21"/>
      <c r="AB288" s="30"/>
      <c r="AC288" s="30"/>
      <c r="AD288" s="30"/>
      <c r="AE288" s="13"/>
      <c r="AF288" s="13"/>
      <c r="AG288" s="13"/>
      <c r="AH288" s="13"/>
      <c r="AI288" s="13"/>
      <c r="AJ288" s="13"/>
      <c r="AK288" s="13"/>
      <c r="AL288" s="13"/>
      <c r="AM288" s="13"/>
      <c r="AN288" s="30"/>
      <c r="AO288" s="31"/>
      <c r="AP288" s="39"/>
      <c r="AQ288" s="39"/>
      <c r="AR288" s="31"/>
      <c r="AS288" s="39"/>
      <c r="AT288" s="39"/>
      <c r="AU288" s="39"/>
      <c r="AV288" s="39"/>
      <c r="AW288" s="39"/>
      <c r="AX288" s="13"/>
      <c r="AY288" s="13"/>
      <c r="AZ288" s="13"/>
      <c r="BA288" s="13"/>
      <c r="BB288" s="291"/>
      <c r="BC288" s="302"/>
      <c r="BI288" s="287"/>
    </row>
    <row r="289" spans="1:61" s="282" customFormat="1">
      <c r="A289" s="31"/>
      <c r="B289" s="31"/>
      <c r="C289" s="166"/>
      <c r="D289" s="261"/>
      <c r="E289" s="261"/>
      <c r="F289" s="261"/>
      <c r="G289" s="261"/>
      <c r="H289" s="261"/>
      <c r="I289" s="261"/>
      <c r="J289" s="261"/>
      <c r="K289" s="261"/>
      <c r="L289" s="33"/>
      <c r="M289" s="261"/>
      <c r="N289" s="638"/>
      <c r="O289" s="638"/>
      <c r="P289" s="34"/>
      <c r="Q289" s="35"/>
      <c r="R289" s="36"/>
      <c r="S289" s="37"/>
      <c r="T289" s="21"/>
      <c r="U289" s="495"/>
      <c r="V289" s="38"/>
      <c r="W289" s="21"/>
      <c r="X289" s="21"/>
      <c r="Y289" s="21"/>
      <c r="Z289" s="779"/>
      <c r="AA289" s="21"/>
      <c r="AB289" s="30"/>
      <c r="AC289" s="30"/>
      <c r="AD289" s="30"/>
      <c r="AE289" s="13"/>
      <c r="AF289" s="13"/>
      <c r="AG289" s="13"/>
      <c r="AH289" s="13"/>
      <c r="AI289" s="13"/>
      <c r="AJ289" s="13"/>
      <c r="AK289" s="13"/>
      <c r="AL289" s="13"/>
      <c r="AM289" s="13"/>
      <c r="AN289" s="30"/>
      <c r="AO289" s="31"/>
      <c r="AP289" s="39"/>
      <c r="AQ289" s="39"/>
      <c r="AR289" s="31"/>
      <c r="AS289" s="39"/>
      <c r="AT289" s="39"/>
      <c r="AU289" s="39"/>
      <c r="AV289" s="39"/>
      <c r="AW289" s="39"/>
      <c r="AX289" s="13"/>
      <c r="AY289" s="13"/>
      <c r="AZ289" s="13"/>
      <c r="BA289" s="13"/>
      <c r="BB289" s="291"/>
      <c r="BC289" s="302"/>
      <c r="BI289" s="287"/>
    </row>
    <row r="290" spans="1:61" s="282" customFormat="1">
      <c r="A290" s="31"/>
      <c r="B290" s="31"/>
      <c r="C290" s="166"/>
      <c r="D290" s="261"/>
      <c r="E290" s="261"/>
      <c r="F290" s="261"/>
      <c r="G290" s="261"/>
      <c r="H290" s="261"/>
      <c r="I290" s="261"/>
      <c r="J290" s="261"/>
      <c r="K290" s="261"/>
      <c r="L290" s="33"/>
      <c r="M290" s="261"/>
      <c r="N290" s="638"/>
      <c r="O290" s="638"/>
      <c r="P290" s="34"/>
      <c r="Q290" s="35"/>
      <c r="R290" s="36"/>
      <c r="S290" s="37"/>
      <c r="T290" s="21"/>
      <c r="U290" s="495"/>
      <c r="V290" s="38"/>
      <c r="W290" s="21"/>
      <c r="X290" s="21"/>
      <c r="Y290" s="21"/>
      <c r="Z290" s="779"/>
      <c r="AA290" s="21"/>
      <c r="AB290" s="30"/>
      <c r="AC290" s="30"/>
      <c r="AD290" s="30"/>
      <c r="AE290" s="13"/>
      <c r="AF290" s="13"/>
      <c r="AG290" s="13"/>
      <c r="AH290" s="13"/>
      <c r="AI290" s="13"/>
      <c r="AJ290" s="13"/>
      <c r="AK290" s="13"/>
      <c r="AL290" s="13"/>
      <c r="AM290" s="13"/>
      <c r="AN290" s="30"/>
      <c r="AO290" s="31"/>
      <c r="AP290" s="39"/>
      <c r="AQ290" s="39"/>
      <c r="AR290" s="31"/>
      <c r="AS290" s="39"/>
      <c r="AT290" s="39"/>
      <c r="AU290" s="39"/>
      <c r="AV290" s="39"/>
      <c r="AW290" s="39"/>
      <c r="AX290" s="13"/>
      <c r="AY290" s="13"/>
      <c r="AZ290" s="13"/>
      <c r="BA290" s="13"/>
      <c r="BB290" s="291"/>
      <c r="BC290" s="302"/>
      <c r="BI290" s="287"/>
    </row>
    <row r="291" spans="1:61" s="282" customFormat="1">
      <c r="A291" s="31"/>
      <c r="B291" s="31"/>
      <c r="C291" s="166"/>
      <c r="D291" s="261"/>
      <c r="E291" s="261"/>
      <c r="F291" s="261"/>
      <c r="G291" s="261"/>
      <c r="H291" s="261"/>
      <c r="I291" s="261"/>
      <c r="J291" s="261"/>
      <c r="K291" s="261"/>
      <c r="L291" s="33"/>
      <c r="M291" s="261"/>
      <c r="N291" s="638"/>
      <c r="O291" s="638"/>
      <c r="P291" s="34"/>
      <c r="Q291" s="35"/>
      <c r="R291" s="36"/>
      <c r="S291" s="37"/>
      <c r="T291" s="21"/>
      <c r="U291" s="495"/>
      <c r="V291" s="38"/>
      <c r="W291" s="21"/>
      <c r="X291" s="21"/>
      <c r="Y291" s="21"/>
      <c r="Z291" s="779"/>
      <c r="AA291" s="21"/>
      <c r="AB291" s="30"/>
      <c r="AC291" s="30"/>
      <c r="AD291" s="30"/>
      <c r="AE291" s="13"/>
      <c r="AF291" s="13"/>
      <c r="AG291" s="13"/>
      <c r="AH291" s="13"/>
      <c r="AI291" s="13"/>
      <c r="AJ291" s="13"/>
      <c r="AK291" s="13"/>
      <c r="AL291" s="13"/>
      <c r="AM291" s="13"/>
      <c r="AN291" s="30"/>
      <c r="AO291" s="31"/>
      <c r="AP291" s="39"/>
      <c r="AQ291" s="39"/>
      <c r="AR291" s="31"/>
      <c r="AS291" s="39"/>
      <c r="AT291" s="39"/>
      <c r="AU291" s="39"/>
      <c r="AV291" s="39"/>
      <c r="AW291" s="39"/>
      <c r="AX291" s="13"/>
      <c r="AY291" s="13"/>
      <c r="AZ291" s="13"/>
      <c r="BA291" s="13"/>
      <c r="BB291" s="291"/>
      <c r="BC291" s="302"/>
      <c r="BI291" s="287"/>
    </row>
    <row r="292" spans="1:61" s="282" customFormat="1">
      <c r="A292" s="31"/>
      <c r="B292" s="31"/>
      <c r="C292" s="166"/>
      <c r="D292" s="261"/>
      <c r="E292" s="261"/>
      <c r="F292" s="261"/>
      <c r="G292" s="261"/>
      <c r="H292" s="261"/>
      <c r="I292" s="261"/>
      <c r="J292" s="261"/>
      <c r="K292" s="261"/>
      <c r="L292" s="33"/>
      <c r="M292" s="261"/>
      <c r="N292" s="638"/>
      <c r="O292" s="638"/>
      <c r="P292" s="34"/>
      <c r="Q292" s="35"/>
      <c r="R292" s="36"/>
      <c r="S292" s="37"/>
      <c r="T292" s="21"/>
      <c r="U292" s="495"/>
      <c r="V292" s="38"/>
      <c r="W292" s="21"/>
      <c r="X292" s="21"/>
      <c r="Y292" s="21"/>
      <c r="Z292" s="779"/>
      <c r="AA292" s="21"/>
      <c r="AB292" s="30"/>
      <c r="AC292" s="30"/>
      <c r="AD292" s="30"/>
      <c r="AE292" s="13"/>
      <c r="AF292" s="13"/>
      <c r="AG292" s="13"/>
      <c r="AH292" s="13"/>
      <c r="AI292" s="13"/>
      <c r="AJ292" s="13"/>
      <c r="AK292" s="13"/>
      <c r="AL292" s="13"/>
      <c r="AM292" s="13"/>
      <c r="AN292" s="30"/>
      <c r="AO292" s="31"/>
      <c r="AP292" s="39"/>
      <c r="AQ292" s="39"/>
      <c r="AR292" s="31"/>
      <c r="AS292" s="39"/>
      <c r="AT292" s="39"/>
      <c r="AU292" s="39"/>
      <c r="AV292" s="39"/>
      <c r="AW292" s="39"/>
      <c r="AX292" s="13"/>
      <c r="AY292" s="13"/>
      <c r="AZ292" s="13"/>
      <c r="BA292" s="13"/>
      <c r="BB292" s="291"/>
      <c r="BC292" s="302"/>
      <c r="BI292" s="287"/>
    </row>
    <row r="293" spans="1:61" s="282" customFormat="1">
      <c r="A293" s="31"/>
      <c r="B293" s="31"/>
      <c r="C293" s="166"/>
      <c r="D293" s="261"/>
      <c r="E293" s="261"/>
      <c r="F293" s="261"/>
      <c r="G293" s="261"/>
      <c r="H293" s="261"/>
      <c r="I293" s="261"/>
      <c r="J293" s="261"/>
      <c r="K293" s="261"/>
      <c r="L293" s="33"/>
      <c r="M293" s="261"/>
      <c r="N293" s="638"/>
      <c r="O293" s="638"/>
      <c r="P293" s="34"/>
      <c r="Q293" s="35"/>
      <c r="R293" s="36"/>
      <c r="S293" s="37"/>
      <c r="T293" s="21"/>
      <c r="U293" s="495"/>
      <c r="V293" s="38"/>
      <c r="W293" s="21"/>
      <c r="X293" s="21"/>
      <c r="Y293" s="21"/>
      <c r="Z293" s="779"/>
      <c r="AA293" s="21"/>
      <c r="AB293" s="30"/>
      <c r="AC293" s="30"/>
      <c r="AD293" s="30"/>
      <c r="AE293" s="13"/>
      <c r="AF293" s="13"/>
      <c r="AG293" s="13"/>
      <c r="AH293" s="13"/>
      <c r="AI293" s="13"/>
      <c r="AJ293" s="13"/>
      <c r="AK293" s="13"/>
      <c r="AL293" s="13"/>
      <c r="AM293" s="13"/>
      <c r="AN293" s="30"/>
      <c r="AO293" s="31"/>
      <c r="AP293" s="39"/>
      <c r="AQ293" s="39"/>
      <c r="AR293" s="31"/>
      <c r="AS293" s="39"/>
      <c r="AT293" s="39"/>
      <c r="AU293" s="39"/>
      <c r="AV293" s="39"/>
      <c r="AW293" s="39"/>
      <c r="AX293" s="13"/>
      <c r="AY293" s="13"/>
      <c r="AZ293" s="13"/>
      <c r="BA293" s="13"/>
      <c r="BB293" s="291"/>
      <c r="BC293" s="302"/>
      <c r="BI293" s="287"/>
    </row>
    <row r="294" spans="1:61" s="282" customFormat="1">
      <c r="A294" s="31"/>
      <c r="B294" s="31"/>
      <c r="C294" s="166"/>
      <c r="D294" s="261"/>
      <c r="E294" s="261"/>
      <c r="F294" s="261"/>
      <c r="G294" s="261"/>
      <c r="H294" s="261"/>
      <c r="I294" s="261"/>
      <c r="J294" s="261"/>
      <c r="K294" s="261"/>
      <c r="L294" s="33"/>
      <c r="M294" s="261"/>
      <c r="N294" s="638"/>
      <c r="O294" s="638"/>
      <c r="P294" s="34"/>
      <c r="Q294" s="35"/>
      <c r="R294" s="36"/>
      <c r="S294" s="37"/>
      <c r="T294" s="21"/>
      <c r="U294" s="495"/>
      <c r="V294" s="38"/>
      <c r="W294" s="21"/>
      <c r="X294" s="21"/>
      <c r="Y294" s="21"/>
      <c r="Z294" s="779"/>
      <c r="AA294" s="21"/>
      <c r="AB294" s="30"/>
      <c r="AC294" s="30"/>
      <c r="AD294" s="30"/>
      <c r="AE294" s="13"/>
      <c r="AF294" s="13"/>
      <c r="AG294" s="13"/>
      <c r="AH294" s="13"/>
      <c r="AI294" s="13"/>
      <c r="AJ294" s="13"/>
      <c r="AK294" s="13"/>
      <c r="AL294" s="13"/>
      <c r="AM294" s="13"/>
      <c r="AN294" s="30"/>
      <c r="AO294" s="31"/>
      <c r="AP294" s="39"/>
      <c r="AQ294" s="39"/>
      <c r="AR294" s="31"/>
      <c r="AS294" s="39"/>
      <c r="AT294" s="39"/>
      <c r="AU294" s="39"/>
      <c r="AV294" s="39"/>
      <c r="AW294" s="39"/>
      <c r="AX294" s="13"/>
      <c r="AY294" s="13"/>
      <c r="AZ294" s="13"/>
      <c r="BA294" s="13"/>
      <c r="BB294" s="291"/>
      <c r="BC294" s="302"/>
      <c r="BI294" s="287"/>
    </row>
    <row r="295" spans="1:61" s="282" customFormat="1">
      <c r="A295" s="31"/>
      <c r="B295" s="31"/>
      <c r="C295" s="166"/>
      <c r="D295" s="261"/>
      <c r="E295" s="261"/>
      <c r="F295" s="261"/>
      <c r="G295" s="261"/>
      <c r="H295" s="261"/>
      <c r="I295" s="261"/>
      <c r="J295" s="261"/>
      <c r="K295" s="261"/>
      <c r="L295" s="33"/>
      <c r="M295" s="261"/>
      <c r="N295" s="638"/>
      <c r="O295" s="638"/>
      <c r="P295" s="34"/>
      <c r="Q295" s="35"/>
      <c r="R295" s="36"/>
      <c r="S295" s="37"/>
      <c r="T295" s="21"/>
      <c r="U295" s="495"/>
      <c r="V295" s="38"/>
      <c r="W295" s="21"/>
      <c r="X295" s="21"/>
      <c r="Y295" s="21"/>
      <c r="Z295" s="779"/>
      <c r="AA295" s="21"/>
      <c r="AB295" s="30"/>
      <c r="AC295" s="30"/>
      <c r="AD295" s="30"/>
      <c r="AE295" s="13"/>
      <c r="AF295" s="13"/>
      <c r="AG295" s="13"/>
      <c r="AH295" s="13"/>
      <c r="AI295" s="13"/>
      <c r="AJ295" s="13"/>
      <c r="AK295" s="13"/>
      <c r="AL295" s="13"/>
      <c r="AM295" s="13"/>
      <c r="AN295" s="30"/>
      <c r="AO295" s="31"/>
      <c r="AP295" s="39"/>
      <c r="AQ295" s="39"/>
      <c r="AR295" s="31"/>
      <c r="AS295" s="39"/>
      <c r="AT295" s="39"/>
      <c r="AU295" s="39"/>
      <c r="AV295" s="39"/>
      <c r="AW295" s="39"/>
      <c r="AX295" s="13"/>
      <c r="AY295" s="13"/>
      <c r="AZ295" s="13"/>
      <c r="BA295" s="13"/>
      <c r="BB295" s="291"/>
      <c r="BC295" s="302"/>
      <c r="BI295" s="287"/>
    </row>
    <row r="296" spans="1:61" s="282" customFormat="1">
      <c r="A296" s="31"/>
      <c r="B296" s="31"/>
      <c r="C296" s="166"/>
      <c r="D296" s="261"/>
      <c r="E296" s="261"/>
      <c r="F296" s="261"/>
      <c r="G296" s="261"/>
      <c r="H296" s="261"/>
      <c r="I296" s="261"/>
      <c r="J296" s="261"/>
      <c r="K296" s="261"/>
      <c r="L296" s="33"/>
      <c r="M296" s="261"/>
      <c r="N296" s="638"/>
      <c r="O296" s="638"/>
      <c r="P296" s="34"/>
      <c r="Q296" s="35"/>
      <c r="R296" s="36"/>
      <c r="S296" s="37"/>
      <c r="T296" s="21"/>
      <c r="U296" s="495"/>
      <c r="V296" s="38"/>
      <c r="W296" s="21"/>
      <c r="X296" s="21"/>
      <c r="Y296" s="21"/>
      <c r="Z296" s="779"/>
      <c r="AA296" s="21"/>
      <c r="AB296" s="30"/>
      <c r="AC296" s="30"/>
      <c r="AD296" s="30"/>
      <c r="AE296" s="13"/>
      <c r="AF296" s="13"/>
      <c r="AG296" s="13"/>
      <c r="AH296" s="13"/>
      <c r="AI296" s="13"/>
      <c r="AJ296" s="13"/>
      <c r="AK296" s="13"/>
      <c r="AL296" s="13"/>
      <c r="AM296" s="13"/>
      <c r="AN296" s="30"/>
      <c r="AO296" s="31"/>
      <c r="AP296" s="39"/>
      <c r="AQ296" s="39"/>
      <c r="AR296" s="31"/>
      <c r="AS296" s="39"/>
      <c r="AT296" s="39"/>
      <c r="AU296" s="39"/>
      <c r="AV296" s="39"/>
      <c r="AW296" s="39"/>
      <c r="AX296" s="13"/>
      <c r="AY296" s="13"/>
      <c r="AZ296" s="13"/>
      <c r="BA296" s="13"/>
      <c r="BB296" s="291"/>
      <c r="BC296" s="302"/>
      <c r="BI296" s="287"/>
    </row>
    <row r="297" spans="1:61" s="282" customFormat="1">
      <c r="A297" s="31"/>
      <c r="B297" s="31"/>
      <c r="C297" s="166"/>
      <c r="D297" s="261"/>
      <c r="E297" s="261"/>
      <c r="F297" s="261"/>
      <c r="G297" s="261"/>
      <c r="H297" s="261"/>
      <c r="I297" s="261"/>
      <c r="J297" s="261"/>
      <c r="K297" s="261"/>
      <c r="L297" s="33"/>
      <c r="M297" s="261"/>
      <c r="N297" s="638"/>
      <c r="O297" s="638"/>
      <c r="P297" s="34"/>
      <c r="Q297" s="35"/>
      <c r="R297" s="36"/>
      <c r="S297" s="37"/>
      <c r="T297" s="21"/>
      <c r="U297" s="495"/>
      <c r="V297" s="38"/>
      <c r="W297" s="21"/>
      <c r="X297" s="21"/>
      <c r="Y297" s="21"/>
      <c r="Z297" s="779"/>
      <c r="AA297" s="21"/>
      <c r="AB297" s="30"/>
      <c r="AC297" s="30"/>
      <c r="AD297" s="30"/>
      <c r="AE297" s="13"/>
      <c r="AF297" s="13"/>
      <c r="AG297" s="13"/>
      <c r="AH297" s="13"/>
      <c r="AI297" s="13"/>
      <c r="AJ297" s="13"/>
      <c r="AK297" s="13"/>
      <c r="AL297" s="13"/>
      <c r="AM297" s="13"/>
      <c r="AN297" s="30"/>
      <c r="AO297" s="31"/>
      <c r="AP297" s="39"/>
      <c r="AQ297" s="39"/>
      <c r="AR297" s="31"/>
      <c r="AS297" s="39"/>
      <c r="AT297" s="39"/>
      <c r="AU297" s="39"/>
      <c r="AV297" s="39"/>
      <c r="AW297" s="39"/>
      <c r="AX297" s="13"/>
      <c r="AY297" s="13"/>
      <c r="AZ297" s="13"/>
      <c r="BA297" s="13"/>
      <c r="BB297" s="291"/>
      <c r="BC297" s="302"/>
      <c r="BI297" s="287"/>
    </row>
    <row r="298" spans="1:61" s="282" customFormat="1">
      <c r="A298" s="31"/>
      <c r="B298" s="31"/>
      <c r="C298" s="166"/>
      <c r="D298" s="261"/>
      <c r="E298" s="261"/>
      <c r="F298" s="261"/>
      <c r="G298" s="261"/>
      <c r="H298" s="261"/>
      <c r="I298" s="261"/>
      <c r="J298" s="261"/>
      <c r="K298" s="261"/>
      <c r="L298" s="33"/>
      <c r="M298" s="261"/>
      <c r="N298" s="638"/>
      <c r="O298" s="638"/>
      <c r="P298" s="34"/>
      <c r="Q298" s="35"/>
      <c r="R298" s="36"/>
      <c r="S298" s="37"/>
      <c r="T298" s="21"/>
      <c r="U298" s="495"/>
      <c r="V298" s="38"/>
      <c r="W298" s="21"/>
      <c r="X298" s="21"/>
      <c r="Y298" s="21"/>
      <c r="Z298" s="779"/>
      <c r="AA298" s="21"/>
      <c r="AB298" s="30"/>
      <c r="AC298" s="30"/>
      <c r="AD298" s="30"/>
      <c r="AE298" s="13"/>
      <c r="AF298" s="13"/>
      <c r="AG298" s="13"/>
      <c r="AH298" s="13"/>
      <c r="AI298" s="13"/>
      <c r="AJ298" s="13"/>
      <c r="AK298" s="13"/>
      <c r="AL298" s="13"/>
      <c r="AM298" s="13"/>
      <c r="AN298" s="30"/>
      <c r="AO298" s="31"/>
      <c r="AP298" s="39"/>
      <c r="AQ298" s="39"/>
      <c r="AR298" s="31"/>
      <c r="AS298" s="39"/>
      <c r="AT298" s="39"/>
      <c r="AU298" s="39"/>
      <c r="AV298" s="39"/>
      <c r="AW298" s="39"/>
      <c r="AX298" s="13"/>
      <c r="AY298" s="13"/>
      <c r="AZ298" s="13"/>
      <c r="BA298" s="13"/>
      <c r="BB298" s="291"/>
      <c r="BC298" s="302"/>
      <c r="BI298" s="287"/>
    </row>
    <row r="299" spans="1:61" s="282" customFormat="1">
      <c r="A299" s="31"/>
      <c r="B299" s="31"/>
      <c r="C299" s="166"/>
      <c r="D299" s="261"/>
      <c r="E299" s="261"/>
      <c r="F299" s="261"/>
      <c r="G299" s="261"/>
      <c r="H299" s="261"/>
      <c r="I299" s="261"/>
      <c r="J299" s="261"/>
      <c r="K299" s="261"/>
      <c r="L299" s="33"/>
      <c r="M299" s="261"/>
      <c r="N299" s="638"/>
      <c r="O299" s="638"/>
      <c r="P299" s="34"/>
      <c r="Q299" s="35"/>
      <c r="R299" s="36"/>
      <c r="S299" s="37"/>
      <c r="T299" s="21"/>
      <c r="U299" s="495"/>
      <c r="V299" s="38"/>
      <c r="W299" s="21"/>
      <c r="X299" s="21"/>
      <c r="Y299" s="21"/>
      <c r="Z299" s="779"/>
      <c r="AA299" s="21"/>
      <c r="AB299" s="30"/>
      <c r="AC299" s="30"/>
      <c r="AD299" s="30"/>
      <c r="AE299" s="13"/>
      <c r="AF299" s="13"/>
      <c r="AG299" s="13"/>
      <c r="AH299" s="13"/>
      <c r="AI299" s="13"/>
      <c r="AJ299" s="13"/>
      <c r="AK299" s="13"/>
      <c r="AL299" s="13"/>
      <c r="AM299" s="13"/>
      <c r="AN299" s="30"/>
      <c r="AO299" s="31"/>
      <c r="AP299" s="39"/>
      <c r="AQ299" s="39"/>
      <c r="AR299" s="31"/>
      <c r="AS299" s="39"/>
      <c r="AT299" s="39"/>
      <c r="AU299" s="39"/>
      <c r="AV299" s="39"/>
      <c r="AW299" s="39"/>
      <c r="AX299" s="13"/>
      <c r="AY299" s="13"/>
      <c r="AZ299" s="13"/>
      <c r="BA299" s="13"/>
      <c r="BB299" s="291"/>
      <c r="BC299" s="302"/>
      <c r="BI299" s="287"/>
    </row>
    <row r="300" spans="1:61" s="282" customFormat="1">
      <c r="A300" s="31"/>
      <c r="B300" s="31"/>
      <c r="C300" s="166"/>
      <c r="D300" s="261"/>
      <c r="E300" s="261"/>
      <c r="F300" s="261"/>
      <c r="G300" s="261"/>
      <c r="H300" s="261"/>
      <c r="I300" s="261"/>
      <c r="J300" s="261"/>
      <c r="K300" s="261"/>
      <c r="L300" s="33"/>
      <c r="M300" s="261"/>
      <c r="N300" s="638"/>
      <c r="O300" s="638"/>
      <c r="P300" s="34"/>
      <c r="Q300" s="35"/>
      <c r="R300" s="36"/>
      <c r="S300" s="37"/>
      <c r="T300" s="21"/>
      <c r="U300" s="495"/>
      <c r="V300" s="38"/>
      <c r="W300" s="21"/>
      <c r="X300" s="21"/>
      <c r="Y300" s="21"/>
      <c r="Z300" s="779"/>
      <c r="AA300" s="21"/>
      <c r="AB300" s="30"/>
      <c r="AC300" s="30"/>
      <c r="AD300" s="30"/>
      <c r="AE300" s="13"/>
      <c r="AF300" s="13"/>
      <c r="AG300" s="13"/>
      <c r="AH300" s="13"/>
      <c r="AI300" s="13"/>
      <c r="AJ300" s="13"/>
      <c r="AK300" s="13"/>
      <c r="AL300" s="13"/>
      <c r="AM300" s="13"/>
      <c r="AN300" s="30"/>
      <c r="AO300" s="31"/>
      <c r="AP300" s="39"/>
      <c r="AQ300" s="39"/>
      <c r="AR300" s="31"/>
      <c r="AS300" s="39"/>
      <c r="AT300" s="39"/>
      <c r="AU300" s="39"/>
      <c r="AV300" s="39"/>
      <c r="AW300" s="39"/>
      <c r="AX300" s="13"/>
      <c r="AY300" s="13"/>
      <c r="AZ300" s="13"/>
      <c r="BA300" s="13"/>
      <c r="BB300" s="291"/>
      <c r="BC300" s="302"/>
      <c r="BI300" s="287"/>
    </row>
    <row r="301" spans="1:61" s="282" customFormat="1">
      <c r="A301" s="31"/>
      <c r="B301" s="31"/>
      <c r="C301" s="166"/>
      <c r="D301" s="261"/>
      <c r="E301" s="261"/>
      <c r="F301" s="261"/>
      <c r="G301" s="261"/>
      <c r="H301" s="261"/>
      <c r="I301" s="261"/>
      <c r="J301" s="261"/>
      <c r="K301" s="261"/>
      <c r="L301" s="33"/>
      <c r="M301" s="261"/>
      <c r="N301" s="638"/>
      <c r="O301" s="638"/>
      <c r="P301" s="34"/>
      <c r="Q301" s="35"/>
      <c r="R301" s="36"/>
      <c r="S301" s="37"/>
      <c r="T301" s="21"/>
      <c r="U301" s="495"/>
      <c r="V301" s="38"/>
      <c r="W301" s="21"/>
      <c r="X301" s="21"/>
      <c r="Y301" s="21"/>
      <c r="Z301" s="779"/>
      <c r="AA301" s="21"/>
      <c r="AB301" s="30"/>
      <c r="AC301" s="30"/>
      <c r="AD301" s="30"/>
      <c r="AE301" s="13"/>
      <c r="AF301" s="13"/>
      <c r="AG301" s="13"/>
      <c r="AH301" s="13"/>
      <c r="AI301" s="13"/>
      <c r="AJ301" s="13"/>
      <c r="AK301" s="13"/>
      <c r="AL301" s="13"/>
      <c r="AM301" s="13"/>
      <c r="AN301" s="30"/>
      <c r="AO301" s="31"/>
      <c r="AP301" s="39"/>
      <c r="AQ301" s="39"/>
      <c r="AR301" s="31"/>
      <c r="AS301" s="39"/>
      <c r="AT301" s="39"/>
      <c r="AU301" s="39"/>
      <c r="AV301" s="39"/>
      <c r="AW301" s="39"/>
      <c r="AX301" s="13"/>
      <c r="AY301" s="13"/>
      <c r="AZ301" s="13"/>
      <c r="BA301" s="13"/>
      <c r="BB301" s="291"/>
      <c r="BC301" s="302"/>
      <c r="BI301" s="287"/>
    </row>
    <row r="302" spans="1:61" s="282" customFormat="1">
      <c r="A302" s="31"/>
      <c r="B302" s="31"/>
      <c r="C302" s="166"/>
      <c r="D302" s="261"/>
      <c r="E302" s="261"/>
      <c r="F302" s="261"/>
      <c r="G302" s="261"/>
      <c r="H302" s="261"/>
      <c r="I302" s="261"/>
      <c r="J302" s="261"/>
      <c r="K302" s="261"/>
      <c r="L302" s="33"/>
      <c r="M302" s="261"/>
      <c r="N302" s="638"/>
      <c r="O302" s="638"/>
      <c r="P302" s="34"/>
      <c r="Q302" s="35"/>
      <c r="R302" s="36"/>
      <c r="S302" s="37"/>
      <c r="T302" s="21"/>
      <c r="U302" s="495"/>
      <c r="V302" s="38"/>
      <c r="W302" s="21"/>
      <c r="X302" s="21"/>
      <c r="Y302" s="21"/>
      <c r="Z302" s="779"/>
      <c r="AA302" s="21"/>
      <c r="AB302" s="30"/>
      <c r="AC302" s="30"/>
      <c r="AD302" s="30"/>
      <c r="AE302" s="13"/>
      <c r="AF302" s="13"/>
      <c r="AG302" s="13"/>
      <c r="AH302" s="13"/>
      <c r="AI302" s="13"/>
      <c r="AJ302" s="13"/>
      <c r="AK302" s="13"/>
      <c r="AL302" s="13"/>
      <c r="AM302" s="13"/>
      <c r="AN302" s="30"/>
      <c r="AO302" s="31"/>
      <c r="AP302" s="39"/>
      <c r="AQ302" s="39"/>
      <c r="AR302" s="31"/>
      <c r="AS302" s="39"/>
      <c r="AT302" s="39"/>
      <c r="AU302" s="39"/>
      <c r="AV302" s="39"/>
      <c r="AW302" s="39"/>
      <c r="AX302" s="13"/>
      <c r="AY302" s="13"/>
      <c r="AZ302" s="13"/>
      <c r="BA302" s="13"/>
      <c r="BB302" s="291"/>
      <c r="BC302" s="302"/>
      <c r="BI302" s="287"/>
    </row>
    <row r="303" spans="1:61" s="282" customFormat="1">
      <c r="A303" s="31"/>
      <c r="B303" s="31"/>
      <c r="C303" s="166"/>
      <c r="D303" s="261"/>
      <c r="E303" s="261"/>
      <c r="F303" s="261"/>
      <c r="G303" s="261"/>
      <c r="H303" s="261"/>
      <c r="I303" s="261"/>
      <c r="J303" s="261"/>
      <c r="K303" s="261"/>
      <c r="L303" s="33"/>
      <c r="M303" s="261"/>
      <c r="N303" s="638"/>
      <c r="O303" s="638"/>
      <c r="P303" s="34"/>
      <c r="Q303" s="35"/>
      <c r="R303" s="36"/>
      <c r="S303" s="37"/>
      <c r="T303" s="21"/>
      <c r="U303" s="495"/>
      <c r="V303" s="38"/>
      <c r="W303" s="21"/>
      <c r="X303" s="21"/>
      <c r="Y303" s="21"/>
      <c r="Z303" s="779"/>
      <c r="AA303" s="21"/>
      <c r="AB303" s="30"/>
      <c r="AC303" s="30"/>
      <c r="AD303" s="30"/>
      <c r="AE303" s="13"/>
      <c r="AF303" s="13"/>
      <c r="AG303" s="13"/>
      <c r="AH303" s="13"/>
      <c r="AI303" s="13"/>
      <c r="AJ303" s="13"/>
      <c r="AK303" s="13"/>
      <c r="AL303" s="13"/>
      <c r="AM303" s="13"/>
      <c r="AN303" s="30"/>
      <c r="AO303" s="31"/>
      <c r="AP303" s="39"/>
      <c r="AQ303" s="39"/>
      <c r="AR303" s="31"/>
      <c r="AS303" s="39"/>
      <c r="AT303" s="39"/>
      <c r="AU303" s="39"/>
      <c r="AV303" s="39"/>
      <c r="AW303" s="39"/>
      <c r="AX303" s="13"/>
      <c r="AY303" s="13"/>
      <c r="AZ303" s="13"/>
      <c r="BA303" s="13"/>
      <c r="BB303" s="291"/>
      <c r="BC303" s="302"/>
      <c r="BI303" s="287"/>
    </row>
    <row r="304" spans="1:61" s="282" customFormat="1">
      <c r="A304" s="31"/>
      <c r="B304" s="31"/>
      <c r="C304" s="166"/>
      <c r="D304" s="261"/>
      <c r="E304" s="261"/>
      <c r="F304" s="261"/>
      <c r="G304" s="261"/>
      <c r="H304" s="261"/>
      <c r="I304" s="261"/>
      <c r="J304" s="261"/>
      <c r="K304" s="261"/>
      <c r="L304" s="33"/>
      <c r="M304" s="261"/>
      <c r="N304" s="638"/>
      <c r="O304" s="638"/>
      <c r="P304" s="34"/>
      <c r="Q304" s="35"/>
      <c r="R304" s="36"/>
      <c r="S304" s="37"/>
      <c r="T304" s="21"/>
      <c r="U304" s="495"/>
      <c r="V304" s="38"/>
      <c r="W304" s="21"/>
      <c r="X304" s="21"/>
      <c r="Y304" s="21"/>
      <c r="Z304" s="779"/>
      <c r="AA304" s="21"/>
      <c r="AB304" s="30"/>
      <c r="AC304" s="30"/>
      <c r="AD304" s="30"/>
      <c r="AE304" s="13"/>
      <c r="AF304" s="13"/>
      <c r="AG304" s="13"/>
      <c r="AH304" s="13"/>
      <c r="AI304" s="13"/>
      <c r="AJ304" s="13"/>
      <c r="AK304" s="13"/>
      <c r="AL304" s="13"/>
      <c r="AM304" s="13"/>
      <c r="AN304" s="30"/>
      <c r="AO304" s="31"/>
      <c r="AP304" s="39"/>
      <c r="AQ304" s="39"/>
      <c r="AR304" s="31"/>
      <c r="AS304" s="39"/>
      <c r="AT304" s="39"/>
      <c r="AU304" s="39"/>
      <c r="AV304" s="39"/>
      <c r="AW304" s="39"/>
      <c r="AX304" s="13"/>
      <c r="AY304" s="13"/>
      <c r="AZ304" s="13"/>
      <c r="BA304" s="13"/>
      <c r="BB304" s="291"/>
      <c r="BC304" s="302"/>
      <c r="BI304" s="287"/>
    </row>
    <row r="305" spans="1:61" s="282" customFormat="1">
      <c r="A305" s="31"/>
      <c r="B305" s="31"/>
      <c r="C305" s="166"/>
      <c r="D305" s="261"/>
      <c r="E305" s="261"/>
      <c r="F305" s="261"/>
      <c r="G305" s="261"/>
      <c r="H305" s="261"/>
      <c r="I305" s="261"/>
      <c r="J305" s="261"/>
      <c r="K305" s="261"/>
      <c r="L305" s="33"/>
      <c r="M305" s="261"/>
      <c r="N305" s="638"/>
      <c r="O305" s="638"/>
      <c r="P305" s="34"/>
      <c r="Q305" s="35"/>
      <c r="R305" s="36"/>
      <c r="S305" s="37"/>
      <c r="T305" s="21"/>
      <c r="U305" s="495"/>
      <c r="V305" s="38"/>
      <c r="W305" s="21"/>
      <c r="X305" s="21"/>
      <c r="Y305" s="21"/>
      <c r="Z305" s="779"/>
      <c r="AA305" s="21"/>
      <c r="AB305" s="30"/>
      <c r="AC305" s="30"/>
      <c r="AD305" s="30"/>
      <c r="AE305" s="13"/>
      <c r="AF305" s="13"/>
      <c r="AG305" s="13"/>
      <c r="AH305" s="13"/>
      <c r="AI305" s="13"/>
      <c r="AJ305" s="13"/>
      <c r="AK305" s="13"/>
      <c r="AL305" s="13"/>
      <c r="AM305" s="13"/>
      <c r="AN305" s="30"/>
      <c r="AO305" s="31"/>
      <c r="AP305" s="39"/>
      <c r="AQ305" s="39"/>
      <c r="AR305" s="31"/>
      <c r="AS305" s="39"/>
      <c r="AT305" s="39"/>
      <c r="AU305" s="39"/>
      <c r="AV305" s="39"/>
      <c r="AW305" s="39"/>
      <c r="AX305" s="13"/>
      <c r="AY305" s="13"/>
      <c r="AZ305" s="13"/>
      <c r="BA305" s="13"/>
      <c r="BB305" s="291"/>
      <c r="BC305" s="302"/>
      <c r="BI305" s="287"/>
    </row>
    <row r="306" spans="1:61" s="282" customFormat="1">
      <c r="A306" s="31"/>
      <c r="B306" s="31"/>
      <c r="C306" s="166"/>
      <c r="D306" s="261"/>
      <c r="E306" s="261"/>
      <c r="F306" s="261"/>
      <c r="G306" s="261"/>
      <c r="H306" s="261"/>
      <c r="I306" s="261"/>
      <c r="J306" s="261"/>
      <c r="K306" s="261"/>
      <c r="L306" s="33"/>
      <c r="M306" s="261"/>
      <c r="N306" s="638"/>
      <c r="O306" s="638"/>
      <c r="P306" s="34"/>
      <c r="Q306" s="35"/>
      <c r="R306" s="36"/>
      <c r="S306" s="37"/>
      <c r="T306" s="21"/>
      <c r="U306" s="495"/>
      <c r="V306" s="38"/>
      <c r="W306" s="21"/>
      <c r="X306" s="21"/>
      <c r="Y306" s="21"/>
      <c r="Z306" s="779"/>
      <c r="AA306" s="21"/>
      <c r="AB306" s="30"/>
      <c r="AC306" s="30"/>
      <c r="AD306" s="30"/>
      <c r="AE306" s="13"/>
      <c r="AF306" s="13"/>
      <c r="AG306" s="13"/>
      <c r="AH306" s="13"/>
      <c r="AI306" s="13"/>
      <c r="AJ306" s="13"/>
      <c r="AK306" s="13"/>
      <c r="AL306" s="13"/>
      <c r="AM306" s="13"/>
      <c r="AN306" s="30"/>
      <c r="AO306" s="31"/>
      <c r="AP306" s="39"/>
      <c r="AQ306" s="39"/>
      <c r="AR306" s="31"/>
      <c r="AS306" s="39"/>
      <c r="AT306" s="39"/>
      <c r="AU306" s="39"/>
      <c r="AV306" s="39"/>
      <c r="AW306" s="39"/>
      <c r="AX306" s="13"/>
      <c r="AY306" s="13"/>
      <c r="AZ306" s="13"/>
      <c r="BA306" s="13"/>
      <c r="BB306" s="291"/>
      <c r="BC306" s="302"/>
      <c r="BI306" s="287"/>
    </row>
    <row r="307" spans="1:61" s="282" customFormat="1">
      <c r="A307" s="31"/>
      <c r="B307" s="31"/>
      <c r="C307" s="166"/>
      <c r="D307" s="261"/>
      <c r="E307" s="261"/>
      <c r="F307" s="261"/>
      <c r="G307" s="261"/>
      <c r="H307" s="261"/>
      <c r="I307" s="261"/>
      <c r="J307" s="261"/>
      <c r="K307" s="261"/>
      <c r="L307" s="33"/>
      <c r="M307" s="261"/>
      <c r="N307" s="638"/>
      <c r="O307" s="638"/>
      <c r="P307" s="34"/>
      <c r="Q307" s="35"/>
      <c r="R307" s="36"/>
      <c r="S307" s="37"/>
      <c r="T307" s="21"/>
      <c r="U307" s="495"/>
      <c r="V307" s="38"/>
      <c r="W307" s="21"/>
      <c r="X307" s="21"/>
      <c r="Y307" s="21"/>
      <c r="Z307" s="779"/>
      <c r="AA307" s="21"/>
      <c r="AB307" s="30"/>
      <c r="AC307" s="30"/>
      <c r="AD307" s="30"/>
      <c r="AE307" s="13"/>
      <c r="AF307" s="13"/>
      <c r="AG307" s="13"/>
      <c r="AH307" s="13"/>
      <c r="AI307" s="13"/>
      <c r="AJ307" s="13"/>
      <c r="AK307" s="13"/>
      <c r="AL307" s="13"/>
      <c r="AM307" s="13"/>
      <c r="AN307" s="30"/>
      <c r="AO307" s="31"/>
      <c r="AP307" s="39"/>
      <c r="AQ307" s="39"/>
      <c r="AR307" s="31"/>
      <c r="AS307" s="39"/>
      <c r="AT307" s="39"/>
      <c r="AU307" s="39"/>
      <c r="AV307" s="39"/>
      <c r="AW307" s="39"/>
      <c r="AX307" s="13"/>
      <c r="AY307" s="13"/>
      <c r="AZ307" s="13"/>
      <c r="BA307" s="13"/>
      <c r="BB307" s="291"/>
      <c r="BC307" s="302"/>
      <c r="BI307" s="287"/>
    </row>
    <row r="308" spans="1:61" s="282" customFormat="1">
      <c r="A308" s="31"/>
      <c r="B308" s="31"/>
      <c r="C308" s="166"/>
      <c r="D308" s="261"/>
      <c r="E308" s="261"/>
      <c r="F308" s="261"/>
      <c r="G308" s="261"/>
      <c r="H308" s="261"/>
      <c r="I308" s="261"/>
      <c r="J308" s="261"/>
      <c r="K308" s="261"/>
      <c r="L308" s="33"/>
      <c r="M308" s="261"/>
      <c r="N308" s="638"/>
      <c r="O308" s="638"/>
      <c r="P308" s="34"/>
      <c r="Q308" s="35"/>
      <c r="R308" s="36"/>
      <c r="S308" s="37"/>
      <c r="T308" s="21"/>
      <c r="U308" s="495"/>
      <c r="V308" s="38"/>
      <c r="W308" s="21"/>
      <c r="X308" s="21"/>
      <c r="Y308" s="21"/>
      <c r="Z308" s="779"/>
      <c r="AA308" s="21"/>
      <c r="AB308" s="30"/>
      <c r="AC308" s="30"/>
      <c r="AD308" s="30"/>
      <c r="AE308" s="13"/>
      <c r="AF308" s="13"/>
      <c r="AG308" s="13"/>
      <c r="AH308" s="13"/>
      <c r="AI308" s="13"/>
      <c r="AJ308" s="13"/>
      <c r="AK308" s="13"/>
      <c r="AL308" s="13"/>
      <c r="AM308" s="13"/>
      <c r="AN308" s="30"/>
      <c r="AO308" s="31"/>
      <c r="AP308" s="39"/>
      <c r="AQ308" s="39"/>
      <c r="AR308" s="31"/>
      <c r="AS308" s="39"/>
      <c r="AT308" s="39"/>
      <c r="AU308" s="39"/>
      <c r="AV308" s="39"/>
      <c r="AW308" s="39"/>
      <c r="AX308" s="13"/>
      <c r="AY308" s="13"/>
      <c r="AZ308" s="13"/>
      <c r="BA308" s="13"/>
      <c r="BB308" s="291"/>
      <c r="BC308" s="302"/>
      <c r="BI308" s="287"/>
    </row>
    <row r="309" spans="1:61" s="282" customFormat="1">
      <c r="A309" s="31"/>
      <c r="B309" s="31"/>
      <c r="C309" s="166"/>
      <c r="D309" s="261"/>
      <c r="E309" s="261"/>
      <c r="F309" s="261"/>
      <c r="G309" s="261"/>
      <c r="H309" s="261"/>
      <c r="I309" s="261"/>
      <c r="J309" s="261"/>
      <c r="K309" s="261"/>
      <c r="L309" s="33"/>
      <c r="M309" s="261"/>
      <c r="N309" s="638"/>
      <c r="O309" s="638"/>
      <c r="P309" s="34"/>
      <c r="Q309" s="35"/>
      <c r="R309" s="36"/>
      <c r="S309" s="37"/>
      <c r="T309" s="21"/>
      <c r="U309" s="495"/>
      <c r="V309" s="38"/>
      <c r="W309" s="21"/>
      <c r="X309" s="21"/>
      <c r="Y309" s="21"/>
      <c r="Z309" s="779"/>
      <c r="AA309" s="21"/>
      <c r="AB309" s="30"/>
      <c r="AC309" s="30"/>
      <c r="AD309" s="30"/>
      <c r="AE309" s="13"/>
      <c r="AF309" s="13"/>
      <c r="AG309" s="13"/>
      <c r="AH309" s="13"/>
      <c r="AI309" s="13"/>
      <c r="AJ309" s="13"/>
      <c r="AK309" s="13"/>
      <c r="AL309" s="13"/>
      <c r="AM309" s="13"/>
      <c r="AN309" s="30"/>
      <c r="AO309" s="31"/>
      <c r="AP309" s="39"/>
      <c r="AQ309" s="39"/>
      <c r="AR309" s="31"/>
      <c r="AS309" s="39"/>
      <c r="AT309" s="39"/>
      <c r="AU309" s="39"/>
      <c r="AV309" s="39"/>
      <c r="AW309" s="39"/>
      <c r="AX309" s="13"/>
      <c r="AY309" s="13"/>
      <c r="AZ309" s="13"/>
      <c r="BA309" s="13"/>
      <c r="BB309" s="291"/>
      <c r="BC309" s="302"/>
      <c r="BI309" s="287"/>
    </row>
    <row r="310" spans="1:61" s="282" customFormat="1">
      <c r="A310" s="31"/>
      <c r="B310" s="31"/>
      <c r="C310" s="166"/>
      <c r="D310" s="261"/>
      <c r="E310" s="261"/>
      <c r="F310" s="261"/>
      <c r="G310" s="261"/>
      <c r="H310" s="261"/>
      <c r="I310" s="261"/>
      <c r="J310" s="261"/>
      <c r="K310" s="261"/>
      <c r="L310" s="33"/>
      <c r="M310" s="261"/>
      <c r="N310" s="638"/>
      <c r="O310" s="638"/>
      <c r="P310" s="34"/>
      <c r="Q310" s="35"/>
      <c r="R310" s="36"/>
      <c r="S310" s="37"/>
      <c r="T310" s="21"/>
      <c r="U310" s="495"/>
      <c r="V310" s="38"/>
      <c r="W310" s="21"/>
      <c r="X310" s="21"/>
      <c r="Y310" s="21"/>
      <c r="Z310" s="779"/>
      <c r="AA310" s="21"/>
      <c r="AB310" s="30"/>
      <c r="AC310" s="30"/>
      <c r="AD310" s="30"/>
      <c r="AE310" s="13"/>
      <c r="AF310" s="13"/>
      <c r="AG310" s="13"/>
      <c r="AH310" s="13"/>
      <c r="AI310" s="13"/>
      <c r="AJ310" s="13"/>
      <c r="AK310" s="13"/>
      <c r="AL310" s="13"/>
      <c r="AM310" s="13"/>
      <c r="AN310" s="30"/>
      <c r="AO310" s="31"/>
      <c r="AP310" s="39"/>
      <c r="AQ310" s="39"/>
      <c r="AR310" s="31"/>
      <c r="AS310" s="39"/>
      <c r="AT310" s="39"/>
      <c r="AU310" s="39"/>
      <c r="AV310" s="39"/>
      <c r="AW310" s="39"/>
      <c r="AX310" s="13"/>
      <c r="AY310" s="13"/>
      <c r="AZ310" s="13"/>
      <c r="BA310" s="13"/>
      <c r="BB310" s="291"/>
      <c r="BC310" s="302"/>
      <c r="BI310" s="287"/>
    </row>
    <row r="311" spans="1:61" s="282" customFormat="1">
      <c r="A311" s="31"/>
      <c r="B311" s="31"/>
      <c r="C311" s="166"/>
      <c r="D311" s="261"/>
      <c r="E311" s="261"/>
      <c r="F311" s="261"/>
      <c r="G311" s="261"/>
      <c r="H311" s="261"/>
      <c r="I311" s="261"/>
      <c r="J311" s="261"/>
      <c r="K311" s="261"/>
      <c r="L311" s="33"/>
      <c r="M311" s="261"/>
      <c r="N311" s="638"/>
      <c r="O311" s="638"/>
      <c r="P311" s="34"/>
      <c r="Q311" s="35"/>
      <c r="R311" s="36"/>
      <c r="S311" s="37"/>
      <c r="T311" s="21"/>
      <c r="U311" s="495"/>
      <c r="V311" s="38"/>
      <c r="W311" s="21"/>
      <c r="X311" s="21"/>
      <c r="Y311" s="21"/>
      <c r="Z311" s="779"/>
      <c r="AA311" s="21"/>
      <c r="AB311" s="30"/>
      <c r="AC311" s="30"/>
      <c r="AD311" s="30"/>
      <c r="AE311" s="13"/>
      <c r="AF311" s="13"/>
      <c r="AG311" s="13"/>
      <c r="AH311" s="13"/>
      <c r="AI311" s="13"/>
      <c r="AJ311" s="13"/>
      <c r="AK311" s="13"/>
      <c r="AL311" s="13"/>
      <c r="AM311" s="13"/>
      <c r="AN311" s="30"/>
      <c r="AO311" s="31"/>
      <c r="AP311" s="39"/>
      <c r="AQ311" s="39"/>
      <c r="AR311" s="31"/>
      <c r="AS311" s="39"/>
      <c r="AT311" s="39"/>
      <c r="AU311" s="39"/>
      <c r="AV311" s="39"/>
      <c r="AW311" s="39"/>
      <c r="AX311" s="13"/>
      <c r="AY311" s="13"/>
      <c r="AZ311" s="13"/>
      <c r="BA311" s="13"/>
      <c r="BB311" s="291"/>
      <c r="BC311" s="302"/>
      <c r="BI311" s="287"/>
    </row>
    <row r="312" spans="1:61" s="282" customFormat="1">
      <c r="A312" s="31"/>
      <c r="B312" s="31"/>
      <c r="C312" s="166"/>
      <c r="D312" s="261"/>
      <c r="E312" s="261"/>
      <c r="F312" s="261"/>
      <c r="G312" s="261"/>
      <c r="H312" s="261"/>
      <c r="I312" s="261"/>
      <c r="J312" s="261"/>
      <c r="K312" s="261"/>
      <c r="L312" s="33"/>
      <c r="M312" s="261"/>
      <c r="N312" s="638"/>
      <c r="O312" s="638"/>
      <c r="P312" s="34"/>
      <c r="Q312" s="35"/>
      <c r="R312" s="36"/>
      <c r="S312" s="37"/>
      <c r="T312" s="21"/>
      <c r="U312" s="495"/>
      <c r="V312" s="38"/>
      <c r="W312" s="21"/>
      <c r="X312" s="21"/>
      <c r="Y312" s="21"/>
      <c r="Z312" s="779"/>
      <c r="AA312" s="21"/>
      <c r="AB312" s="30"/>
      <c r="AC312" s="30"/>
      <c r="AD312" s="30"/>
      <c r="AE312" s="13"/>
      <c r="AF312" s="13"/>
      <c r="AG312" s="13"/>
      <c r="AH312" s="13"/>
      <c r="AI312" s="13"/>
      <c r="AJ312" s="13"/>
      <c r="AK312" s="13"/>
      <c r="AL312" s="13"/>
      <c r="AM312" s="13"/>
      <c r="AN312" s="30"/>
      <c r="AO312" s="31"/>
      <c r="AP312" s="39"/>
      <c r="AQ312" s="39"/>
      <c r="AR312" s="31"/>
      <c r="AS312" s="39"/>
      <c r="AT312" s="39"/>
      <c r="AU312" s="39"/>
      <c r="AV312" s="39"/>
      <c r="AW312" s="39"/>
      <c r="AX312" s="13"/>
      <c r="AY312" s="13"/>
      <c r="AZ312" s="13"/>
      <c r="BA312" s="13"/>
      <c r="BB312" s="291"/>
      <c r="BC312" s="302"/>
      <c r="BI312" s="287"/>
    </row>
    <row r="313" spans="1:61" s="282" customFormat="1">
      <c r="A313" s="31"/>
      <c r="B313" s="31"/>
      <c r="C313" s="166"/>
      <c r="D313" s="261"/>
      <c r="E313" s="261"/>
      <c r="F313" s="261"/>
      <c r="G313" s="261"/>
      <c r="H313" s="261"/>
      <c r="I313" s="261"/>
      <c r="J313" s="261"/>
      <c r="K313" s="261"/>
      <c r="L313" s="33"/>
      <c r="M313" s="261"/>
      <c r="N313" s="638"/>
      <c r="O313" s="638"/>
      <c r="P313" s="34"/>
      <c r="Q313" s="35"/>
      <c r="R313" s="36"/>
      <c r="S313" s="37"/>
      <c r="T313" s="21"/>
      <c r="U313" s="495"/>
      <c r="V313" s="38"/>
      <c r="W313" s="21"/>
      <c r="X313" s="21"/>
      <c r="Y313" s="21"/>
      <c r="Z313" s="779"/>
      <c r="AA313" s="21"/>
      <c r="AB313" s="30"/>
      <c r="AC313" s="30"/>
      <c r="AD313" s="30"/>
      <c r="AE313" s="13"/>
      <c r="AF313" s="13"/>
      <c r="AG313" s="13"/>
      <c r="AH313" s="13"/>
      <c r="AI313" s="13"/>
      <c r="AJ313" s="13"/>
      <c r="AK313" s="13"/>
      <c r="AL313" s="13"/>
      <c r="AM313" s="13"/>
      <c r="AN313" s="30"/>
      <c r="AO313" s="31"/>
      <c r="AP313" s="39"/>
      <c r="AQ313" s="39"/>
      <c r="AR313" s="31"/>
      <c r="AS313" s="39"/>
      <c r="AT313" s="39"/>
      <c r="AU313" s="39"/>
      <c r="AV313" s="39"/>
      <c r="AW313" s="39"/>
      <c r="AX313" s="13"/>
      <c r="AY313" s="13"/>
      <c r="AZ313" s="13"/>
      <c r="BA313" s="13"/>
      <c r="BB313" s="291"/>
      <c r="BC313" s="302"/>
      <c r="BI313" s="287"/>
    </row>
    <row r="314" spans="1:61" s="282" customFormat="1">
      <c r="A314" s="31"/>
      <c r="B314" s="31"/>
      <c r="C314" s="166"/>
      <c r="D314" s="261"/>
      <c r="E314" s="261"/>
      <c r="F314" s="261"/>
      <c r="G314" s="261"/>
      <c r="H314" s="261"/>
      <c r="I314" s="261"/>
      <c r="J314" s="261"/>
      <c r="K314" s="261"/>
      <c r="L314" s="33"/>
      <c r="M314" s="261"/>
      <c r="N314" s="638"/>
      <c r="O314" s="638"/>
      <c r="P314" s="34"/>
      <c r="Q314" s="35"/>
      <c r="R314" s="36"/>
      <c r="S314" s="37"/>
      <c r="T314" s="21"/>
      <c r="U314" s="495"/>
      <c r="V314" s="38"/>
      <c r="W314" s="21"/>
      <c r="X314" s="21"/>
      <c r="Y314" s="21"/>
      <c r="Z314" s="779"/>
      <c r="AA314" s="21"/>
      <c r="AB314" s="30"/>
      <c r="AC314" s="30"/>
      <c r="AD314" s="30"/>
      <c r="AE314" s="13"/>
      <c r="AF314" s="13"/>
      <c r="AG314" s="13"/>
      <c r="AH314" s="13"/>
      <c r="AI314" s="13"/>
      <c r="AJ314" s="13"/>
      <c r="AK314" s="13"/>
      <c r="AL314" s="13"/>
      <c r="AM314" s="13"/>
      <c r="AN314" s="30"/>
      <c r="AO314" s="31"/>
      <c r="AP314" s="39"/>
      <c r="AQ314" s="39"/>
      <c r="AR314" s="31"/>
      <c r="AS314" s="39"/>
      <c r="AT314" s="39"/>
      <c r="AU314" s="39"/>
      <c r="AV314" s="39"/>
      <c r="AW314" s="39"/>
      <c r="AX314" s="13"/>
      <c r="AY314" s="13"/>
      <c r="AZ314" s="13"/>
      <c r="BA314" s="13"/>
      <c r="BB314" s="291"/>
      <c r="BC314" s="302"/>
      <c r="BI314" s="287"/>
    </row>
    <row r="315" spans="1:61" s="282" customFormat="1">
      <c r="A315" s="31"/>
      <c r="B315" s="31"/>
      <c r="C315" s="166"/>
      <c r="D315" s="261"/>
      <c r="E315" s="261"/>
      <c r="F315" s="261"/>
      <c r="G315" s="261"/>
      <c r="H315" s="261"/>
      <c r="I315" s="261"/>
      <c r="J315" s="261"/>
      <c r="K315" s="261"/>
      <c r="L315" s="33"/>
      <c r="M315" s="261"/>
      <c r="N315" s="638"/>
      <c r="O315" s="638"/>
      <c r="P315" s="34"/>
      <c r="Q315" s="35"/>
      <c r="R315" s="36"/>
      <c r="S315" s="37"/>
      <c r="T315" s="21"/>
      <c r="U315" s="495"/>
      <c r="V315" s="38"/>
      <c r="W315" s="21"/>
      <c r="X315" s="21"/>
      <c r="Y315" s="21"/>
      <c r="Z315" s="779"/>
      <c r="AA315" s="21"/>
      <c r="AB315" s="30"/>
      <c r="AC315" s="30"/>
      <c r="AD315" s="30"/>
      <c r="AE315" s="13"/>
      <c r="AF315" s="13"/>
      <c r="AG315" s="13"/>
      <c r="AH315" s="13"/>
      <c r="AI315" s="13"/>
      <c r="AJ315" s="13"/>
      <c r="AK315" s="13"/>
      <c r="AL315" s="13"/>
      <c r="AM315" s="13"/>
      <c r="AN315" s="30"/>
      <c r="AO315" s="31"/>
      <c r="AP315" s="39"/>
      <c r="AQ315" s="39"/>
      <c r="AR315" s="31"/>
      <c r="AS315" s="39"/>
      <c r="AT315" s="39"/>
      <c r="AU315" s="39"/>
      <c r="AV315" s="39"/>
      <c r="AW315" s="39"/>
      <c r="AX315" s="13"/>
      <c r="AY315" s="13"/>
      <c r="AZ315" s="13"/>
      <c r="BA315" s="13"/>
      <c r="BB315" s="291"/>
      <c r="BC315" s="302"/>
      <c r="BI315" s="287"/>
    </row>
    <row r="316" spans="1:61" s="282" customFormat="1">
      <c r="A316" s="31"/>
      <c r="B316" s="31"/>
      <c r="C316" s="166"/>
      <c r="D316" s="261"/>
      <c r="E316" s="261"/>
      <c r="F316" s="261"/>
      <c r="G316" s="261"/>
      <c r="H316" s="261"/>
      <c r="I316" s="261"/>
      <c r="J316" s="261"/>
      <c r="K316" s="261"/>
      <c r="L316" s="33"/>
      <c r="M316" s="261"/>
      <c r="N316" s="638"/>
      <c r="O316" s="638"/>
      <c r="P316" s="34"/>
      <c r="Q316" s="35"/>
      <c r="R316" s="36"/>
      <c r="S316" s="37"/>
      <c r="T316" s="21"/>
      <c r="U316" s="495"/>
      <c r="V316" s="38"/>
      <c r="W316" s="21"/>
      <c r="X316" s="21"/>
      <c r="Y316" s="21"/>
      <c r="Z316" s="779"/>
      <c r="AA316" s="21"/>
      <c r="AB316" s="30"/>
      <c r="AC316" s="30"/>
      <c r="AD316" s="30"/>
      <c r="AE316" s="13"/>
      <c r="AF316" s="13"/>
      <c r="AG316" s="13"/>
      <c r="AH316" s="13"/>
      <c r="AI316" s="13"/>
      <c r="AJ316" s="13"/>
      <c r="AK316" s="13"/>
      <c r="AL316" s="13"/>
      <c r="AM316" s="13"/>
      <c r="AN316" s="30"/>
      <c r="AO316" s="31"/>
      <c r="AP316" s="39"/>
      <c r="AQ316" s="39"/>
      <c r="AR316" s="31"/>
      <c r="AS316" s="39"/>
      <c r="AT316" s="39"/>
      <c r="AU316" s="39"/>
      <c r="AV316" s="39"/>
      <c r="AW316" s="39"/>
      <c r="AX316" s="13"/>
      <c r="AY316" s="13"/>
      <c r="AZ316" s="13"/>
      <c r="BA316" s="13"/>
      <c r="BB316" s="291"/>
      <c r="BC316" s="302"/>
      <c r="BI316" s="287"/>
    </row>
    <row r="317" spans="1:61" s="282" customFormat="1">
      <c r="A317" s="31"/>
      <c r="B317" s="31"/>
      <c r="C317" s="166"/>
      <c r="D317" s="261"/>
      <c r="E317" s="261"/>
      <c r="F317" s="261"/>
      <c r="G317" s="261"/>
      <c r="H317" s="261"/>
      <c r="I317" s="261"/>
      <c r="J317" s="261"/>
      <c r="K317" s="261"/>
      <c r="L317" s="33"/>
      <c r="M317" s="261"/>
      <c r="N317" s="638"/>
      <c r="O317" s="638"/>
      <c r="P317" s="34"/>
      <c r="Q317" s="35"/>
      <c r="R317" s="36"/>
      <c r="S317" s="37"/>
      <c r="T317" s="21"/>
      <c r="U317" s="495"/>
      <c r="V317" s="38"/>
      <c r="W317" s="21"/>
      <c r="X317" s="21"/>
      <c r="Y317" s="21"/>
      <c r="Z317" s="779"/>
      <c r="AA317" s="21"/>
      <c r="AB317" s="30"/>
      <c r="AC317" s="30"/>
      <c r="AD317" s="30"/>
      <c r="AE317" s="13"/>
      <c r="AF317" s="13"/>
      <c r="AG317" s="13"/>
      <c r="AH317" s="13"/>
      <c r="AI317" s="13"/>
      <c r="AJ317" s="13"/>
      <c r="AK317" s="13"/>
      <c r="AL317" s="13"/>
      <c r="AM317" s="13"/>
      <c r="AN317" s="30"/>
      <c r="AO317" s="31"/>
      <c r="AP317" s="39"/>
      <c r="AQ317" s="39"/>
      <c r="AR317" s="31"/>
      <c r="AS317" s="39"/>
      <c r="AT317" s="39"/>
      <c r="AU317" s="39"/>
      <c r="AV317" s="39"/>
      <c r="AW317" s="39"/>
      <c r="AX317" s="13"/>
      <c r="AY317" s="13"/>
      <c r="AZ317" s="13"/>
      <c r="BA317" s="13"/>
      <c r="BB317" s="291"/>
      <c r="BC317" s="302"/>
      <c r="BI317" s="287"/>
    </row>
    <row r="318" spans="1:61" s="282" customFormat="1">
      <c r="A318" s="31"/>
      <c r="B318" s="31"/>
      <c r="C318" s="166"/>
      <c r="D318" s="261"/>
      <c r="E318" s="261"/>
      <c r="F318" s="261"/>
      <c r="G318" s="261"/>
      <c r="H318" s="261"/>
      <c r="I318" s="261"/>
      <c r="J318" s="261"/>
      <c r="K318" s="261"/>
      <c r="L318" s="33"/>
      <c r="M318" s="261"/>
      <c r="N318" s="638"/>
      <c r="O318" s="638"/>
      <c r="P318" s="34"/>
      <c r="Q318" s="35"/>
      <c r="R318" s="36"/>
      <c r="S318" s="37"/>
      <c r="T318" s="21"/>
      <c r="U318" s="495"/>
      <c r="V318" s="38"/>
      <c r="W318" s="21"/>
      <c r="X318" s="21"/>
      <c r="Y318" s="21"/>
      <c r="Z318" s="779"/>
      <c r="AA318" s="21"/>
      <c r="AB318" s="30"/>
      <c r="AC318" s="30"/>
      <c r="AD318" s="30"/>
      <c r="AE318" s="13"/>
      <c r="AF318" s="13"/>
      <c r="AG318" s="13"/>
      <c r="AH318" s="13"/>
      <c r="AI318" s="13"/>
      <c r="AJ318" s="13"/>
      <c r="AK318" s="13"/>
      <c r="AL318" s="13"/>
      <c r="AM318" s="13"/>
      <c r="AN318" s="30"/>
      <c r="AO318" s="31"/>
      <c r="AP318" s="39"/>
      <c r="AQ318" s="39"/>
      <c r="AR318" s="31"/>
      <c r="AS318" s="39"/>
      <c r="AT318" s="39"/>
      <c r="AU318" s="39"/>
      <c r="AV318" s="39"/>
      <c r="AW318" s="39"/>
      <c r="AX318" s="13"/>
      <c r="AY318" s="13"/>
      <c r="AZ318" s="13"/>
      <c r="BA318" s="13"/>
      <c r="BB318" s="291"/>
      <c r="BC318" s="302"/>
      <c r="BI318" s="287"/>
    </row>
    <row r="319" spans="1:61" s="282" customFormat="1">
      <c r="A319" s="31"/>
      <c r="B319" s="31"/>
      <c r="C319" s="166"/>
      <c r="D319" s="261"/>
      <c r="E319" s="261"/>
      <c r="F319" s="261"/>
      <c r="G319" s="261"/>
      <c r="H319" s="261"/>
      <c r="I319" s="261"/>
      <c r="J319" s="261"/>
      <c r="K319" s="261"/>
      <c r="L319" s="33"/>
      <c r="M319" s="261"/>
      <c r="N319" s="638"/>
      <c r="O319" s="638"/>
      <c r="P319" s="34"/>
      <c r="Q319" s="35"/>
      <c r="R319" s="36"/>
      <c r="S319" s="37"/>
      <c r="T319" s="21"/>
      <c r="U319" s="495"/>
      <c r="V319" s="38"/>
      <c r="W319" s="21"/>
      <c r="X319" s="21"/>
      <c r="Y319" s="21"/>
      <c r="Z319" s="779"/>
      <c r="AA319" s="21"/>
      <c r="AB319" s="30"/>
      <c r="AC319" s="30"/>
      <c r="AD319" s="30"/>
      <c r="AE319" s="13"/>
      <c r="AF319" s="13"/>
      <c r="AG319" s="13"/>
      <c r="AH319" s="13"/>
      <c r="AI319" s="13"/>
      <c r="AJ319" s="13"/>
      <c r="AK319" s="13"/>
      <c r="AL319" s="13"/>
      <c r="AM319" s="13"/>
      <c r="AN319" s="30"/>
      <c r="AO319" s="31"/>
      <c r="AP319" s="39"/>
      <c r="AQ319" s="39"/>
      <c r="AR319" s="31"/>
      <c r="AS319" s="39"/>
      <c r="AT319" s="39"/>
      <c r="AU319" s="39"/>
      <c r="AV319" s="39"/>
      <c r="AW319" s="39"/>
      <c r="AX319" s="13"/>
      <c r="AY319" s="13"/>
      <c r="AZ319" s="13"/>
      <c r="BA319" s="13"/>
      <c r="BB319" s="291"/>
      <c r="BC319" s="302"/>
      <c r="BI319" s="287"/>
    </row>
    <row r="320" spans="1:61" s="282" customFormat="1">
      <c r="A320" s="31"/>
      <c r="B320" s="31"/>
      <c r="C320" s="166"/>
      <c r="D320" s="261"/>
      <c r="E320" s="261"/>
      <c r="F320" s="261"/>
      <c r="G320" s="261"/>
      <c r="H320" s="261"/>
      <c r="I320" s="261"/>
      <c r="J320" s="261"/>
      <c r="K320" s="261"/>
      <c r="L320" s="33"/>
      <c r="M320" s="261"/>
      <c r="N320" s="638"/>
      <c r="O320" s="638"/>
      <c r="P320" s="34"/>
      <c r="Q320" s="35"/>
      <c r="R320" s="36"/>
      <c r="S320" s="37"/>
      <c r="T320" s="21"/>
      <c r="U320" s="495"/>
      <c r="V320" s="38"/>
      <c r="W320" s="21"/>
      <c r="X320" s="21"/>
      <c r="Y320" s="21"/>
      <c r="Z320" s="779"/>
      <c r="AA320" s="21"/>
      <c r="AB320" s="30"/>
      <c r="AC320" s="30"/>
      <c r="AD320" s="30"/>
      <c r="AE320" s="13"/>
      <c r="AF320" s="13"/>
      <c r="AG320" s="13"/>
      <c r="AH320" s="13"/>
      <c r="AI320" s="13"/>
      <c r="AJ320" s="13"/>
      <c r="AK320" s="13"/>
      <c r="AL320" s="13"/>
      <c r="AM320" s="13"/>
      <c r="AN320" s="30"/>
      <c r="AO320" s="31"/>
      <c r="AP320" s="39"/>
      <c r="AQ320" s="39"/>
      <c r="AR320" s="31"/>
      <c r="AS320" s="39"/>
      <c r="AT320" s="39"/>
      <c r="AU320" s="39"/>
      <c r="AV320" s="39"/>
      <c r="AW320" s="39"/>
      <c r="AX320" s="13"/>
      <c r="AY320" s="13"/>
      <c r="AZ320" s="13"/>
      <c r="BA320" s="13"/>
      <c r="BB320" s="291"/>
      <c r="BC320" s="302"/>
      <c r="BI320" s="287"/>
    </row>
    <row r="321" spans="1:61" s="282" customFormat="1">
      <c r="A321" s="31"/>
      <c r="B321" s="31"/>
      <c r="C321" s="166"/>
      <c r="D321" s="261"/>
      <c r="E321" s="261"/>
      <c r="F321" s="261"/>
      <c r="G321" s="261"/>
      <c r="H321" s="261"/>
      <c r="I321" s="261"/>
      <c r="J321" s="261"/>
      <c r="K321" s="261"/>
      <c r="L321" s="33"/>
      <c r="M321" s="261"/>
      <c r="N321" s="638"/>
      <c r="O321" s="638"/>
      <c r="P321" s="34"/>
      <c r="Q321" s="35"/>
      <c r="R321" s="36"/>
      <c r="S321" s="37"/>
      <c r="T321" s="21"/>
      <c r="U321" s="495"/>
      <c r="V321" s="38"/>
      <c r="W321" s="21"/>
      <c r="X321" s="21"/>
      <c r="Y321" s="21"/>
      <c r="Z321" s="779"/>
      <c r="AA321" s="21"/>
      <c r="AB321" s="30"/>
      <c r="AC321" s="30"/>
      <c r="AD321" s="30"/>
      <c r="AE321" s="13"/>
      <c r="AF321" s="13"/>
      <c r="AG321" s="13"/>
      <c r="AH321" s="13"/>
      <c r="AI321" s="13"/>
      <c r="AJ321" s="13"/>
      <c r="AK321" s="13"/>
      <c r="AL321" s="13"/>
      <c r="AM321" s="13"/>
      <c r="AN321" s="30"/>
      <c r="AO321" s="31"/>
      <c r="AP321" s="39"/>
      <c r="AQ321" s="39"/>
      <c r="AR321" s="31"/>
      <c r="AS321" s="39"/>
      <c r="AT321" s="39"/>
      <c r="AU321" s="39"/>
      <c r="AV321" s="39"/>
      <c r="AW321" s="39"/>
      <c r="AX321" s="13"/>
      <c r="AY321" s="13"/>
      <c r="AZ321" s="13"/>
      <c r="BA321" s="13"/>
      <c r="BB321" s="291"/>
      <c r="BC321" s="302"/>
      <c r="BI321" s="287"/>
    </row>
    <row r="322" spans="1:61" s="282" customFormat="1">
      <c r="A322" s="31"/>
      <c r="B322" s="31"/>
      <c r="C322" s="166"/>
      <c r="D322" s="261"/>
      <c r="E322" s="261"/>
      <c r="F322" s="261"/>
      <c r="G322" s="261"/>
      <c r="H322" s="261"/>
      <c r="I322" s="261"/>
      <c r="J322" s="261"/>
      <c r="K322" s="261"/>
      <c r="L322" s="33"/>
      <c r="M322" s="261"/>
      <c r="N322" s="638"/>
      <c r="O322" s="638"/>
      <c r="P322" s="34"/>
      <c r="Q322" s="35"/>
      <c r="R322" s="36"/>
      <c r="S322" s="37"/>
      <c r="T322" s="21"/>
      <c r="U322" s="495"/>
      <c r="V322" s="38"/>
      <c r="W322" s="21"/>
      <c r="X322" s="21"/>
      <c r="Y322" s="21"/>
      <c r="Z322" s="779"/>
      <c r="AA322" s="21"/>
      <c r="AB322" s="30"/>
      <c r="AC322" s="30"/>
      <c r="AD322" s="30"/>
      <c r="AE322" s="13"/>
      <c r="AF322" s="13"/>
      <c r="AG322" s="13"/>
      <c r="AH322" s="13"/>
      <c r="AI322" s="13"/>
      <c r="AJ322" s="13"/>
      <c r="AK322" s="13"/>
      <c r="AL322" s="13"/>
      <c r="AM322" s="13"/>
      <c r="AN322" s="30"/>
      <c r="AO322" s="31"/>
      <c r="AP322" s="39"/>
      <c r="AQ322" s="39"/>
      <c r="AR322" s="31"/>
      <c r="AS322" s="39"/>
      <c r="AT322" s="39"/>
      <c r="AU322" s="39"/>
      <c r="AV322" s="39"/>
      <c r="AW322" s="39"/>
      <c r="AX322" s="13"/>
      <c r="AY322" s="13"/>
      <c r="AZ322" s="13"/>
      <c r="BA322" s="13"/>
      <c r="BB322" s="291"/>
      <c r="BC322" s="302"/>
      <c r="BI322" s="287"/>
    </row>
    <row r="323" spans="1:61" s="282" customFormat="1">
      <c r="A323" s="31"/>
      <c r="B323" s="31"/>
      <c r="C323" s="166"/>
      <c r="D323" s="261"/>
      <c r="E323" s="261"/>
      <c r="F323" s="261"/>
      <c r="G323" s="261"/>
      <c r="H323" s="261"/>
      <c r="I323" s="261"/>
      <c r="J323" s="261"/>
      <c r="K323" s="261"/>
      <c r="L323" s="33"/>
      <c r="M323" s="261"/>
      <c r="N323" s="638"/>
      <c r="O323" s="638"/>
      <c r="P323" s="34"/>
      <c r="Q323" s="35"/>
      <c r="R323" s="36"/>
      <c r="S323" s="37"/>
      <c r="T323" s="21"/>
      <c r="U323" s="495"/>
      <c r="V323" s="38"/>
      <c r="W323" s="21"/>
      <c r="X323" s="21"/>
      <c r="Y323" s="21"/>
      <c r="Z323" s="779"/>
      <c r="AA323" s="21"/>
      <c r="AB323" s="30"/>
      <c r="AC323" s="30"/>
      <c r="AD323" s="30"/>
      <c r="AE323" s="13"/>
      <c r="AF323" s="13"/>
      <c r="AG323" s="13"/>
      <c r="AH323" s="13"/>
      <c r="AI323" s="13"/>
      <c r="AJ323" s="13"/>
      <c r="AK323" s="13"/>
      <c r="AL323" s="13"/>
      <c r="AM323" s="13"/>
      <c r="AN323" s="30"/>
      <c r="AO323" s="31"/>
      <c r="AP323" s="39"/>
      <c r="AQ323" s="39"/>
      <c r="AR323" s="31"/>
      <c r="AS323" s="39"/>
      <c r="AT323" s="39"/>
      <c r="AU323" s="39"/>
      <c r="AV323" s="39"/>
      <c r="AW323" s="39"/>
      <c r="AX323" s="13"/>
      <c r="AY323" s="13"/>
      <c r="AZ323" s="13"/>
      <c r="BA323" s="13"/>
      <c r="BB323" s="291"/>
      <c r="BC323" s="302"/>
      <c r="BI323" s="287"/>
    </row>
    <row r="324" spans="1:61" s="282" customFormat="1">
      <c r="A324" s="31"/>
      <c r="B324" s="31"/>
      <c r="C324" s="166"/>
      <c r="D324" s="261"/>
      <c r="E324" s="261"/>
      <c r="F324" s="261"/>
      <c r="G324" s="261"/>
      <c r="H324" s="261"/>
      <c r="I324" s="261"/>
      <c r="J324" s="261"/>
      <c r="K324" s="261"/>
      <c r="L324" s="33"/>
      <c r="M324" s="261"/>
      <c r="N324" s="638"/>
      <c r="O324" s="638"/>
      <c r="P324" s="34"/>
      <c r="Q324" s="35"/>
      <c r="R324" s="36"/>
      <c r="S324" s="37"/>
      <c r="T324" s="21"/>
      <c r="U324" s="495"/>
      <c r="V324" s="38"/>
      <c r="W324" s="21"/>
      <c r="X324" s="21"/>
      <c r="Y324" s="21"/>
      <c r="Z324" s="779"/>
      <c r="AA324" s="21"/>
      <c r="AB324" s="30"/>
      <c r="AC324" s="30"/>
      <c r="AD324" s="30"/>
      <c r="AE324" s="13"/>
      <c r="AF324" s="13"/>
      <c r="AG324" s="13"/>
      <c r="AH324" s="13"/>
      <c r="AI324" s="13"/>
      <c r="AJ324" s="13"/>
      <c r="AK324" s="13"/>
      <c r="AL324" s="13"/>
      <c r="AM324" s="13"/>
      <c r="AN324" s="30"/>
      <c r="AO324" s="31"/>
      <c r="AP324" s="39"/>
      <c r="AQ324" s="39"/>
      <c r="AR324" s="31"/>
      <c r="AS324" s="39"/>
      <c r="AT324" s="39"/>
      <c r="AU324" s="39"/>
      <c r="AV324" s="39"/>
      <c r="AW324" s="39"/>
      <c r="AX324" s="13"/>
      <c r="AY324" s="13"/>
      <c r="AZ324" s="13"/>
      <c r="BA324" s="13"/>
      <c r="BB324" s="291"/>
      <c r="BC324" s="302"/>
      <c r="BI324" s="287"/>
    </row>
    <row r="325" spans="1:61" s="282" customFormat="1">
      <c r="A325" s="31"/>
      <c r="B325" s="31"/>
      <c r="C325" s="166"/>
      <c r="D325" s="261"/>
      <c r="E325" s="261"/>
      <c r="F325" s="261"/>
      <c r="G325" s="261"/>
      <c r="H325" s="261"/>
      <c r="I325" s="261"/>
      <c r="J325" s="261"/>
      <c r="K325" s="261"/>
      <c r="L325" s="33"/>
      <c r="M325" s="261"/>
      <c r="N325" s="638"/>
      <c r="O325" s="638"/>
      <c r="P325" s="34"/>
      <c r="Q325" s="35"/>
      <c r="R325" s="36"/>
      <c r="S325" s="37"/>
      <c r="T325" s="21"/>
      <c r="U325" s="495"/>
      <c r="V325" s="38"/>
      <c r="W325" s="21"/>
      <c r="X325" s="21"/>
      <c r="Y325" s="21"/>
      <c r="Z325" s="779"/>
      <c r="AA325" s="21"/>
      <c r="AB325" s="30"/>
      <c r="AC325" s="30"/>
      <c r="AD325" s="30"/>
      <c r="AE325" s="13"/>
      <c r="AF325" s="13"/>
      <c r="AG325" s="13"/>
      <c r="AH325" s="13"/>
      <c r="AI325" s="13"/>
      <c r="AJ325" s="13"/>
      <c r="AK325" s="13"/>
      <c r="AL325" s="13"/>
      <c r="AM325" s="13"/>
      <c r="AN325" s="30"/>
      <c r="AO325" s="31"/>
      <c r="AP325" s="39"/>
      <c r="AQ325" s="39"/>
      <c r="AR325" s="31"/>
      <c r="AS325" s="39"/>
      <c r="AT325" s="39"/>
      <c r="AU325" s="39"/>
      <c r="AV325" s="39"/>
      <c r="AW325" s="39"/>
      <c r="AX325" s="13"/>
      <c r="AY325" s="13"/>
      <c r="AZ325" s="13"/>
      <c r="BA325" s="13"/>
      <c r="BB325" s="291"/>
      <c r="BC325" s="302"/>
      <c r="BI325" s="287"/>
    </row>
    <row r="326" spans="1:61" s="282" customFormat="1">
      <c r="A326" s="31"/>
      <c r="B326" s="31"/>
      <c r="C326" s="166"/>
      <c r="D326" s="261"/>
      <c r="E326" s="261"/>
      <c r="F326" s="261"/>
      <c r="G326" s="261"/>
      <c r="H326" s="261"/>
      <c r="I326" s="261"/>
      <c r="J326" s="261"/>
      <c r="K326" s="261"/>
      <c r="L326" s="33"/>
      <c r="M326" s="261"/>
      <c r="N326" s="638"/>
      <c r="O326" s="638"/>
      <c r="P326" s="34"/>
      <c r="Q326" s="35"/>
      <c r="R326" s="36"/>
      <c r="S326" s="37"/>
      <c r="T326" s="21"/>
      <c r="U326" s="495"/>
      <c r="V326" s="38"/>
      <c r="W326" s="21"/>
      <c r="X326" s="21"/>
      <c r="Y326" s="21"/>
      <c r="Z326" s="779"/>
      <c r="AA326" s="21"/>
      <c r="AB326" s="30"/>
      <c r="AC326" s="30"/>
      <c r="AD326" s="30"/>
      <c r="AE326" s="13"/>
      <c r="AF326" s="13"/>
      <c r="AG326" s="13"/>
      <c r="AH326" s="13"/>
      <c r="AI326" s="13"/>
      <c r="AJ326" s="13"/>
      <c r="AK326" s="13"/>
      <c r="AL326" s="13"/>
      <c r="AM326" s="13"/>
      <c r="AN326" s="30"/>
      <c r="AO326" s="31"/>
      <c r="AP326" s="39"/>
      <c r="AQ326" s="39"/>
      <c r="AR326" s="31"/>
      <c r="AS326" s="39"/>
      <c r="AT326" s="39"/>
      <c r="AU326" s="39"/>
      <c r="AV326" s="39"/>
      <c r="AW326" s="39"/>
      <c r="AX326" s="13"/>
      <c r="AY326" s="13"/>
      <c r="AZ326" s="13"/>
      <c r="BA326" s="13"/>
      <c r="BB326" s="291"/>
      <c r="BC326" s="302"/>
      <c r="BI326" s="287"/>
    </row>
    <row r="327" spans="1:61" s="282" customFormat="1">
      <c r="A327" s="31"/>
      <c r="B327" s="31"/>
      <c r="C327" s="166"/>
      <c r="D327" s="261"/>
      <c r="E327" s="261"/>
      <c r="F327" s="261"/>
      <c r="G327" s="261"/>
      <c r="H327" s="261"/>
      <c r="I327" s="261"/>
      <c r="J327" s="261"/>
      <c r="K327" s="261"/>
      <c r="L327" s="33"/>
      <c r="M327" s="261"/>
      <c r="N327" s="638"/>
      <c r="O327" s="638"/>
      <c r="P327" s="34"/>
      <c r="Q327" s="35"/>
      <c r="R327" s="36"/>
      <c r="S327" s="37"/>
      <c r="T327" s="21"/>
      <c r="U327" s="495"/>
      <c r="V327" s="38"/>
      <c r="W327" s="21"/>
      <c r="X327" s="21"/>
      <c r="Y327" s="21"/>
      <c r="Z327" s="779"/>
      <c r="AA327" s="21"/>
      <c r="AB327" s="30"/>
      <c r="AC327" s="30"/>
      <c r="AD327" s="30"/>
      <c r="AE327" s="13"/>
      <c r="AF327" s="13"/>
      <c r="AG327" s="13"/>
      <c r="AH327" s="13"/>
      <c r="AI327" s="13"/>
      <c r="AJ327" s="13"/>
      <c r="AK327" s="13"/>
      <c r="AL327" s="13"/>
      <c r="AM327" s="13"/>
      <c r="AN327" s="30"/>
      <c r="AO327" s="31"/>
      <c r="AP327" s="39"/>
      <c r="AQ327" s="39"/>
      <c r="AR327" s="31"/>
      <c r="AS327" s="39"/>
      <c r="AT327" s="39"/>
      <c r="AU327" s="39"/>
      <c r="AV327" s="39"/>
      <c r="AW327" s="39"/>
      <c r="AX327" s="13"/>
      <c r="AY327" s="13"/>
      <c r="AZ327" s="13"/>
      <c r="BA327" s="13"/>
      <c r="BB327" s="291"/>
      <c r="BC327" s="302"/>
      <c r="BI327" s="287"/>
    </row>
    <row r="328" spans="1:61" s="282" customFormat="1">
      <c r="A328" s="31"/>
      <c r="B328" s="31"/>
      <c r="C328" s="166"/>
      <c r="D328" s="261"/>
      <c r="E328" s="261"/>
      <c r="F328" s="261"/>
      <c r="G328" s="261"/>
      <c r="H328" s="261"/>
      <c r="I328" s="261"/>
      <c r="J328" s="261"/>
      <c r="K328" s="261"/>
      <c r="L328" s="33"/>
      <c r="M328" s="261"/>
      <c r="N328" s="638"/>
      <c r="O328" s="638"/>
      <c r="P328" s="34"/>
      <c r="Q328" s="35"/>
      <c r="R328" s="36"/>
      <c r="S328" s="37"/>
      <c r="T328" s="21"/>
      <c r="U328" s="495"/>
      <c r="V328" s="38"/>
      <c r="W328" s="21"/>
      <c r="X328" s="21"/>
      <c r="Y328" s="21"/>
      <c r="Z328" s="779"/>
      <c r="AA328" s="21"/>
      <c r="AB328" s="30"/>
      <c r="AC328" s="30"/>
      <c r="AD328" s="30"/>
      <c r="AE328" s="13"/>
      <c r="AF328" s="13"/>
      <c r="AG328" s="13"/>
      <c r="AH328" s="13"/>
      <c r="AI328" s="13"/>
      <c r="AJ328" s="13"/>
      <c r="AK328" s="13"/>
      <c r="AL328" s="13"/>
      <c r="AM328" s="13"/>
      <c r="AN328" s="30"/>
      <c r="AO328" s="31"/>
      <c r="AP328" s="39"/>
      <c r="AQ328" s="39"/>
      <c r="AR328" s="31"/>
      <c r="AS328" s="39"/>
      <c r="AT328" s="39"/>
      <c r="AU328" s="39"/>
      <c r="AV328" s="39"/>
      <c r="AW328" s="39"/>
      <c r="AX328" s="13"/>
      <c r="AY328" s="13"/>
      <c r="AZ328" s="13"/>
      <c r="BA328" s="13"/>
      <c r="BB328" s="291"/>
      <c r="BC328" s="302"/>
      <c r="BI328" s="287"/>
    </row>
    <row r="329" spans="1:61" s="282" customFormat="1">
      <c r="A329" s="31"/>
      <c r="B329" s="31"/>
      <c r="C329" s="166"/>
      <c r="D329" s="261"/>
      <c r="E329" s="261"/>
      <c r="F329" s="261"/>
      <c r="G329" s="261"/>
      <c r="H329" s="261"/>
      <c r="I329" s="261"/>
      <c r="J329" s="261"/>
      <c r="K329" s="261"/>
      <c r="L329" s="33"/>
      <c r="M329" s="261"/>
      <c r="N329" s="638"/>
      <c r="O329" s="638"/>
      <c r="P329" s="34"/>
      <c r="Q329" s="35"/>
      <c r="R329" s="36"/>
      <c r="S329" s="37"/>
      <c r="T329" s="21"/>
      <c r="U329" s="495"/>
      <c r="V329" s="38"/>
      <c r="W329" s="21"/>
      <c r="X329" s="21"/>
      <c r="Y329" s="21"/>
      <c r="Z329" s="779"/>
      <c r="AA329" s="21"/>
      <c r="AB329" s="30"/>
      <c r="AC329" s="30"/>
      <c r="AD329" s="30"/>
      <c r="AE329" s="13"/>
      <c r="AF329" s="13"/>
      <c r="AG329" s="13"/>
      <c r="AH329" s="13"/>
      <c r="AI329" s="13"/>
      <c r="AJ329" s="13"/>
      <c r="AK329" s="13"/>
      <c r="AL329" s="13"/>
      <c r="AM329" s="13"/>
      <c r="AN329" s="30"/>
      <c r="AO329" s="31"/>
      <c r="AP329" s="39"/>
      <c r="AQ329" s="39"/>
      <c r="AR329" s="31"/>
      <c r="AS329" s="39"/>
      <c r="AT329" s="39"/>
      <c r="AU329" s="39"/>
      <c r="AV329" s="39"/>
      <c r="AW329" s="39"/>
      <c r="AX329" s="13"/>
      <c r="AY329" s="13"/>
      <c r="AZ329" s="13"/>
      <c r="BA329" s="13"/>
      <c r="BB329" s="291"/>
      <c r="BC329" s="302"/>
      <c r="BI329" s="287"/>
    </row>
    <row r="330" spans="1:61" s="282" customFormat="1">
      <c r="A330" s="31"/>
      <c r="B330" s="31"/>
      <c r="C330" s="166"/>
      <c r="D330" s="261"/>
      <c r="E330" s="261"/>
      <c r="F330" s="261"/>
      <c r="G330" s="261"/>
      <c r="H330" s="261"/>
      <c r="I330" s="261"/>
      <c r="J330" s="261"/>
      <c r="K330" s="261"/>
      <c r="L330" s="33"/>
      <c r="M330" s="261"/>
      <c r="N330" s="638"/>
      <c r="O330" s="638"/>
      <c r="P330" s="34"/>
      <c r="Q330" s="35"/>
      <c r="R330" s="36"/>
      <c r="S330" s="37"/>
      <c r="T330" s="21"/>
      <c r="U330" s="495"/>
      <c r="V330" s="38"/>
      <c r="W330" s="21"/>
      <c r="X330" s="21"/>
      <c r="Y330" s="21"/>
      <c r="Z330" s="779"/>
      <c r="AA330" s="21"/>
      <c r="AB330" s="30"/>
      <c r="AC330" s="30"/>
      <c r="AD330" s="30"/>
      <c r="AE330" s="13"/>
      <c r="AF330" s="13"/>
      <c r="AG330" s="13"/>
      <c r="AH330" s="13"/>
      <c r="AI330" s="13"/>
      <c r="AJ330" s="13"/>
      <c r="AK330" s="13"/>
      <c r="AL330" s="13"/>
      <c r="AM330" s="13"/>
      <c r="AN330" s="30"/>
      <c r="AO330" s="31"/>
      <c r="AP330" s="39"/>
      <c r="AQ330" s="39"/>
      <c r="AR330" s="31"/>
      <c r="AS330" s="39"/>
      <c r="AT330" s="39"/>
      <c r="AU330" s="39"/>
      <c r="AV330" s="39"/>
      <c r="AW330" s="39"/>
      <c r="AX330" s="13"/>
      <c r="AY330" s="13"/>
      <c r="AZ330" s="13"/>
      <c r="BA330" s="13"/>
      <c r="BB330" s="291"/>
      <c r="BC330" s="302"/>
      <c r="BI330" s="287"/>
    </row>
    <row r="331" spans="1:61" s="282" customFormat="1">
      <c r="A331" s="31"/>
      <c r="B331" s="31"/>
      <c r="C331" s="166"/>
      <c r="D331" s="261"/>
      <c r="E331" s="261"/>
      <c r="F331" s="261"/>
      <c r="G331" s="261"/>
      <c r="H331" s="261"/>
      <c r="I331" s="261"/>
      <c r="J331" s="261"/>
      <c r="K331" s="261"/>
      <c r="L331" s="33"/>
      <c r="M331" s="261"/>
      <c r="N331" s="638"/>
      <c r="O331" s="638"/>
      <c r="P331" s="34"/>
      <c r="Q331" s="35"/>
      <c r="R331" s="36"/>
      <c r="S331" s="37"/>
      <c r="T331" s="21"/>
      <c r="U331" s="495"/>
      <c r="V331" s="38"/>
      <c r="W331" s="21"/>
      <c r="X331" s="21"/>
      <c r="Y331" s="21"/>
      <c r="Z331" s="779"/>
      <c r="AA331" s="21"/>
      <c r="AB331" s="30"/>
      <c r="AC331" s="30"/>
      <c r="AD331" s="30"/>
      <c r="AE331" s="13"/>
      <c r="AF331" s="13"/>
      <c r="AG331" s="13"/>
      <c r="AH331" s="13"/>
      <c r="AI331" s="13"/>
      <c r="AJ331" s="13"/>
      <c r="AK331" s="13"/>
      <c r="AL331" s="13"/>
      <c r="AM331" s="13"/>
      <c r="AN331" s="30"/>
      <c r="AO331" s="31"/>
      <c r="AP331" s="39"/>
      <c r="AQ331" s="39"/>
      <c r="AR331" s="31"/>
      <c r="AS331" s="39"/>
      <c r="AT331" s="39"/>
      <c r="AU331" s="39"/>
      <c r="AV331" s="39"/>
      <c r="AW331" s="39"/>
      <c r="AX331" s="13"/>
      <c r="AY331" s="13"/>
      <c r="AZ331" s="13"/>
      <c r="BA331" s="13"/>
      <c r="BB331" s="291"/>
      <c r="BC331" s="302"/>
      <c r="BI331" s="287"/>
    </row>
    <row r="332" spans="1:61" s="282" customFormat="1">
      <c r="A332" s="31"/>
      <c r="B332" s="31"/>
      <c r="C332" s="166"/>
      <c r="D332" s="261"/>
      <c r="E332" s="261"/>
      <c r="F332" s="261"/>
      <c r="G332" s="261"/>
      <c r="H332" s="261"/>
      <c r="I332" s="261"/>
      <c r="J332" s="261"/>
      <c r="K332" s="261"/>
      <c r="L332" s="33"/>
      <c r="M332" s="261"/>
      <c r="N332" s="638"/>
      <c r="O332" s="638"/>
      <c r="P332" s="34"/>
      <c r="Q332" s="35"/>
      <c r="R332" s="36"/>
      <c r="S332" s="37"/>
      <c r="T332" s="21"/>
      <c r="U332" s="495"/>
      <c r="V332" s="38"/>
      <c r="W332" s="21"/>
      <c r="X332" s="21"/>
      <c r="Y332" s="21"/>
      <c r="Z332" s="779"/>
      <c r="AA332" s="21"/>
      <c r="AB332" s="30"/>
      <c r="AC332" s="30"/>
      <c r="AD332" s="30"/>
      <c r="AE332" s="13"/>
      <c r="AF332" s="13"/>
      <c r="AG332" s="13"/>
      <c r="AH332" s="13"/>
      <c r="AI332" s="13"/>
      <c r="AJ332" s="13"/>
      <c r="AK332" s="13"/>
      <c r="AL332" s="13"/>
      <c r="AM332" s="13"/>
      <c r="AN332" s="30"/>
      <c r="AO332" s="31"/>
      <c r="AP332" s="39"/>
      <c r="AQ332" s="39"/>
      <c r="AR332" s="31"/>
      <c r="AS332" s="39"/>
      <c r="AT332" s="39"/>
      <c r="AU332" s="39"/>
      <c r="AV332" s="39"/>
      <c r="AW332" s="39"/>
      <c r="AX332" s="13"/>
      <c r="AY332" s="13"/>
      <c r="AZ332" s="13"/>
      <c r="BA332" s="13"/>
      <c r="BB332" s="291"/>
      <c r="BC332" s="302"/>
      <c r="BI332" s="287"/>
    </row>
    <row r="333" spans="1:61" s="282" customFormat="1">
      <c r="A333" s="31"/>
      <c r="B333" s="31"/>
      <c r="C333" s="166"/>
      <c r="D333" s="261"/>
      <c r="E333" s="261"/>
      <c r="F333" s="261"/>
      <c r="G333" s="261"/>
      <c r="H333" s="261"/>
      <c r="I333" s="261"/>
      <c r="J333" s="261"/>
      <c r="K333" s="261"/>
      <c r="L333" s="33"/>
      <c r="M333" s="261"/>
      <c r="N333" s="638"/>
      <c r="O333" s="638"/>
      <c r="P333" s="34"/>
      <c r="Q333" s="35"/>
      <c r="R333" s="36"/>
      <c r="S333" s="37"/>
      <c r="T333" s="21"/>
      <c r="U333" s="495"/>
      <c r="V333" s="38"/>
      <c r="W333" s="21"/>
      <c r="X333" s="21"/>
      <c r="Y333" s="21"/>
      <c r="Z333" s="779"/>
      <c r="AA333" s="21"/>
      <c r="AB333" s="30"/>
      <c r="AC333" s="30"/>
      <c r="AD333" s="30"/>
      <c r="AE333" s="13"/>
      <c r="AF333" s="13"/>
      <c r="AG333" s="13"/>
      <c r="AH333" s="13"/>
      <c r="AI333" s="13"/>
      <c r="AJ333" s="13"/>
      <c r="AK333" s="13"/>
      <c r="AL333" s="13"/>
      <c r="AM333" s="13"/>
      <c r="AN333" s="30"/>
      <c r="AO333" s="31"/>
      <c r="AP333" s="39"/>
      <c r="AQ333" s="39"/>
      <c r="AR333" s="31"/>
      <c r="AS333" s="39"/>
      <c r="AT333" s="39"/>
      <c r="AU333" s="39"/>
      <c r="AV333" s="39"/>
      <c r="AW333" s="39"/>
      <c r="AX333" s="13"/>
      <c r="AY333" s="13"/>
      <c r="AZ333" s="13"/>
      <c r="BA333" s="13"/>
      <c r="BB333" s="291"/>
      <c r="BC333" s="302"/>
      <c r="BI333" s="287"/>
    </row>
    <row r="334" spans="1:61" s="282" customFormat="1">
      <c r="A334" s="31"/>
      <c r="B334" s="31"/>
      <c r="C334" s="166"/>
      <c r="D334" s="261"/>
      <c r="E334" s="261"/>
      <c r="F334" s="261"/>
      <c r="G334" s="261"/>
      <c r="H334" s="261"/>
      <c r="I334" s="261"/>
      <c r="J334" s="261"/>
      <c r="K334" s="261"/>
      <c r="L334" s="33"/>
      <c r="M334" s="261"/>
      <c r="N334" s="638"/>
      <c r="O334" s="638"/>
      <c r="P334" s="34"/>
      <c r="Q334" s="35"/>
      <c r="R334" s="36"/>
      <c r="S334" s="37"/>
      <c r="T334" s="21"/>
      <c r="U334" s="495"/>
      <c r="V334" s="38"/>
      <c r="W334" s="21"/>
      <c r="X334" s="21"/>
      <c r="Y334" s="21"/>
      <c r="Z334" s="779"/>
      <c r="AA334" s="21"/>
      <c r="AB334" s="30"/>
      <c r="AC334" s="30"/>
      <c r="AD334" s="30"/>
      <c r="AE334" s="13"/>
      <c r="AF334" s="13"/>
      <c r="AG334" s="13"/>
      <c r="AH334" s="13"/>
      <c r="AI334" s="13"/>
      <c r="AJ334" s="13"/>
      <c r="AK334" s="13"/>
      <c r="AL334" s="13"/>
      <c r="AM334" s="13"/>
      <c r="AN334" s="30"/>
      <c r="AO334" s="31"/>
      <c r="AP334" s="39"/>
      <c r="AQ334" s="39"/>
      <c r="AR334" s="31"/>
      <c r="AS334" s="39"/>
      <c r="AT334" s="39"/>
      <c r="AU334" s="39"/>
      <c r="AV334" s="39"/>
      <c r="AW334" s="39"/>
      <c r="AX334" s="13"/>
      <c r="AY334" s="13"/>
      <c r="AZ334" s="13"/>
      <c r="BA334" s="13"/>
      <c r="BB334" s="291"/>
      <c r="BC334" s="302"/>
      <c r="BI334" s="287"/>
    </row>
    <row r="335" spans="1:61" s="282" customFormat="1">
      <c r="A335" s="31"/>
      <c r="B335" s="31"/>
      <c r="C335" s="166"/>
      <c r="D335" s="261"/>
      <c r="E335" s="261"/>
      <c r="F335" s="261"/>
      <c r="G335" s="261"/>
      <c r="H335" s="261"/>
      <c r="I335" s="261"/>
      <c r="J335" s="261"/>
      <c r="K335" s="261"/>
      <c r="L335" s="33"/>
      <c r="M335" s="261"/>
      <c r="N335" s="638"/>
      <c r="O335" s="638"/>
      <c r="P335" s="34"/>
      <c r="Q335" s="35"/>
      <c r="R335" s="36"/>
      <c r="S335" s="37"/>
      <c r="T335" s="21"/>
      <c r="U335" s="495"/>
      <c r="V335" s="38"/>
      <c r="W335" s="21"/>
      <c r="X335" s="21"/>
      <c r="Y335" s="21"/>
      <c r="Z335" s="779"/>
      <c r="AA335" s="21"/>
      <c r="AB335" s="30"/>
      <c r="AC335" s="30"/>
      <c r="AD335" s="30"/>
      <c r="AE335" s="13"/>
      <c r="AF335" s="13"/>
      <c r="AG335" s="13"/>
      <c r="AH335" s="13"/>
      <c r="AI335" s="13"/>
      <c r="AJ335" s="13"/>
      <c r="AK335" s="13"/>
      <c r="AL335" s="13"/>
      <c r="AM335" s="13"/>
      <c r="AN335" s="30"/>
      <c r="AO335" s="31"/>
      <c r="AP335" s="39"/>
      <c r="AQ335" s="39"/>
      <c r="AR335" s="31"/>
      <c r="AS335" s="39"/>
      <c r="AT335" s="39"/>
      <c r="AU335" s="39"/>
      <c r="AV335" s="39"/>
      <c r="AW335" s="39"/>
      <c r="AX335" s="13"/>
      <c r="AY335" s="13"/>
      <c r="AZ335" s="13"/>
      <c r="BA335" s="13"/>
      <c r="BB335" s="291"/>
      <c r="BC335" s="302"/>
      <c r="BI335" s="287"/>
    </row>
    <row r="336" spans="1:61" s="282" customFormat="1">
      <c r="A336" s="31"/>
      <c r="B336" s="31"/>
      <c r="C336" s="166"/>
      <c r="D336" s="261"/>
      <c r="E336" s="261"/>
      <c r="F336" s="261"/>
      <c r="G336" s="261"/>
      <c r="H336" s="261"/>
      <c r="I336" s="261"/>
      <c r="J336" s="261"/>
      <c r="K336" s="261"/>
      <c r="L336" s="33"/>
      <c r="M336" s="261"/>
      <c r="N336" s="638"/>
      <c r="O336" s="638"/>
      <c r="P336" s="34"/>
      <c r="Q336" s="35"/>
      <c r="R336" s="36"/>
      <c r="S336" s="37"/>
      <c r="T336" s="21"/>
      <c r="U336" s="495"/>
      <c r="V336" s="38"/>
      <c r="W336" s="21"/>
      <c r="X336" s="21"/>
      <c r="Y336" s="21"/>
      <c r="Z336" s="779"/>
      <c r="AA336" s="21"/>
      <c r="AB336" s="30"/>
      <c r="AC336" s="30"/>
      <c r="AD336" s="30"/>
      <c r="AE336" s="13"/>
      <c r="AF336" s="13"/>
      <c r="AG336" s="13"/>
      <c r="AH336" s="13"/>
      <c r="AI336" s="13"/>
      <c r="AJ336" s="13"/>
      <c r="AK336" s="13"/>
      <c r="AL336" s="13"/>
      <c r="AM336" s="13"/>
      <c r="AN336" s="30"/>
      <c r="AO336" s="31"/>
      <c r="AP336" s="39"/>
      <c r="AQ336" s="39"/>
      <c r="AR336" s="31"/>
      <c r="AS336" s="39"/>
      <c r="AT336" s="39"/>
      <c r="AU336" s="39"/>
      <c r="AV336" s="39"/>
      <c r="AW336" s="39"/>
      <c r="AX336" s="13"/>
      <c r="AY336" s="13"/>
      <c r="AZ336" s="13"/>
      <c r="BA336" s="13"/>
      <c r="BB336" s="291"/>
      <c r="BC336" s="302"/>
      <c r="BI336" s="287"/>
    </row>
    <row r="337" spans="1:61" s="282" customFormat="1">
      <c r="A337" s="31"/>
      <c r="B337" s="31"/>
      <c r="C337" s="166"/>
      <c r="D337" s="261"/>
      <c r="E337" s="261"/>
      <c r="F337" s="261"/>
      <c r="G337" s="261"/>
      <c r="H337" s="261"/>
      <c r="I337" s="261"/>
      <c r="J337" s="261"/>
      <c r="K337" s="261"/>
      <c r="L337" s="33"/>
      <c r="M337" s="261"/>
      <c r="N337" s="638"/>
      <c r="O337" s="638"/>
      <c r="P337" s="34"/>
      <c r="Q337" s="35"/>
      <c r="R337" s="36"/>
      <c r="S337" s="37"/>
      <c r="T337" s="21"/>
      <c r="U337" s="495"/>
      <c r="V337" s="38"/>
      <c r="W337" s="21"/>
      <c r="X337" s="21"/>
      <c r="Y337" s="21"/>
      <c r="Z337" s="779"/>
      <c r="AA337" s="21"/>
      <c r="AB337" s="30"/>
      <c r="AC337" s="30"/>
      <c r="AD337" s="30"/>
      <c r="AE337" s="13"/>
      <c r="AF337" s="13"/>
      <c r="AG337" s="13"/>
      <c r="AH337" s="13"/>
      <c r="AI337" s="13"/>
      <c r="AJ337" s="13"/>
      <c r="AK337" s="13"/>
      <c r="AL337" s="13"/>
      <c r="AM337" s="13"/>
      <c r="AN337" s="30"/>
      <c r="AO337" s="31"/>
      <c r="AP337" s="39"/>
      <c r="AQ337" s="39"/>
      <c r="AR337" s="31"/>
      <c r="AS337" s="39"/>
      <c r="AT337" s="39"/>
      <c r="AU337" s="39"/>
      <c r="AV337" s="39"/>
      <c r="AW337" s="39"/>
      <c r="AX337" s="13"/>
      <c r="AY337" s="13"/>
      <c r="AZ337" s="13"/>
      <c r="BA337" s="13"/>
      <c r="BB337" s="291"/>
      <c r="BC337" s="302"/>
      <c r="BI337" s="287"/>
    </row>
    <row r="338" spans="1:61" s="282" customFormat="1">
      <c r="A338" s="31"/>
      <c r="B338" s="31"/>
      <c r="C338" s="166"/>
      <c r="D338" s="261"/>
      <c r="E338" s="261"/>
      <c r="F338" s="261"/>
      <c r="G338" s="261"/>
      <c r="H338" s="261"/>
      <c r="I338" s="261"/>
      <c r="J338" s="261"/>
      <c r="K338" s="261"/>
      <c r="L338" s="33"/>
      <c r="M338" s="261"/>
      <c r="N338" s="638"/>
      <c r="O338" s="638"/>
      <c r="P338" s="34"/>
      <c r="Q338" s="35"/>
      <c r="R338" s="36"/>
      <c r="S338" s="37"/>
      <c r="T338" s="21"/>
      <c r="U338" s="495"/>
      <c r="V338" s="38"/>
      <c r="W338" s="21"/>
      <c r="X338" s="21"/>
      <c r="Y338" s="21"/>
      <c r="Z338" s="779"/>
      <c r="AA338" s="21"/>
      <c r="AB338" s="30"/>
      <c r="AC338" s="30"/>
      <c r="AD338" s="30"/>
      <c r="AE338" s="13"/>
      <c r="AF338" s="13"/>
      <c r="AG338" s="13"/>
      <c r="AH338" s="13"/>
      <c r="AI338" s="13"/>
      <c r="AJ338" s="13"/>
      <c r="AK338" s="13"/>
      <c r="AL338" s="13"/>
      <c r="AM338" s="13"/>
      <c r="AN338" s="30"/>
      <c r="AO338" s="31"/>
      <c r="AP338" s="39"/>
      <c r="AQ338" s="39"/>
      <c r="AR338" s="31"/>
      <c r="AS338" s="39"/>
      <c r="AT338" s="39"/>
      <c r="AU338" s="39"/>
      <c r="AV338" s="39"/>
      <c r="AW338" s="39"/>
      <c r="AX338" s="13"/>
      <c r="AY338" s="13"/>
      <c r="AZ338" s="13"/>
      <c r="BA338" s="13"/>
      <c r="BB338" s="291"/>
      <c r="BC338" s="302"/>
      <c r="BI338" s="287"/>
    </row>
    <row r="339" spans="1:61" s="282" customFormat="1">
      <c r="A339" s="31"/>
      <c r="B339" s="31"/>
      <c r="C339" s="166"/>
      <c r="D339" s="261"/>
      <c r="E339" s="261"/>
      <c r="F339" s="261"/>
      <c r="G339" s="261"/>
      <c r="H339" s="261"/>
      <c r="I339" s="261"/>
      <c r="J339" s="261"/>
      <c r="K339" s="261"/>
      <c r="L339" s="33"/>
      <c r="M339" s="261"/>
      <c r="N339" s="638"/>
      <c r="O339" s="638"/>
      <c r="P339" s="34"/>
      <c r="Q339" s="35"/>
      <c r="R339" s="36"/>
      <c r="S339" s="37"/>
      <c r="T339" s="21"/>
      <c r="U339" s="495"/>
      <c r="V339" s="38"/>
      <c r="W339" s="21"/>
      <c r="X339" s="21"/>
      <c r="Y339" s="21"/>
      <c r="Z339" s="779"/>
      <c r="AA339" s="21"/>
      <c r="AB339" s="30"/>
      <c r="AC339" s="30"/>
      <c r="AD339" s="30"/>
      <c r="AE339" s="13"/>
      <c r="AF339" s="13"/>
      <c r="AG339" s="13"/>
      <c r="AH339" s="13"/>
      <c r="AI339" s="13"/>
      <c r="AJ339" s="13"/>
      <c r="AK339" s="13"/>
      <c r="AL339" s="13"/>
      <c r="AM339" s="13"/>
      <c r="AN339" s="30"/>
      <c r="AO339" s="31"/>
      <c r="AP339" s="39"/>
      <c r="AQ339" s="39"/>
      <c r="AR339" s="31"/>
      <c r="AS339" s="39"/>
      <c r="AT339" s="39"/>
      <c r="AU339" s="39"/>
      <c r="AV339" s="39"/>
      <c r="AW339" s="39"/>
      <c r="AX339" s="13"/>
      <c r="AY339" s="13"/>
      <c r="AZ339" s="13"/>
      <c r="BA339" s="13"/>
      <c r="BB339" s="291"/>
      <c r="BC339" s="302"/>
      <c r="BI339" s="287"/>
    </row>
    <row r="340" spans="1:61" s="282" customFormat="1">
      <c r="A340" s="31"/>
      <c r="B340" s="31"/>
      <c r="C340" s="166"/>
      <c r="D340" s="261"/>
      <c r="E340" s="261"/>
      <c r="F340" s="261"/>
      <c r="G340" s="261"/>
      <c r="H340" s="261"/>
      <c r="I340" s="261"/>
      <c r="J340" s="261"/>
      <c r="K340" s="261"/>
      <c r="L340" s="33"/>
      <c r="M340" s="261"/>
      <c r="N340" s="638"/>
      <c r="O340" s="638"/>
      <c r="P340" s="34"/>
      <c r="Q340" s="35"/>
      <c r="R340" s="36"/>
      <c r="S340" s="37"/>
      <c r="T340" s="21"/>
      <c r="U340" s="495"/>
      <c r="V340" s="38"/>
      <c r="W340" s="21"/>
      <c r="X340" s="21"/>
      <c r="Y340" s="21"/>
      <c r="Z340" s="779"/>
      <c r="AA340" s="21"/>
      <c r="AB340" s="30"/>
      <c r="AC340" s="30"/>
      <c r="AD340" s="30"/>
      <c r="AE340" s="13"/>
      <c r="AF340" s="13"/>
      <c r="AG340" s="13"/>
      <c r="AH340" s="13"/>
      <c r="AI340" s="13"/>
      <c r="AJ340" s="13"/>
      <c r="AK340" s="13"/>
      <c r="AL340" s="13"/>
      <c r="AM340" s="13"/>
      <c r="AN340" s="30"/>
      <c r="AO340" s="31"/>
      <c r="AP340" s="39"/>
      <c r="AQ340" s="39"/>
      <c r="AR340" s="31"/>
      <c r="AS340" s="39"/>
      <c r="AT340" s="39"/>
      <c r="AU340" s="39"/>
      <c r="AV340" s="39"/>
      <c r="AW340" s="39"/>
      <c r="AX340" s="13"/>
      <c r="AY340" s="13"/>
      <c r="AZ340" s="13"/>
      <c r="BA340" s="13"/>
      <c r="BB340" s="291"/>
      <c r="BC340" s="302"/>
      <c r="BI340" s="287"/>
    </row>
    <row r="341" spans="1:61" s="282" customFormat="1">
      <c r="A341" s="31"/>
      <c r="B341" s="31"/>
      <c r="C341" s="166"/>
      <c r="D341" s="261"/>
      <c r="E341" s="261"/>
      <c r="F341" s="261"/>
      <c r="G341" s="261"/>
      <c r="H341" s="261"/>
      <c r="I341" s="261"/>
      <c r="J341" s="261"/>
      <c r="K341" s="261"/>
      <c r="L341" s="33"/>
      <c r="M341" s="261"/>
      <c r="N341" s="638"/>
      <c r="O341" s="638"/>
      <c r="P341" s="34"/>
      <c r="Q341" s="35"/>
      <c r="R341" s="36"/>
      <c r="S341" s="37"/>
      <c r="T341" s="21"/>
      <c r="U341" s="495"/>
      <c r="V341" s="38"/>
      <c r="W341" s="21"/>
      <c r="X341" s="21"/>
      <c r="Y341" s="21"/>
      <c r="Z341" s="779"/>
      <c r="AA341" s="21"/>
      <c r="AB341" s="30"/>
      <c r="AC341" s="30"/>
      <c r="AD341" s="30"/>
      <c r="AE341" s="13"/>
      <c r="AF341" s="13"/>
      <c r="AG341" s="13"/>
      <c r="AH341" s="13"/>
      <c r="AI341" s="13"/>
      <c r="AJ341" s="13"/>
      <c r="AK341" s="13"/>
      <c r="AL341" s="13"/>
      <c r="AM341" s="13"/>
      <c r="AN341" s="30"/>
      <c r="AO341" s="31"/>
      <c r="AP341" s="39"/>
      <c r="AQ341" s="39"/>
      <c r="AR341" s="31"/>
      <c r="AS341" s="39"/>
      <c r="AT341" s="39"/>
      <c r="AU341" s="39"/>
      <c r="AV341" s="39"/>
      <c r="AW341" s="39"/>
      <c r="AX341" s="13"/>
      <c r="AY341" s="13"/>
      <c r="AZ341" s="13"/>
      <c r="BA341" s="13"/>
      <c r="BB341" s="291"/>
      <c r="BC341" s="302"/>
      <c r="BI341" s="287"/>
    </row>
    <row r="342" spans="1:61" s="282" customFormat="1">
      <c r="A342" s="31"/>
      <c r="B342" s="31"/>
      <c r="C342" s="166"/>
      <c r="D342" s="261"/>
      <c r="E342" s="261"/>
      <c r="F342" s="261"/>
      <c r="G342" s="261"/>
      <c r="H342" s="261"/>
      <c r="I342" s="261"/>
      <c r="J342" s="261"/>
      <c r="K342" s="261"/>
      <c r="L342" s="33"/>
      <c r="M342" s="261"/>
      <c r="N342" s="638"/>
      <c r="O342" s="638"/>
      <c r="P342" s="34"/>
      <c r="Q342" s="35"/>
      <c r="R342" s="36"/>
      <c r="S342" s="37"/>
      <c r="T342" s="21"/>
      <c r="U342" s="495"/>
      <c r="V342" s="38"/>
      <c r="W342" s="21"/>
      <c r="X342" s="21"/>
      <c r="Y342" s="21"/>
      <c r="Z342" s="779"/>
      <c r="AA342" s="21"/>
      <c r="AB342" s="30"/>
      <c r="AC342" s="30"/>
      <c r="AD342" s="30"/>
      <c r="AE342" s="13"/>
      <c r="AF342" s="13"/>
      <c r="AG342" s="13"/>
      <c r="AH342" s="13"/>
      <c r="AI342" s="13"/>
      <c r="AJ342" s="13"/>
      <c r="AK342" s="13"/>
      <c r="AL342" s="13"/>
      <c r="AM342" s="13"/>
      <c r="AN342" s="30"/>
      <c r="AO342" s="31"/>
      <c r="AP342" s="39"/>
      <c r="AQ342" s="39"/>
      <c r="AR342" s="31"/>
      <c r="AS342" s="39"/>
      <c r="AT342" s="39"/>
      <c r="AU342" s="39"/>
      <c r="AV342" s="39"/>
      <c r="AW342" s="39"/>
      <c r="AX342" s="13"/>
      <c r="AY342" s="13"/>
      <c r="AZ342" s="13"/>
      <c r="BA342" s="13"/>
      <c r="BB342" s="291"/>
      <c r="BC342" s="302"/>
      <c r="BI342" s="287"/>
    </row>
    <row r="343" spans="1:61" s="282" customFormat="1">
      <c r="A343" s="31"/>
      <c r="B343" s="31"/>
      <c r="C343" s="166"/>
      <c r="D343" s="261"/>
      <c r="E343" s="261"/>
      <c r="F343" s="261"/>
      <c r="G343" s="261"/>
      <c r="H343" s="261"/>
      <c r="I343" s="261"/>
      <c r="J343" s="261"/>
      <c r="K343" s="261"/>
      <c r="L343" s="33"/>
      <c r="M343" s="261"/>
      <c r="N343" s="638"/>
      <c r="O343" s="638"/>
      <c r="P343" s="34"/>
      <c r="Q343" s="35"/>
      <c r="R343" s="36"/>
      <c r="S343" s="37"/>
      <c r="T343" s="21"/>
      <c r="U343" s="495"/>
      <c r="V343" s="38"/>
      <c r="W343" s="21"/>
      <c r="X343" s="21"/>
      <c r="Y343" s="21"/>
      <c r="Z343" s="779"/>
      <c r="AA343" s="21"/>
      <c r="AB343" s="30"/>
      <c r="AC343" s="30"/>
      <c r="AD343" s="30"/>
      <c r="AE343" s="13"/>
      <c r="AF343" s="13"/>
      <c r="AG343" s="13"/>
      <c r="AH343" s="13"/>
      <c r="AI343" s="13"/>
      <c r="AJ343" s="13"/>
      <c r="AK343" s="13"/>
      <c r="AL343" s="13"/>
      <c r="AM343" s="13"/>
      <c r="AN343" s="30"/>
      <c r="AO343" s="31"/>
      <c r="AP343" s="39"/>
      <c r="AQ343" s="39"/>
      <c r="AR343" s="31"/>
      <c r="AS343" s="39"/>
      <c r="AT343" s="39"/>
      <c r="AU343" s="39"/>
      <c r="AV343" s="39"/>
      <c r="AW343" s="39"/>
      <c r="AX343" s="13"/>
      <c r="AY343" s="13"/>
      <c r="AZ343" s="13"/>
      <c r="BA343" s="13"/>
      <c r="BB343" s="291"/>
      <c r="BC343" s="302"/>
      <c r="BI343" s="287"/>
    </row>
    <row r="344" spans="1:61" s="282" customFormat="1">
      <c r="A344" s="31"/>
      <c r="B344" s="31"/>
      <c r="C344" s="166"/>
      <c r="D344" s="261"/>
      <c r="E344" s="261"/>
      <c r="F344" s="261"/>
      <c r="G344" s="261"/>
      <c r="H344" s="261"/>
      <c r="I344" s="261"/>
      <c r="J344" s="261"/>
      <c r="K344" s="261"/>
      <c r="L344" s="33"/>
      <c r="M344" s="261"/>
      <c r="N344" s="638"/>
      <c r="O344" s="638"/>
      <c r="P344" s="34"/>
      <c r="Q344" s="35"/>
      <c r="R344" s="36"/>
      <c r="S344" s="37"/>
      <c r="T344" s="21"/>
      <c r="U344" s="495"/>
      <c r="V344" s="38"/>
      <c r="W344" s="21"/>
      <c r="X344" s="21"/>
      <c r="Y344" s="21"/>
      <c r="Z344" s="779"/>
      <c r="AA344" s="21"/>
      <c r="AB344" s="30"/>
      <c r="AC344" s="30"/>
      <c r="AD344" s="30"/>
      <c r="AE344" s="13"/>
      <c r="AF344" s="13"/>
      <c r="AG344" s="13"/>
      <c r="AH344" s="13"/>
      <c r="AI344" s="13"/>
      <c r="AJ344" s="13"/>
      <c r="AK344" s="13"/>
      <c r="AL344" s="13"/>
      <c r="AM344" s="13"/>
      <c r="AN344" s="30"/>
      <c r="AO344" s="31"/>
      <c r="AP344" s="39"/>
      <c r="AQ344" s="39"/>
      <c r="AR344" s="31"/>
      <c r="AS344" s="39"/>
      <c r="AT344" s="39"/>
      <c r="AU344" s="39"/>
      <c r="AV344" s="39"/>
      <c r="AW344" s="39"/>
      <c r="AX344" s="13"/>
      <c r="AY344" s="13"/>
      <c r="AZ344" s="13"/>
      <c r="BA344" s="13"/>
      <c r="BB344" s="291"/>
      <c r="BC344" s="302"/>
      <c r="BI344" s="287"/>
    </row>
    <row r="345" spans="1:61" s="282" customFormat="1">
      <c r="A345" s="31"/>
      <c r="B345" s="31"/>
      <c r="C345" s="166"/>
      <c r="D345" s="261"/>
      <c r="E345" s="261"/>
      <c r="F345" s="261"/>
      <c r="G345" s="261"/>
      <c r="H345" s="261"/>
      <c r="I345" s="261"/>
      <c r="J345" s="261"/>
      <c r="K345" s="261"/>
      <c r="L345" s="33"/>
      <c r="M345" s="261"/>
      <c r="N345" s="638"/>
      <c r="O345" s="638"/>
      <c r="P345" s="34"/>
      <c r="Q345" s="35"/>
      <c r="R345" s="36"/>
      <c r="S345" s="37"/>
      <c r="T345" s="21"/>
      <c r="U345" s="495"/>
      <c r="V345" s="38"/>
      <c r="W345" s="21"/>
      <c r="X345" s="21"/>
      <c r="Y345" s="21"/>
      <c r="Z345" s="779"/>
      <c r="AA345" s="21"/>
      <c r="AB345" s="30"/>
      <c r="AC345" s="30"/>
      <c r="AD345" s="30"/>
      <c r="AE345" s="13"/>
      <c r="AF345" s="13"/>
      <c r="AG345" s="13"/>
      <c r="AH345" s="13"/>
      <c r="AI345" s="13"/>
      <c r="AJ345" s="13"/>
      <c r="AK345" s="13"/>
      <c r="AL345" s="13"/>
      <c r="AM345" s="13"/>
      <c r="AN345" s="30"/>
      <c r="AO345" s="31"/>
      <c r="AP345" s="39"/>
      <c r="AQ345" s="39"/>
      <c r="AR345" s="31"/>
      <c r="AS345" s="39"/>
      <c r="AT345" s="39"/>
      <c r="AU345" s="39"/>
      <c r="AV345" s="39"/>
      <c r="AW345" s="39"/>
      <c r="AX345" s="13"/>
      <c r="AY345" s="13"/>
      <c r="AZ345" s="13"/>
      <c r="BA345" s="13"/>
      <c r="BB345" s="291"/>
      <c r="BC345" s="302"/>
      <c r="BI345" s="287"/>
    </row>
    <row r="346" spans="1:61" s="282" customFormat="1">
      <c r="A346" s="31"/>
      <c r="B346" s="31"/>
      <c r="C346" s="166"/>
      <c r="D346" s="261"/>
      <c r="E346" s="261"/>
      <c r="F346" s="261"/>
      <c r="G346" s="261"/>
      <c r="H346" s="261"/>
      <c r="I346" s="261"/>
      <c r="J346" s="261"/>
      <c r="K346" s="261"/>
      <c r="L346" s="33"/>
      <c r="M346" s="261"/>
      <c r="N346" s="638"/>
      <c r="O346" s="638"/>
      <c r="P346" s="34"/>
      <c r="Q346" s="35"/>
      <c r="R346" s="36"/>
      <c r="S346" s="37"/>
      <c r="T346" s="21"/>
      <c r="U346" s="495"/>
      <c r="V346" s="38"/>
      <c r="W346" s="21"/>
      <c r="X346" s="21"/>
      <c r="Y346" s="21"/>
      <c r="Z346" s="779"/>
      <c r="AA346" s="21"/>
      <c r="AB346" s="30"/>
      <c r="AC346" s="30"/>
      <c r="AD346" s="30"/>
      <c r="AE346" s="13"/>
      <c r="AF346" s="13"/>
      <c r="AG346" s="13"/>
      <c r="AH346" s="13"/>
      <c r="AI346" s="13"/>
      <c r="AJ346" s="13"/>
      <c r="AK346" s="13"/>
      <c r="AL346" s="13"/>
      <c r="AM346" s="13"/>
      <c r="AN346" s="30"/>
      <c r="AO346" s="31"/>
      <c r="AP346" s="39"/>
      <c r="AQ346" s="39"/>
      <c r="AR346" s="31"/>
      <c r="AS346" s="39"/>
      <c r="AT346" s="39"/>
      <c r="AU346" s="39"/>
      <c r="AV346" s="39"/>
      <c r="AW346" s="39"/>
      <c r="AX346" s="13"/>
      <c r="AY346" s="13"/>
      <c r="AZ346" s="13"/>
      <c r="BA346" s="13"/>
      <c r="BB346" s="291"/>
      <c r="BC346" s="302"/>
      <c r="BI346" s="287"/>
    </row>
    <row r="347" spans="1:61" s="282" customFormat="1">
      <c r="A347" s="31"/>
      <c r="B347" s="31"/>
      <c r="C347" s="166"/>
      <c r="D347" s="261"/>
      <c r="E347" s="261"/>
      <c r="F347" s="261"/>
      <c r="G347" s="261"/>
      <c r="H347" s="261"/>
      <c r="I347" s="261"/>
      <c r="J347" s="261"/>
      <c r="K347" s="261"/>
      <c r="L347" s="33"/>
      <c r="M347" s="261"/>
      <c r="N347" s="638"/>
      <c r="O347" s="638"/>
      <c r="P347" s="34"/>
      <c r="Q347" s="35"/>
      <c r="R347" s="36"/>
      <c r="S347" s="37"/>
      <c r="T347" s="21"/>
      <c r="U347" s="495"/>
      <c r="V347" s="38"/>
      <c r="W347" s="21"/>
      <c r="X347" s="21"/>
      <c r="Y347" s="21"/>
      <c r="Z347" s="779"/>
      <c r="AA347" s="21"/>
      <c r="AB347" s="30"/>
      <c r="AC347" s="30"/>
      <c r="AD347" s="30"/>
      <c r="AE347" s="13"/>
      <c r="AF347" s="13"/>
      <c r="AG347" s="13"/>
      <c r="AH347" s="13"/>
      <c r="AI347" s="13"/>
      <c r="AJ347" s="13"/>
      <c r="AK347" s="13"/>
      <c r="AL347" s="13"/>
      <c r="AM347" s="13"/>
      <c r="AN347" s="30"/>
      <c r="AO347" s="31"/>
      <c r="AP347" s="39"/>
      <c r="AQ347" s="39"/>
      <c r="AR347" s="31"/>
      <c r="AS347" s="39"/>
      <c r="AT347" s="39"/>
      <c r="AU347" s="39"/>
      <c r="AV347" s="39"/>
      <c r="AW347" s="39"/>
      <c r="AX347" s="13"/>
      <c r="AY347" s="13"/>
      <c r="AZ347" s="13"/>
      <c r="BA347" s="13"/>
      <c r="BB347" s="291"/>
      <c r="BC347" s="302"/>
      <c r="BI347" s="287"/>
    </row>
    <row r="348" spans="1:61" s="282" customFormat="1">
      <c r="A348" s="31"/>
      <c r="B348" s="31"/>
      <c r="C348" s="166"/>
      <c r="D348" s="261"/>
      <c r="E348" s="261"/>
      <c r="F348" s="261"/>
      <c r="G348" s="261"/>
      <c r="H348" s="261"/>
      <c r="I348" s="261"/>
      <c r="J348" s="261"/>
      <c r="K348" s="261"/>
      <c r="L348" s="33"/>
      <c r="M348" s="261"/>
      <c r="N348" s="638"/>
      <c r="O348" s="638"/>
      <c r="P348" s="34"/>
      <c r="Q348" s="35"/>
      <c r="R348" s="36"/>
      <c r="S348" s="37"/>
      <c r="T348" s="21"/>
      <c r="U348" s="495"/>
      <c r="V348" s="38"/>
      <c r="W348" s="21"/>
      <c r="X348" s="21"/>
      <c r="Y348" s="21"/>
      <c r="Z348" s="779"/>
      <c r="AA348" s="21"/>
      <c r="AB348" s="30"/>
      <c r="AC348" s="30"/>
      <c r="AD348" s="30"/>
      <c r="AE348" s="13"/>
      <c r="AF348" s="13"/>
      <c r="AG348" s="13"/>
      <c r="AH348" s="13"/>
      <c r="AI348" s="13"/>
      <c r="AJ348" s="13"/>
      <c r="AK348" s="13"/>
      <c r="AL348" s="13"/>
      <c r="AM348" s="13"/>
      <c r="AN348" s="30"/>
      <c r="AO348" s="31"/>
      <c r="AP348" s="39"/>
      <c r="AQ348" s="39"/>
      <c r="AR348" s="31"/>
      <c r="AS348" s="39"/>
      <c r="AT348" s="39"/>
      <c r="AU348" s="39"/>
      <c r="AV348" s="39"/>
      <c r="AW348" s="39"/>
      <c r="AX348" s="13"/>
      <c r="AY348" s="13"/>
      <c r="AZ348" s="13"/>
      <c r="BA348" s="13"/>
      <c r="BB348" s="291"/>
      <c r="BC348" s="302"/>
      <c r="BI348" s="287"/>
    </row>
    <row r="349" spans="1:61" s="282" customFormat="1">
      <c r="A349" s="31"/>
      <c r="B349" s="31"/>
      <c r="C349" s="166"/>
      <c r="D349" s="261"/>
      <c r="E349" s="261"/>
      <c r="F349" s="261"/>
      <c r="G349" s="261"/>
      <c r="H349" s="261"/>
      <c r="I349" s="261"/>
      <c r="J349" s="261"/>
      <c r="K349" s="261"/>
      <c r="L349" s="33"/>
      <c r="M349" s="261"/>
      <c r="N349" s="638"/>
      <c r="O349" s="638"/>
      <c r="P349" s="34"/>
      <c r="Q349" s="35"/>
      <c r="R349" s="36"/>
      <c r="S349" s="37"/>
      <c r="T349" s="21"/>
      <c r="U349" s="495"/>
      <c r="V349" s="38"/>
      <c r="W349" s="21"/>
      <c r="X349" s="21"/>
      <c r="Y349" s="21"/>
      <c r="Z349" s="779"/>
      <c r="AA349" s="21"/>
      <c r="AB349" s="30"/>
      <c r="AC349" s="30"/>
      <c r="AD349" s="30"/>
      <c r="AE349" s="13"/>
      <c r="AF349" s="13"/>
      <c r="AG349" s="13"/>
      <c r="AH349" s="13"/>
      <c r="AI349" s="13"/>
      <c r="AJ349" s="13"/>
      <c r="AK349" s="13"/>
      <c r="AL349" s="13"/>
      <c r="AM349" s="13"/>
      <c r="AN349" s="30"/>
      <c r="AO349" s="31"/>
      <c r="AP349" s="39"/>
      <c r="AQ349" s="39"/>
      <c r="AR349" s="31"/>
      <c r="AS349" s="39"/>
      <c r="AT349" s="39"/>
      <c r="AU349" s="39"/>
      <c r="AV349" s="39"/>
      <c r="AW349" s="39"/>
      <c r="AX349" s="13"/>
      <c r="AY349" s="13"/>
      <c r="AZ349" s="13"/>
      <c r="BA349" s="13"/>
      <c r="BB349" s="291"/>
      <c r="BC349" s="302"/>
      <c r="BI349" s="287"/>
    </row>
    <row r="350" spans="1:61" s="282" customFormat="1">
      <c r="A350" s="31"/>
      <c r="B350" s="31"/>
      <c r="C350" s="166"/>
      <c r="D350" s="261"/>
      <c r="E350" s="261"/>
      <c r="F350" s="261"/>
      <c r="G350" s="261"/>
      <c r="H350" s="261"/>
      <c r="I350" s="261"/>
      <c r="J350" s="261"/>
      <c r="K350" s="261"/>
      <c r="L350" s="33"/>
      <c r="M350" s="261"/>
      <c r="N350" s="638"/>
      <c r="O350" s="638"/>
      <c r="P350" s="34"/>
      <c r="Q350" s="35"/>
      <c r="R350" s="36"/>
      <c r="S350" s="37"/>
      <c r="T350" s="21"/>
      <c r="U350" s="495"/>
      <c r="V350" s="38"/>
      <c r="W350" s="21"/>
      <c r="X350" s="21"/>
      <c r="Y350" s="21"/>
      <c r="Z350" s="779"/>
      <c r="AA350" s="21"/>
      <c r="AB350" s="30"/>
      <c r="AC350" s="30"/>
      <c r="AD350" s="30"/>
      <c r="AE350" s="13"/>
      <c r="AF350" s="13"/>
      <c r="AG350" s="13"/>
      <c r="AH350" s="13"/>
      <c r="AI350" s="13"/>
      <c r="AJ350" s="13"/>
      <c r="AK350" s="13"/>
      <c r="AL350" s="13"/>
      <c r="AM350" s="13"/>
      <c r="AN350" s="30"/>
      <c r="AO350" s="31"/>
      <c r="AP350" s="39"/>
      <c r="AQ350" s="39"/>
      <c r="AR350" s="31"/>
      <c r="AS350" s="39"/>
      <c r="AT350" s="39"/>
      <c r="AU350" s="39"/>
      <c r="AV350" s="39"/>
      <c r="AW350" s="39"/>
      <c r="AX350" s="13"/>
      <c r="AY350" s="13"/>
      <c r="AZ350" s="13"/>
      <c r="BA350" s="13"/>
      <c r="BB350" s="291"/>
      <c r="BC350" s="302"/>
      <c r="BI350" s="287"/>
    </row>
    <row r="351" spans="1:61" s="282" customFormat="1">
      <c r="A351" s="31"/>
      <c r="B351" s="31"/>
      <c r="C351" s="166"/>
      <c r="D351" s="261"/>
      <c r="E351" s="261"/>
      <c r="F351" s="261"/>
      <c r="G351" s="261"/>
      <c r="H351" s="261"/>
      <c r="I351" s="261"/>
      <c r="J351" s="261"/>
      <c r="K351" s="261"/>
      <c r="L351" s="33"/>
      <c r="M351" s="261"/>
      <c r="N351" s="638"/>
      <c r="O351" s="638"/>
      <c r="P351" s="34"/>
      <c r="Q351" s="35"/>
      <c r="R351" s="36"/>
      <c r="S351" s="37"/>
      <c r="T351" s="21"/>
      <c r="U351" s="495"/>
      <c r="V351" s="38"/>
      <c r="W351" s="21"/>
      <c r="X351" s="21"/>
      <c r="Y351" s="21"/>
      <c r="Z351" s="779"/>
      <c r="AA351" s="21"/>
      <c r="AB351" s="30"/>
      <c r="AC351" s="30"/>
      <c r="AD351" s="30"/>
      <c r="AE351" s="13"/>
      <c r="AF351" s="13"/>
      <c r="AG351" s="13"/>
      <c r="AH351" s="13"/>
      <c r="AI351" s="13"/>
      <c r="AJ351" s="13"/>
      <c r="AK351" s="13"/>
      <c r="AL351" s="13"/>
      <c r="AM351" s="13"/>
      <c r="AN351" s="30"/>
      <c r="AO351" s="31"/>
      <c r="AP351" s="39"/>
      <c r="AQ351" s="39"/>
      <c r="AR351" s="31"/>
      <c r="AS351" s="39"/>
      <c r="AT351" s="39"/>
      <c r="AU351" s="39"/>
      <c r="AV351" s="39"/>
      <c r="AW351" s="39"/>
      <c r="AX351" s="13"/>
      <c r="AY351" s="13"/>
      <c r="AZ351" s="13"/>
      <c r="BA351" s="13"/>
      <c r="BB351" s="291"/>
      <c r="BC351" s="302"/>
      <c r="BI351" s="287"/>
    </row>
    <row r="352" spans="1:61" s="282" customFormat="1">
      <c r="A352" s="31"/>
      <c r="B352" s="31"/>
      <c r="C352" s="166"/>
      <c r="D352" s="261"/>
      <c r="E352" s="261"/>
      <c r="F352" s="261"/>
      <c r="G352" s="261"/>
      <c r="H352" s="261"/>
      <c r="I352" s="261"/>
      <c r="J352" s="261"/>
      <c r="K352" s="261"/>
      <c r="L352" s="33"/>
      <c r="M352" s="261"/>
      <c r="N352" s="638"/>
      <c r="O352" s="638"/>
      <c r="P352" s="34"/>
      <c r="Q352" s="35"/>
      <c r="R352" s="36"/>
      <c r="S352" s="37"/>
      <c r="T352" s="21"/>
      <c r="U352" s="495"/>
      <c r="V352" s="38"/>
      <c r="W352" s="21"/>
      <c r="X352" s="21"/>
      <c r="Y352" s="21"/>
      <c r="Z352" s="779"/>
      <c r="AA352" s="21"/>
      <c r="AB352" s="30"/>
      <c r="AC352" s="30"/>
      <c r="AD352" s="30"/>
      <c r="AE352" s="13"/>
      <c r="AF352" s="13"/>
      <c r="AG352" s="13"/>
      <c r="AH352" s="13"/>
      <c r="AI352" s="13"/>
      <c r="AJ352" s="13"/>
      <c r="AK352" s="13"/>
      <c r="AL352" s="13"/>
      <c r="AM352" s="13"/>
      <c r="AN352" s="30"/>
      <c r="AO352" s="31"/>
      <c r="AP352" s="39"/>
      <c r="AQ352" s="39"/>
      <c r="AR352" s="31"/>
      <c r="AS352" s="39"/>
      <c r="AT352" s="39"/>
      <c r="AU352" s="39"/>
      <c r="AV352" s="39"/>
      <c r="AW352" s="39"/>
      <c r="AX352" s="13"/>
      <c r="AY352" s="13"/>
      <c r="AZ352" s="13"/>
      <c r="BA352" s="13"/>
      <c r="BB352" s="291"/>
      <c r="BC352" s="302"/>
      <c r="BI352" s="287"/>
    </row>
    <row r="353" spans="1:61" s="282" customFormat="1">
      <c r="A353" s="31"/>
      <c r="B353" s="31"/>
      <c r="C353" s="166"/>
      <c r="D353" s="261"/>
      <c r="E353" s="261"/>
      <c r="F353" s="261"/>
      <c r="G353" s="261"/>
      <c r="H353" s="261"/>
      <c r="I353" s="261"/>
      <c r="J353" s="261"/>
      <c r="K353" s="261"/>
      <c r="L353" s="33"/>
      <c r="M353" s="261"/>
      <c r="N353" s="638"/>
      <c r="O353" s="638"/>
      <c r="P353" s="34"/>
      <c r="Q353" s="35"/>
      <c r="R353" s="36"/>
      <c r="S353" s="37"/>
      <c r="T353" s="21"/>
      <c r="U353" s="495"/>
      <c r="V353" s="38"/>
      <c r="W353" s="21"/>
      <c r="X353" s="21"/>
      <c r="Y353" s="21"/>
      <c r="Z353" s="779"/>
      <c r="AA353" s="21"/>
      <c r="AB353" s="30"/>
      <c r="AC353" s="30"/>
      <c r="AD353" s="30"/>
      <c r="AE353" s="13"/>
      <c r="AF353" s="13"/>
      <c r="AG353" s="13"/>
      <c r="AH353" s="13"/>
      <c r="AI353" s="13"/>
      <c r="AJ353" s="13"/>
      <c r="AK353" s="13"/>
      <c r="AL353" s="13"/>
      <c r="AM353" s="13"/>
      <c r="AN353" s="30"/>
      <c r="AO353" s="31"/>
      <c r="AP353" s="39"/>
      <c r="AQ353" s="39"/>
      <c r="AR353" s="31"/>
      <c r="AS353" s="39"/>
      <c r="AT353" s="39"/>
      <c r="AU353" s="39"/>
      <c r="AV353" s="39"/>
      <c r="AW353" s="39"/>
      <c r="AX353" s="13"/>
      <c r="AY353" s="13"/>
      <c r="AZ353" s="13"/>
      <c r="BA353" s="13"/>
      <c r="BB353" s="291"/>
      <c r="BC353" s="302"/>
      <c r="BI353" s="287"/>
    </row>
    <row r="354" spans="1:61" s="282" customFormat="1">
      <c r="A354" s="31"/>
      <c r="B354" s="31"/>
      <c r="C354" s="166"/>
      <c r="D354" s="261"/>
      <c r="E354" s="261"/>
      <c r="F354" s="261"/>
      <c r="G354" s="261"/>
      <c r="H354" s="261"/>
      <c r="I354" s="261"/>
      <c r="J354" s="261"/>
      <c r="K354" s="261"/>
      <c r="L354" s="33"/>
      <c r="M354" s="261"/>
      <c r="N354" s="638"/>
      <c r="O354" s="638"/>
      <c r="P354" s="34"/>
      <c r="Q354" s="35"/>
      <c r="R354" s="36"/>
      <c r="S354" s="37"/>
      <c r="T354" s="21"/>
      <c r="U354" s="495"/>
      <c r="V354" s="38"/>
      <c r="W354" s="21"/>
      <c r="X354" s="21"/>
      <c r="Y354" s="21"/>
      <c r="Z354" s="779"/>
      <c r="AA354" s="21"/>
      <c r="AB354" s="30"/>
      <c r="AC354" s="30"/>
      <c r="AD354" s="30"/>
      <c r="AE354" s="13"/>
      <c r="AF354" s="13"/>
      <c r="AG354" s="13"/>
      <c r="AH354" s="13"/>
      <c r="AI354" s="13"/>
      <c r="AJ354" s="13"/>
      <c r="AK354" s="13"/>
      <c r="AL354" s="13"/>
      <c r="AM354" s="13"/>
      <c r="AN354" s="30"/>
      <c r="AO354" s="31"/>
      <c r="AP354" s="39"/>
      <c r="AQ354" s="39"/>
      <c r="AR354" s="31"/>
      <c r="AS354" s="39"/>
      <c r="AT354" s="39"/>
      <c r="AU354" s="39"/>
      <c r="AV354" s="39"/>
      <c r="AW354" s="39"/>
      <c r="AX354" s="13"/>
      <c r="AY354" s="13"/>
      <c r="AZ354" s="13"/>
      <c r="BA354" s="13"/>
      <c r="BB354" s="291"/>
      <c r="BC354" s="302"/>
      <c r="BI354" s="287"/>
    </row>
    <row r="355" spans="1:61" s="282" customFormat="1">
      <c r="A355" s="31"/>
      <c r="B355" s="31"/>
      <c r="C355" s="166"/>
      <c r="D355" s="261"/>
      <c r="E355" s="261"/>
      <c r="F355" s="261"/>
      <c r="G355" s="261"/>
      <c r="H355" s="261"/>
      <c r="I355" s="261"/>
      <c r="J355" s="261"/>
      <c r="K355" s="261"/>
      <c r="L355" s="33"/>
      <c r="M355" s="261"/>
      <c r="N355" s="638"/>
      <c r="O355" s="638"/>
      <c r="P355" s="34"/>
      <c r="Q355" s="35"/>
      <c r="R355" s="36"/>
      <c r="S355" s="37"/>
      <c r="T355" s="21"/>
      <c r="U355" s="495"/>
      <c r="V355" s="38"/>
      <c r="W355" s="21"/>
      <c r="X355" s="21"/>
      <c r="Y355" s="21"/>
      <c r="Z355" s="779"/>
      <c r="AA355" s="21"/>
      <c r="AB355" s="30"/>
      <c r="AC355" s="30"/>
      <c r="AD355" s="30"/>
      <c r="AE355" s="13"/>
      <c r="AF355" s="13"/>
      <c r="AG355" s="13"/>
      <c r="AH355" s="13"/>
      <c r="AI355" s="13"/>
      <c r="AJ355" s="13"/>
      <c r="AK355" s="13"/>
      <c r="AL355" s="13"/>
      <c r="AM355" s="13"/>
      <c r="AN355" s="30"/>
      <c r="AO355" s="31"/>
      <c r="AP355" s="39"/>
      <c r="AQ355" s="39"/>
      <c r="AR355" s="31"/>
      <c r="AS355" s="39"/>
      <c r="AT355" s="39"/>
      <c r="AU355" s="39"/>
      <c r="AV355" s="39"/>
      <c r="AW355" s="39"/>
      <c r="AX355" s="13"/>
      <c r="AY355" s="13"/>
      <c r="AZ355" s="13"/>
      <c r="BA355" s="13"/>
      <c r="BB355" s="291"/>
      <c r="BC355" s="302"/>
      <c r="BI355" s="287"/>
    </row>
    <row r="356" spans="1:61" s="282" customFormat="1">
      <c r="A356" s="31"/>
      <c r="B356" s="31"/>
      <c r="C356" s="166"/>
      <c r="D356" s="261"/>
      <c r="E356" s="261"/>
      <c r="F356" s="261"/>
      <c r="G356" s="261"/>
      <c r="H356" s="261"/>
      <c r="I356" s="261"/>
      <c r="J356" s="261"/>
      <c r="K356" s="261"/>
      <c r="L356" s="33"/>
      <c r="M356" s="261"/>
      <c r="N356" s="638"/>
      <c r="O356" s="638"/>
      <c r="P356" s="34"/>
      <c r="Q356" s="35"/>
      <c r="R356" s="36"/>
      <c r="S356" s="37"/>
      <c r="T356" s="21"/>
      <c r="U356" s="495"/>
      <c r="V356" s="38"/>
      <c r="W356" s="21"/>
      <c r="X356" s="21"/>
      <c r="Y356" s="21"/>
      <c r="Z356" s="779"/>
      <c r="AA356" s="21"/>
      <c r="AB356" s="30"/>
      <c r="AC356" s="30"/>
      <c r="AD356" s="30"/>
      <c r="AE356" s="13"/>
      <c r="AF356" s="13"/>
      <c r="AG356" s="13"/>
      <c r="AH356" s="13"/>
      <c r="AI356" s="13"/>
      <c r="AJ356" s="13"/>
      <c r="AK356" s="13"/>
      <c r="AL356" s="13"/>
      <c r="AM356" s="13"/>
      <c r="AN356" s="30"/>
      <c r="AO356" s="31"/>
      <c r="AP356" s="39"/>
      <c r="AQ356" s="39"/>
      <c r="AR356" s="31"/>
      <c r="AS356" s="39"/>
      <c r="AT356" s="39"/>
      <c r="AU356" s="39"/>
      <c r="AV356" s="39"/>
      <c r="AW356" s="39"/>
      <c r="AX356" s="13"/>
      <c r="AY356" s="13"/>
      <c r="AZ356" s="13"/>
      <c r="BA356" s="13"/>
      <c r="BB356" s="291"/>
      <c r="BC356" s="302"/>
      <c r="BI356" s="287"/>
    </row>
    <row r="357" spans="1:61" s="282" customFormat="1">
      <c r="A357" s="31"/>
      <c r="B357" s="31"/>
      <c r="C357" s="166"/>
      <c r="D357" s="261"/>
      <c r="E357" s="261"/>
      <c r="F357" s="261"/>
      <c r="G357" s="261"/>
      <c r="H357" s="261"/>
      <c r="I357" s="261"/>
      <c r="J357" s="261"/>
      <c r="K357" s="261"/>
      <c r="L357" s="33"/>
      <c r="M357" s="261"/>
      <c r="N357" s="638"/>
      <c r="O357" s="638"/>
      <c r="P357" s="34"/>
      <c r="Q357" s="35"/>
      <c r="R357" s="36"/>
      <c r="S357" s="37"/>
      <c r="T357" s="21"/>
      <c r="U357" s="495"/>
      <c r="V357" s="38"/>
      <c r="W357" s="21"/>
      <c r="X357" s="21"/>
      <c r="Y357" s="21"/>
      <c r="Z357" s="779"/>
      <c r="AA357" s="21"/>
      <c r="AB357" s="30"/>
      <c r="AC357" s="30"/>
      <c r="AD357" s="30"/>
      <c r="AE357" s="13"/>
      <c r="AF357" s="13"/>
      <c r="AG357" s="13"/>
      <c r="AH357" s="13"/>
      <c r="AI357" s="13"/>
      <c r="AJ357" s="13"/>
      <c r="AK357" s="13"/>
      <c r="AL357" s="13"/>
      <c r="AM357" s="13"/>
      <c r="AN357" s="30"/>
      <c r="AO357" s="31"/>
      <c r="AP357" s="39"/>
      <c r="AQ357" s="39"/>
      <c r="AR357" s="31"/>
      <c r="AS357" s="39"/>
      <c r="AT357" s="39"/>
      <c r="AU357" s="39"/>
      <c r="AV357" s="39"/>
      <c r="AW357" s="39"/>
      <c r="AX357" s="13"/>
      <c r="AY357" s="13"/>
      <c r="AZ357" s="13"/>
      <c r="BA357" s="13"/>
      <c r="BB357" s="291"/>
      <c r="BC357" s="302"/>
      <c r="BI357" s="287"/>
    </row>
    <row r="358" spans="1:61" s="282" customFormat="1">
      <c r="A358" s="31"/>
      <c r="B358" s="31"/>
      <c r="C358" s="166"/>
      <c r="D358" s="261"/>
      <c r="E358" s="261"/>
      <c r="F358" s="261"/>
      <c r="G358" s="261"/>
      <c r="H358" s="261"/>
      <c r="I358" s="261"/>
      <c r="J358" s="261"/>
      <c r="K358" s="261"/>
      <c r="L358" s="33"/>
      <c r="M358" s="261"/>
      <c r="N358" s="638"/>
      <c r="O358" s="638"/>
      <c r="P358" s="34"/>
      <c r="Q358" s="35"/>
      <c r="R358" s="36"/>
      <c r="S358" s="37"/>
      <c r="T358" s="21"/>
      <c r="U358" s="495"/>
      <c r="V358" s="38"/>
      <c r="W358" s="21"/>
      <c r="X358" s="21"/>
      <c r="Y358" s="21"/>
      <c r="Z358" s="779"/>
      <c r="AA358" s="21"/>
      <c r="AB358" s="30"/>
      <c r="AC358" s="30"/>
      <c r="AD358" s="30"/>
      <c r="AE358" s="13"/>
      <c r="AF358" s="13"/>
      <c r="AG358" s="13"/>
      <c r="AH358" s="13"/>
      <c r="AI358" s="13"/>
      <c r="AJ358" s="13"/>
      <c r="AK358" s="13"/>
      <c r="AL358" s="13"/>
      <c r="AM358" s="13"/>
      <c r="AN358" s="30"/>
      <c r="AO358" s="31"/>
      <c r="AP358" s="39"/>
      <c r="AQ358" s="39"/>
      <c r="AR358" s="31"/>
      <c r="AS358" s="39"/>
      <c r="AT358" s="39"/>
      <c r="AU358" s="39"/>
      <c r="AV358" s="39"/>
      <c r="AW358" s="39"/>
      <c r="AX358" s="13"/>
      <c r="AY358" s="13"/>
      <c r="AZ358" s="13"/>
      <c r="BA358" s="13"/>
      <c r="BB358" s="291"/>
      <c r="BC358" s="302"/>
      <c r="BI358" s="287"/>
    </row>
    <row r="359" spans="1:61" s="282" customFormat="1">
      <c r="A359" s="31"/>
      <c r="B359" s="31"/>
      <c r="C359" s="166"/>
      <c r="D359" s="261"/>
      <c r="E359" s="261"/>
      <c r="F359" s="261"/>
      <c r="G359" s="261"/>
      <c r="H359" s="261"/>
      <c r="I359" s="261"/>
      <c r="J359" s="261"/>
      <c r="K359" s="261"/>
      <c r="L359" s="33"/>
      <c r="M359" s="261"/>
      <c r="N359" s="638"/>
      <c r="O359" s="638"/>
      <c r="P359" s="34"/>
      <c r="Q359" s="35"/>
      <c r="R359" s="36"/>
      <c r="S359" s="37"/>
      <c r="T359" s="21"/>
      <c r="U359" s="495"/>
      <c r="V359" s="38"/>
      <c r="W359" s="21"/>
      <c r="X359" s="21"/>
      <c r="Y359" s="21"/>
      <c r="Z359" s="779"/>
      <c r="AA359" s="21"/>
      <c r="AB359" s="30"/>
      <c r="AC359" s="30"/>
      <c r="AD359" s="30"/>
      <c r="AE359" s="13"/>
      <c r="AF359" s="13"/>
      <c r="AG359" s="13"/>
      <c r="AH359" s="13"/>
      <c r="AI359" s="13"/>
      <c r="AJ359" s="13"/>
      <c r="AK359" s="13"/>
      <c r="AL359" s="13"/>
      <c r="AM359" s="13"/>
      <c r="AN359" s="30"/>
      <c r="AO359" s="31"/>
      <c r="AP359" s="39"/>
      <c r="AQ359" s="39"/>
      <c r="AR359" s="31"/>
      <c r="AS359" s="39"/>
      <c r="AT359" s="39"/>
      <c r="AU359" s="39"/>
      <c r="AV359" s="39"/>
      <c r="AW359" s="39"/>
      <c r="AX359" s="13"/>
      <c r="AY359" s="13"/>
      <c r="AZ359" s="13"/>
      <c r="BA359" s="13"/>
      <c r="BB359" s="291"/>
      <c r="BC359" s="302"/>
      <c r="BI359" s="287"/>
    </row>
    <row r="360" spans="1:61" s="282" customFormat="1">
      <c r="A360" s="31"/>
      <c r="B360" s="31"/>
      <c r="C360" s="166"/>
      <c r="D360" s="261"/>
      <c r="E360" s="261"/>
      <c r="F360" s="261"/>
      <c r="G360" s="261"/>
      <c r="H360" s="261"/>
      <c r="I360" s="261"/>
      <c r="J360" s="261"/>
      <c r="K360" s="261"/>
      <c r="L360" s="33"/>
      <c r="M360" s="261"/>
      <c r="N360" s="638"/>
      <c r="O360" s="638"/>
      <c r="P360" s="34"/>
      <c r="Q360" s="35"/>
      <c r="R360" s="36"/>
      <c r="S360" s="37"/>
      <c r="T360" s="21"/>
      <c r="U360" s="495"/>
      <c r="V360" s="38"/>
      <c r="W360" s="21"/>
      <c r="X360" s="21"/>
      <c r="Y360" s="21"/>
      <c r="Z360" s="779"/>
      <c r="AA360" s="21"/>
      <c r="AB360" s="30"/>
      <c r="AC360" s="30"/>
      <c r="AD360" s="30"/>
      <c r="AE360" s="13"/>
      <c r="AF360" s="13"/>
      <c r="AG360" s="13"/>
      <c r="AH360" s="13"/>
      <c r="AI360" s="13"/>
      <c r="AJ360" s="13"/>
      <c r="AK360" s="13"/>
      <c r="AL360" s="13"/>
      <c r="AM360" s="13"/>
      <c r="AN360" s="30"/>
      <c r="AO360" s="31"/>
      <c r="AP360" s="39"/>
      <c r="AQ360" s="39"/>
      <c r="AR360" s="31"/>
      <c r="AS360" s="39"/>
      <c r="AT360" s="39"/>
      <c r="AU360" s="39"/>
      <c r="AV360" s="39"/>
      <c r="AW360" s="39"/>
      <c r="AX360" s="13"/>
      <c r="AY360" s="13"/>
      <c r="AZ360" s="13"/>
      <c r="BA360" s="13"/>
      <c r="BB360" s="291"/>
      <c r="BC360" s="302"/>
      <c r="BI360" s="287"/>
    </row>
    <row r="361" spans="1:61" s="282" customFormat="1">
      <c r="A361" s="31"/>
      <c r="B361" s="31"/>
      <c r="C361" s="166"/>
      <c r="D361" s="261"/>
      <c r="E361" s="261"/>
      <c r="F361" s="261"/>
      <c r="G361" s="261"/>
      <c r="H361" s="261"/>
      <c r="I361" s="261"/>
      <c r="J361" s="261"/>
      <c r="K361" s="261"/>
      <c r="L361" s="33"/>
      <c r="M361" s="261"/>
      <c r="N361" s="638"/>
      <c r="O361" s="638"/>
      <c r="P361" s="34"/>
      <c r="Q361" s="35"/>
      <c r="R361" s="36"/>
      <c r="S361" s="37"/>
      <c r="T361" s="21"/>
      <c r="U361" s="495"/>
      <c r="V361" s="38"/>
      <c r="W361" s="21"/>
      <c r="X361" s="21"/>
      <c r="Y361" s="21"/>
      <c r="Z361" s="779"/>
      <c r="AA361" s="21"/>
      <c r="AB361" s="30"/>
      <c r="AC361" s="30"/>
      <c r="AD361" s="30"/>
      <c r="AE361" s="13"/>
      <c r="AF361" s="13"/>
      <c r="AG361" s="13"/>
      <c r="AH361" s="13"/>
      <c r="AI361" s="13"/>
      <c r="AJ361" s="13"/>
      <c r="AK361" s="13"/>
      <c r="AL361" s="13"/>
      <c r="AM361" s="13"/>
      <c r="AN361" s="30"/>
      <c r="AO361" s="31"/>
      <c r="AP361" s="39"/>
      <c r="AQ361" s="39"/>
      <c r="AR361" s="31"/>
      <c r="AS361" s="39"/>
      <c r="AT361" s="39"/>
      <c r="AU361" s="39"/>
      <c r="AV361" s="39"/>
      <c r="AW361" s="39"/>
      <c r="AX361" s="13"/>
      <c r="AY361" s="13"/>
      <c r="AZ361" s="13"/>
      <c r="BA361" s="13"/>
      <c r="BB361" s="291"/>
      <c r="BC361" s="302"/>
      <c r="BI361" s="287"/>
    </row>
    <row r="362" spans="1:61" s="282" customFormat="1">
      <c r="A362" s="31"/>
      <c r="B362" s="31"/>
      <c r="C362" s="166"/>
      <c r="D362" s="261"/>
      <c r="E362" s="261"/>
      <c r="F362" s="261"/>
      <c r="G362" s="261"/>
      <c r="H362" s="261"/>
      <c r="I362" s="261"/>
      <c r="J362" s="261"/>
      <c r="K362" s="261"/>
      <c r="L362" s="33"/>
      <c r="M362" s="261"/>
      <c r="N362" s="638"/>
      <c r="O362" s="638"/>
      <c r="P362" s="34"/>
      <c r="Q362" s="35"/>
      <c r="R362" s="36"/>
      <c r="S362" s="37"/>
      <c r="T362" s="21"/>
      <c r="U362" s="495"/>
      <c r="V362" s="38"/>
      <c r="W362" s="21"/>
      <c r="X362" s="21"/>
      <c r="Y362" s="21"/>
      <c r="Z362" s="779"/>
      <c r="AA362" s="21"/>
      <c r="AB362" s="30"/>
      <c r="AC362" s="30"/>
      <c r="AD362" s="30"/>
      <c r="AE362" s="13"/>
      <c r="AF362" s="13"/>
      <c r="AG362" s="13"/>
      <c r="AH362" s="13"/>
      <c r="AI362" s="13"/>
      <c r="AJ362" s="13"/>
      <c r="AK362" s="13"/>
      <c r="AL362" s="13"/>
      <c r="AM362" s="13"/>
      <c r="AN362" s="30"/>
      <c r="AO362" s="31"/>
      <c r="AP362" s="39"/>
      <c r="AQ362" s="39"/>
      <c r="AR362" s="31"/>
      <c r="AS362" s="39"/>
      <c r="AT362" s="39"/>
      <c r="AU362" s="39"/>
      <c r="AV362" s="39"/>
      <c r="AW362" s="39"/>
      <c r="AX362" s="13"/>
      <c r="AY362" s="13"/>
      <c r="AZ362" s="13"/>
      <c r="BA362" s="13"/>
      <c r="BB362" s="291"/>
      <c r="BC362" s="302"/>
      <c r="BI362" s="287"/>
    </row>
    <row r="363" spans="1:61" s="282" customFormat="1">
      <c r="A363" s="31"/>
      <c r="B363" s="31"/>
      <c r="C363" s="166"/>
      <c r="D363" s="261"/>
      <c r="E363" s="261"/>
      <c r="F363" s="261"/>
      <c r="G363" s="261"/>
      <c r="H363" s="261"/>
      <c r="I363" s="261"/>
      <c r="J363" s="261"/>
      <c r="K363" s="261"/>
      <c r="L363" s="33"/>
      <c r="M363" s="261"/>
      <c r="N363" s="638"/>
      <c r="O363" s="638"/>
      <c r="P363" s="34"/>
      <c r="Q363" s="35"/>
      <c r="R363" s="36"/>
      <c r="S363" s="37"/>
      <c r="T363" s="21"/>
      <c r="U363" s="495"/>
      <c r="V363" s="38"/>
      <c r="W363" s="21"/>
      <c r="X363" s="21"/>
      <c r="Y363" s="21"/>
      <c r="Z363" s="779"/>
      <c r="AA363" s="21"/>
      <c r="AB363" s="30"/>
      <c r="AC363" s="30"/>
      <c r="AD363" s="30"/>
      <c r="AE363" s="13"/>
      <c r="AF363" s="13"/>
      <c r="AG363" s="13"/>
      <c r="AH363" s="13"/>
      <c r="AI363" s="13"/>
      <c r="AJ363" s="13"/>
      <c r="AK363" s="13"/>
      <c r="AL363" s="13"/>
      <c r="AM363" s="13"/>
      <c r="AN363" s="30"/>
      <c r="AO363" s="31"/>
      <c r="AP363" s="39"/>
      <c r="AQ363" s="39"/>
      <c r="AR363" s="31"/>
      <c r="AS363" s="39"/>
      <c r="AT363" s="39"/>
      <c r="AU363" s="39"/>
      <c r="AV363" s="39"/>
      <c r="AW363" s="39"/>
      <c r="AX363" s="13"/>
      <c r="AY363" s="13"/>
      <c r="AZ363" s="13"/>
      <c r="BA363" s="13"/>
      <c r="BB363" s="291"/>
      <c r="BC363" s="302"/>
      <c r="BI363" s="287"/>
    </row>
    <row r="364" spans="1:61" s="282" customFormat="1">
      <c r="A364" s="31"/>
      <c r="B364" s="31"/>
      <c r="C364" s="166"/>
      <c r="D364" s="261"/>
      <c r="E364" s="261"/>
      <c r="F364" s="261"/>
      <c r="G364" s="261"/>
      <c r="H364" s="261"/>
      <c r="I364" s="261"/>
      <c r="J364" s="261"/>
      <c r="K364" s="261"/>
      <c r="L364" s="33"/>
      <c r="M364" s="261"/>
      <c r="N364" s="638"/>
      <c r="O364" s="638"/>
      <c r="P364" s="34"/>
      <c r="Q364" s="35"/>
      <c r="R364" s="36"/>
      <c r="S364" s="37"/>
      <c r="T364" s="21"/>
      <c r="U364" s="495"/>
      <c r="V364" s="38"/>
      <c r="W364" s="21"/>
      <c r="X364" s="21"/>
      <c r="Y364" s="21"/>
      <c r="Z364" s="779"/>
      <c r="AA364" s="21"/>
      <c r="AB364" s="30"/>
      <c r="AC364" s="30"/>
      <c r="AD364" s="30"/>
      <c r="AE364" s="13"/>
      <c r="AF364" s="13"/>
      <c r="AG364" s="13"/>
      <c r="AH364" s="13"/>
      <c r="AI364" s="13"/>
      <c r="AJ364" s="13"/>
      <c r="AK364" s="13"/>
      <c r="AL364" s="13"/>
      <c r="AM364" s="13"/>
      <c r="AN364" s="30"/>
      <c r="AO364" s="31"/>
      <c r="AP364" s="39"/>
      <c r="AQ364" s="39"/>
      <c r="AR364" s="31"/>
      <c r="AS364" s="39"/>
      <c r="AT364" s="39"/>
      <c r="AU364" s="39"/>
      <c r="AV364" s="39"/>
      <c r="AW364" s="39"/>
      <c r="AX364" s="13"/>
      <c r="AY364" s="13"/>
      <c r="AZ364" s="13"/>
      <c r="BA364" s="13"/>
      <c r="BB364" s="291"/>
      <c r="BC364" s="302"/>
      <c r="BI364" s="287"/>
    </row>
    <row r="365" spans="1:61" s="282" customFormat="1">
      <c r="A365" s="31"/>
      <c r="B365" s="31"/>
      <c r="C365" s="166"/>
      <c r="D365" s="261"/>
      <c r="E365" s="261"/>
      <c r="F365" s="261"/>
      <c r="G365" s="261"/>
      <c r="H365" s="261"/>
      <c r="I365" s="261"/>
      <c r="J365" s="261"/>
      <c r="K365" s="261"/>
      <c r="L365" s="33"/>
      <c r="M365" s="261"/>
      <c r="N365" s="638"/>
      <c r="O365" s="638"/>
      <c r="P365" s="34"/>
      <c r="Q365" s="35"/>
      <c r="R365" s="36"/>
      <c r="S365" s="37"/>
      <c r="T365" s="21"/>
      <c r="U365" s="495"/>
      <c r="V365" s="38"/>
      <c r="W365" s="21"/>
      <c r="X365" s="21"/>
      <c r="Y365" s="21"/>
      <c r="Z365" s="779"/>
      <c r="AA365" s="21"/>
      <c r="AB365" s="30"/>
      <c r="AC365" s="30"/>
      <c r="AD365" s="30"/>
      <c r="AE365" s="13"/>
      <c r="AF365" s="13"/>
      <c r="AG365" s="13"/>
      <c r="AH365" s="13"/>
      <c r="AI365" s="13"/>
      <c r="AJ365" s="13"/>
      <c r="AK365" s="13"/>
      <c r="AL365" s="13"/>
      <c r="AM365" s="13"/>
      <c r="AN365" s="30"/>
      <c r="AO365" s="31"/>
      <c r="AP365" s="39"/>
      <c r="AQ365" s="39"/>
      <c r="AR365" s="31"/>
      <c r="AS365" s="39"/>
      <c r="AT365" s="39"/>
      <c r="AU365" s="39"/>
      <c r="AV365" s="39"/>
      <c r="AW365" s="39"/>
      <c r="AX365" s="13"/>
      <c r="AY365" s="13"/>
      <c r="AZ365" s="13"/>
      <c r="BA365" s="13"/>
      <c r="BB365" s="291"/>
      <c r="BC365" s="302"/>
      <c r="BI365" s="287"/>
    </row>
    <row r="366" spans="1:61" s="282" customFormat="1">
      <c r="A366" s="31"/>
      <c r="B366" s="31"/>
      <c r="C366" s="166"/>
      <c r="D366" s="261"/>
      <c r="E366" s="261"/>
      <c r="F366" s="261"/>
      <c r="G366" s="261"/>
      <c r="H366" s="261"/>
      <c r="I366" s="261"/>
      <c r="J366" s="261"/>
      <c r="K366" s="261"/>
      <c r="L366" s="33"/>
      <c r="M366" s="261"/>
      <c r="N366" s="638"/>
      <c r="O366" s="638"/>
      <c r="P366" s="34"/>
      <c r="Q366" s="35"/>
      <c r="R366" s="36"/>
      <c r="S366" s="37"/>
      <c r="T366" s="21"/>
      <c r="U366" s="495"/>
      <c r="V366" s="38"/>
      <c r="W366" s="21"/>
      <c r="X366" s="21"/>
      <c r="Y366" s="21"/>
      <c r="Z366" s="779"/>
      <c r="AA366" s="21"/>
      <c r="AB366" s="30"/>
      <c r="AC366" s="30"/>
      <c r="AD366" s="30"/>
      <c r="AE366" s="13"/>
      <c r="AF366" s="13"/>
      <c r="AG366" s="13"/>
      <c r="AH366" s="13"/>
      <c r="AI366" s="13"/>
      <c r="AJ366" s="13"/>
      <c r="AK366" s="13"/>
      <c r="AL366" s="13"/>
      <c r="AM366" s="13"/>
      <c r="AN366" s="30"/>
      <c r="AO366" s="31"/>
      <c r="AP366" s="39"/>
      <c r="AQ366" s="39"/>
      <c r="AR366" s="31"/>
      <c r="AS366" s="39"/>
      <c r="AT366" s="39"/>
      <c r="AU366" s="39"/>
      <c r="AV366" s="39"/>
      <c r="AW366" s="39"/>
      <c r="AX366" s="13"/>
      <c r="AY366" s="13"/>
      <c r="AZ366" s="13"/>
      <c r="BA366" s="13"/>
      <c r="BB366" s="291"/>
      <c r="BC366" s="302"/>
      <c r="BI366" s="287"/>
    </row>
    <row r="367" spans="1:61" s="282" customFormat="1">
      <c r="A367" s="31"/>
      <c r="B367" s="31"/>
      <c r="C367" s="166"/>
      <c r="D367" s="261"/>
      <c r="E367" s="261"/>
      <c r="F367" s="261"/>
      <c r="G367" s="261"/>
      <c r="H367" s="261"/>
      <c r="I367" s="261"/>
      <c r="J367" s="261"/>
      <c r="K367" s="261"/>
      <c r="L367" s="33"/>
      <c r="M367" s="261"/>
      <c r="N367" s="638"/>
      <c r="O367" s="638"/>
      <c r="P367" s="34"/>
      <c r="Q367" s="35"/>
      <c r="R367" s="36"/>
      <c r="S367" s="37"/>
      <c r="T367" s="21"/>
      <c r="U367" s="495"/>
      <c r="V367" s="38"/>
      <c r="W367" s="21"/>
      <c r="X367" s="21"/>
      <c r="Y367" s="21"/>
      <c r="Z367" s="779"/>
      <c r="AA367" s="21"/>
      <c r="AB367" s="30"/>
      <c r="AC367" s="30"/>
      <c r="AD367" s="30"/>
      <c r="AE367" s="13"/>
      <c r="AF367" s="13"/>
      <c r="AG367" s="13"/>
      <c r="AH367" s="13"/>
      <c r="AI367" s="13"/>
      <c r="AJ367" s="13"/>
      <c r="AK367" s="13"/>
      <c r="AL367" s="13"/>
      <c r="AM367" s="13"/>
      <c r="AN367" s="30"/>
      <c r="AO367" s="31"/>
      <c r="AP367" s="39"/>
      <c r="AQ367" s="39"/>
      <c r="AR367" s="31"/>
      <c r="AS367" s="39"/>
      <c r="AT367" s="39"/>
      <c r="AU367" s="39"/>
      <c r="AV367" s="39"/>
      <c r="AW367" s="39"/>
      <c r="AX367" s="13"/>
      <c r="AY367" s="13"/>
      <c r="AZ367" s="13"/>
      <c r="BA367" s="13"/>
      <c r="BB367" s="291"/>
      <c r="BC367" s="302"/>
      <c r="BI367" s="287"/>
    </row>
    <row r="368" spans="1:61" s="282" customFormat="1">
      <c r="A368" s="31"/>
      <c r="B368" s="31"/>
      <c r="C368" s="166"/>
      <c r="D368" s="261"/>
      <c r="E368" s="261"/>
      <c r="F368" s="261"/>
      <c r="G368" s="261"/>
      <c r="H368" s="261"/>
      <c r="I368" s="261"/>
      <c r="J368" s="261"/>
      <c r="K368" s="261"/>
      <c r="L368" s="33"/>
      <c r="M368" s="261"/>
      <c r="N368" s="638"/>
      <c r="O368" s="638"/>
      <c r="P368" s="34"/>
      <c r="Q368" s="35"/>
      <c r="R368" s="36"/>
      <c r="S368" s="37"/>
      <c r="T368" s="21"/>
      <c r="U368" s="495"/>
      <c r="V368" s="38"/>
      <c r="W368" s="21"/>
      <c r="X368" s="21"/>
      <c r="Y368" s="21"/>
      <c r="Z368" s="779"/>
      <c r="AA368" s="21"/>
      <c r="AB368" s="30"/>
      <c r="AC368" s="30"/>
      <c r="AD368" s="30"/>
      <c r="AE368" s="13"/>
      <c r="AF368" s="13"/>
      <c r="AG368" s="13"/>
      <c r="AH368" s="13"/>
      <c r="AI368" s="13"/>
      <c r="AJ368" s="13"/>
      <c r="AK368" s="13"/>
      <c r="AL368" s="13"/>
      <c r="AM368" s="13"/>
      <c r="AN368" s="30"/>
      <c r="AO368" s="31"/>
      <c r="AP368" s="39"/>
      <c r="AQ368" s="39"/>
      <c r="AR368" s="31"/>
      <c r="AS368" s="39"/>
      <c r="AT368" s="39"/>
      <c r="AU368" s="39"/>
      <c r="AV368" s="39"/>
      <c r="AW368" s="39"/>
      <c r="AX368" s="13"/>
      <c r="AY368" s="13"/>
      <c r="AZ368" s="13"/>
      <c r="BA368" s="13"/>
      <c r="BB368" s="291"/>
      <c r="BC368" s="302"/>
      <c r="BI368" s="287"/>
    </row>
    <row r="369" spans="1:61" s="282" customFormat="1">
      <c r="A369" s="31"/>
      <c r="B369" s="31"/>
      <c r="C369" s="166"/>
      <c r="D369" s="261"/>
      <c r="E369" s="261"/>
      <c r="F369" s="261"/>
      <c r="G369" s="261"/>
      <c r="H369" s="261"/>
      <c r="I369" s="261"/>
      <c r="J369" s="261"/>
      <c r="K369" s="261"/>
      <c r="L369" s="33"/>
      <c r="M369" s="261"/>
      <c r="N369" s="638"/>
      <c r="O369" s="638"/>
      <c r="P369" s="34"/>
      <c r="Q369" s="35"/>
      <c r="R369" s="36"/>
      <c r="S369" s="37"/>
      <c r="T369" s="21"/>
      <c r="U369" s="495"/>
      <c r="V369" s="38"/>
      <c r="W369" s="21"/>
      <c r="X369" s="21"/>
      <c r="Y369" s="21"/>
      <c r="Z369" s="779"/>
      <c r="AA369" s="21"/>
      <c r="AB369" s="30"/>
      <c r="AC369" s="30"/>
      <c r="AD369" s="30"/>
      <c r="AE369" s="13"/>
      <c r="AF369" s="13"/>
      <c r="AG369" s="13"/>
      <c r="AH369" s="13"/>
      <c r="AI369" s="13"/>
      <c r="AJ369" s="13"/>
      <c r="AK369" s="13"/>
      <c r="AL369" s="13"/>
      <c r="AM369" s="13"/>
      <c r="AN369" s="30"/>
      <c r="AO369" s="31"/>
      <c r="AP369" s="39"/>
      <c r="AQ369" s="39"/>
      <c r="AR369" s="31"/>
      <c r="AS369" s="39"/>
      <c r="AT369" s="39"/>
      <c r="AU369" s="39"/>
      <c r="AV369" s="39"/>
      <c r="AW369" s="39"/>
      <c r="AX369" s="13"/>
      <c r="AY369" s="13"/>
      <c r="AZ369" s="13"/>
      <c r="BA369" s="13"/>
      <c r="BB369" s="291"/>
      <c r="BC369" s="302"/>
      <c r="BI369" s="287"/>
    </row>
    <row r="370" spans="1:61" s="282" customFormat="1">
      <c r="A370" s="31"/>
      <c r="B370" s="31"/>
      <c r="C370" s="166"/>
      <c r="D370" s="261"/>
      <c r="E370" s="261"/>
      <c r="F370" s="261"/>
      <c r="G370" s="261"/>
      <c r="H370" s="261"/>
      <c r="I370" s="261"/>
      <c r="J370" s="261"/>
      <c r="K370" s="261"/>
      <c r="L370" s="33"/>
      <c r="M370" s="261"/>
      <c r="N370" s="638"/>
      <c r="O370" s="638"/>
      <c r="P370" s="34"/>
      <c r="Q370" s="35"/>
      <c r="R370" s="36"/>
      <c r="S370" s="37"/>
      <c r="T370" s="21"/>
      <c r="U370" s="495"/>
      <c r="V370" s="38"/>
      <c r="W370" s="21"/>
      <c r="X370" s="21"/>
      <c r="Y370" s="21"/>
      <c r="Z370" s="779"/>
      <c r="AA370" s="21"/>
      <c r="AB370" s="30"/>
      <c r="AC370" s="30"/>
      <c r="AD370" s="30"/>
      <c r="AE370" s="13"/>
      <c r="AF370" s="13"/>
      <c r="AG370" s="13"/>
      <c r="AH370" s="13"/>
      <c r="AI370" s="13"/>
      <c r="AJ370" s="13"/>
      <c r="AK370" s="13"/>
      <c r="AL370" s="13"/>
      <c r="AM370" s="13"/>
      <c r="AN370" s="30"/>
      <c r="AO370" s="31"/>
      <c r="AP370" s="39"/>
      <c r="AQ370" s="39"/>
      <c r="AR370" s="31"/>
      <c r="AS370" s="39"/>
      <c r="AT370" s="39"/>
      <c r="AU370" s="39"/>
      <c r="AV370" s="39"/>
      <c r="AW370" s="39"/>
      <c r="AX370" s="13"/>
      <c r="AY370" s="13"/>
      <c r="AZ370" s="13"/>
      <c r="BA370" s="13"/>
      <c r="BB370" s="291"/>
      <c r="BC370" s="302"/>
      <c r="BI370" s="287"/>
    </row>
    <row r="371" spans="1:61" s="282" customFormat="1">
      <c r="A371" s="31"/>
      <c r="B371" s="31"/>
      <c r="C371" s="166"/>
      <c r="D371" s="261"/>
      <c r="E371" s="261"/>
      <c r="F371" s="261"/>
      <c r="G371" s="261"/>
      <c r="H371" s="261"/>
      <c r="I371" s="261"/>
      <c r="J371" s="261"/>
      <c r="K371" s="261"/>
      <c r="L371" s="33"/>
      <c r="M371" s="261"/>
      <c r="N371" s="638"/>
      <c r="O371" s="638"/>
      <c r="P371" s="34"/>
      <c r="Q371" s="35"/>
      <c r="R371" s="36"/>
      <c r="S371" s="37"/>
      <c r="T371" s="21"/>
      <c r="U371" s="495"/>
      <c r="V371" s="38"/>
      <c r="W371" s="21"/>
      <c r="X371" s="21"/>
      <c r="Y371" s="21"/>
      <c r="Z371" s="779"/>
      <c r="AA371" s="21"/>
      <c r="AB371" s="30"/>
      <c r="AC371" s="30"/>
      <c r="AD371" s="30"/>
      <c r="AE371" s="13"/>
      <c r="AF371" s="13"/>
      <c r="AG371" s="13"/>
      <c r="AH371" s="13"/>
      <c r="AI371" s="13"/>
      <c r="AJ371" s="13"/>
      <c r="AK371" s="13"/>
      <c r="AL371" s="13"/>
      <c r="AM371" s="13"/>
      <c r="AN371" s="30"/>
      <c r="AO371" s="31"/>
      <c r="AP371" s="39"/>
      <c r="AQ371" s="39"/>
      <c r="AR371" s="31"/>
      <c r="AS371" s="39"/>
      <c r="AT371" s="39"/>
      <c r="AU371" s="39"/>
      <c r="AV371" s="39"/>
      <c r="AW371" s="39"/>
      <c r="AX371" s="13"/>
      <c r="AY371" s="13"/>
      <c r="AZ371" s="13"/>
      <c r="BA371" s="13"/>
      <c r="BB371" s="291"/>
      <c r="BC371" s="302"/>
      <c r="BI371" s="287"/>
    </row>
    <row r="372" spans="1:61" s="282" customFormat="1">
      <c r="A372" s="31"/>
      <c r="B372" s="31"/>
      <c r="C372" s="166"/>
      <c r="D372" s="261"/>
      <c r="E372" s="261"/>
      <c r="F372" s="261"/>
      <c r="G372" s="261"/>
      <c r="H372" s="261"/>
      <c r="I372" s="261"/>
      <c r="J372" s="261"/>
      <c r="K372" s="261"/>
      <c r="L372" s="33"/>
      <c r="M372" s="261"/>
      <c r="N372" s="638"/>
      <c r="O372" s="638"/>
      <c r="P372" s="34"/>
      <c r="Q372" s="35"/>
      <c r="R372" s="36"/>
      <c r="S372" s="37"/>
      <c r="T372" s="21"/>
      <c r="U372" s="495"/>
      <c r="V372" s="38"/>
      <c r="W372" s="21"/>
      <c r="X372" s="21"/>
      <c r="Y372" s="21"/>
      <c r="Z372" s="779"/>
      <c r="AA372" s="21"/>
      <c r="AB372" s="30"/>
      <c r="AC372" s="30"/>
      <c r="AD372" s="30"/>
      <c r="AE372" s="13"/>
      <c r="AF372" s="13"/>
      <c r="AG372" s="13"/>
      <c r="AH372" s="13"/>
      <c r="AI372" s="13"/>
      <c r="AJ372" s="13"/>
      <c r="AK372" s="13"/>
      <c r="AL372" s="13"/>
      <c r="AM372" s="13"/>
      <c r="AN372" s="30"/>
      <c r="AO372" s="31"/>
      <c r="AP372" s="39"/>
      <c r="AQ372" s="39"/>
      <c r="AR372" s="31"/>
      <c r="AS372" s="39"/>
      <c r="AT372" s="39"/>
      <c r="AU372" s="39"/>
      <c r="AV372" s="39"/>
      <c r="AW372" s="39"/>
      <c r="AX372" s="13"/>
      <c r="AY372" s="13"/>
      <c r="AZ372" s="13"/>
      <c r="BA372" s="13"/>
      <c r="BB372" s="291"/>
      <c r="BC372" s="302"/>
      <c r="BI372" s="287"/>
    </row>
    <row r="373" spans="1:61" s="282" customFormat="1">
      <c r="A373" s="31"/>
      <c r="B373" s="31"/>
      <c r="C373" s="166"/>
      <c r="D373" s="261"/>
      <c r="E373" s="261"/>
      <c r="F373" s="261"/>
      <c r="G373" s="261"/>
      <c r="H373" s="261"/>
      <c r="I373" s="261"/>
      <c r="J373" s="261"/>
      <c r="K373" s="261"/>
      <c r="L373" s="33"/>
      <c r="M373" s="261"/>
      <c r="N373" s="638"/>
      <c r="O373" s="638"/>
      <c r="P373" s="34"/>
      <c r="Q373" s="35"/>
      <c r="R373" s="36"/>
      <c r="S373" s="37"/>
      <c r="T373" s="21"/>
      <c r="U373" s="495"/>
      <c r="V373" s="38"/>
      <c r="W373" s="21"/>
      <c r="X373" s="21"/>
      <c r="Y373" s="21"/>
      <c r="Z373" s="779"/>
      <c r="AA373" s="21"/>
      <c r="AB373" s="30"/>
      <c r="AC373" s="30"/>
      <c r="AD373" s="30"/>
      <c r="AE373" s="13"/>
      <c r="AF373" s="13"/>
      <c r="AG373" s="13"/>
      <c r="AH373" s="13"/>
      <c r="AI373" s="13"/>
      <c r="AJ373" s="13"/>
      <c r="AK373" s="13"/>
      <c r="AL373" s="13"/>
      <c r="AM373" s="13"/>
      <c r="AN373" s="30"/>
      <c r="AO373" s="31"/>
      <c r="AP373" s="39"/>
      <c r="AQ373" s="39"/>
      <c r="AR373" s="31"/>
      <c r="AS373" s="39"/>
      <c r="AT373" s="39"/>
      <c r="AU373" s="39"/>
      <c r="AV373" s="39"/>
      <c r="AW373" s="39"/>
      <c r="AX373" s="13"/>
      <c r="AY373" s="13"/>
      <c r="AZ373" s="13"/>
      <c r="BA373" s="13"/>
      <c r="BB373" s="291"/>
      <c r="BC373" s="302"/>
      <c r="BI373" s="287"/>
    </row>
    <row r="374" spans="1:61" s="282" customFormat="1">
      <c r="A374" s="31"/>
      <c r="B374" s="31"/>
      <c r="C374" s="166"/>
      <c r="D374" s="261"/>
      <c r="E374" s="261"/>
      <c r="F374" s="261"/>
      <c r="G374" s="261"/>
      <c r="H374" s="261"/>
      <c r="I374" s="261"/>
      <c r="J374" s="261"/>
      <c r="K374" s="261"/>
      <c r="L374" s="33"/>
      <c r="M374" s="261"/>
      <c r="N374" s="638"/>
      <c r="O374" s="638"/>
      <c r="P374" s="34"/>
      <c r="Q374" s="35"/>
      <c r="R374" s="36"/>
      <c r="S374" s="37"/>
      <c r="T374" s="21"/>
      <c r="U374" s="495"/>
      <c r="V374" s="38"/>
      <c r="W374" s="21"/>
      <c r="X374" s="21"/>
      <c r="Y374" s="21"/>
      <c r="Z374" s="779"/>
      <c r="AA374" s="21"/>
      <c r="AB374" s="30"/>
      <c r="AC374" s="30"/>
      <c r="AD374" s="30"/>
      <c r="AE374" s="13"/>
      <c r="AF374" s="13"/>
      <c r="AG374" s="13"/>
      <c r="AH374" s="13"/>
      <c r="AI374" s="13"/>
      <c r="AJ374" s="13"/>
      <c r="AK374" s="13"/>
      <c r="AL374" s="13"/>
      <c r="AM374" s="13"/>
      <c r="AN374" s="30"/>
      <c r="AO374" s="31"/>
      <c r="AP374" s="39"/>
      <c r="AQ374" s="39"/>
      <c r="AR374" s="31"/>
      <c r="AS374" s="39"/>
      <c r="AT374" s="39"/>
      <c r="AU374" s="39"/>
      <c r="AV374" s="39"/>
      <c r="AW374" s="39"/>
      <c r="AX374" s="13"/>
      <c r="AY374" s="13"/>
      <c r="AZ374" s="13"/>
      <c r="BA374" s="13"/>
      <c r="BB374" s="291"/>
      <c r="BC374" s="302"/>
      <c r="BI374" s="287"/>
    </row>
    <row r="375" spans="1:61" s="282" customFormat="1">
      <c r="A375" s="31"/>
      <c r="B375" s="31"/>
      <c r="C375" s="166"/>
      <c r="D375" s="261"/>
      <c r="E375" s="261"/>
      <c r="F375" s="261"/>
      <c r="G375" s="261"/>
      <c r="H375" s="261"/>
      <c r="I375" s="261"/>
      <c r="J375" s="261"/>
      <c r="K375" s="261"/>
      <c r="L375" s="33"/>
      <c r="M375" s="261"/>
      <c r="N375" s="638"/>
      <c r="O375" s="638"/>
      <c r="P375" s="34"/>
      <c r="Q375" s="35"/>
      <c r="R375" s="36"/>
      <c r="S375" s="37"/>
      <c r="T375" s="21"/>
      <c r="U375" s="495"/>
      <c r="V375" s="38"/>
      <c r="W375" s="21"/>
      <c r="X375" s="21"/>
      <c r="Y375" s="21"/>
      <c r="Z375" s="779"/>
      <c r="AA375" s="21"/>
      <c r="AB375" s="30"/>
      <c r="AC375" s="30"/>
      <c r="AD375" s="30"/>
      <c r="AE375" s="13"/>
      <c r="AF375" s="13"/>
      <c r="AG375" s="13"/>
      <c r="AH375" s="13"/>
      <c r="AI375" s="13"/>
      <c r="AJ375" s="13"/>
      <c r="AK375" s="13"/>
      <c r="AL375" s="13"/>
      <c r="AM375" s="13"/>
      <c r="AN375" s="30"/>
      <c r="AO375" s="31"/>
      <c r="AP375" s="39"/>
      <c r="AQ375" s="39"/>
      <c r="AR375" s="31"/>
      <c r="AS375" s="39"/>
      <c r="AT375" s="39"/>
      <c r="AU375" s="39"/>
      <c r="AV375" s="39"/>
      <c r="AW375" s="39"/>
      <c r="AX375" s="13"/>
      <c r="AY375" s="13"/>
      <c r="AZ375" s="13"/>
      <c r="BA375" s="13"/>
      <c r="BB375" s="291"/>
      <c r="BC375" s="302"/>
      <c r="BI375" s="287"/>
    </row>
    <row r="376" spans="1:61" s="282" customFormat="1">
      <c r="A376" s="31"/>
      <c r="B376" s="31"/>
      <c r="C376" s="166"/>
      <c r="D376" s="261"/>
      <c r="E376" s="261"/>
      <c r="F376" s="261"/>
      <c r="G376" s="261"/>
      <c r="H376" s="261"/>
      <c r="I376" s="261"/>
      <c r="J376" s="261"/>
      <c r="K376" s="261"/>
      <c r="L376" s="33"/>
      <c r="M376" s="261"/>
      <c r="N376" s="638"/>
      <c r="O376" s="638"/>
      <c r="P376" s="34"/>
      <c r="Q376" s="35"/>
      <c r="R376" s="36"/>
      <c r="S376" s="37"/>
      <c r="T376" s="21"/>
      <c r="U376" s="495"/>
      <c r="V376" s="38"/>
      <c r="W376" s="21"/>
      <c r="X376" s="21"/>
      <c r="Y376" s="21"/>
      <c r="Z376" s="779"/>
      <c r="AA376" s="21"/>
      <c r="AB376" s="30"/>
      <c r="AC376" s="30"/>
      <c r="AD376" s="30"/>
      <c r="AE376" s="13"/>
      <c r="AF376" s="13"/>
      <c r="AG376" s="13"/>
      <c r="AH376" s="13"/>
      <c r="AI376" s="13"/>
      <c r="AJ376" s="13"/>
      <c r="AK376" s="13"/>
      <c r="AL376" s="13"/>
      <c r="AM376" s="13"/>
      <c r="AN376" s="30"/>
      <c r="AO376" s="31"/>
      <c r="AP376" s="39"/>
      <c r="AQ376" s="39"/>
      <c r="AR376" s="31"/>
      <c r="AS376" s="39"/>
      <c r="AT376" s="39"/>
      <c r="AU376" s="39"/>
      <c r="AV376" s="39"/>
      <c r="AW376" s="39"/>
      <c r="AX376" s="13"/>
      <c r="AY376" s="13"/>
      <c r="AZ376" s="13"/>
      <c r="BA376" s="13"/>
      <c r="BB376" s="291"/>
      <c r="BC376" s="302"/>
      <c r="BI376" s="287"/>
    </row>
    <row r="377" spans="1:61" s="282" customFormat="1">
      <c r="A377" s="31"/>
      <c r="B377" s="31"/>
      <c r="C377" s="166"/>
      <c r="D377" s="261"/>
      <c r="E377" s="261"/>
      <c r="F377" s="261"/>
      <c r="G377" s="261"/>
      <c r="H377" s="261"/>
      <c r="I377" s="261"/>
      <c r="J377" s="261"/>
      <c r="K377" s="261"/>
      <c r="L377" s="33"/>
      <c r="M377" s="261"/>
      <c r="N377" s="638"/>
      <c r="O377" s="638"/>
      <c r="P377" s="34"/>
      <c r="Q377" s="35"/>
      <c r="R377" s="36"/>
      <c r="S377" s="37"/>
      <c r="T377" s="21"/>
      <c r="U377" s="495"/>
      <c r="V377" s="38"/>
      <c r="W377" s="21"/>
      <c r="X377" s="21"/>
      <c r="Y377" s="21"/>
      <c r="Z377" s="779"/>
      <c r="AA377" s="21"/>
      <c r="AB377" s="30"/>
      <c r="AC377" s="30"/>
      <c r="AD377" s="30"/>
      <c r="AE377" s="13"/>
      <c r="AF377" s="13"/>
      <c r="AG377" s="13"/>
      <c r="AH377" s="13"/>
      <c r="AI377" s="13"/>
      <c r="AJ377" s="13"/>
      <c r="AK377" s="13"/>
      <c r="AL377" s="13"/>
      <c r="AM377" s="13"/>
      <c r="AN377" s="30"/>
      <c r="AO377" s="31"/>
      <c r="AP377" s="39"/>
      <c r="AQ377" s="39"/>
      <c r="AR377" s="31"/>
      <c r="AS377" s="39"/>
      <c r="AT377" s="39"/>
      <c r="AU377" s="39"/>
      <c r="AV377" s="39"/>
      <c r="AW377" s="39"/>
      <c r="AX377" s="13"/>
      <c r="AY377" s="13"/>
      <c r="AZ377" s="13"/>
      <c r="BA377" s="13"/>
      <c r="BB377" s="291"/>
      <c r="BC377" s="302"/>
      <c r="BI377" s="287"/>
    </row>
    <row r="378" spans="1:61" s="282" customFormat="1">
      <c r="A378" s="31"/>
      <c r="B378" s="31"/>
      <c r="C378" s="166"/>
      <c r="D378" s="261"/>
      <c r="E378" s="261"/>
      <c r="F378" s="261"/>
      <c r="G378" s="261"/>
      <c r="H378" s="261"/>
      <c r="I378" s="261"/>
      <c r="J378" s="261"/>
      <c r="K378" s="261"/>
      <c r="L378" s="33"/>
      <c r="M378" s="261"/>
      <c r="N378" s="638"/>
      <c r="O378" s="638"/>
      <c r="P378" s="34"/>
      <c r="Q378" s="35"/>
      <c r="R378" s="36"/>
      <c r="S378" s="37"/>
      <c r="T378" s="21"/>
      <c r="U378" s="495"/>
      <c r="V378" s="38"/>
      <c r="W378" s="21"/>
      <c r="X378" s="21"/>
      <c r="Y378" s="21"/>
      <c r="Z378" s="779"/>
      <c r="AA378" s="21"/>
      <c r="AB378" s="30"/>
      <c r="AC378" s="30"/>
      <c r="AD378" s="30"/>
      <c r="AE378" s="13"/>
      <c r="AF378" s="13"/>
      <c r="AG378" s="13"/>
      <c r="AH378" s="13"/>
      <c r="AI378" s="13"/>
      <c r="AJ378" s="13"/>
      <c r="AK378" s="13"/>
      <c r="AL378" s="13"/>
      <c r="AM378" s="13"/>
      <c r="AN378" s="30"/>
      <c r="AO378" s="31"/>
      <c r="AP378" s="39"/>
      <c r="AQ378" s="39"/>
      <c r="AR378" s="31"/>
      <c r="AS378" s="39"/>
      <c r="AT378" s="39"/>
      <c r="AU378" s="39"/>
      <c r="AV378" s="39"/>
      <c r="AW378" s="39"/>
      <c r="AX378" s="13"/>
      <c r="AY378" s="13"/>
      <c r="AZ378" s="13"/>
      <c r="BA378" s="13"/>
      <c r="BB378" s="291"/>
      <c r="BC378" s="302"/>
      <c r="BI378" s="287"/>
    </row>
    <row r="379" spans="1:61" s="282" customFormat="1">
      <c r="A379" s="31"/>
      <c r="B379" s="31"/>
      <c r="C379" s="166"/>
      <c r="D379" s="261"/>
      <c r="E379" s="261"/>
      <c r="F379" s="261"/>
      <c r="G379" s="261"/>
      <c r="H379" s="261"/>
      <c r="I379" s="261"/>
      <c r="J379" s="261"/>
      <c r="K379" s="261"/>
      <c r="L379" s="33"/>
      <c r="M379" s="261"/>
      <c r="N379" s="638"/>
      <c r="O379" s="638"/>
      <c r="P379" s="34"/>
      <c r="Q379" s="35"/>
      <c r="R379" s="36"/>
      <c r="S379" s="37"/>
      <c r="T379" s="21"/>
      <c r="U379" s="495"/>
      <c r="V379" s="38"/>
      <c r="W379" s="21"/>
      <c r="X379" s="21"/>
      <c r="Y379" s="21"/>
      <c r="Z379" s="779"/>
      <c r="AA379" s="21"/>
      <c r="AB379" s="30"/>
      <c r="AC379" s="30"/>
      <c r="AD379" s="30"/>
      <c r="AE379" s="13"/>
      <c r="AF379" s="13"/>
      <c r="AG379" s="13"/>
      <c r="AH379" s="13"/>
      <c r="AI379" s="13"/>
      <c r="AJ379" s="13"/>
      <c r="AK379" s="13"/>
      <c r="AL379" s="13"/>
      <c r="AM379" s="13"/>
      <c r="AN379" s="30"/>
      <c r="AO379" s="31"/>
      <c r="AP379" s="39"/>
      <c r="AQ379" s="39"/>
      <c r="AR379" s="31"/>
      <c r="AS379" s="39"/>
      <c r="AT379" s="39"/>
      <c r="AU379" s="39"/>
      <c r="AV379" s="39"/>
      <c r="AW379" s="39"/>
      <c r="AX379" s="13"/>
      <c r="AY379" s="13"/>
      <c r="AZ379" s="13"/>
      <c r="BA379" s="13"/>
      <c r="BB379" s="291"/>
      <c r="BC379" s="302"/>
      <c r="BI379" s="287"/>
    </row>
    <row r="380" spans="1:61" s="282" customFormat="1">
      <c r="A380" s="31"/>
      <c r="B380" s="31"/>
      <c r="C380" s="166"/>
      <c r="D380" s="261"/>
      <c r="E380" s="261"/>
      <c r="F380" s="261"/>
      <c r="G380" s="261"/>
      <c r="H380" s="261"/>
      <c r="I380" s="261"/>
      <c r="J380" s="261"/>
      <c r="K380" s="261"/>
      <c r="L380" s="33"/>
      <c r="M380" s="261"/>
      <c r="N380" s="638"/>
      <c r="O380" s="638"/>
      <c r="P380" s="34"/>
      <c r="Q380" s="35"/>
      <c r="R380" s="36"/>
      <c r="S380" s="37"/>
      <c r="T380" s="21"/>
      <c r="U380" s="495"/>
      <c r="V380" s="38"/>
      <c r="W380" s="21"/>
      <c r="X380" s="21"/>
      <c r="Y380" s="21"/>
      <c r="Z380" s="779"/>
      <c r="AA380" s="21"/>
      <c r="AB380" s="30"/>
      <c r="AC380" s="30"/>
      <c r="AD380" s="30"/>
      <c r="AE380" s="13"/>
      <c r="AF380" s="13"/>
      <c r="AG380" s="13"/>
      <c r="AH380" s="13"/>
      <c r="AI380" s="13"/>
      <c r="AJ380" s="13"/>
      <c r="AK380" s="13"/>
      <c r="AL380" s="13"/>
      <c r="AM380" s="13"/>
      <c r="AN380" s="30"/>
      <c r="AO380" s="31"/>
      <c r="AP380" s="39"/>
      <c r="AQ380" s="39"/>
      <c r="AR380" s="31"/>
      <c r="AS380" s="39"/>
      <c r="AT380" s="39"/>
      <c r="AU380" s="39"/>
      <c r="AV380" s="39"/>
      <c r="AW380" s="39"/>
      <c r="AX380" s="13"/>
      <c r="AY380" s="13"/>
      <c r="AZ380" s="13"/>
      <c r="BA380" s="13"/>
      <c r="BB380" s="291"/>
      <c r="BC380" s="302"/>
      <c r="BI380" s="287"/>
    </row>
    <row r="381" spans="1:61" s="282" customFormat="1">
      <c r="A381" s="31"/>
      <c r="B381" s="31"/>
      <c r="C381" s="166"/>
      <c r="D381" s="261"/>
      <c r="E381" s="261"/>
      <c r="F381" s="261"/>
      <c r="G381" s="261"/>
      <c r="H381" s="261"/>
      <c r="I381" s="261"/>
      <c r="J381" s="261"/>
      <c r="K381" s="261"/>
      <c r="L381" s="33"/>
      <c r="M381" s="261"/>
      <c r="N381" s="638"/>
      <c r="O381" s="638"/>
      <c r="P381" s="34"/>
      <c r="Q381" s="35"/>
      <c r="R381" s="36"/>
      <c r="S381" s="37"/>
      <c r="T381" s="21"/>
      <c r="U381" s="495"/>
      <c r="V381" s="38"/>
      <c r="W381" s="21"/>
      <c r="X381" s="21"/>
      <c r="Y381" s="21"/>
      <c r="Z381" s="779"/>
      <c r="AA381" s="21"/>
      <c r="AB381" s="30"/>
      <c r="AC381" s="30"/>
      <c r="AD381" s="30"/>
      <c r="AE381" s="13"/>
      <c r="AF381" s="13"/>
      <c r="AG381" s="13"/>
      <c r="AH381" s="13"/>
      <c r="AI381" s="13"/>
      <c r="AJ381" s="13"/>
      <c r="AK381" s="13"/>
      <c r="AL381" s="13"/>
      <c r="AM381" s="13"/>
      <c r="AN381" s="30"/>
      <c r="AO381" s="31"/>
      <c r="AP381" s="39"/>
      <c r="AQ381" s="39"/>
      <c r="AR381" s="31"/>
      <c r="AS381" s="39"/>
      <c r="AT381" s="39"/>
      <c r="AU381" s="39"/>
      <c r="AV381" s="39"/>
      <c r="AW381" s="39"/>
      <c r="AX381" s="13"/>
      <c r="AY381" s="13"/>
      <c r="AZ381" s="13"/>
      <c r="BA381" s="13"/>
      <c r="BB381" s="291"/>
      <c r="BC381" s="302"/>
      <c r="BI381" s="287"/>
    </row>
    <row r="382" spans="1:61" s="282" customFormat="1">
      <c r="A382" s="31"/>
      <c r="B382" s="31"/>
      <c r="C382" s="166"/>
      <c r="D382" s="261"/>
      <c r="E382" s="261"/>
      <c r="F382" s="261"/>
      <c r="G382" s="261"/>
      <c r="H382" s="261"/>
      <c r="I382" s="261"/>
      <c r="J382" s="261"/>
      <c r="K382" s="261"/>
      <c r="L382" s="33"/>
      <c r="M382" s="261"/>
      <c r="N382" s="638"/>
      <c r="O382" s="638"/>
      <c r="P382" s="34"/>
      <c r="Q382" s="35"/>
      <c r="R382" s="36"/>
      <c r="S382" s="37"/>
      <c r="T382" s="21"/>
      <c r="U382" s="495"/>
      <c r="V382" s="38"/>
      <c r="W382" s="21"/>
      <c r="X382" s="21"/>
      <c r="Y382" s="21"/>
      <c r="Z382" s="779"/>
      <c r="AA382" s="21"/>
      <c r="AB382" s="30"/>
      <c r="AC382" s="30"/>
      <c r="AD382" s="30"/>
      <c r="AE382" s="13"/>
      <c r="AF382" s="13"/>
      <c r="AG382" s="13"/>
      <c r="AH382" s="13"/>
      <c r="AI382" s="13"/>
      <c r="AJ382" s="13"/>
      <c r="AK382" s="13"/>
      <c r="AL382" s="13"/>
      <c r="AM382" s="13"/>
      <c r="AN382" s="30"/>
      <c r="AO382" s="31"/>
      <c r="AP382" s="39"/>
      <c r="AQ382" s="39"/>
      <c r="AR382" s="31"/>
      <c r="AS382" s="39"/>
      <c r="AT382" s="39"/>
      <c r="AU382" s="39"/>
      <c r="AV382" s="39"/>
      <c r="AW382" s="39"/>
      <c r="AX382" s="13"/>
      <c r="AY382" s="13"/>
      <c r="AZ382" s="13"/>
      <c r="BA382" s="13"/>
      <c r="BB382" s="291"/>
      <c r="BC382" s="302"/>
      <c r="BI382" s="287"/>
    </row>
    <row r="383" spans="1:61" s="282" customFormat="1">
      <c r="A383" s="31"/>
      <c r="B383" s="31"/>
      <c r="C383" s="166"/>
      <c r="D383" s="261"/>
      <c r="E383" s="261"/>
      <c r="F383" s="261"/>
      <c r="G383" s="261"/>
      <c r="H383" s="261"/>
      <c r="I383" s="261"/>
      <c r="J383" s="261"/>
      <c r="K383" s="261"/>
      <c r="L383" s="33"/>
      <c r="M383" s="261"/>
      <c r="N383" s="638"/>
      <c r="O383" s="638"/>
      <c r="P383" s="34"/>
      <c r="Q383" s="35"/>
      <c r="R383" s="36"/>
      <c r="S383" s="37"/>
      <c r="T383" s="21"/>
      <c r="U383" s="495"/>
      <c r="V383" s="38"/>
      <c r="W383" s="21"/>
      <c r="X383" s="21"/>
      <c r="Y383" s="21"/>
      <c r="Z383" s="779"/>
      <c r="AA383" s="21"/>
      <c r="AB383" s="30"/>
      <c r="AC383" s="30"/>
      <c r="AD383" s="30"/>
      <c r="AE383" s="13"/>
      <c r="AF383" s="13"/>
      <c r="AG383" s="13"/>
      <c r="AH383" s="13"/>
      <c r="AI383" s="13"/>
      <c r="AJ383" s="13"/>
      <c r="AK383" s="13"/>
      <c r="AL383" s="13"/>
      <c r="AM383" s="13"/>
      <c r="AN383" s="30"/>
      <c r="AO383" s="31"/>
      <c r="AP383" s="39"/>
      <c r="AQ383" s="39"/>
      <c r="AR383" s="31"/>
      <c r="AS383" s="39"/>
      <c r="AT383" s="39"/>
      <c r="AU383" s="39"/>
      <c r="AV383" s="39"/>
      <c r="AW383" s="39"/>
      <c r="AX383" s="13"/>
      <c r="AY383" s="13"/>
      <c r="AZ383" s="13"/>
      <c r="BA383" s="13"/>
      <c r="BB383" s="291"/>
      <c r="BC383" s="302"/>
      <c r="BI383" s="287"/>
    </row>
    <row r="384" spans="1:61" s="282" customFormat="1">
      <c r="A384" s="31"/>
      <c r="B384" s="31"/>
      <c r="C384" s="166"/>
      <c r="D384" s="261"/>
      <c r="E384" s="261"/>
      <c r="F384" s="261"/>
      <c r="G384" s="261"/>
      <c r="H384" s="261"/>
      <c r="I384" s="261"/>
      <c r="J384" s="261"/>
      <c r="K384" s="261"/>
      <c r="L384" s="33"/>
      <c r="M384" s="261"/>
      <c r="N384" s="638"/>
      <c r="O384" s="638"/>
      <c r="P384" s="34"/>
      <c r="Q384" s="35"/>
      <c r="R384" s="36"/>
      <c r="S384" s="37"/>
      <c r="T384" s="21"/>
      <c r="U384" s="495"/>
      <c r="V384" s="38"/>
      <c r="W384" s="21"/>
      <c r="X384" s="21"/>
      <c r="Y384" s="21"/>
      <c r="Z384" s="779"/>
      <c r="AA384" s="21"/>
      <c r="AB384" s="30"/>
      <c r="AC384" s="30"/>
      <c r="AD384" s="30"/>
      <c r="AE384" s="13"/>
      <c r="AF384" s="13"/>
      <c r="AG384" s="13"/>
      <c r="AH384" s="13"/>
      <c r="AI384" s="13"/>
      <c r="AJ384" s="13"/>
      <c r="AK384" s="13"/>
      <c r="AL384" s="13"/>
      <c r="AM384" s="13"/>
      <c r="AN384" s="30"/>
      <c r="AO384" s="31"/>
      <c r="AP384" s="39"/>
      <c r="AQ384" s="39"/>
      <c r="AR384" s="31"/>
      <c r="AS384" s="39"/>
      <c r="AT384" s="39"/>
      <c r="AU384" s="39"/>
      <c r="AV384" s="39"/>
      <c r="AW384" s="39"/>
      <c r="AX384" s="13"/>
      <c r="AY384" s="13"/>
      <c r="AZ384" s="13"/>
      <c r="BA384" s="13"/>
      <c r="BB384" s="291"/>
      <c r="BC384" s="302"/>
      <c r="BI384" s="287"/>
    </row>
    <row r="385" spans="1:61" s="282" customFormat="1">
      <c r="A385" s="31"/>
      <c r="B385" s="31"/>
      <c r="C385" s="166"/>
      <c r="D385" s="261"/>
      <c r="E385" s="261"/>
      <c r="F385" s="261"/>
      <c r="G385" s="261"/>
      <c r="H385" s="261"/>
      <c r="I385" s="261"/>
      <c r="J385" s="261"/>
      <c r="K385" s="261"/>
      <c r="L385" s="33"/>
      <c r="M385" s="261"/>
      <c r="N385" s="638"/>
      <c r="O385" s="638"/>
      <c r="P385" s="34"/>
      <c r="Q385" s="35"/>
      <c r="R385" s="36"/>
      <c r="S385" s="37"/>
      <c r="T385" s="21"/>
      <c r="U385" s="495"/>
      <c r="V385" s="38"/>
      <c r="W385" s="21"/>
      <c r="X385" s="21"/>
      <c r="Y385" s="21"/>
      <c r="Z385" s="779"/>
      <c r="AA385" s="21"/>
      <c r="AB385" s="30"/>
      <c r="AC385" s="30"/>
      <c r="AD385" s="30"/>
      <c r="AE385" s="13"/>
      <c r="AF385" s="13"/>
      <c r="AG385" s="13"/>
      <c r="AH385" s="13"/>
      <c r="AI385" s="13"/>
      <c r="AJ385" s="13"/>
      <c r="AK385" s="13"/>
      <c r="AL385" s="13"/>
      <c r="AM385" s="13"/>
      <c r="AN385" s="30"/>
      <c r="AO385" s="31"/>
      <c r="AP385" s="39"/>
      <c r="AQ385" s="39"/>
      <c r="AR385" s="31"/>
      <c r="AS385" s="39"/>
      <c r="AT385" s="39"/>
      <c r="AU385" s="39"/>
      <c r="AV385" s="39"/>
      <c r="AW385" s="39"/>
      <c r="AX385" s="13"/>
      <c r="AY385" s="13"/>
      <c r="AZ385" s="13"/>
      <c r="BA385" s="13"/>
      <c r="BB385" s="291"/>
      <c r="BC385" s="302"/>
      <c r="BI385" s="287"/>
    </row>
    <row r="386" spans="1:61" s="282" customFormat="1">
      <c r="A386" s="31"/>
      <c r="B386" s="31"/>
      <c r="C386" s="166"/>
      <c r="D386" s="261"/>
      <c r="E386" s="261"/>
      <c r="F386" s="261"/>
      <c r="G386" s="261"/>
      <c r="H386" s="261"/>
      <c r="I386" s="261"/>
      <c r="J386" s="261"/>
      <c r="K386" s="261"/>
      <c r="L386" s="33"/>
      <c r="M386" s="261"/>
      <c r="N386" s="638"/>
      <c r="O386" s="638"/>
      <c r="P386" s="34"/>
      <c r="Q386" s="35"/>
      <c r="R386" s="36"/>
      <c r="S386" s="37"/>
      <c r="T386" s="21"/>
      <c r="U386" s="495"/>
      <c r="V386" s="38"/>
      <c r="W386" s="21"/>
      <c r="X386" s="21"/>
      <c r="Y386" s="21"/>
      <c r="Z386" s="779"/>
      <c r="AA386" s="21"/>
      <c r="AB386" s="30"/>
      <c r="AC386" s="30"/>
      <c r="AD386" s="30"/>
      <c r="AE386" s="13"/>
      <c r="AF386" s="13"/>
      <c r="AG386" s="13"/>
      <c r="AH386" s="13"/>
      <c r="AI386" s="13"/>
      <c r="AJ386" s="13"/>
      <c r="AK386" s="13"/>
      <c r="AL386" s="13"/>
      <c r="AM386" s="13"/>
      <c r="AN386" s="30"/>
      <c r="AO386" s="31"/>
      <c r="AP386" s="39"/>
      <c r="AQ386" s="39"/>
      <c r="AR386" s="31"/>
      <c r="AS386" s="39"/>
      <c r="AT386" s="39"/>
      <c r="AU386" s="39"/>
      <c r="AV386" s="39"/>
      <c r="AW386" s="39"/>
      <c r="AX386" s="13"/>
      <c r="AY386" s="13"/>
      <c r="AZ386" s="13"/>
      <c r="BA386" s="13"/>
      <c r="BB386" s="291"/>
      <c r="BC386" s="302"/>
      <c r="BI386" s="287"/>
    </row>
    <row r="387" spans="1:61" s="282" customFormat="1">
      <c r="A387" s="31"/>
      <c r="B387" s="31"/>
      <c r="C387" s="166"/>
      <c r="D387" s="261"/>
      <c r="E387" s="261"/>
      <c r="F387" s="261"/>
      <c r="G387" s="261"/>
      <c r="H387" s="261"/>
      <c r="I387" s="261"/>
      <c r="J387" s="261"/>
      <c r="K387" s="261"/>
      <c r="L387" s="33"/>
      <c r="M387" s="261"/>
      <c r="N387" s="638"/>
      <c r="O387" s="638"/>
      <c r="P387" s="34"/>
      <c r="Q387" s="35"/>
      <c r="R387" s="36"/>
      <c r="S387" s="37"/>
      <c r="T387" s="21"/>
      <c r="U387" s="495"/>
      <c r="V387" s="38"/>
      <c r="W387" s="21"/>
      <c r="X387" s="21"/>
      <c r="Y387" s="21"/>
      <c r="Z387" s="779"/>
      <c r="AA387" s="21"/>
      <c r="AB387" s="30"/>
      <c r="AC387" s="30"/>
      <c r="AD387" s="30"/>
      <c r="AE387" s="13"/>
      <c r="AF387" s="13"/>
      <c r="AG387" s="13"/>
      <c r="AH387" s="13"/>
      <c r="AI387" s="13"/>
      <c r="AJ387" s="13"/>
      <c r="AK387" s="13"/>
      <c r="AL387" s="13"/>
      <c r="AM387" s="13"/>
      <c r="AN387" s="30"/>
      <c r="AO387" s="31"/>
      <c r="AP387" s="39"/>
      <c r="AQ387" s="39"/>
      <c r="AR387" s="31"/>
      <c r="AS387" s="39"/>
      <c r="AT387" s="39"/>
      <c r="AU387" s="39"/>
      <c r="AV387" s="39"/>
      <c r="AW387" s="39"/>
      <c r="AX387" s="13"/>
      <c r="AY387" s="13"/>
      <c r="AZ387" s="13"/>
      <c r="BA387" s="13"/>
      <c r="BB387" s="291"/>
      <c r="BC387" s="302"/>
      <c r="BI387" s="287"/>
    </row>
    <row r="388" spans="1:61" s="282" customFormat="1">
      <c r="A388" s="31"/>
      <c r="B388" s="31"/>
      <c r="C388" s="166"/>
      <c r="D388" s="261"/>
      <c r="E388" s="261"/>
      <c r="F388" s="261"/>
      <c r="G388" s="261"/>
      <c r="H388" s="261"/>
      <c r="I388" s="261"/>
      <c r="J388" s="261"/>
      <c r="K388" s="261"/>
      <c r="L388" s="33"/>
      <c r="M388" s="261"/>
      <c r="N388" s="638"/>
      <c r="O388" s="638"/>
      <c r="P388" s="34"/>
      <c r="Q388" s="35"/>
      <c r="R388" s="36"/>
      <c r="S388" s="37"/>
      <c r="T388" s="21"/>
      <c r="U388" s="495"/>
      <c r="V388" s="38"/>
      <c r="W388" s="21"/>
      <c r="X388" s="21"/>
      <c r="Y388" s="21"/>
      <c r="Z388" s="779"/>
      <c r="AA388" s="21"/>
      <c r="AB388" s="30"/>
      <c r="AC388" s="30"/>
      <c r="AD388" s="30"/>
      <c r="AE388" s="13"/>
      <c r="AF388" s="13"/>
      <c r="AG388" s="13"/>
      <c r="AH388" s="13"/>
      <c r="AI388" s="13"/>
      <c r="AJ388" s="13"/>
      <c r="AK388" s="13"/>
      <c r="AL388" s="13"/>
      <c r="AM388" s="13"/>
      <c r="AN388" s="30"/>
      <c r="AO388" s="31"/>
      <c r="AP388" s="39"/>
      <c r="AQ388" s="39"/>
      <c r="AR388" s="31"/>
      <c r="AS388" s="39"/>
      <c r="AT388" s="39"/>
      <c r="AU388" s="39"/>
      <c r="AV388" s="39"/>
      <c r="AW388" s="39"/>
      <c r="AX388" s="13"/>
      <c r="AY388" s="13"/>
      <c r="AZ388" s="13"/>
      <c r="BA388" s="13"/>
      <c r="BB388" s="291"/>
      <c r="BC388" s="302"/>
      <c r="BI388" s="287"/>
    </row>
    <row r="389" spans="1:61" s="282" customFormat="1">
      <c r="A389" s="31"/>
      <c r="B389" s="31"/>
      <c r="C389" s="166"/>
      <c r="D389" s="261"/>
      <c r="E389" s="261"/>
      <c r="F389" s="261"/>
      <c r="G389" s="261"/>
      <c r="H389" s="261"/>
      <c r="I389" s="261"/>
      <c r="J389" s="261"/>
      <c r="K389" s="261"/>
      <c r="L389" s="33"/>
      <c r="M389" s="261"/>
      <c r="N389" s="638"/>
      <c r="O389" s="638"/>
      <c r="P389" s="34"/>
      <c r="Q389" s="35"/>
      <c r="R389" s="36"/>
      <c r="S389" s="37"/>
      <c r="T389" s="21"/>
      <c r="U389" s="495"/>
      <c r="V389" s="38"/>
      <c r="W389" s="21"/>
      <c r="X389" s="21"/>
      <c r="Y389" s="21"/>
      <c r="Z389" s="779"/>
      <c r="AA389" s="21"/>
      <c r="AB389" s="30"/>
      <c r="AC389" s="30"/>
      <c r="AD389" s="30"/>
      <c r="AE389" s="13"/>
      <c r="AF389" s="13"/>
      <c r="AG389" s="13"/>
      <c r="AH389" s="13"/>
      <c r="AI389" s="13"/>
      <c r="AJ389" s="13"/>
      <c r="AK389" s="13"/>
      <c r="AL389" s="13"/>
      <c r="AM389" s="13"/>
      <c r="AN389" s="30"/>
      <c r="AO389" s="31"/>
      <c r="AP389" s="39"/>
      <c r="AQ389" s="39"/>
      <c r="AR389" s="31"/>
      <c r="AS389" s="39"/>
      <c r="AT389" s="39"/>
      <c r="AU389" s="39"/>
      <c r="AV389" s="39"/>
      <c r="AW389" s="39"/>
      <c r="AX389" s="13"/>
      <c r="AY389" s="13"/>
      <c r="AZ389" s="13"/>
      <c r="BA389" s="13"/>
      <c r="BB389" s="291"/>
      <c r="BC389" s="302"/>
      <c r="BI389" s="287"/>
    </row>
    <row r="390" spans="1:61" s="282" customFormat="1">
      <c r="A390" s="31"/>
      <c r="B390" s="31"/>
      <c r="C390" s="166"/>
      <c r="D390" s="261"/>
      <c r="E390" s="261"/>
      <c r="F390" s="261"/>
      <c r="G390" s="261"/>
      <c r="H390" s="261"/>
      <c r="I390" s="261"/>
      <c r="J390" s="261"/>
      <c r="K390" s="261"/>
      <c r="L390" s="33"/>
      <c r="M390" s="261"/>
      <c r="N390" s="638"/>
      <c r="O390" s="638"/>
      <c r="P390" s="34"/>
      <c r="Q390" s="35"/>
      <c r="R390" s="36"/>
      <c r="S390" s="37"/>
      <c r="T390" s="21"/>
      <c r="U390" s="495"/>
      <c r="V390" s="38"/>
      <c r="W390" s="21"/>
      <c r="X390" s="21"/>
      <c r="Y390" s="21"/>
      <c r="Z390" s="779"/>
      <c r="AA390" s="21"/>
      <c r="AB390" s="30"/>
      <c r="AC390" s="30"/>
      <c r="AD390" s="30"/>
      <c r="AE390" s="13"/>
      <c r="AF390" s="13"/>
      <c r="AG390" s="13"/>
      <c r="AH390" s="13"/>
      <c r="AI390" s="13"/>
      <c r="AJ390" s="13"/>
      <c r="AK390" s="13"/>
      <c r="AL390" s="13"/>
      <c r="AM390" s="13"/>
      <c r="AN390" s="30"/>
      <c r="AO390" s="31"/>
      <c r="AP390" s="39"/>
      <c r="AQ390" s="39"/>
      <c r="AR390" s="31"/>
      <c r="AS390" s="39"/>
      <c r="AT390" s="39"/>
      <c r="AU390" s="39"/>
      <c r="AV390" s="39"/>
      <c r="AW390" s="39"/>
      <c r="AX390" s="13"/>
      <c r="AY390" s="13"/>
      <c r="AZ390" s="13"/>
      <c r="BA390" s="13"/>
      <c r="BB390" s="291"/>
      <c r="BC390" s="302"/>
      <c r="BI390" s="287"/>
    </row>
    <row r="391" spans="1:61" s="282" customFormat="1">
      <c r="A391" s="31"/>
      <c r="B391" s="31"/>
      <c r="C391" s="166"/>
      <c r="D391" s="261"/>
      <c r="E391" s="261"/>
      <c r="F391" s="261"/>
      <c r="G391" s="261"/>
      <c r="H391" s="261"/>
      <c r="I391" s="261"/>
      <c r="J391" s="261"/>
      <c r="K391" s="261"/>
      <c r="L391" s="33"/>
      <c r="M391" s="261"/>
      <c r="N391" s="638"/>
      <c r="O391" s="638"/>
      <c r="P391" s="34"/>
      <c r="Q391" s="35"/>
      <c r="R391" s="36"/>
      <c r="S391" s="37"/>
      <c r="T391" s="21"/>
      <c r="U391" s="495"/>
      <c r="V391" s="38"/>
      <c r="W391" s="21"/>
      <c r="X391" s="21"/>
      <c r="Y391" s="21"/>
      <c r="Z391" s="779"/>
      <c r="AA391" s="21"/>
      <c r="AB391" s="30"/>
      <c r="AC391" s="30"/>
      <c r="AD391" s="30"/>
      <c r="AE391" s="13"/>
      <c r="AF391" s="13"/>
      <c r="AG391" s="13"/>
      <c r="AH391" s="13"/>
      <c r="AI391" s="13"/>
      <c r="AJ391" s="13"/>
      <c r="AK391" s="13"/>
      <c r="AL391" s="13"/>
      <c r="AM391" s="13"/>
      <c r="AN391" s="30"/>
      <c r="AO391" s="31"/>
      <c r="AP391" s="39"/>
      <c r="AQ391" s="39"/>
      <c r="AR391" s="31"/>
      <c r="AS391" s="39"/>
      <c r="AT391" s="39"/>
      <c r="AU391" s="39"/>
      <c r="AV391" s="39"/>
      <c r="AW391" s="39"/>
      <c r="AX391" s="13"/>
      <c r="AY391" s="13"/>
      <c r="AZ391" s="13"/>
      <c r="BA391" s="13"/>
      <c r="BB391" s="291"/>
      <c r="BC391" s="302"/>
      <c r="BI391" s="287"/>
    </row>
    <row r="392" spans="1:61" s="282" customFormat="1">
      <c r="A392" s="31"/>
      <c r="B392" s="31"/>
      <c r="C392" s="166"/>
      <c r="D392" s="261"/>
      <c r="E392" s="261"/>
      <c r="F392" s="261"/>
      <c r="G392" s="261"/>
      <c r="H392" s="261"/>
      <c r="I392" s="261"/>
      <c r="J392" s="261"/>
      <c r="K392" s="261"/>
      <c r="L392" s="33"/>
      <c r="M392" s="261"/>
      <c r="N392" s="638"/>
      <c r="O392" s="638"/>
      <c r="P392" s="34"/>
      <c r="Q392" s="35"/>
      <c r="R392" s="36"/>
      <c r="S392" s="37"/>
      <c r="T392" s="21"/>
      <c r="U392" s="495"/>
      <c r="V392" s="38"/>
      <c r="W392" s="21"/>
      <c r="X392" s="21"/>
      <c r="Y392" s="21"/>
      <c r="Z392" s="779"/>
      <c r="AA392" s="21"/>
      <c r="AB392" s="30"/>
      <c r="AC392" s="30"/>
      <c r="AD392" s="30"/>
      <c r="AE392" s="13"/>
      <c r="AF392" s="13"/>
      <c r="AG392" s="13"/>
      <c r="AH392" s="13"/>
      <c r="AI392" s="13"/>
      <c r="AJ392" s="13"/>
      <c r="AK392" s="13"/>
      <c r="AL392" s="13"/>
      <c r="AM392" s="13"/>
      <c r="AN392" s="30"/>
      <c r="AO392" s="31"/>
      <c r="AP392" s="39"/>
      <c r="AQ392" s="39"/>
      <c r="AR392" s="31"/>
      <c r="AS392" s="39"/>
      <c r="AT392" s="39"/>
      <c r="AU392" s="39"/>
      <c r="AV392" s="39"/>
      <c r="AW392" s="39"/>
      <c r="AX392" s="13"/>
      <c r="AY392" s="13"/>
      <c r="AZ392" s="13"/>
      <c r="BA392" s="13"/>
      <c r="BB392" s="291"/>
      <c r="BC392" s="302"/>
      <c r="BI392" s="287"/>
    </row>
    <row r="393" spans="1:61" s="282" customFormat="1">
      <c r="A393" s="31"/>
      <c r="B393" s="31"/>
      <c r="C393" s="166"/>
      <c r="D393" s="261"/>
      <c r="E393" s="261"/>
      <c r="F393" s="261"/>
      <c r="G393" s="261"/>
      <c r="H393" s="261"/>
      <c r="I393" s="261"/>
      <c r="J393" s="261"/>
      <c r="K393" s="261"/>
      <c r="L393" s="33"/>
      <c r="M393" s="261"/>
      <c r="N393" s="638"/>
      <c r="O393" s="638"/>
      <c r="P393" s="34"/>
      <c r="Q393" s="35"/>
      <c r="R393" s="36"/>
      <c r="S393" s="37"/>
      <c r="T393" s="21"/>
      <c r="U393" s="495"/>
      <c r="V393" s="38"/>
      <c r="W393" s="21"/>
      <c r="X393" s="21"/>
      <c r="Y393" s="21"/>
      <c r="Z393" s="779"/>
      <c r="AA393" s="21"/>
      <c r="AB393" s="30"/>
      <c r="AC393" s="30"/>
      <c r="AD393" s="30"/>
      <c r="AE393" s="13"/>
      <c r="AF393" s="13"/>
      <c r="AG393" s="13"/>
      <c r="AH393" s="13"/>
      <c r="AI393" s="13"/>
      <c r="AJ393" s="13"/>
      <c r="AK393" s="13"/>
      <c r="AL393" s="13"/>
      <c r="AM393" s="13"/>
      <c r="AN393" s="30"/>
      <c r="AO393" s="31"/>
      <c r="AP393" s="39"/>
      <c r="AQ393" s="39"/>
      <c r="AR393" s="31"/>
      <c r="AS393" s="39"/>
      <c r="AT393" s="39"/>
      <c r="AU393" s="39"/>
      <c r="AV393" s="39"/>
      <c r="AW393" s="39"/>
      <c r="AX393" s="13"/>
      <c r="AY393" s="13"/>
      <c r="AZ393" s="13"/>
      <c r="BA393" s="13"/>
      <c r="BB393" s="291"/>
      <c r="BC393" s="302"/>
      <c r="BI393" s="287"/>
    </row>
    <row r="394" spans="1:61" s="282" customFormat="1">
      <c r="A394" s="31"/>
      <c r="B394" s="31"/>
      <c r="C394" s="166"/>
      <c r="D394" s="261"/>
      <c r="E394" s="261"/>
      <c r="F394" s="261"/>
      <c r="G394" s="261"/>
      <c r="H394" s="261"/>
      <c r="I394" s="261"/>
      <c r="J394" s="261"/>
      <c r="K394" s="261"/>
      <c r="L394" s="33"/>
      <c r="M394" s="261"/>
      <c r="N394" s="638"/>
      <c r="O394" s="638"/>
      <c r="P394" s="34"/>
      <c r="Q394" s="35"/>
      <c r="R394" s="36"/>
      <c r="S394" s="37"/>
      <c r="T394" s="21"/>
      <c r="U394" s="495"/>
      <c r="V394" s="38"/>
      <c r="W394" s="21"/>
      <c r="X394" s="21"/>
      <c r="Y394" s="21"/>
      <c r="Z394" s="779"/>
      <c r="AA394" s="21"/>
      <c r="AB394" s="30"/>
      <c r="AC394" s="30"/>
      <c r="AD394" s="30"/>
      <c r="AE394" s="13"/>
      <c r="AF394" s="13"/>
      <c r="AG394" s="13"/>
      <c r="AH394" s="13"/>
      <c r="AI394" s="13"/>
      <c r="AJ394" s="13"/>
      <c r="AK394" s="13"/>
      <c r="AL394" s="13"/>
      <c r="AM394" s="13"/>
      <c r="AN394" s="30"/>
      <c r="AO394" s="31"/>
      <c r="AP394" s="39"/>
      <c r="AQ394" s="39"/>
      <c r="AR394" s="31"/>
      <c r="AS394" s="39"/>
      <c r="AT394" s="39"/>
      <c r="AU394" s="39"/>
      <c r="AV394" s="39"/>
      <c r="AW394" s="39"/>
      <c r="AX394" s="13"/>
      <c r="AY394" s="13"/>
      <c r="AZ394" s="13"/>
      <c r="BA394" s="13"/>
      <c r="BB394" s="291"/>
      <c r="BC394" s="302"/>
      <c r="BI394" s="287"/>
    </row>
    <row r="395" spans="1:61" s="282" customFormat="1">
      <c r="A395" s="31"/>
      <c r="B395" s="31"/>
      <c r="C395" s="166"/>
      <c r="D395" s="261"/>
      <c r="E395" s="261"/>
      <c r="F395" s="261"/>
      <c r="G395" s="261"/>
      <c r="H395" s="261"/>
      <c r="I395" s="261"/>
      <c r="J395" s="261"/>
      <c r="K395" s="261"/>
      <c r="L395" s="33"/>
      <c r="M395" s="261"/>
      <c r="N395" s="638"/>
      <c r="O395" s="638"/>
      <c r="P395" s="34"/>
      <c r="Q395" s="35"/>
      <c r="R395" s="36"/>
      <c r="S395" s="37"/>
      <c r="T395" s="21"/>
      <c r="U395" s="495"/>
      <c r="V395" s="38"/>
      <c r="W395" s="21"/>
      <c r="X395" s="21"/>
      <c r="Y395" s="21"/>
      <c r="Z395" s="779"/>
      <c r="AA395" s="21"/>
      <c r="AB395" s="30"/>
      <c r="AC395" s="30"/>
      <c r="AD395" s="30"/>
      <c r="AE395" s="13"/>
      <c r="AF395" s="13"/>
      <c r="AG395" s="13"/>
      <c r="AH395" s="13"/>
      <c r="AI395" s="13"/>
      <c r="AJ395" s="13"/>
      <c r="AK395" s="13"/>
      <c r="AL395" s="13"/>
      <c r="AM395" s="13"/>
      <c r="AN395" s="30"/>
      <c r="AO395" s="31"/>
      <c r="AP395" s="39"/>
      <c r="AQ395" s="39"/>
      <c r="AR395" s="31"/>
      <c r="AS395" s="39"/>
      <c r="AT395" s="39"/>
      <c r="AU395" s="39"/>
      <c r="AV395" s="39"/>
      <c r="AW395" s="39"/>
      <c r="AX395" s="13"/>
      <c r="AY395" s="13"/>
      <c r="AZ395" s="13"/>
      <c r="BA395" s="13"/>
      <c r="BB395" s="291"/>
      <c r="BC395" s="302"/>
      <c r="BI395" s="287"/>
    </row>
    <row r="396" spans="1:61" s="282" customFormat="1">
      <c r="A396" s="31"/>
      <c r="B396" s="31"/>
      <c r="C396" s="166"/>
      <c r="D396" s="261"/>
      <c r="E396" s="261"/>
      <c r="F396" s="261"/>
      <c r="G396" s="261"/>
      <c r="H396" s="261"/>
      <c r="I396" s="261"/>
      <c r="J396" s="261"/>
      <c r="K396" s="261"/>
      <c r="L396" s="33"/>
      <c r="M396" s="261"/>
      <c r="N396" s="638"/>
      <c r="O396" s="638"/>
      <c r="P396" s="34"/>
      <c r="Q396" s="35"/>
      <c r="R396" s="36"/>
      <c r="S396" s="37"/>
      <c r="T396" s="21"/>
      <c r="U396" s="495"/>
      <c r="V396" s="38"/>
      <c r="W396" s="21"/>
      <c r="X396" s="21"/>
      <c r="Y396" s="21"/>
      <c r="Z396" s="779"/>
      <c r="AA396" s="21"/>
      <c r="AB396" s="30"/>
      <c r="AC396" s="30"/>
      <c r="AD396" s="30"/>
      <c r="AE396" s="13"/>
      <c r="AF396" s="13"/>
      <c r="AG396" s="13"/>
      <c r="AH396" s="13"/>
      <c r="AI396" s="13"/>
      <c r="AJ396" s="13"/>
      <c r="AK396" s="13"/>
      <c r="AL396" s="13"/>
      <c r="AM396" s="13"/>
      <c r="AN396" s="30"/>
      <c r="AO396" s="31"/>
      <c r="AP396" s="39"/>
      <c r="AQ396" s="39"/>
      <c r="AR396" s="31"/>
      <c r="AS396" s="39"/>
      <c r="AT396" s="39"/>
      <c r="AU396" s="39"/>
      <c r="AV396" s="39"/>
      <c r="AW396" s="39"/>
      <c r="AX396" s="13"/>
      <c r="AY396" s="13"/>
      <c r="AZ396" s="13"/>
      <c r="BA396" s="13"/>
      <c r="BB396" s="291"/>
      <c r="BC396" s="302"/>
      <c r="BI396" s="287"/>
    </row>
    <row r="397" spans="1:61" s="282" customFormat="1">
      <c r="A397" s="31"/>
      <c r="B397" s="31"/>
      <c r="C397" s="166"/>
      <c r="D397" s="261"/>
      <c r="E397" s="261"/>
      <c r="F397" s="261"/>
      <c r="G397" s="261"/>
      <c r="H397" s="261"/>
      <c r="I397" s="261"/>
      <c r="J397" s="261"/>
      <c r="K397" s="261"/>
      <c r="L397" s="33"/>
      <c r="M397" s="261"/>
      <c r="N397" s="638"/>
      <c r="O397" s="638"/>
      <c r="P397" s="34"/>
      <c r="Q397" s="35"/>
      <c r="R397" s="36"/>
      <c r="S397" s="37"/>
      <c r="T397" s="21"/>
      <c r="U397" s="495"/>
      <c r="V397" s="38"/>
      <c r="W397" s="21"/>
      <c r="X397" s="21"/>
      <c r="Y397" s="21"/>
      <c r="Z397" s="779"/>
      <c r="AA397" s="21"/>
      <c r="AB397" s="30"/>
      <c r="AC397" s="30"/>
      <c r="AD397" s="30"/>
      <c r="AE397" s="13"/>
      <c r="AF397" s="13"/>
      <c r="AG397" s="13"/>
      <c r="AH397" s="13"/>
      <c r="AI397" s="13"/>
      <c r="AJ397" s="13"/>
      <c r="AK397" s="13"/>
      <c r="AL397" s="13"/>
      <c r="AM397" s="13"/>
      <c r="AN397" s="30"/>
      <c r="AO397" s="31"/>
      <c r="AP397" s="39"/>
      <c r="AQ397" s="39"/>
      <c r="AR397" s="31"/>
      <c r="AS397" s="39"/>
      <c r="AT397" s="39"/>
      <c r="AU397" s="39"/>
      <c r="AV397" s="39"/>
      <c r="AW397" s="39"/>
      <c r="AX397" s="13"/>
      <c r="AY397" s="13"/>
      <c r="AZ397" s="13"/>
      <c r="BA397" s="13"/>
      <c r="BB397" s="291"/>
      <c r="BC397" s="302"/>
      <c r="BI397" s="287"/>
    </row>
    <row r="398" spans="1:61" s="282" customFormat="1">
      <c r="A398" s="31"/>
      <c r="B398" s="31"/>
      <c r="C398" s="166"/>
      <c r="D398" s="261"/>
      <c r="E398" s="261"/>
      <c r="F398" s="261"/>
      <c r="G398" s="261"/>
      <c r="H398" s="261"/>
      <c r="I398" s="261"/>
      <c r="J398" s="261"/>
      <c r="K398" s="261"/>
      <c r="L398" s="33"/>
      <c r="M398" s="261"/>
      <c r="N398" s="638"/>
      <c r="O398" s="638"/>
      <c r="P398" s="34"/>
      <c r="Q398" s="35"/>
      <c r="R398" s="36"/>
      <c r="S398" s="37"/>
      <c r="T398" s="21"/>
      <c r="U398" s="495"/>
      <c r="V398" s="38"/>
      <c r="W398" s="21"/>
      <c r="X398" s="21"/>
      <c r="Y398" s="21"/>
      <c r="Z398" s="779"/>
      <c r="AA398" s="21"/>
      <c r="AB398" s="30"/>
      <c r="AC398" s="30"/>
      <c r="AD398" s="30"/>
      <c r="AE398" s="13"/>
      <c r="AF398" s="13"/>
      <c r="AG398" s="13"/>
      <c r="AH398" s="13"/>
      <c r="AI398" s="13"/>
      <c r="AJ398" s="13"/>
      <c r="AK398" s="13"/>
      <c r="AL398" s="13"/>
      <c r="AM398" s="13"/>
      <c r="AN398" s="30"/>
      <c r="AO398" s="31"/>
      <c r="AP398" s="39"/>
      <c r="AQ398" s="39"/>
      <c r="AR398" s="31"/>
      <c r="AS398" s="39"/>
      <c r="AT398" s="39"/>
      <c r="AU398" s="39"/>
      <c r="AV398" s="39"/>
      <c r="AW398" s="39"/>
      <c r="AX398" s="13"/>
      <c r="AY398" s="13"/>
      <c r="AZ398" s="13"/>
      <c r="BA398" s="13"/>
      <c r="BB398" s="291"/>
      <c r="BC398" s="302"/>
      <c r="BI398" s="287"/>
    </row>
    <row r="399" spans="1:61" s="282" customFormat="1">
      <c r="A399" s="31"/>
      <c r="B399" s="31"/>
      <c r="C399" s="166"/>
      <c r="D399" s="261"/>
      <c r="E399" s="261"/>
      <c r="F399" s="261"/>
      <c r="G399" s="261"/>
      <c r="H399" s="261"/>
      <c r="I399" s="261"/>
      <c r="J399" s="261"/>
      <c r="K399" s="261"/>
      <c r="L399" s="33"/>
      <c r="M399" s="261"/>
      <c r="N399" s="638"/>
      <c r="O399" s="638"/>
      <c r="P399" s="34"/>
      <c r="Q399" s="35"/>
      <c r="R399" s="36"/>
      <c r="S399" s="37"/>
      <c r="T399" s="21"/>
      <c r="U399" s="495"/>
      <c r="V399" s="38"/>
      <c r="W399" s="21"/>
      <c r="X399" s="21"/>
      <c r="Y399" s="21"/>
      <c r="Z399" s="779"/>
      <c r="AA399" s="21"/>
      <c r="AB399" s="30"/>
      <c r="AC399" s="30"/>
      <c r="AD399" s="30"/>
      <c r="AE399" s="13"/>
      <c r="AF399" s="13"/>
      <c r="AG399" s="13"/>
      <c r="AH399" s="13"/>
      <c r="AI399" s="13"/>
      <c r="AJ399" s="13"/>
      <c r="AK399" s="13"/>
      <c r="AL399" s="13"/>
      <c r="AM399" s="13"/>
      <c r="AN399" s="30"/>
      <c r="AO399" s="31"/>
      <c r="AP399" s="39"/>
      <c r="AQ399" s="39"/>
      <c r="AR399" s="31"/>
      <c r="AS399" s="39"/>
      <c r="AT399" s="39"/>
      <c r="AU399" s="39"/>
      <c r="AV399" s="39"/>
      <c r="AW399" s="39"/>
      <c r="AX399" s="13"/>
      <c r="AY399" s="13"/>
      <c r="AZ399" s="13"/>
      <c r="BA399" s="13"/>
      <c r="BB399" s="291"/>
      <c r="BC399" s="302"/>
      <c r="BI399" s="287"/>
    </row>
    <row r="400" spans="1:61" s="282" customFormat="1">
      <c r="A400" s="31"/>
      <c r="B400" s="31"/>
      <c r="C400" s="166"/>
      <c r="D400" s="261"/>
      <c r="E400" s="261"/>
      <c r="F400" s="261"/>
      <c r="G400" s="261"/>
      <c r="H400" s="261"/>
      <c r="I400" s="261"/>
      <c r="J400" s="261"/>
      <c r="K400" s="261"/>
      <c r="L400" s="33"/>
      <c r="M400" s="261"/>
      <c r="N400" s="638"/>
      <c r="O400" s="638"/>
      <c r="P400" s="34"/>
      <c r="Q400" s="35"/>
      <c r="R400" s="36"/>
      <c r="S400" s="37"/>
      <c r="T400" s="21"/>
      <c r="U400" s="495"/>
      <c r="V400" s="38"/>
      <c r="W400" s="21"/>
      <c r="X400" s="21"/>
      <c r="Y400" s="21"/>
      <c r="Z400" s="779"/>
      <c r="AA400" s="21"/>
      <c r="AB400" s="30"/>
      <c r="AC400" s="30"/>
      <c r="AD400" s="30"/>
      <c r="AE400" s="13"/>
      <c r="AF400" s="13"/>
      <c r="AG400" s="13"/>
      <c r="AH400" s="13"/>
      <c r="AI400" s="13"/>
      <c r="AJ400" s="13"/>
      <c r="AK400" s="13"/>
      <c r="AL400" s="13"/>
      <c r="AM400" s="13"/>
      <c r="AN400" s="30"/>
      <c r="AO400" s="31"/>
      <c r="AP400" s="39"/>
      <c r="AQ400" s="39"/>
      <c r="AR400" s="31"/>
      <c r="AS400" s="39"/>
      <c r="AT400" s="39"/>
      <c r="AU400" s="39"/>
      <c r="AV400" s="39"/>
      <c r="AW400" s="39"/>
      <c r="AX400" s="13"/>
      <c r="AY400" s="13"/>
      <c r="AZ400" s="13"/>
      <c r="BA400" s="13"/>
      <c r="BB400" s="291"/>
      <c r="BC400" s="302"/>
      <c r="BI400" s="287"/>
    </row>
    <row r="401" spans="1:61" s="282" customFormat="1">
      <c r="A401" s="31"/>
      <c r="B401" s="31"/>
      <c r="C401" s="166"/>
      <c r="D401" s="261"/>
      <c r="E401" s="261"/>
      <c r="F401" s="261"/>
      <c r="G401" s="261"/>
      <c r="H401" s="261"/>
      <c r="I401" s="261"/>
      <c r="J401" s="261"/>
      <c r="K401" s="261"/>
      <c r="L401" s="33"/>
      <c r="M401" s="261"/>
      <c r="N401" s="638"/>
      <c r="O401" s="638"/>
      <c r="P401" s="34"/>
      <c r="Q401" s="35"/>
      <c r="R401" s="36"/>
      <c r="S401" s="37"/>
      <c r="T401" s="21"/>
      <c r="U401" s="495"/>
      <c r="V401" s="38"/>
      <c r="W401" s="21"/>
      <c r="X401" s="21"/>
      <c r="Y401" s="21"/>
      <c r="Z401" s="779"/>
      <c r="AA401" s="21"/>
      <c r="AB401" s="30"/>
      <c r="AC401" s="30"/>
      <c r="AD401" s="30"/>
      <c r="AE401" s="13"/>
      <c r="AF401" s="13"/>
      <c r="AG401" s="13"/>
      <c r="AH401" s="13"/>
      <c r="AI401" s="13"/>
      <c r="AJ401" s="13"/>
      <c r="AK401" s="13"/>
      <c r="AL401" s="13"/>
      <c r="AM401" s="13"/>
      <c r="AN401" s="30"/>
      <c r="AO401" s="31"/>
      <c r="AP401" s="39"/>
      <c r="AQ401" s="39"/>
      <c r="AR401" s="31"/>
      <c r="AS401" s="39"/>
      <c r="AT401" s="39"/>
      <c r="AU401" s="39"/>
      <c r="AV401" s="39"/>
      <c r="AW401" s="39"/>
      <c r="AX401" s="13"/>
      <c r="AY401" s="13"/>
      <c r="AZ401" s="13"/>
      <c r="BA401" s="13"/>
      <c r="BB401" s="291"/>
      <c r="BC401" s="302"/>
      <c r="BI401" s="287"/>
    </row>
    <row r="402" spans="1:61" s="282" customFormat="1">
      <c r="A402" s="31"/>
      <c r="B402" s="31"/>
      <c r="C402" s="166"/>
      <c r="D402" s="261"/>
      <c r="E402" s="261"/>
      <c r="F402" s="261"/>
      <c r="G402" s="261"/>
      <c r="H402" s="261"/>
      <c r="I402" s="261"/>
      <c r="J402" s="261"/>
      <c r="K402" s="261"/>
      <c r="L402" s="33"/>
      <c r="M402" s="261"/>
      <c r="N402" s="638"/>
      <c r="O402" s="638"/>
      <c r="P402" s="34"/>
      <c r="Q402" s="35"/>
      <c r="R402" s="36"/>
      <c r="S402" s="37"/>
      <c r="T402" s="21"/>
      <c r="U402" s="495"/>
      <c r="V402" s="38"/>
      <c r="W402" s="21"/>
      <c r="X402" s="21"/>
      <c r="Y402" s="21"/>
      <c r="Z402" s="779"/>
      <c r="AA402" s="21"/>
      <c r="AB402" s="30"/>
      <c r="AC402" s="30"/>
      <c r="AD402" s="30"/>
      <c r="AE402" s="13"/>
      <c r="AF402" s="13"/>
      <c r="AG402" s="13"/>
      <c r="AH402" s="13"/>
      <c r="AI402" s="13"/>
      <c r="AJ402" s="13"/>
      <c r="AK402" s="13"/>
      <c r="AL402" s="13"/>
      <c r="AM402" s="13"/>
      <c r="AN402" s="30"/>
      <c r="AO402" s="31"/>
      <c r="AP402" s="39"/>
      <c r="AQ402" s="39"/>
      <c r="AR402" s="31"/>
      <c r="AS402" s="39"/>
      <c r="AT402" s="39"/>
      <c r="AU402" s="39"/>
      <c r="AV402" s="39"/>
      <c r="AW402" s="39"/>
      <c r="AX402" s="13"/>
      <c r="AY402" s="13"/>
      <c r="AZ402" s="13"/>
      <c r="BA402" s="13"/>
      <c r="BB402" s="291"/>
      <c r="BC402" s="302"/>
      <c r="BI402" s="287"/>
    </row>
    <row r="403" spans="1:61" s="282" customFormat="1">
      <c r="A403" s="31"/>
      <c r="B403" s="31"/>
      <c r="C403" s="166"/>
      <c r="D403" s="261"/>
      <c r="E403" s="261"/>
      <c r="F403" s="261"/>
      <c r="G403" s="261"/>
      <c r="H403" s="261"/>
      <c r="I403" s="261"/>
      <c r="J403" s="261"/>
      <c r="K403" s="261"/>
      <c r="L403" s="33"/>
      <c r="M403" s="261"/>
      <c r="N403" s="638"/>
      <c r="O403" s="638"/>
      <c r="P403" s="34"/>
      <c r="Q403" s="35"/>
      <c r="R403" s="36"/>
      <c r="S403" s="37"/>
      <c r="T403" s="21"/>
      <c r="U403" s="495"/>
      <c r="V403" s="38"/>
      <c r="W403" s="21"/>
      <c r="X403" s="21"/>
      <c r="Y403" s="21"/>
      <c r="Z403" s="779"/>
      <c r="AA403" s="21"/>
      <c r="AB403" s="30"/>
      <c r="AC403" s="30"/>
      <c r="AD403" s="30"/>
      <c r="AE403" s="13"/>
      <c r="AF403" s="13"/>
      <c r="AG403" s="13"/>
      <c r="AH403" s="13"/>
      <c r="AI403" s="13"/>
      <c r="AJ403" s="13"/>
      <c r="AK403" s="13"/>
      <c r="AL403" s="13"/>
      <c r="AM403" s="13"/>
      <c r="AN403" s="30"/>
      <c r="AO403" s="31"/>
      <c r="AP403" s="39"/>
      <c r="AQ403" s="39"/>
      <c r="AR403" s="31"/>
      <c r="AS403" s="39"/>
      <c r="AT403" s="39"/>
      <c r="AU403" s="39"/>
      <c r="AV403" s="39"/>
      <c r="AW403" s="39"/>
      <c r="AX403" s="13"/>
      <c r="AY403" s="13"/>
      <c r="AZ403" s="13"/>
      <c r="BA403" s="13"/>
      <c r="BB403" s="291"/>
      <c r="BC403" s="302"/>
      <c r="BI403" s="287"/>
    </row>
    <row r="404" spans="1:61" s="282" customFormat="1">
      <c r="A404" s="31"/>
      <c r="B404" s="31"/>
      <c r="C404" s="166"/>
      <c r="D404" s="261"/>
      <c r="E404" s="261"/>
      <c r="F404" s="261"/>
      <c r="G404" s="261"/>
      <c r="H404" s="261"/>
      <c r="I404" s="261"/>
      <c r="J404" s="261"/>
      <c r="K404" s="261"/>
      <c r="L404" s="33"/>
      <c r="M404" s="261"/>
      <c r="N404" s="638"/>
      <c r="O404" s="638"/>
      <c r="P404" s="34"/>
      <c r="Q404" s="35"/>
      <c r="R404" s="36"/>
      <c r="S404" s="37"/>
      <c r="T404" s="21"/>
      <c r="U404" s="495"/>
      <c r="V404" s="38"/>
      <c r="W404" s="21"/>
      <c r="X404" s="21"/>
      <c r="Y404" s="21"/>
      <c r="Z404" s="779"/>
      <c r="AA404" s="21"/>
      <c r="AB404" s="30"/>
      <c r="AC404" s="30"/>
      <c r="AD404" s="30"/>
      <c r="AE404" s="13"/>
      <c r="AF404" s="13"/>
      <c r="AG404" s="13"/>
      <c r="AH404" s="13"/>
      <c r="AI404" s="13"/>
      <c r="AJ404" s="13"/>
      <c r="AK404" s="13"/>
      <c r="AL404" s="13"/>
      <c r="AM404" s="13"/>
      <c r="AN404" s="30"/>
      <c r="AO404" s="31"/>
      <c r="AP404" s="39"/>
      <c r="AQ404" s="39"/>
      <c r="AR404" s="31"/>
      <c r="AS404" s="39"/>
      <c r="AT404" s="39"/>
      <c r="AU404" s="39"/>
      <c r="AV404" s="39"/>
      <c r="AW404" s="39"/>
      <c r="AX404" s="13"/>
      <c r="AY404" s="13"/>
      <c r="AZ404" s="13"/>
      <c r="BA404" s="13"/>
      <c r="BB404" s="291"/>
      <c r="BC404" s="302"/>
      <c r="BI404" s="287"/>
    </row>
    <row r="405" spans="1:61" s="282" customFormat="1">
      <c r="A405" s="31"/>
      <c r="B405" s="31"/>
      <c r="C405" s="166"/>
      <c r="D405" s="261"/>
      <c r="E405" s="261"/>
      <c r="F405" s="261"/>
      <c r="G405" s="261"/>
      <c r="H405" s="261"/>
      <c r="I405" s="261"/>
      <c r="J405" s="261"/>
      <c r="K405" s="261"/>
      <c r="L405" s="33"/>
      <c r="M405" s="261"/>
      <c r="N405" s="638"/>
      <c r="O405" s="638"/>
      <c r="P405" s="34"/>
      <c r="Q405" s="35"/>
      <c r="R405" s="36"/>
      <c r="S405" s="37"/>
      <c r="T405" s="21"/>
      <c r="U405" s="495"/>
      <c r="V405" s="38"/>
      <c r="W405" s="21"/>
      <c r="X405" s="21"/>
      <c r="Y405" s="21"/>
      <c r="Z405" s="779"/>
      <c r="AA405" s="21"/>
      <c r="AB405" s="30"/>
      <c r="AC405" s="30"/>
      <c r="AD405" s="30"/>
      <c r="AE405" s="13"/>
      <c r="AF405" s="13"/>
      <c r="AG405" s="13"/>
      <c r="AH405" s="13"/>
      <c r="AI405" s="13"/>
      <c r="AJ405" s="13"/>
      <c r="AK405" s="13"/>
      <c r="AL405" s="13"/>
      <c r="AM405" s="13"/>
      <c r="AN405" s="30"/>
      <c r="AO405" s="31"/>
      <c r="AP405" s="39"/>
      <c r="AQ405" s="39"/>
      <c r="AR405" s="31"/>
      <c r="AS405" s="39"/>
      <c r="AT405" s="39"/>
      <c r="AU405" s="39"/>
      <c r="AV405" s="39"/>
      <c r="AW405" s="39"/>
      <c r="AX405" s="13"/>
      <c r="AY405" s="13"/>
      <c r="AZ405" s="13"/>
      <c r="BA405" s="13"/>
      <c r="BB405" s="291"/>
      <c r="BC405" s="302"/>
      <c r="BI405" s="287"/>
    </row>
    <row r="406" spans="1:61" s="282" customFormat="1">
      <c r="A406" s="31"/>
      <c r="B406" s="31"/>
      <c r="C406" s="166"/>
      <c r="D406" s="261"/>
      <c r="E406" s="261"/>
      <c r="F406" s="261"/>
      <c r="G406" s="261"/>
      <c r="H406" s="261"/>
      <c r="I406" s="261"/>
      <c r="J406" s="261"/>
      <c r="K406" s="261"/>
      <c r="L406" s="33"/>
      <c r="M406" s="261"/>
      <c r="N406" s="638"/>
      <c r="O406" s="638"/>
      <c r="P406" s="34"/>
      <c r="Q406" s="35"/>
      <c r="R406" s="36"/>
      <c r="S406" s="37"/>
      <c r="T406" s="21"/>
      <c r="U406" s="495"/>
      <c r="V406" s="38"/>
      <c r="W406" s="21"/>
      <c r="X406" s="21"/>
      <c r="Y406" s="21"/>
      <c r="Z406" s="779"/>
      <c r="AA406" s="21"/>
      <c r="AB406" s="30"/>
      <c r="AC406" s="30"/>
      <c r="AD406" s="30"/>
      <c r="AE406" s="13"/>
      <c r="AF406" s="13"/>
      <c r="AG406" s="13"/>
      <c r="AH406" s="13"/>
      <c r="AI406" s="13"/>
      <c r="AJ406" s="13"/>
      <c r="AK406" s="13"/>
      <c r="AL406" s="13"/>
      <c r="AM406" s="13"/>
      <c r="AN406" s="30"/>
      <c r="AO406" s="31"/>
      <c r="AP406" s="39"/>
      <c r="AQ406" s="39"/>
      <c r="AR406" s="31"/>
      <c r="AS406" s="39"/>
      <c r="AT406" s="39"/>
      <c r="AU406" s="39"/>
      <c r="AV406" s="39"/>
      <c r="AW406" s="39"/>
      <c r="AX406" s="13"/>
      <c r="AY406" s="13"/>
      <c r="AZ406" s="13"/>
      <c r="BA406" s="13"/>
      <c r="BB406" s="291"/>
      <c r="BC406" s="302"/>
      <c r="BI406" s="287"/>
    </row>
    <row r="407" spans="1:61" s="282" customFormat="1">
      <c r="A407" s="31"/>
      <c r="B407" s="31"/>
      <c r="C407" s="166"/>
      <c r="D407" s="261"/>
      <c r="E407" s="261"/>
      <c r="F407" s="261"/>
      <c r="G407" s="261"/>
      <c r="H407" s="261"/>
      <c r="I407" s="261"/>
      <c r="J407" s="261"/>
      <c r="K407" s="261"/>
      <c r="L407" s="33"/>
      <c r="M407" s="261"/>
      <c r="N407" s="638"/>
      <c r="O407" s="638"/>
      <c r="P407" s="34"/>
      <c r="Q407" s="35"/>
      <c r="R407" s="36"/>
      <c r="S407" s="37"/>
      <c r="T407" s="21"/>
      <c r="U407" s="495"/>
      <c r="V407" s="38"/>
      <c r="W407" s="21"/>
      <c r="X407" s="21"/>
      <c r="Y407" s="21"/>
      <c r="Z407" s="779"/>
      <c r="AA407" s="21"/>
      <c r="AB407" s="30"/>
      <c r="AC407" s="30"/>
      <c r="AD407" s="30"/>
      <c r="AE407" s="13"/>
      <c r="AF407" s="13"/>
      <c r="AG407" s="13"/>
      <c r="AH407" s="13"/>
      <c r="AI407" s="13"/>
      <c r="AJ407" s="13"/>
      <c r="AK407" s="13"/>
      <c r="AL407" s="13"/>
      <c r="AM407" s="13"/>
      <c r="AN407" s="30"/>
      <c r="AO407" s="31"/>
      <c r="AP407" s="39"/>
      <c r="AQ407" s="39"/>
      <c r="AR407" s="31"/>
      <c r="AS407" s="39"/>
      <c r="AT407" s="39"/>
      <c r="AU407" s="39"/>
      <c r="AV407" s="39"/>
      <c r="AW407" s="39"/>
      <c r="AX407" s="13"/>
      <c r="AY407" s="13"/>
      <c r="AZ407" s="13"/>
      <c r="BA407" s="13"/>
      <c r="BB407" s="291"/>
      <c r="BC407" s="302"/>
      <c r="BI407" s="287"/>
    </row>
    <row r="408" spans="1:61" s="282" customFormat="1">
      <c r="A408" s="31"/>
      <c r="B408" s="31"/>
      <c r="C408" s="166"/>
      <c r="D408" s="261"/>
      <c r="E408" s="261"/>
      <c r="F408" s="261"/>
      <c r="G408" s="261"/>
      <c r="H408" s="261"/>
      <c r="I408" s="261"/>
      <c r="J408" s="261"/>
      <c r="K408" s="261"/>
      <c r="L408" s="33"/>
      <c r="M408" s="261"/>
      <c r="N408" s="638"/>
      <c r="O408" s="638"/>
      <c r="P408" s="34"/>
      <c r="Q408" s="35"/>
      <c r="R408" s="36"/>
      <c r="S408" s="37"/>
      <c r="T408" s="21"/>
      <c r="U408" s="495"/>
      <c r="V408" s="38"/>
      <c r="W408" s="21"/>
      <c r="X408" s="21"/>
      <c r="Y408" s="21"/>
      <c r="Z408" s="779"/>
      <c r="AA408" s="21"/>
      <c r="AB408" s="30"/>
      <c r="AC408" s="30"/>
      <c r="AD408" s="30"/>
      <c r="AE408" s="13"/>
      <c r="AF408" s="13"/>
      <c r="AG408" s="13"/>
      <c r="AH408" s="13"/>
      <c r="AI408" s="13"/>
      <c r="AJ408" s="13"/>
      <c r="AK408" s="13"/>
      <c r="AL408" s="13"/>
      <c r="AM408" s="13"/>
      <c r="AN408" s="30"/>
      <c r="AO408" s="31"/>
      <c r="AP408" s="39"/>
      <c r="AQ408" s="39"/>
      <c r="AR408" s="31"/>
      <c r="AS408" s="39"/>
      <c r="AT408" s="39"/>
      <c r="AU408" s="39"/>
      <c r="AV408" s="39"/>
      <c r="AW408" s="39"/>
      <c r="AX408" s="13"/>
      <c r="AY408" s="13"/>
      <c r="AZ408" s="13"/>
      <c r="BA408" s="13"/>
      <c r="BB408" s="291"/>
      <c r="BC408" s="302"/>
      <c r="BI408" s="287"/>
    </row>
    <row r="409" spans="1:61" s="282" customFormat="1">
      <c r="A409" s="31"/>
      <c r="B409" s="31"/>
      <c r="C409" s="166"/>
      <c r="D409" s="261"/>
      <c r="E409" s="261"/>
      <c r="F409" s="261"/>
      <c r="G409" s="261"/>
      <c r="H409" s="261"/>
      <c r="I409" s="261"/>
      <c r="J409" s="261"/>
      <c r="K409" s="261"/>
      <c r="L409" s="33"/>
      <c r="M409" s="261"/>
      <c r="N409" s="638"/>
      <c r="O409" s="638"/>
      <c r="P409" s="34"/>
      <c r="Q409" s="35"/>
      <c r="R409" s="36"/>
      <c r="S409" s="37"/>
      <c r="T409" s="21"/>
      <c r="U409" s="495"/>
      <c r="V409" s="38"/>
      <c r="W409" s="21"/>
      <c r="X409" s="21"/>
      <c r="Y409" s="21"/>
      <c r="Z409" s="779"/>
      <c r="AA409" s="21"/>
      <c r="AB409" s="30"/>
      <c r="AC409" s="30"/>
      <c r="AD409" s="30"/>
      <c r="AE409" s="13"/>
      <c r="AF409" s="13"/>
      <c r="AG409" s="13"/>
      <c r="AH409" s="13"/>
      <c r="AI409" s="13"/>
      <c r="AJ409" s="13"/>
      <c r="AK409" s="13"/>
      <c r="AL409" s="13"/>
      <c r="AM409" s="13"/>
      <c r="AN409" s="30"/>
      <c r="AO409" s="31"/>
      <c r="AP409" s="39"/>
      <c r="AQ409" s="39"/>
      <c r="AR409" s="31"/>
      <c r="AS409" s="39"/>
      <c r="AT409" s="39"/>
      <c r="AU409" s="39"/>
      <c r="AV409" s="39"/>
      <c r="AW409" s="39"/>
      <c r="AX409" s="13"/>
      <c r="AY409" s="13"/>
      <c r="AZ409" s="13"/>
      <c r="BA409" s="13"/>
      <c r="BB409" s="291"/>
      <c r="BC409" s="302"/>
      <c r="BI409" s="287"/>
    </row>
    <row r="410" spans="1:61" s="282" customFormat="1">
      <c r="A410" s="31"/>
      <c r="B410" s="31"/>
      <c r="C410" s="166"/>
      <c r="D410" s="261"/>
      <c r="E410" s="261"/>
      <c r="F410" s="261"/>
      <c r="G410" s="261"/>
      <c r="H410" s="261"/>
      <c r="I410" s="261"/>
      <c r="J410" s="261"/>
      <c r="K410" s="261"/>
      <c r="L410" s="33"/>
      <c r="M410" s="261"/>
      <c r="N410" s="638"/>
      <c r="O410" s="638"/>
      <c r="P410" s="34"/>
      <c r="Q410" s="35"/>
      <c r="R410" s="36"/>
      <c r="S410" s="37"/>
      <c r="T410" s="21"/>
      <c r="U410" s="495"/>
      <c r="V410" s="38"/>
      <c r="W410" s="21"/>
      <c r="X410" s="21"/>
      <c r="Y410" s="21"/>
      <c r="Z410" s="779"/>
      <c r="AA410" s="21"/>
      <c r="AB410" s="30"/>
      <c r="AC410" s="30"/>
      <c r="AD410" s="30"/>
      <c r="AE410" s="13"/>
      <c r="AF410" s="13"/>
      <c r="AG410" s="13"/>
      <c r="AH410" s="13"/>
      <c r="AI410" s="13"/>
      <c r="AJ410" s="13"/>
      <c r="AK410" s="13"/>
      <c r="AL410" s="13"/>
      <c r="AM410" s="13"/>
      <c r="AN410" s="30"/>
      <c r="AO410" s="31"/>
      <c r="AP410" s="39"/>
      <c r="AQ410" s="39"/>
      <c r="AR410" s="31"/>
      <c r="AS410" s="39"/>
      <c r="AT410" s="39"/>
      <c r="AU410" s="39"/>
      <c r="AV410" s="39"/>
      <c r="AW410" s="39"/>
      <c r="AX410" s="13"/>
      <c r="AY410" s="13"/>
      <c r="AZ410" s="13"/>
      <c r="BA410" s="13"/>
      <c r="BB410" s="291"/>
      <c r="BC410" s="302"/>
      <c r="BI410" s="287"/>
    </row>
    <row r="411" spans="1:61" s="282" customFormat="1">
      <c r="A411" s="31"/>
      <c r="B411" s="31"/>
      <c r="C411" s="166"/>
      <c r="D411" s="261"/>
      <c r="E411" s="261"/>
      <c r="F411" s="261"/>
      <c r="G411" s="261"/>
      <c r="H411" s="261"/>
      <c r="I411" s="261"/>
      <c r="J411" s="261"/>
      <c r="K411" s="261"/>
      <c r="L411" s="33"/>
      <c r="M411" s="261"/>
      <c r="N411" s="638"/>
      <c r="O411" s="638"/>
      <c r="P411" s="34"/>
      <c r="Q411" s="35"/>
      <c r="R411" s="36"/>
      <c r="S411" s="37"/>
      <c r="T411" s="21"/>
      <c r="U411" s="495"/>
      <c r="V411" s="38"/>
      <c r="W411" s="21"/>
      <c r="X411" s="21"/>
      <c r="Y411" s="21"/>
      <c r="Z411" s="779"/>
      <c r="AA411" s="21"/>
      <c r="AB411" s="30"/>
      <c r="AC411" s="30"/>
      <c r="AD411" s="30"/>
      <c r="AE411" s="13"/>
      <c r="AF411" s="13"/>
      <c r="AG411" s="13"/>
      <c r="AH411" s="13"/>
      <c r="AI411" s="13"/>
      <c r="AJ411" s="13"/>
      <c r="AK411" s="13"/>
      <c r="AL411" s="13"/>
      <c r="AM411" s="13"/>
      <c r="AN411" s="30"/>
      <c r="AO411" s="31"/>
      <c r="AP411" s="39"/>
      <c r="AQ411" s="39"/>
      <c r="AR411" s="31"/>
      <c r="AS411" s="39"/>
      <c r="AT411" s="39"/>
      <c r="AU411" s="39"/>
      <c r="AV411" s="39"/>
      <c r="AW411" s="39"/>
      <c r="AX411" s="13"/>
      <c r="AY411" s="13"/>
      <c r="AZ411" s="13"/>
      <c r="BA411" s="13"/>
      <c r="BB411" s="291"/>
      <c r="BC411" s="302"/>
      <c r="BI411" s="287"/>
    </row>
    <row r="412" spans="1:61" s="282" customFormat="1">
      <c r="A412" s="31"/>
      <c r="B412" s="31"/>
      <c r="C412" s="166"/>
      <c r="D412" s="261"/>
      <c r="E412" s="261"/>
      <c r="F412" s="261"/>
      <c r="G412" s="261"/>
      <c r="H412" s="261"/>
      <c r="I412" s="261"/>
      <c r="J412" s="261"/>
      <c r="K412" s="261"/>
      <c r="L412" s="33"/>
      <c r="M412" s="261"/>
      <c r="N412" s="638"/>
      <c r="O412" s="638"/>
      <c r="P412" s="34"/>
      <c r="Q412" s="35"/>
      <c r="R412" s="36"/>
      <c r="S412" s="37"/>
      <c r="T412" s="21"/>
      <c r="U412" s="495"/>
      <c r="V412" s="38"/>
      <c r="W412" s="21"/>
      <c r="X412" s="21"/>
      <c r="Y412" s="21"/>
      <c r="Z412" s="779"/>
      <c r="AA412" s="21"/>
      <c r="AB412" s="30"/>
      <c r="AC412" s="30"/>
      <c r="AD412" s="30"/>
      <c r="AE412" s="13"/>
      <c r="AF412" s="13"/>
      <c r="AG412" s="13"/>
      <c r="AH412" s="13"/>
      <c r="AI412" s="13"/>
      <c r="AJ412" s="13"/>
      <c r="AK412" s="13"/>
      <c r="AL412" s="13"/>
      <c r="AM412" s="13"/>
      <c r="AN412" s="30"/>
      <c r="AO412" s="31"/>
      <c r="AP412" s="39"/>
      <c r="AQ412" s="39"/>
      <c r="AR412" s="31"/>
      <c r="AS412" s="39"/>
      <c r="AT412" s="39"/>
      <c r="AU412" s="39"/>
      <c r="AV412" s="39"/>
      <c r="AW412" s="39"/>
      <c r="AX412" s="13"/>
      <c r="AY412" s="13"/>
      <c r="AZ412" s="13"/>
      <c r="BA412" s="13"/>
      <c r="BB412" s="291"/>
      <c r="BC412" s="302"/>
      <c r="BI412" s="287"/>
    </row>
    <row r="413" spans="1:61" s="282" customFormat="1">
      <c r="A413" s="31"/>
      <c r="B413" s="31"/>
      <c r="C413" s="166"/>
      <c r="D413" s="261"/>
      <c r="E413" s="261"/>
      <c r="F413" s="261"/>
      <c r="G413" s="261"/>
      <c r="H413" s="261"/>
      <c r="I413" s="261"/>
      <c r="J413" s="261"/>
      <c r="K413" s="261"/>
      <c r="L413" s="33"/>
      <c r="M413" s="261"/>
      <c r="N413" s="638"/>
      <c r="O413" s="638"/>
      <c r="P413" s="34"/>
      <c r="Q413" s="35"/>
      <c r="R413" s="36"/>
      <c r="S413" s="37"/>
      <c r="T413" s="21"/>
      <c r="U413" s="495"/>
      <c r="V413" s="38"/>
      <c r="W413" s="21"/>
      <c r="X413" s="21"/>
      <c r="Y413" s="21"/>
      <c r="Z413" s="779"/>
      <c r="AA413" s="21"/>
      <c r="AB413" s="30"/>
      <c r="AC413" s="30"/>
      <c r="AD413" s="30"/>
      <c r="AE413" s="13"/>
      <c r="AF413" s="13"/>
      <c r="AG413" s="13"/>
      <c r="AH413" s="13"/>
      <c r="AI413" s="13"/>
      <c r="AJ413" s="13"/>
      <c r="AK413" s="13"/>
      <c r="AL413" s="13"/>
      <c r="AM413" s="13"/>
      <c r="AN413" s="30"/>
      <c r="AO413" s="31"/>
      <c r="AP413" s="39"/>
      <c r="AQ413" s="39"/>
      <c r="AR413" s="31"/>
      <c r="AS413" s="39"/>
      <c r="AT413" s="39"/>
      <c r="AU413" s="39"/>
      <c r="AV413" s="39"/>
      <c r="AW413" s="39"/>
      <c r="AX413" s="13"/>
      <c r="AY413" s="13"/>
      <c r="AZ413" s="13"/>
      <c r="BA413" s="13"/>
      <c r="BB413" s="291"/>
      <c r="BC413" s="302"/>
      <c r="BI413" s="287"/>
    </row>
    <row r="414" spans="1:61" s="282" customFormat="1">
      <c r="A414" s="31"/>
      <c r="B414" s="31"/>
      <c r="C414" s="166"/>
      <c r="D414" s="261"/>
      <c r="E414" s="261"/>
      <c r="F414" s="261"/>
      <c r="G414" s="261"/>
      <c r="H414" s="261"/>
      <c r="I414" s="261"/>
      <c r="J414" s="261"/>
      <c r="K414" s="261"/>
      <c r="L414" s="33"/>
      <c r="M414" s="261"/>
      <c r="N414" s="638"/>
      <c r="O414" s="638"/>
      <c r="P414" s="34"/>
      <c r="Q414" s="35"/>
      <c r="R414" s="36"/>
      <c r="S414" s="37"/>
      <c r="T414" s="21"/>
      <c r="U414" s="495"/>
      <c r="V414" s="38"/>
      <c r="W414" s="21"/>
      <c r="X414" s="21"/>
      <c r="Y414" s="21"/>
      <c r="Z414" s="779"/>
      <c r="AA414" s="21"/>
      <c r="AB414" s="30"/>
      <c r="AC414" s="30"/>
      <c r="AD414" s="30"/>
      <c r="AE414" s="13"/>
      <c r="AF414" s="13"/>
      <c r="AG414" s="13"/>
      <c r="AH414" s="13"/>
      <c r="AI414" s="13"/>
      <c r="AJ414" s="13"/>
      <c r="AK414" s="13"/>
      <c r="AL414" s="13"/>
      <c r="AM414" s="13"/>
      <c r="AN414" s="30"/>
      <c r="AO414" s="31"/>
      <c r="AP414" s="39"/>
      <c r="AQ414" s="39"/>
      <c r="AR414" s="31"/>
      <c r="AS414" s="39"/>
      <c r="AT414" s="39"/>
      <c r="AU414" s="39"/>
      <c r="AV414" s="39"/>
      <c r="AW414" s="39"/>
      <c r="AX414" s="13"/>
      <c r="AY414" s="13"/>
      <c r="AZ414" s="13"/>
      <c r="BA414" s="13"/>
      <c r="BB414" s="291"/>
      <c r="BC414" s="302"/>
      <c r="BI414" s="287"/>
    </row>
    <row r="415" spans="1:61" s="282" customFormat="1">
      <c r="A415" s="31"/>
      <c r="B415" s="31"/>
      <c r="C415" s="166"/>
      <c r="D415" s="261"/>
      <c r="E415" s="261"/>
      <c r="F415" s="261"/>
      <c r="G415" s="261"/>
      <c r="H415" s="261"/>
      <c r="I415" s="261"/>
      <c r="J415" s="261"/>
      <c r="K415" s="261"/>
      <c r="L415" s="33"/>
      <c r="M415" s="261"/>
      <c r="N415" s="638"/>
      <c r="O415" s="638"/>
      <c r="P415" s="34"/>
      <c r="Q415" s="35"/>
      <c r="R415" s="36"/>
      <c r="S415" s="37"/>
      <c r="T415" s="21"/>
      <c r="U415" s="495"/>
      <c r="V415" s="38"/>
      <c r="W415" s="21"/>
      <c r="X415" s="21"/>
      <c r="Y415" s="21"/>
      <c r="Z415" s="779"/>
      <c r="AA415" s="21"/>
      <c r="AB415" s="30"/>
      <c r="AC415" s="30"/>
      <c r="AD415" s="30"/>
      <c r="AE415" s="13"/>
      <c r="AF415" s="13"/>
      <c r="AG415" s="13"/>
      <c r="AH415" s="13"/>
      <c r="AI415" s="13"/>
      <c r="AJ415" s="13"/>
      <c r="AK415" s="13"/>
      <c r="AL415" s="13"/>
      <c r="AM415" s="13"/>
      <c r="AN415" s="30"/>
      <c r="AO415" s="31"/>
      <c r="AP415" s="39"/>
      <c r="AQ415" s="39"/>
      <c r="AR415" s="31"/>
      <c r="AS415" s="39"/>
      <c r="AT415" s="39"/>
      <c r="AU415" s="39"/>
      <c r="AV415" s="39"/>
      <c r="AW415" s="39"/>
      <c r="AX415" s="13"/>
      <c r="AY415" s="13"/>
      <c r="AZ415" s="13"/>
      <c r="BA415" s="13"/>
      <c r="BB415" s="291"/>
      <c r="BC415" s="302"/>
      <c r="BI415" s="287"/>
    </row>
    <row r="416" spans="1:61" s="282" customFormat="1">
      <c r="A416" s="31"/>
      <c r="B416" s="31"/>
      <c r="C416" s="166"/>
      <c r="D416" s="261"/>
      <c r="E416" s="261"/>
      <c r="F416" s="261"/>
      <c r="G416" s="261"/>
      <c r="H416" s="261"/>
      <c r="I416" s="261"/>
      <c r="J416" s="261"/>
      <c r="K416" s="261"/>
      <c r="L416" s="33"/>
      <c r="M416" s="261"/>
      <c r="N416" s="638"/>
      <c r="O416" s="638"/>
      <c r="P416" s="34"/>
      <c r="Q416" s="35"/>
      <c r="R416" s="36"/>
      <c r="S416" s="37"/>
      <c r="T416" s="21"/>
      <c r="U416" s="495"/>
      <c r="V416" s="38"/>
      <c r="W416" s="21"/>
      <c r="X416" s="21"/>
      <c r="Y416" s="21"/>
      <c r="Z416" s="779"/>
      <c r="AA416" s="21"/>
      <c r="AB416" s="30"/>
      <c r="AC416" s="30"/>
      <c r="AD416" s="30"/>
      <c r="AE416" s="13"/>
      <c r="AF416" s="13"/>
      <c r="AG416" s="13"/>
      <c r="AH416" s="13"/>
      <c r="AI416" s="13"/>
      <c r="AJ416" s="13"/>
      <c r="AK416" s="13"/>
      <c r="AL416" s="13"/>
      <c r="AM416" s="13"/>
      <c r="AN416" s="30"/>
      <c r="AO416" s="31"/>
      <c r="AP416" s="39"/>
      <c r="AQ416" s="39"/>
      <c r="AR416" s="31"/>
      <c r="AS416" s="39"/>
      <c r="AT416" s="39"/>
      <c r="AU416" s="39"/>
      <c r="AV416" s="39"/>
      <c r="AW416" s="39"/>
      <c r="AX416" s="13"/>
      <c r="AY416" s="13"/>
      <c r="AZ416" s="13"/>
      <c r="BA416" s="13"/>
      <c r="BB416" s="291"/>
      <c r="BC416" s="302"/>
      <c r="BI416" s="287"/>
    </row>
    <row r="417" spans="1:61" s="282" customFormat="1">
      <c r="A417" s="31"/>
      <c r="B417" s="31"/>
      <c r="C417" s="166"/>
      <c r="D417" s="261"/>
      <c r="E417" s="261"/>
      <c r="F417" s="261"/>
      <c r="G417" s="261"/>
      <c r="H417" s="261"/>
      <c r="I417" s="261"/>
      <c r="J417" s="261"/>
      <c r="K417" s="261"/>
      <c r="L417" s="33"/>
      <c r="M417" s="261"/>
      <c r="N417" s="638"/>
      <c r="O417" s="638"/>
      <c r="P417" s="34"/>
      <c r="Q417" s="35"/>
      <c r="R417" s="36"/>
      <c r="S417" s="37"/>
      <c r="T417" s="21"/>
      <c r="U417" s="495"/>
      <c r="V417" s="38"/>
      <c r="W417" s="21"/>
      <c r="X417" s="21"/>
      <c r="Y417" s="21"/>
      <c r="Z417" s="779"/>
      <c r="AA417" s="21"/>
      <c r="AB417" s="30"/>
      <c r="AC417" s="30"/>
      <c r="AD417" s="30"/>
      <c r="AE417" s="13"/>
      <c r="AF417" s="13"/>
      <c r="AG417" s="13"/>
      <c r="AH417" s="13"/>
      <c r="AI417" s="13"/>
      <c r="AJ417" s="13"/>
      <c r="AK417" s="13"/>
      <c r="AL417" s="13"/>
      <c r="AM417" s="13"/>
      <c r="AN417" s="30"/>
      <c r="AO417" s="31"/>
      <c r="AP417" s="39"/>
      <c r="AQ417" s="39"/>
      <c r="AR417" s="31"/>
      <c r="AS417" s="39"/>
      <c r="AT417" s="39"/>
      <c r="AU417" s="39"/>
      <c r="AV417" s="39"/>
      <c r="AW417" s="39"/>
      <c r="AX417" s="13"/>
      <c r="AY417" s="13"/>
      <c r="AZ417" s="13"/>
      <c r="BA417" s="13"/>
      <c r="BB417" s="291"/>
      <c r="BC417" s="302"/>
      <c r="BI417" s="287"/>
    </row>
    <row r="418" spans="1:61" s="282" customFormat="1">
      <c r="A418" s="31"/>
      <c r="B418" s="31"/>
      <c r="C418" s="166"/>
      <c r="D418" s="261"/>
      <c r="E418" s="261"/>
      <c r="F418" s="261"/>
      <c r="G418" s="261"/>
      <c r="H418" s="261"/>
      <c r="I418" s="261"/>
      <c r="J418" s="261"/>
      <c r="K418" s="261"/>
      <c r="L418" s="33"/>
      <c r="M418" s="261"/>
      <c r="N418" s="638"/>
      <c r="O418" s="638"/>
      <c r="P418" s="34"/>
      <c r="Q418" s="35"/>
      <c r="R418" s="36"/>
      <c r="S418" s="37"/>
      <c r="T418" s="21"/>
      <c r="U418" s="495"/>
      <c r="V418" s="38"/>
      <c r="W418" s="21"/>
      <c r="X418" s="21"/>
      <c r="Y418" s="21"/>
      <c r="Z418" s="779"/>
      <c r="AA418" s="21"/>
      <c r="AB418" s="30"/>
      <c r="AC418" s="30"/>
      <c r="AD418" s="30"/>
      <c r="AE418" s="13"/>
      <c r="AF418" s="13"/>
      <c r="AG418" s="13"/>
      <c r="AH418" s="13"/>
      <c r="AI418" s="13"/>
      <c r="AJ418" s="13"/>
      <c r="AK418" s="13"/>
      <c r="AL418" s="13"/>
      <c r="AM418" s="13"/>
      <c r="AN418" s="30"/>
      <c r="AO418" s="31"/>
      <c r="AP418" s="39"/>
      <c r="AQ418" s="39"/>
      <c r="AR418" s="31"/>
      <c r="AS418" s="39"/>
      <c r="AT418" s="39"/>
      <c r="AU418" s="39"/>
      <c r="AV418" s="39"/>
      <c r="AW418" s="39"/>
      <c r="AX418" s="13"/>
      <c r="AY418" s="13"/>
      <c r="AZ418" s="13"/>
      <c r="BA418" s="13"/>
      <c r="BB418" s="291"/>
      <c r="BC418" s="302"/>
      <c r="BI418" s="287"/>
    </row>
    <row r="419" spans="1:61" s="282" customFormat="1">
      <c r="A419" s="31"/>
      <c r="B419" s="31"/>
      <c r="C419" s="166"/>
      <c r="D419" s="261"/>
      <c r="E419" s="261"/>
      <c r="F419" s="261"/>
      <c r="G419" s="261"/>
      <c r="H419" s="261"/>
      <c r="I419" s="261"/>
      <c r="J419" s="261"/>
      <c r="K419" s="261"/>
      <c r="L419" s="33"/>
      <c r="M419" s="261"/>
      <c r="N419" s="638"/>
      <c r="O419" s="638"/>
      <c r="P419" s="34"/>
      <c r="Q419" s="35"/>
      <c r="R419" s="36"/>
      <c r="S419" s="37"/>
      <c r="T419" s="21"/>
      <c r="U419" s="495"/>
      <c r="V419" s="38"/>
      <c r="W419" s="21"/>
      <c r="X419" s="21"/>
      <c r="Y419" s="21"/>
      <c r="Z419" s="779"/>
      <c r="AA419" s="21"/>
      <c r="AB419" s="30"/>
      <c r="AC419" s="30"/>
      <c r="AD419" s="30"/>
      <c r="AE419" s="13"/>
      <c r="AF419" s="13"/>
      <c r="AG419" s="13"/>
      <c r="AH419" s="13"/>
      <c r="AI419" s="13"/>
      <c r="AJ419" s="13"/>
      <c r="AK419" s="13"/>
      <c r="AL419" s="13"/>
      <c r="AM419" s="13"/>
      <c r="AN419" s="30"/>
      <c r="AO419" s="31"/>
      <c r="AP419" s="39"/>
      <c r="AQ419" s="39"/>
      <c r="AR419" s="31"/>
      <c r="AS419" s="39"/>
      <c r="AT419" s="39"/>
      <c r="AU419" s="39"/>
      <c r="AV419" s="39"/>
      <c r="AW419" s="39"/>
      <c r="AX419" s="13"/>
      <c r="AY419" s="13"/>
      <c r="AZ419" s="13"/>
      <c r="BA419" s="13"/>
      <c r="BB419" s="291"/>
      <c r="BC419" s="302"/>
      <c r="BI419" s="287"/>
    </row>
    <row r="420" spans="1:61" s="282" customFormat="1">
      <c r="A420" s="31"/>
      <c r="B420" s="31"/>
      <c r="C420" s="166"/>
      <c r="D420" s="261"/>
      <c r="E420" s="261"/>
      <c r="F420" s="261"/>
      <c r="G420" s="261"/>
      <c r="H420" s="261"/>
      <c r="I420" s="261"/>
      <c r="J420" s="261"/>
      <c r="K420" s="261"/>
      <c r="L420" s="33"/>
      <c r="M420" s="261"/>
      <c r="N420" s="638"/>
      <c r="O420" s="638"/>
      <c r="P420" s="34"/>
      <c r="Q420" s="35"/>
      <c r="R420" s="36"/>
      <c r="S420" s="37"/>
      <c r="T420" s="21"/>
      <c r="U420" s="495"/>
      <c r="V420" s="38"/>
      <c r="W420" s="21"/>
      <c r="X420" s="21"/>
      <c r="Y420" s="21"/>
      <c r="Z420" s="779"/>
      <c r="AA420" s="21"/>
      <c r="AB420" s="30"/>
      <c r="AC420" s="30"/>
      <c r="AD420" s="30"/>
      <c r="AE420" s="13"/>
      <c r="AF420" s="13"/>
      <c r="AG420" s="13"/>
      <c r="AH420" s="13"/>
      <c r="AI420" s="13"/>
      <c r="AJ420" s="13"/>
      <c r="AK420" s="13"/>
      <c r="AL420" s="13"/>
      <c r="AM420" s="13"/>
      <c r="AN420" s="30"/>
      <c r="AO420" s="31"/>
      <c r="AP420" s="39"/>
      <c r="AQ420" s="39"/>
      <c r="AR420" s="31"/>
      <c r="AS420" s="39"/>
      <c r="AT420" s="39"/>
      <c r="AU420" s="39"/>
      <c r="AV420" s="39"/>
      <c r="AW420" s="39"/>
      <c r="AX420" s="13"/>
      <c r="AY420" s="13"/>
      <c r="AZ420" s="13"/>
      <c r="BA420" s="13"/>
      <c r="BB420" s="291"/>
      <c r="BC420" s="302"/>
      <c r="BI420" s="287"/>
    </row>
    <row r="421" spans="1:61" s="282" customFormat="1">
      <c r="A421" s="31"/>
      <c r="B421" s="31"/>
      <c r="C421" s="166"/>
      <c r="D421" s="261"/>
      <c r="E421" s="261"/>
      <c r="F421" s="261"/>
      <c r="G421" s="261"/>
      <c r="H421" s="261"/>
      <c r="I421" s="261"/>
      <c r="J421" s="261"/>
      <c r="K421" s="261"/>
      <c r="L421" s="33"/>
      <c r="M421" s="261"/>
      <c r="N421" s="638"/>
      <c r="O421" s="638"/>
      <c r="P421" s="34"/>
      <c r="Q421" s="35"/>
      <c r="R421" s="36"/>
      <c r="S421" s="37"/>
      <c r="T421" s="21"/>
      <c r="U421" s="495"/>
      <c r="V421" s="38"/>
      <c r="W421" s="21"/>
      <c r="X421" s="21"/>
      <c r="Y421" s="21"/>
      <c r="Z421" s="779"/>
      <c r="AA421" s="21"/>
      <c r="AB421" s="30"/>
      <c r="AC421" s="30"/>
      <c r="AD421" s="30"/>
      <c r="AE421" s="13"/>
      <c r="AF421" s="13"/>
      <c r="AG421" s="13"/>
      <c r="AH421" s="13"/>
      <c r="AI421" s="13"/>
      <c r="AJ421" s="13"/>
      <c r="AK421" s="13"/>
      <c r="AL421" s="13"/>
      <c r="AM421" s="13"/>
      <c r="AN421" s="30"/>
      <c r="AO421" s="31"/>
      <c r="AP421" s="39"/>
      <c r="AQ421" s="39"/>
      <c r="AR421" s="31"/>
      <c r="AS421" s="39"/>
      <c r="AT421" s="39"/>
      <c r="AU421" s="39"/>
      <c r="AV421" s="39"/>
      <c r="AW421" s="39"/>
      <c r="AX421" s="13"/>
      <c r="AY421" s="13"/>
      <c r="AZ421" s="13"/>
      <c r="BA421" s="13"/>
      <c r="BB421" s="291"/>
      <c r="BC421" s="302"/>
      <c r="BI421" s="287"/>
    </row>
    <row r="422" spans="1:61" s="282" customFormat="1">
      <c r="A422" s="31"/>
      <c r="B422" s="31"/>
      <c r="C422" s="166"/>
      <c r="D422" s="261"/>
      <c r="E422" s="261"/>
      <c r="F422" s="261"/>
      <c r="G422" s="261"/>
      <c r="H422" s="261"/>
      <c r="I422" s="261"/>
      <c r="J422" s="261"/>
      <c r="K422" s="261"/>
      <c r="L422" s="33"/>
      <c r="M422" s="261"/>
      <c r="N422" s="638"/>
      <c r="O422" s="638"/>
      <c r="P422" s="34"/>
      <c r="Q422" s="35"/>
      <c r="R422" s="36"/>
      <c r="S422" s="37"/>
      <c r="T422" s="21"/>
      <c r="U422" s="495"/>
      <c r="V422" s="38"/>
      <c r="W422" s="21"/>
      <c r="X422" s="21"/>
      <c r="Y422" s="21"/>
      <c r="Z422" s="779"/>
      <c r="AA422" s="21"/>
      <c r="AB422" s="30"/>
      <c r="AC422" s="30"/>
      <c r="AD422" s="30"/>
      <c r="AE422" s="13"/>
      <c r="AF422" s="13"/>
      <c r="AG422" s="13"/>
      <c r="AH422" s="13"/>
      <c r="AI422" s="13"/>
      <c r="AJ422" s="13"/>
      <c r="AK422" s="13"/>
      <c r="AL422" s="13"/>
      <c r="AM422" s="13"/>
      <c r="AN422" s="30"/>
      <c r="AO422" s="31"/>
      <c r="AP422" s="39"/>
      <c r="AQ422" s="39"/>
      <c r="AR422" s="31"/>
      <c r="AS422" s="39"/>
      <c r="AT422" s="39"/>
      <c r="AU422" s="39"/>
      <c r="AV422" s="39"/>
      <c r="AW422" s="39"/>
      <c r="AX422" s="13"/>
      <c r="AY422" s="13"/>
      <c r="AZ422" s="13"/>
      <c r="BA422" s="13"/>
      <c r="BB422" s="291"/>
      <c r="BC422" s="302"/>
      <c r="BI422" s="287"/>
    </row>
    <row r="423" spans="1:61" s="282" customFormat="1">
      <c r="A423" s="31"/>
      <c r="B423" s="31"/>
      <c r="C423" s="166"/>
      <c r="D423" s="261"/>
      <c r="E423" s="261"/>
      <c r="F423" s="261"/>
      <c r="G423" s="261"/>
      <c r="H423" s="261"/>
      <c r="I423" s="261"/>
      <c r="J423" s="261"/>
      <c r="K423" s="261"/>
      <c r="L423" s="33"/>
      <c r="M423" s="261"/>
      <c r="N423" s="638"/>
      <c r="O423" s="638"/>
      <c r="P423" s="34"/>
      <c r="Q423" s="35"/>
      <c r="R423" s="36"/>
      <c r="S423" s="37"/>
      <c r="T423" s="21"/>
      <c r="U423" s="495"/>
      <c r="V423" s="38"/>
      <c r="W423" s="21"/>
      <c r="X423" s="21"/>
      <c r="Y423" s="21"/>
      <c r="Z423" s="779"/>
      <c r="AA423" s="21"/>
      <c r="AB423" s="30"/>
      <c r="AC423" s="30"/>
      <c r="AD423" s="30"/>
      <c r="AE423" s="13"/>
      <c r="AF423" s="13"/>
      <c r="AG423" s="13"/>
      <c r="AH423" s="13"/>
      <c r="AI423" s="13"/>
      <c r="AJ423" s="13"/>
      <c r="AK423" s="13"/>
      <c r="AL423" s="13"/>
      <c r="AM423" s="13"/>
      <c r="AN423" s="30"/>
      <c r="AO423" s="31"/>
      <c r="AP423" s="39"/>
      <c r="AQ423" s="39"/>
      <c r="AR423" s="31"/>
      <c r="AS423" s="39"/>
      <c r="AT423" s="39"/>
      <c r="AU423" s="39"/>
      <c r="AV423" s="39"/>
      <c r="AW423" s="39"/>
      <c r="AX423" s="13"/>
      <c r="AY423" s="13"/>
      <c r="AZ423" s="13"/>
      <c r="BA423" s="13"/>
      <c r="BB423" s="291"/>
      <c r="BC423" s="302"/>
      <c r="BI423" s="287"/>
    </row>
    <row r="424" spans="1:61" s="282" customFormat="1">
      <c r="A424" s="31"/>
      <c r="B424" s="31"/>
      <c r="C424" s="166"/>
      <c r="D424" s="261"/>
      <c r="E424" s="261"/>
      <c r="F424" s="261"/>
      <c r="G424" s="261"/>
      <c r="H424" s="261"/>
      <c r="I424" s="261"/>
      <c r="J424" s="261"/>
      <c r="K424" s="261"/>
      <c r="L424" s="33"/>
      <c r="M424" s="261"/>
      <c r="N424" s="638"/>
      <c r="O424" s="638"/>
      <c r="P424" s="34"/>
      <c r="Q424" s="35"/>
      <c r="R424" s="36"/>
      <c r="S424" s="37"/>
      <c r="T424" s="21"/>
      <c r="U424" s="495"/>
      <c r="V424" s="38"/>
      <c r="W424" s="21"/>
      <c r="X424" s="21"/>
      <c r="Y424" s="21"/>
      <c r="Z424" s="779"/>
      <c r="AA424" s="21"/>
      <c r="AB424" s="30"/>
      <c r="AC424" s="30"/>
      <c r="AD424" s="30"/>
      <c r="AE424" s="13"/>
      <c r="AF424" s="13"/>
      <c r="AG424" s="13"/>
      <c r="AH424" s="13"/>
      <c r="AI424" s="13"/>
      <c r="AJ424" s="13"/>
      <c r="AK424" s="13"/>
      <c r="AL424" s="13"/>
      <c r="AM424" s="13"/>
      <c r="AN424" s="30"/>
      <c r="AO424" s="31"/>
      <c r="AP424" s="39"/>
      <c r="AQ424" s="39"/>
      <c r="AR424" s="31"/>
      <c r="AS424" s="39"/>
      <c r="AT424" s="39"/>
      <c r="AU424" s="39"/>
      <c r="AV424" s="39"/>
      <c r="AW424" s="39"/>
      <c r="AX424" s="13"/>
      <c r="AY424" s="13"/>
      <c r="AZ424" s="13"/>
      <c r="BA424" s="13"/>
      <c r="BB424" s="291"/>
      <c r="BC424" s="302"/>
      <c r="BI424" s="287"/>
    </row>
    <row r="425" spans="1:61" s="282" customFormat="1">
      <c r="A425" s="31"/>
      <c r="B425" s="31"/>
      <c r="C425" s="166"/>
      <c r="D425" s="261"/>
      <c r="E425" s="261"/>
      <c r="F425" s="261"/>
      <c r="G425" s="261"/>
      <c r="H425" s="261"/>
      <c r="I425" s="261"/>
      <c r="J425" s="261"/>
      <c r="K425" s="261"/>
      <c r="L425" s="33"/>
      <c r="M425" s="261"/>
      <c r="N425" s="638"/>
      <c r="O425" s="638"/>
      <c r="P425" s="34"/>
      <c r="Q425" s="35"/>
      <c r="R425" s="36"/>
      <c r="S425" s="37"/>
      <c r="T425" s="21"/>
      <c r="U425" s="495"/>
      <c r="V425" s="38"/>
      <c r="W425" s="21"/>
      <c r="X425" s="21"/>
      <c r="Y425" s="21"/>
      <c r="Z425" s="779"/>
      <c r="AA425" s="21"/>
      <c r="AB425" s="30"/>
      <c r="AC425" s="30"/>
      <c r="AD425" s="30"/>
      <c r="AE425" s="13"/>
      <c r="AF425" s="13"/>
      <c r="AG425" s="13"/>
      <c r="AH425" s="13"/>
      <c r="AI425" s="13"/>
      <c r="AJ425" s="13"/>
      <c r="AK425" s="13"/>
      <c r="AL425" s="13"/>
      <c r="AM425" s="13"/>
      <c r="AN425" s="30"/>
      <c r="AO425" s="31"/>
      <c r="AP425" s="39"/>
      <c r="AQ425" s="39"/>
      <c r="AR425" s="31"/>
      <c r="AS425" s="39"/>
      <c r="AT425" s="39"/>
      <c r="AU425" s="39"/>
      <c r="AV425" s="39"/>
      <c r="AW425" s="39"/>
      <c r="AX425" s="13"/>
      <c r="AY425" s="13"/>
      <c r="AZ425" s="13"/>
      <c r="BA425" s="13"/>
      <c r="BB425" s="291"/>
      <c r="BC425" s="302"/>
      <c r="BI425" s="287"/>
    </row>
    <row r="426" spans="1:61" s="282" customFormat="1">
      <c r="A426" s="31"/>
      <c r="B426" s="31"/>
      <c r="C426" s="166"/>
      <c r="D426" s="261"/>
      <c r="E426" s="261"/>
      <c r="F426" s="261"/>
      <c r="G426" s="261"/>
      <c r="H426" s="261"/>
      <c r="I426" s="261"/>
      <c r="J426" s="261"/>
      <c r="K426" s="261"/>
      <c r="L426" s="33"/>
      <c r="M426" s="261"/>
      <c r="N426" s="638"/>
      <c r="O426" s="638"/>
      <c r="P426" s="34"/>
      <c r="Q426" s="35"/>
      <c r="R426" s="36"/>
      <c r="S426" s="37"/>
      <c r="T426" s="21"/>
      <c r="U426" s="495"/>
      <c r="V426" s="38"/>
      <c r="W426" s="21"/>
      <c r="X426" s="21"/>
      <c r="Y426" s="21"/>
      <c r="Z426" s="779"/>
      <c r="AA426" s="21"/>
      <c r="AB426" s="30"/>
      <c r="AC426" s="30"/>
      <c r="AD426" s="30"/>
      <c r="AE426" s="13"/>
      <c r="AF426" s="13"/>
      <c r="AG426" s="13"/>
      <c r="AH426" s="13"/>
      <c r="AI426" s="13"/>
      <c r="AJ426" s="13"/>
      <c r="AK426" s="13"/>
      <c r="AL426" s="13"/>
      <c r="AM426" s="13"/>
      <c r="AN426" s="30"/>
      <c r="AO426" s="31"/>
      <c r="AP426" s="39"/>
      <c r="AQ426" s="39"/>
      <c r="AR426" s="31"/>
      <c r="AS426" s="39"/>
      <c r="AT426" s="39"/>
      <c r="AU426" s="39"/>
      <c r="AV426" s="39"/>
      <c r="AW426" s="39"/>
      <c r="AX426" s="13"/>
      <c r="AY426" s="13"/>
      <c r="AZ426" s="13"/>
      <c r="BA426" s="13"/>
      <c r="BB426" s="291"/>
      <c r="BC426" s="302"/>
      <c r="BI426" s="287"/>
    </row>
    <row r="427" spans="1:61" s="282" customFormat="1">
      <c r="A427" s="31"/>
      <c r="B427" s="31"/>
      <c r="C427" s="166"/>
      <c r="D427" s="261"/>
      <c r="E427" s="261"/>
      <c r="F427" s="261"/>
      <c r="G427" s="261"/>
      <c r="H427" s="261"/>
      <c r="I427" s="261"/>
      <c r="J427" s="261"/>
      <c r="K427" s="261"/>
      <c r="L427" s="33"/>
      <c r="M427" s="261"/>
      <c r="N427" s="638"/>
      <c r="O427" s="638"/>
      <c r="P427" s="34"/>
      <c r="Q427" s="35"/>
      <c r="R427" s="36"/>
      <c r="S427" s="37"/>
      <c r="T427" s="21"/>
      <c r="U427" s="495"/>
      <c r="V427" s="38"/>
      <c r="W427" s="21"/>
      <c r="X427" s="21"/>
      <c r="Y427" s="21"/>
      <c r="Z427" s="779"/>
      <c r="AA427" s="21"/>
      <c r="AB427" s="30"/>
      <c r="AC427" s="30"/>
      <c r="AD427" s="30"/>
      <c r="AE427" s="13"/>
      <c r="AF427" s="13"/>
      <c r="AG427" s="13"/>
      <c r="AH427" s="13"/>
      <c r="AI427" s="13"/>
      <c r="AJ427" s="13"/>
      <c r="AK427" s="13"/>
      <c r="AL427" s="13"/>
      <c r="AM427" s="13"/>
      <c r="AN427" s="30"/>
      <c r="AO427" s="31"/>
      <c r="AP427" s="39"/>
      <c r="AQ427" s="39"/>
      <c r="AR427" s="31"/>
      <c r="AS427" s="39"/>
      <c r="AT427" s="39"/>
      <c r="AU427" s="39"/>
      <c r="AV427" s="39"/>
      <c r="AW427" s="39"/>
      <c r="AX427" s="13"/>
      <c r="AY427" s="13"/>
      <c r="AZ427" s="13"/>
      <c r="BA427" s="13"/>
      <c r="BB427" s="291"/>
      <c r="BC427" s="302"/>
      <c r="BI427" s="287"/>
    </row>
    <row r="428" spans="1:61" s="282" customFormat="1">
      <c r="A428" s="31"/>
      <c r="B428" s="31"/>
      <c r="C428" s="166"/>
      <c r="D428" s="261"/>
      <c r="E428" s="261"/>
      <c r="F428" s="261"/>
      <c r="G428" s="261"/>
      <c r="H428" s="261"/>
      <c r="I428" s="261"/>
      <c r="J428" s="261"/>
      <c r="K428" s="261"/>
      <c r="L428" s="33"/>
      <c r="M428" s="261"/>
      <c r="N428" s="638"/>
      <c r="O428" s="638"/>
      <c r="P428" s="34"/>
      <c r="Q428" s="35"/>
      <c r="R428" s="36"/>
      <c r="S428" s="37"/>
      <c r="T428" s="21"/>
      <c r="U428" s="495"/>
      <c r="V428" s="38"/>
      <c r="W428" s="21"/>
      <c r="X428" s="21"/>
      <c r="Y428" s="21"/>
      <c r="Z428" s="779"/>
      <c r="AA428" s="21"/>
      <c r="AB428" s="30"/>
      <c r="AC428" s="30"/>
      <c r="AD428" s="30"/>
      <c r="AE428" s="13"/>
      <c r="AF428" s="13"/>
      <c r="AG428" s="13"/>
      <c r="AH428" s="13"/>
      <c r="AI428" s="13"/>
      <c r="AJ428" s="13"/>
      <c r="AK428" s="13"/>
      <c r="AL428" s="13"/>
      <c r="AM428" s="13"/>
      <c r="AN428" s="30"/>
      <c r="AO428" s="31"/>
      <c r="AP428" s="39"/>
      <c r="AQ428" s="39"/>
      <c r="AR428" s="31"/>
      <c r="AS428" s="39"/>
      <c r="AT428" s="39"/>
      <c r="AU428" s="39"/>
      <c r="AV428" s="39"/>
      <c r="AW428" s="39"/>
      <c r="AX428" s="13"/>
      <c r="AY428" s="13"/>
      <c r="AZ428" s="13"/>
      <c r="BA428" s="13"/>
      <c r="BB428" s="291"/>
      <c r="BC428" s="302"/>
      <c r="BI428" s="287"/>
    </row>
    <row r="429" spans="1:61" s="282" customFormat="1">
      <c r="A429" s="31"/>
      <c r="B429" s="31"/>
      <c r="C429" s="166"/>
      <c r="D429" s="261"/>
      <c r="E429" s="261"/>
      <c r="F429" s="261"/>
      <c r="G429" s="261"/>
      <c r="H429" s="261"/>
      <c r="I429" s="261"/>
      <c r="J429" s="261"/>
      <c r="K429" s="261"/>
      <c r="L429" s="33"/>
      <c r="M429" s="261"/>
      <c r="N429" s="638"/>
      <c r="O429" s="638"/>
      <c r="P429" s="34"/>
      <c r="Q429" s="35"/>
      <c r="R429" s="36"/>
      <c r="S429" s="37"/>
      <c r="T429" s="21"/>
      <c r="U429" s="495"/>
      <c r="V429" s="38"/>
      <c r="W429" s="21"/>
      <c r="X429" s="21"/>
      <c r="Y429" s="21"/>
      <c r="Z429" s="779"/>
      <c r="AA429" s="21"/>
      <c r="AB429" s="30"/>
      <c r="AC429" s="30"/>
      <c r="AD429" s="30"/>
      <c r="AE429" s="13"/>
      <c r="AF429" s="13"/>
      <c r="AG429" s="13"/>
      <c r="AH429" s="13"/>
      <c r="AI429" s="13"/>
      <c r="AJ429" s="13"/>
      <c r="AK429" s="13"/>
      <c r="AL429" s="13"/>
      <c r="AM429" s="13"/>
      <c r="AN429" s="30"/>
      <c r="AO429" s="31"/>
      <c r="AP429" s="39"/>
      <c r="AQ429" s="39"/>
      <c r="AR429" s="31"/>
      <c r="AS429" s="39"/>
      <c r="AT429" s="39"/>
      <c r="AU429" s="39"/>
      <c r="AV429" s="39"/>
      <c r="AW429" s="39"/>
      <c r="AX429" s="13"/>
      <c r="AY429" s="13"/>
      <c r="AZ429" s="13"/>
      <c r="BA429" s="13"/>
      <c r="BB429" s="291"/>
      <c r="BC429" s="302"/>
      <c r="BI429" s="287"/>
    </row>
    <row r="430" spans="1:61" s="282" customFormat="1">
      <c r="A430" s="31"/>
      <c r="B430" s="31"/>
      <c r="C430" s="166"/>
      <c r="D430" s="261"/>
      <c r="E430" s="261"/>
      <c r="F430" s="261"/>
      <c r="G430" s="261"/>
      <c r="H430" s="261"/>
      <c r="I430" s="261"/>
      <c r="J430" s="261"/>
      <c r="K430" s="261"/>
      <c r="L430" s="33"/>
      <c r="M430" s="261"/>
      <c r="N430" s="638"/>
      <c r="O430" s="638"/>
      <c r="P430" s="34"/>
      <c r="Q430" s="35"/>
      <c r="R430" s="36"/>
      <c r="S430" s="37"/>
      <c r="T430" s="21"/>
      <c r="U430" s="495"/>
      <c r="V430" s="38"/>
      <c r="W430" s="21"/>
      <c r="X430" s="21"/>
      <c r="Y430" s="21"/>
      <c r="Z430" s="779"/>
      <c r="AA430" s="21"/>
      <c r="AB430" s="30"/>
      <c r="AC430" s="30"/>
      <c r="AD430" s="30"/>
      <c r="AE430" s="13"/>
      <c r="AF430" s="13"/>
      <c r="AG430" s="13"/>
      <c r="AH430" s="13"/>
      <c r="AI430" s="13"/>
      <c r="AJ430" s="13"/>
      <c r="AK430" s="13"/>
      <c r="AL430" s="13"/>
      <c r="AM430" s="13"/>
      <c r="AN430" s="30"/>
      <c r="AO430" s="31"/>
      <c r="AP430" s="39"/>
      <c r="AQ430" s="39"/>
      <c r="AR430" s="31"/>
      <c r="AS430" s="39"/>
      <c r="AT430" s="39"/>
      <c r="AU430" s="39"/>
      <c r="AV430" s="39"/>
      <c r="AW430" s="39"/>
      <c r="AX430" s="13"/>
      <c r="AY430" s="13"/>
      <c r="AZ430" s="13"/>
      <c r="BA430" s="13"/>
      <c r="BB430" s="291"/>
      <c r="BC430" s="302"/>
      <c r="BI430" s="287"/>
    </row>
    <row r="431" spans="1:61" s="282" customFormat="1">
      <c r="A431" s="31"/>
      <c r="B431" s="31"/>
      <c r="C431" s="166"/>
      <c r="D431" s="261"/>
      <c r="E431" s="261"/>
      <c r="F431" s="261"/>
      <c r="G431" s="261"/>
      <c r="H431" s="261"/>
      <c r="I431" s="261"/>
      <c r="J431" s="261"/>
      <c r="K431" s="261"/>
      <c r="L431" s="33"/>
      <c r="M431" s="261"/>
      <c r="N431" s="638"/>
      <c r="O431" s="638"/>
      <c r="P431" s="34"/>
      <c r="Q431" s="35"/>
      <c r="R431" s="36"/>
      <c r="S431" s="37"/>
      <c r="T431" s="21"/>
      <c r="U431" s="495"/>
      <c r="V431" s="38"/>
      <c r="W431" s="21"/>
      <c r="X431" s="21"/>
      <c r="Y431" s="21"/>
      <c r="Z431" s="779"/>
      <c r="AA431" s="21"/>
      <c r="AB431" s="30"/>
      <c r="AC431" s="30"/>
      <c r="AD431" s="30"/>
      <c r="AE431" s="13"/>
      <c r="AF431" s="13"/>
      <c r="AG431" s="13"/>
      <c r="AH431" s="13"/>
      <c r="AI431" s="13"/>
      <c r="AJ431" s="13"/>
      <c r="AK431" s="13"/>
      <c r="AL431" s="13"/>
      <c r="AM431" s="13"/>
      <c r="AN431" s="30"/>
      <c r="AO431" s="31"/>
      <c r="AP431" s="39"/>
      <c r="AQ431" s="39"/>
      <c r="AR431" s="31"/>
      <c r="AS431" s="39"/>
      <c r="AT431" s="39"/>
      <c r="AU431" s="39"/>
      <c r="AV431" s="39"/>
      <c r="AW431" s="39"/>
      <c r="AX431" s="13"/>
      <c r="AY431" s="13"/>
      <c r="AZ431" s="13"/>
      <c r="BA431" s="13"/>
      <c r="BB431" s="291"/>
      <c r="BC431" s="302"/>
      <c r="BI431" s="287"/>
    </row>
    <row r="432" spans="1:61" s="282" customFormat="1">
      <c r="A432" s="31"/>
      <c r="B432" s="31"/>
      <c r="C432" s="166"/>
      <c r="D432" s="261"/>
      <c r="E432" s="261"/>
      <c r="F432" s="261"/>
      <c r="G432" s="261"/>
      <c r="H432" s="261"/>
      <c r="I432" s="261"/>
      <c r="J432" s="261"/>
      <c r="K432" s="261"/>
      <c r="L432" s="33"/>
      <c r="M432" s="261"/>
      <c r="N432" s="638"/>
      <c r="O432" s="638"/>
      <c r="P432" s="34"/>
      <c r="Q432" s="35"/>
      <c r="R432" s="36"/>
      <c r="S432" s="37"/>
      <c r="T432" s="21"/>
      <c r="U432" s="495"/>
      <c r="V432" s="38"/>
      <c r="W432" s="21"/>
      <c r="X432" s="21"/>
      <c r="Y432" s="21"/>
      <c r="Z432" s="779"/>
      <c r="AA432" s="21"/>
      <c r="AB432" s="30"/>
      <c r="AC432" s="30"/>
      <c r="AD432" s="30"/>
      <c r="AE432" s="13"/>
      <c r="AF432" s="13"/>
      <c r="AG432" s="13"/>
      <c r="AH432" s="13"/>
      <c r="AI432" s="13"/>
      <c r="AJ432" s="13"/>
      <c r="AK432" s="13"/>
      <c r="AL432" s="13"/>
      <c r="AM432" s="13"/>
      <c r="AN432" s="30"/>
      <c r="AO432" s="31"/>
      <c r="AP432" s="39"/>
      <c r="AQ432" s="39"/>
      <c r="AR432" s="31"/>
      <c r="AS432" s="39"/>
      <c r="AT432" s="39"/>
      <c r="AU432" s="39"/>
      <c r="AV432" s="39"/>
      <c r="AW432" s="39"/>
      <c r="AX432" s="13"/>
      <c r="AY432" s="13"/>
      <c r="AZ432" s="13"/>
      <c r="BA432" s="13"/>
      <c r="BB432" s="291"/>
      <c r="BC432" s="302"/>
      <c r="BI432" s="287"/>
    </row>
    <row r="433" spans="1:61" s="282" customFormat="1">
      <c r="A433" s="31"/>
      <c r="B433" s="31"/>
      <c r="C433" s="166"/>
      <c r="D433" s="261"/>
      <c r="E433" s="261"/>
      <c r="F433" s="261"/>
      <c r="G433" s="261"/>
      <c r="H433" s="261"/>
      <c r="I433" s="261"/>
      <c r="J433" s="261"/>
      <c r="K433" s="261"/>
      <c r="L433" s="33"/>
      <c r="M433" s="261"/>
      <c r="N433" s="638"/>
      <c r="O433" s="638"/>
      <c r="P433" s="34"/>
      <c r="Q433" s="35"/>
      <c r="R433" s="36"/>
      <c r="S433" s="37"/>
      <c r="T433" s="21"/>
      <c r="U433" s="495"/>
      <c r="V433" s="38"/>
      <c r="W433" s="21"/>
      <c r="X433" s="21"/>
      <c r="Y433" s="21"/>
      <c r="Z433" s="779"/>
      <c r="AA433" s="21"/>
      <c r="AB433" s="30"/>
      <c r="AC433" s="30"/>
      <c r="AD433" s="30"/>
      <c r="AE433" s="13"/>
      <c r="AF433" s="13"/>
      <c r="AG433" s="13"/>
      <c r="AH433" s="13"/>
      <c r="AI433" s="13"/>
      <c r="AJ433" s="13"/>
      <c r="AK433" s="13"/>
      <c r="AL433" s="13"/>
      <c r="AM433" s="13"/>
      <c r="AN433" s="30"/>
      <c r="AO433" s="31"/>
      <c r="AP433" s="39"/>
      <c r="AQ433" s="39"/>
      <c r="AR433" s="31"/>
      <c r="AS433" s="39"/>
      <c r="AT433" s="39"/>
      <c r="AU433" s="39"/>
      <c r="AV433" s="39"/>
      <c r="AW433" s="39"/>
      <c r="AX433" s="13"/>
      <c r="AY433" s="13"/>
      <c r="AZ433" s="13"/>
      <c r="BA433" s="13"/>
      <c r="BB433" s="291"/>
      <c r="BC433" s="302"/>
      <c r="BI433" s="287"/>
    </row>
    <row r="434" spans="1:61" s="282" customFormat="1">
      <c r="A434" s="31"/>
      <c r="B434" s="31"/>
      <c r="C434" s="166"/>
      <c r="D434" s="261"/>
      <c r="E434" s="261"/>
      <c r="F434" s="261"/>
      <c r="G434" s="261"/>
      <c r="H434" s="261"/>
      <c r="I434" s="261"/>
      <c r="J434" s="261"/>
      <c r="K434" s="261"/>
      <c r="L434" s="33"/>
      <c r="M434" s="261"/>
      <c r="N434" s="638"/>
      <c r="O434" s="638"/>
      <c r="P434" s="34"/>
      <c r="Q434" s="35"/>
      <c r="R434" s="36"/>
      <c r="S434" s="37"/>
      <c r="T434" s="21"/>
      <c r="U434" s="495"/>
      <c r="V434" s="38"/>
      <c r="W434" s="21"/>
      <c r="X434" s="21"/>
      <c r="Y434" s="21"/>
      <c r="Z434" s="779"/>
      <c r="AA434" s="21"/>
      <c r="AB434" s="30"/>
      <c r="AC434" s="30"/>
      <c r="AD434" s="30"/>
      <c r="AE434" s="13"/>
      <c r="AF434" s="13"/>
      <c r="AG434" s="13"/>
      <c r="AH434" s="13"/>
      <c r="AI434" s="13"/>
      <c r="AJ434" s="13"/>
      <c r="AK434" s="13"/>
      <c r="AL434" s="13"/>
      <c r="AM434" s="13"/>
      <c r="AN434" s="30"/>
      <c r="AO434" s="31"/>
      <c r="AP434" s="39"/>
      <c r="AQ434" s="39"/>
      <c r="AR434" s="31"/>
      <c r="AS434" s="39"/>
      <c r="AT434" s="39"/>
      <c r="AU434" s="39"/>
      <c r="AV434" s="39"/>
      <c r="AW434" s="39"/>
      <c r="AX434" s="13"/>
      <c r="AY434" s="13"/>
      <c r="AZ434" s="13"/>
      <c r="BA434" s="13"/>
      <c r="BB434" s="291"/>
      <c r="BC434" s="302"/>
      <c r="BI434" s="287"/>
    </row>
    <row r="435" spans="1:61" s="282" customFormat="1">
      <c r="A435" s="31"/>
      <c r="B435" s="31"/>
      <c r="C435" s="166"/>
      <c r="D435" s="261"/>
      <c r="E435" s="261"/>
      <c r="F435" s="261"/>
      <c r="G435" s="261"/>
      <c r="H435" s="261"/>
      <c r="I435" s="261"/>
      <c r="J435" s="261"/>
      <c r="K435" s="261"/>
      <c r="L435" s="33"/>
      <c r="M435" s="261"/>
      <c r="N435" s="638"/>
      <c r="O435" s="638"/>
      <c r="P435" s="34"/>
      <c r="Q435" s="35"/>
      <c r="R435" s="36"/>
      <c r="S435" s="37"/>
      <c r="T435" s="21"/>
      <c r="U435" s="495"/>
      <c r="V435" s="38"/>
      <c r="W435" s="21"/>
      <c r="X435" s="21"/>
      <c r="Y435" s="21"/>
      <c r="Z435" s="779"/>
      <c r="AA435" s="21"/>
      <c r="AB435" s="30"/>
      <c r="AC435" s="30"/>
      <c r="AD435" s="30"/>
      <c r="AE435" s="13"/>
      <c r="AF435" s="13"/>
      <c r="AG435" s="13"/>
      <c r="AH435" s="13"/>
      <c r="AI435" s="13"/>
      <c r="AJ435" s="13"/>
      <c r="AK435" s="13"/>
      <c r="AL435" s="13"/>
      <c r="AM435" s="13"/>
      <c r="AN435" s="30"/>
      <c r="AO435" s="31"/>
      <c r="AP435" s="39"/>
      <c r="AQ435" s="39"/>
      <c r="AR435" s="31"/>
      <c r="AS435" s="39"/>
      <c r="AT435" s="39"/>
      <c r="AU435" s="39"/>
      <c r="AV435" s="39"/>
      <c r="AW435" s="39"/>
      <c r="AX435" s="13"/>
      <c r="AY435" s="13"/>
      <c r="AZ435" s="13"/>
      <c r="BA435" s="13"/>
      <c r="BB435" s="291"/>
      <c r="BC435" s="302"/>
      <c r="BI435" s="287"/>
    </row>
    <row r="436" spans="1:61" s="282" customFormat="1">
      <c r="A436" s="31"/>
      <c r="B436" s="31"/>
      <c r="C436" s="166"/>
      <c r="D436" s="261"/>
      <c r="E436" s="261"/>
      <c r="F436" s="261"/>
      <c r="G436" s="261"/>
      <c r="H436" s="261"/>
      <c r="I436" s="261"/>
      <c r="J436" s="261"/>
      <c r="K436" s="261"/>
      <c r="L436" s="33"/>
      <c r="M436" s="261"/>
      <c r="N436" s="638"/>
      <c r="O436" s="638"/>
      <c r="P436" s="34"/>
      <c r="Q436" s="35"/>
      <c r="R436" s="36"/>
      <c r="S436" s="37"/>
      <c r="T436" s="21"/>
      <c r="U436" s="495"/>
      <c r="V436" s="38"/>
      <c r="W436" s="21"/>
      <c r="X436" s="21"/>
      <c r="Y436" s="21"/>
      <c r="Z436" s="779"/>
      <c r="AA436" s="21"/>
      <c r="AB436" s="30"/>
      <c r="AC436" s="30"/>
      <c r="AD436" s="30"/>
      <c r="AE436" s="13"/>
      <c r="AF436" s="13"/>
      <c r="AG436" s="13"/>
      <c r="AH436" s="13"/>
      <c r="AI436" s="13"/>
      <c r="AJ436" s="13"/>
      <c r="AK436" s="13"/>
      <c r="AL436" s="13"/>
      <c r="AM436" s="13"/>
      <c r="AN436" s="30"/>
      <c r="AO436" s="31"/>
      <c r="AP436" s="39"/>
      <c r="AQ436" s="39"/>
      <c r="AR436" s="31"/>
      <c r="AS436" s="39"/>
      <c r="AT436" s="39"/>
      <c r="AU436" s="39"/>
      <c r="AV436" s="39"/>
      <c r="AW436" s="39"/>
      <c r="AX436" s="13"/>
      <c r="AY436" s="13"/>
      <c r="AZ436" s="13"/>
      <c r="BA436" s="13"/>
      <c r="BB436" s="291"/>
      <c r="BC436" s="302"/>
      <c r="BI436" s="287"/>
    </row>
    <row r="437" spans="1:61" s="282" customFormat="1">
      <c r="A437" s="31"/>
      <c r="B437" s="31"/>
      <c r="C437" s="166"/>
      <c r="D437" s="261"/>
      <c r="E437" s="261"/>
      <c r="F437" s="261"/>
      <c r="G437" s="261"/>
      <c r="H437" s="261"/>
      <c r="I437" s="261"/>
      <c r="J437" s="261"/>
      <c r="K437" s="261"/>
      <c r="L437" s="33"/>
      <c r="M437" s="261"/>
      <c r="N437" s="638"/>
      <c r="O437" s="638"/>
      <c r="P437" s="34"/>
      <c r="Q437" s="35"/>
      <c r="R437" s="36"/>
      <c r="S437" s="37"/>
      <c r="T437" s="21"/>
      <c r="U437" s="495"/>
      <c r="V437" s="38"/>
      <c r="W437" s="21"/>
      <c r="X437" s="21"/>
      <c r="Y437" s="21"/>
      <c r="Z437" s="779"/>
      <c r="AA437" s="21"/>
      <c r="AB437" s="30"/>
      <c r="AC437" s="30"/>
      <c r="AD437" s="30"/>
      <c r="AE437" s="13"/>
      <c r="AF437" s="13"/>
      <c r="AG437" s="13"/>
      <c r="AH437" s="13"/>
      <c r="AI437" s="13"/>
      <c r="AJ437" s="13"/>
      <c r="AK437" s="13"/>
      <c r="AL437" s="13"/>
      <c r="AM437" s="13"/>
      <c r="AN437" s="30"/>
      <c r="AO437" s="31"/>
      <c r="AP437" s="39"/>
      <c r="AQ437" s="39"/>
      <c r="AR437" s="31"/>
      <c r="AS437" s="39"/>
      <c r="AT437" s="39"/>
      <c r="AU437" s="39"/>
      <c r="AV437" s="39"/>
      <c r="AW437" s="39"/>
      <c r="AX437" s="13"/>
      <c r="AY437" s="13"/>
      <c r="AZ437" s="13"/>
      <c r="BA437" s="13"/>
      <c r="BB437" s="291"/>
      <c r="BC437" s="302"/>
      <c r="BI437" s="287"/>
    </row>
    <row r="438" spans="1:61" s="282" customFormat="1">
      <c r="A438" s="31"/>
      <c r="B438" s="31"/>
      <c r="C438" s="166"/>
      <c r="D438" s="261"/>
      <c r="E438" s="261"/>
      <c r="F438" s="261"/>
      <c r="G438" s="261"/>
      <c r="H438" s="261"/>
      <c r="I438" s="261"/>
      <c r="J438" s="261"/>
      <c r="K438" s="261"/>
      <c r="L438" s="33"/>
      <c r="M438" s="261"/>
      <c r="N438" s="638"/>
      <c r="O438" s="638"/>
      <c r="P438" s="34"/>
      <c r="Q438" s="35"/>
      <c r="R438" s="36"/>
      <c r="S438" s="37"/>
      <c r="T438" s="21"/>
      <c r="U438" s="495"/>
      <c r="V438" s="38"/>
      <c r="W438" s="21"/>
      <c r="X438" s="21"/>
      <c r="Y438" s="21"/>
      <c r="Z438" s="779"/>
      <c r="AA438" s="21"/>
      <c r="AB438" s="30"/>
      <c r="AC438" s="30"/>
      <c r="AD438" s="30"/>
      <c r="AE438" s="13"/>
      <c r="AF438" s="13"/>
      <c r="AG438" s="13"/>
      <c r="AH438" s="13"/>
      <c r="AI438" s="13"/>
      <c r="AJ438" s="13"/>
      <c r="AK438" s="13"/>
      <c r="AL438" s="13"/>
      <c r="AM438" s="13"/>
      <c r="AN438" s="30"/>
      <c r="AO438" s="31"/>
      <c r="AP438" s="39"/>
      <c r="AQ438" s="39"/>
      <c r="AR438" s="31"/>
      <c r="AS438" s="39"/>
      <c r="AT438" s="39"/>
      <c r="AU438" s="39"/>
      <c r="AV438" s="39"/>
      <c r="AW438" s="39"/>
      <c r="AX438" s="13"/>
      <c r="AY438" s="13"/>
      <c r="AZ438" s="13"/>
      <c r="BA438" s="13"/>
      <c r="BB438" s="291"/>
      <c r="BC438" s="302"/>
      <c r="BI438" s="287"/>
    </row>
    <row r="439" spans="1:61" s="282" customFormat="1">
      <c r="A439" s="31"/>
      <c r="B439" s="31"/>
      <c r="C439" s="166"/>
      <c r="D439" s="261"/>
      <c r="E439" s="261"/>
      <c r="F439" s="261"/>
      <c r="G439" s="261"/>
      <c r="H439" s="261"/>
      <c r="I439" s="261"/>
      <c r="J439" s="261"/>
      <c r="K439" s="261"/>
      <c r="L439" s="33"/>
      <c r="M439" s="261"/>
      <c r="N439" s="638"/>
      <c r="O439" s="638"/>
      <c r="P439" s="34"/>
      <c r="Q439" s="35"/>
      <c r="R439" s="36"/>
      <c r="S439" s="37"/>
      <c r="T439" s="21"/>
      <c r="U439" s="495"/>
      <c r="V439" s="38"/>
      <c r="W439" s="21"/>
      <c r="X439" s="21"/>
      <c r="Y439" s="21"/>
      <c r="Z439" s="779"/>
      <c r="AA439" s="21"/>
      <c r="AB439" s="30"/>
      <c r="AC439" s="30"/>
      <c r="AD439" s="30"/>
      <c r="AE439" s="13"/>
      <c r="AF439" s="13"/>
      <c r="AG439" s="13"/>
      <c r="AH439" s="13"/>
      <c r="AI439" s="13"/>
      <c r="AJ439" s="13"/>
      <c r="AK439" s="13"/>
      <c r="AL439" s="13"/>
      <c r="AM439" s="13"/>
      <c r="AN439" s="30"/>
      <c r="AO439" s="31"/>
      <c r="AP439" s="39"/>
      <c r="AQ439" s="39"/>
      <c r="AR439" s="31"/>
      <c r="AS439" s="39"/>
      <c r="AT439" s="39"/>
      <c r="AU439" s="39"/>
      <c r="AV439" s="39"/>
      <c r="AW439" s="39"/>
      <c r="AX439" s="13"/>
      <c r="AY439" s="13"/>
      <c r="AZ439" s="13"/>
      <c r="BA439" s="13"/>
      <c r="BB439" s="291"/>
      <c r="BC439" s="302"/>
      <c r="BI439" s="287"/>
    </row>
    <row r="440" spans="1:61" s="282" customFormat="1">
      <c r="A440" s="31"/>
      <c r="B440" s="31"/>
      <c r="C440" s="166"/>
      <c r="D440" s="261"/>
      <c r="E440" s="261"/>
      <c r="F440" s="261"/>
      <c r="G440" s="261"/>
      <c r="H440" s="261"/>
      <c r="I440" s="261"/>
      <c r="J440" s="261"/>
      <c r="K440" s="261"/>
      <c r="L440" s="33"/>
      <c r="M440" s="261"/>
      <c r="N440" s="638"/>
      <c r="O440" s="638"/>
      <c r="P440" s="34"/>
      <c r="Q440" s="35"/>
      <c r="R440" s="36"/>
      <c r="S440" s="37"/>
      <c r="T440" s="21"/>
      <c r="U440" s="495"/>
      <c r="V440" s="38"/>
      <c r="W440" s="21"/>
      <c r="X440" s="21"/>
      <c r="Y440" s="21"/>
      <c r="Z440" s="779"/>
      <c r="AA440" s="21"/>
      <c r="AB440" s="30"/>
      <c r="AC440" s="30"/>
      <c r="AD440" s="30"/>
      <c r="AE440" s="13"/>
      <c r="AF440" s="13"/>
      <c r="AG440" s="13"/>
      <c r="AH440" s="13"/>
      <c r="AI440" s="13"/>
      <c r="AJ440" s="13"/>
      <c r="AK440" s="13"/>
      <c r="AL440" s="13"/>
      <c r="AM440" s="13"/>
      <c r="AN440" s="30"/>
      <c r="AO440" s="31"/>
      <c r="AP440" s="39"/>
      <c r="AQ440" s="39"/>
      <c r="AR440" s="31"/>
      <c r="AS440" s="39"/>
      <c r="AT440" s="39"/>
      <c r="AU440" s="39"/>
      <c r="AV440" s="39"/>
      <c r="AW440" s="39"/>
      <c r="AX440" s="13"/>
      <c r="AY440" s="13"/>
      <c r="AZ440" s="13"/>
      <c r="BA440" s="13"/>
      <c r="BB440" s="291"/>
      <c r="BC440" s="302"/>
      <c r="BI440" s="287"/>
    </row>
    <row r="441" spans="1:61" s="282" customFormat="1">
      <c r="A441" s="31"/>
      <c r="B441" s="31"/>
      <c r="C441" s="166"/>
      <c r="D441" s="261"/>
      <c r="E441" s="261"/>
      <c r="F441" s="261"/>
      <c r="G441" s="261"/>
      <c r="H441" s="261"/>
      <c r="I441" s="261"/>
      <c r="J441" s="261"/>
      <c r="K441" s="261"/>
      <c r="L441" s="33"/>
      <c r="M441" s="261"/>
      <c r="N441" s="638"/>
      <c r="O441" s="638"/>
      <c r="P441" s="34"/>
      <c r="Q441" s="35"/>
      <c r="R441" s="36"/>
      <c r="S441" s="37"/>
      <c r="T441" s="21"/>
      <c r="U441" s="495"/>
      <c r="V441" s="38"/>
      <c r="W441" s="21"/>
      <c r="X441" s="21"/>
      <c r="Y441" s="21"/>
      <c r="Z441" s="779"/>
      <c r="AA441" s="21"/>
      <c r="AB441" s="30"/>
      <c r="AC441" s="30"/>
      <c r="AD441" s="30"/>
      <c r="AE441" s="13"/>
      <c r="AF441" s="13"/>
      <c r="AG441" s="13"/>
      <c r="AH441" s="13"/>
      <c r="AI441" s="13"/>
      <c r="AJ441" s="13"/>
      <c r="AK441" s="13"/>
      <c r="AL441" s="13"/>
      <c r="AM441" s="13"/>
      <c r="AN441" s="30"/>
      <c r="AO441" s="31"/>
      <c r="AP441" s="39"/>
      <c r="AQ441" s="39"/>
      <c r="AR441" s="31"/>
      <c r="AS441" s="39"/>
      <c r="AT441" s="39"/>
      <c r="AU441" s="39"/>
      <c r="AV441" s="39"/>
      <c r="AW441" s="39"/>
      <c r="AX441" s="13"/>
      <c r="AY441" s="13"/>
      <c r="AZ441" s="13"/>
      <c r="BA441" s="13"/>
      <c r="BB441" s="291"/>
      <c r="BC441" s="302"/>
      <c r="BI441" s="287"/>
    </row>
    <row r="442" spans="1:61" s="282" customFormat="1">
      <c r="A442" s="31"/>
      <c r="B442" s="31"/>
      <c r="C442" s="166"/>
      <c r="D442" s="261"/>
      <c r="E442" s="261"/>
      <c r="F442" s="261"/>
      <c r="G442" s="261"/>
      <c r="H442" s="261"/>
      <c r="I442" s="261"/>
      <c r="J442" s="261"/>
      <c r="K442" s="261"/>
      <c r="L442" s="33"/>
      <c r="M442" s="261"/>
      <c r="N442" s="638"/>
      <c r="O442" s="638"/>
      <c r="P442" s="34"/>
      <c r="Q442" s="35"/>
      <c r="R442" s="36"/>
      <c r="S442" s="37"/>
      <c r="T442" s="21"/>
      <c r="U442" s="495"/>
      <c r="V442" s="38"/>
      <c r="W442" s="21"/>
      <c r="X442" s="21"/>
      <c r="Y442" s="21"/>
      <c r="Z442" s="779"/>
      <c r="AA442" s="21"/>
      <c r="AB442" s="30"/>
      <c r="AC442" s="30"/>
      <c r="AD442" s="30"/>
      <c r="AE442" s="13"/>
      <c r="AF442" s="13"/>
      <c r="AG442" s="13"/>
      <c r="AH442" s="13"/>
      <c r="AI442" s="13"/>
      <c r="AJ442" s="13"/>
      <c r="AK442" s="13"/>
      <c r="AL442" s="13"/>
      <c r="AM442" s="13"/>
      <c r="AN442" s="30"/>
      <c r="AO442" s="31"/>
      <c r="AP442" s="39"/>
      <c r="AQ442" s="39"/>
      <c r="AR442" s="31"/>
      <c r="AS442" s="39"/>
      <c r="AT442" s="39"/>
      <c r="AU442" s="39"/>
      <c r="AV442" s="39"/>
      <c r="AW442" s="39"/>
      <c r="AX442" s="13"/>
      <c r="AY442" s="13"/>
      <c r="AZ442" s="13"/>
      <c r="BA442" s="13"/>
      <c r="BB442" s="291"/>
      <c r="BC442" s="302"/>
      <c r="BI442" s="287"/>
    </row>
    <row r="443" spans="1:61" s="282" customFormat="1">
      <c r="A443" s="31"/>
      <c r="B443" s="31"/>
      <c r="C443" s="166"/>
      <c r="D443" s="261"/>
      <c r="E443" s="261"/>
      <c r="F443" s="261"/>
      <c r="G443" s="261"/>
      <c r="H443" s="261"/>
      <c r="I443" s="261"/>
      <c r="J443" s="261"/>
      <c r="K443" s="261"/>
      <c r="L443" s="33"/>
      <c r="M443" s="261"/>
      <c r="N443" s="638"/>
      <c r="O443" s="638"/>
      <c r="P443" s="34"/>
      <c r="Q443" s="35"/>
      <c r="R443" s="36"/>
      <c r="S443" s="37"/>
      <c r="T443" s="21"/>
      <c r="U443" s="495"/>
      <c r="V443" s="38"/>
      <c r="W443" s="21"/>
      <c r="X443" s="21"/>
      <c r="Y443" s="21"/>
      <c r="Z443" s="779"/>
      <c r="AA443" s="21"/>
      <c r="AB443" s="30"/>
      <c r="AC443" s="30"/>
      <c r="AD443" s="30"/>
      <c r="AE443" s="13"/>
      <c r="AF443" s="13"/>
      <c r="AG443" s="13"/>
      <c r="AH443" s="13"/>
      <c r="AI443" s="13"/>
      <c r="AJ443" s="13"/>
      <c r="AK443" s="13"/>
      <c r="AL443" s="13"/>
      <c r="AM443" s="13"/>
      <c r="AN443" s="30"/>
      <c r="AO443" s="31"/>
      <c r="AP443" s="39"/>
      <c r="AQ443" s="39"/>
      <c r="AR443" s="31"/>
      <c r="AS443" s="39"/>
      <c r="AT443" s="39"/>
      <c r="AU443" s="39"/>
      <c r="AV443" s="39"/>
      <c r="AW443" s="39"/>
      <c r="AX443" s="13"/>
      <c r="AY443" s="13"/>
      <c r="AZ443" s="13"/>
      <c r="BA443" s="13"/>
      <c r="BB443" s="291"/>
      <c r="BC443" s="302"/>
      <c r="BI443" s="287"/>
    </row>
    <row r="444" spans="1:61" s="282" customFormat="1">
      <c r="A444" s="31"/>
      <c r="B444" s="31"/>
      <c r="C444" s="166"/>
      <c r="D444" s="261"/>
      <c r="E444" s="261"/>
      <c r="F444" s="261"/>
      <c r="G444" s="261"/>
      <c r="H444" s="261"/>
      <c r="I444" s="261"/>
      <c r="J444" s="261"/>
      <c r="K444" s="261"/>
      <c r="L444" s="33"/>
      <c r="M444" s="261"/>
      <c r="N444" s="638"/>
      <c r="O444" s="638"/>
      <c r="P444" s="34"/>
      <c r="Q444" s="35"/>
      <c r="R444" s="36"/>
      <c r="S444" s="37"/>
      <c r="T444" s="21"/>
      <c r="U444" s="495"/>
      <c r="V444" s="38"/>
      <c r="W444" s="21"/>
      <c r="X444" s="21"/>
      <c r="Y444" s="21"/>
      <c r="Z444" s="779"/>
      <c r="AA444" s="21"/>
      <c r="AB444" s="30"/>
      <c r="AC444" s="30"/>
      <c r="AD444" s="30"/>
      <c r="AE444" s="13"/>
      <c r="AF444" s="13"/>
      <c r="AG444" s="13"/>
      <c r="AH444" s="13"/>
      <c r="AI444" s="13"/>
      <c r="AJ444" s="13"/>
      <c r="AK444" s="13"/>
      <c r="AL444" s="13"/>
      <c r="AM444" s="13"/>
      <c r="AN444" s="30"/>
      <c r="AO444" s="31"/>
      <c r="AP444" s="39"/>
      <c r="AQ444" s="39"/>
      <c r="AR444" s="31"/>
      <c r="AS444" s="39"/>
      <c r="AT444" s="39"/>
      <c r="AU444" s="39"/>
      <c r="AV444" s="39"/>
      <c r="AW444" s="39"/>
      <c r="AX444" s="13"/>
      <c r="AY444" s="13"/>
      <c r="AZ444" s="13"/>
      <c r="BA444" s="13"/>
      <c r="BB444" s="291"/>
      <c r="BC444" s="302"/>
      <c r="BI444" s="287"/>
    </row>
    <row r="445" spans="1:61" s="282" customFormat="1">
      <c r="A445" s="31"/>
      <c r="B445" s="31"/>
      <c r="C445" s="166"/>
      <c r="D445" s="261"/>
      <c r="E445" s="261"/>
      <c r="F445" s="261"/>
      <c r="G445" s="261"/>
      <c r="H445" s="261"/>
      <c r="I445" s="261"/>
      <c r="J445" s="261"/>
      <c r="K445" s="261"/>
      <c r="L445" s="33"/>
      <c r="M445" s="261"/>
      <c r="N445" s="638"/>
      <c r="O445" s="638"/>
      <c r="P445" s="34"/>
      <c r="Q445" s="35"/>
      <c r="R445" s="36"/>
      <c r="S445" s="37"/>
      <c r="T445" s="21"/>
      <c r="U445" s="495"/>
      <c r="V445" s="38"/>
      <c r="W445" s="21"/>
      <c r="X445" s="21"/>
      <c r="Y445" s="21"/>
      <c r="Z445" s="779"/>
      <c r="AA445" s="21"/>
      <c r="AB445" s="30"/>
      <c r="AC445" s="30"/>
      <c r="AD445" s="30"/>
      <c r="AE445" s="13"/>
      <c r="AF445" s="13"/>
      <c r="AG445" s="13"/>
      <c r="AH445" s="13"/>
      <c r="AI445" s="13"/>
      <c r="AJ445" s="13"/>
      <c r="AK445" s="13"/>
      <c r="AL445" s="13"/>
      <c r="AM445" s="13"/>
      <c r="AN445" s="30"/>
      <c r="AO445" s="31"/>
      <c r="AP445" s="39"/>
      <c r="AQ445" s="39"/>
      <c r="AR445" s="31"/>
      <c r="AS445" s="39"/>
      <c r="AT445" s="39"/>
      <c r="AU445" s="39"/>
      <c r="AV445" s="39"/>
      <c r="AW445" s="39"/>
      <c r="AX445" s="13"/>
      <c r="AY445" s="13"/>
      <c r="AZ445" s="13"/>
      <c r="BA445" s="13"/>
      <c r="BB445" s="291"/>
      <c r="BC445" s="302"/>
      <c r="BI445" s="287"/>
    </row>
    <row r="446" spans="1:61" s="282" customFormat="1">
      <c r="A446" s="31"/>
      <c r="B446" s="31"/>
      <c r="C446" s="166"/>
      <c r="D446" s="261"/>
      <c r="E446" s="261"/>
      <c r="F446" s="261"/>
      <c r="G446" s="261"/>
      <c r="H446" s="261"/>
      <c r="I446" s="261"/>
      <c r="J446" s="261"/>
      <c r="K446" s="261"/>
      <c r="L446" s="33"/>
      <c r="M446" s="261"/>
      <c r="N446" s="638"/>
      <c r="O446" s="638"/>
      <c r="P446" s="34"/>
      <c r="Q446" s="35"/>
      <c r="R446" s="36"/>
      <c r="S446" s="37"/>
      <c r="T446" s="21"/>
      <c r="U446" s="495"/>
      <c r="V446" s="38"/>
      <c r="W446" s="21"/>
      <c r="X446" s="21"/>
      <c r="Y446" s="21"/>
      <c r="Z446" s="779"/>
      <c r="AA446" s="21"/>
      <c r="AB446" s="30"/>
      <c r="AC446" s="30"/>
      <c r="AD446" s="30"/>
      <c r="AE446" s="13"/>
      <c r="AF446" s="13"/>
      <c r="AG446" s="13"/>
      <c r="AH446" s="13"/>
      <c r="AI446" s="13"/>
      <c r="AJ446" s="13"/>
      <c r="AK446" s="13"/>
      <c r="AL446" s="13"/>
      <c r="AM446" s="13"/>
      <c r="AN446" s="30"/>
      <c r="AO446" s="31"/>
      <c r="AP446" s="39"/>
      <c r="AQ446" s="39"/>
      <c r="AR446" s="31"/>
      <c r="AS446" s="39"/>
      <c r="AT446" s="39"/>
      <c r="AU446" s="39"/>
      <c r="AV446" s="39"/>
      <c r="AW446" s="39"/>
      <c r="AX446" s="13"/>
      <c r="AY446" s="13"/>
      <c r="AZ446" s="13"/>
      <c r="BA446" s="13"/>
      <c r="BB446" s="291"/>
      <c r="BC446" s="302"/>
      <c r="BI446" s="287"/>
    </row>
    <row r="447" spans="1:61" s="282" customFormat="1">
      <c r="A447" s="31"/>
      <c r="B447" s="31"/>
      <c r="C447" s="166"/>
      <c r="D447" s="261"/>
      <c r="E447" s="261"/>
      <c r="F447" s="261"/>
      <c r="G447" s="261"/>
      <c r="H447" s="261"/>
      <c r="I447" s="261"/>
      <c r="J447" s="261"/>
      <c r="K447" s="261"/>
      <c r="L447" s="33"/>
      <c r="M447" s="261"/>
      <c r="N447" s="638"/>
      <c r="O447" s="638"/>
      <c r="P447" s="34"/>
      <c r="Q447" s="35"/>
      <c r="R447" s="36"/>
      <c r="S447" s="37"/>
      <c r="T447" s="21"/>
      <c r="U447" s="495"/>
      <c r="V447" s="38"/>
      <c r="W447" s="21"/>
      <c r="X447" s="21"/>
      <c r="Y447" s="21"/>
      <c r="Z447" s="779"/>
      <c r="AA447" s="21"/>
      <c r="AB447" s="30"/>
      <c r="AC447" s="30"/>
      <c r="AD447" s="30"/>
      <c r="AE447" s="13"/>
      <c r="AF447" s="13"/>
      <c r="AG447" s="13"/>
      <c r="AH447" s="13"/>
      <c r="AI447" s="13"/>
      <c r="AJ447" s="13"/>
      <c r="AK447" s="13"/>
      <c r="AL447" s="13"/>
      <c r="AM447" s="13"/>
      <c r="AN447" s="30"/>
      <c r="AO447" s="31"/>
      <c r="AP447" s="39"/>
      <c r="AQ447" s="39"/>
      <c r="AR447" s="31"/>
      <c r="AS447" s="39"/>
      <c r="AT447" s="39"/>
      <c r="AU447" s="39"/>
      <c r="AV447" s="39"/>
      <c r="AW447" s="39"/>
      <c r="AX447" s="13"/>
      <c r="AY447" s="13"/>
      <c r="AZ447" s="13"/>
      <c r="BA447" s="13"/>
      <c r="BB447" s="291"/>
      <c r="BC447" s="302"/>
      <c r="BI447" s="287"/>
    </row>
    <row r="448" spans="1:61" s="282" customFormat="1">
      <c r="A448" s="31"/>
      <c r="B448" s="31"/>
      <c r="C448" s="166"/>
      <c r="D448" s="261"/>
      <c r="E448" s="261"/>
      <c r="F448" s="261"/>
      <c r="G448" s="261"/>
      <c r="H448" s="261"/>
      <c r="I448" s="261"/>
      <c r="J448" s="261"/>
      <c r="K448" s="261"/>
      <c r="L448" s="33"/>
      <c r="M448" s="261"/>
      <c r="N448" s="638"/>
      <c r="O448" s="638"/>
      <c r="P448" s="34"/>
      <c r="Q448" s="35"/>
      <c r="R448" s="36"/>
      <c r="S448" s="37"/>
      <c r="T448" s="21"/>
      <c r="U448" s="495"/>
      <c r="V448" s="38"/>
      <c r="W448" s="21"/>
      <c r="X448" s="21"/>
      <c r="Y448" s="21"/>
      <c r="Z448" s="779"/>
      <c r="AA448" s="21"/>
      <c r="AB448" s="30"/>
      <c r="AC448" s="30"/>
      <c r="AD448" s="30"/>
      <c r="AE448" s="13"/>
      <c r="AF448" s="13"/>
      <c r="AG448" s="13"/>
      <c r="AH448" s="13"/>
      <c r="AI448" s="13"/>
      <c r="AJ448" s="13"/>
      <c r="AK448" s="13"/>
      <c r="AL448" s="13"/>
      <c r="AM448" s="13"/>
      <c r="AN448" s="30"/>
      <c r="AO448" s="31"/>
      <c r="AP448" s="39"/>
      <c r="AQ448" s="39"/>
      <c r="AR448" s="31"/>
      <c r="AS448" s="39"/>
      <c r="AT448" s="39"/>
      <c r="AU448" s="39"/>
      <c r="AV448" s="39"/>
      <c r="AW448" s="39"/>
      <c r="AX448" s="13"/>
      <c r="AY448" s="13"/>
      <c r="AZ448" s="13"/>
      <c r="BA448" s="13"/>
      <c r="BB448" s="291"/>
      <c r="BC448" s="302"/>
      <c r="BI448" s="287"/>
    </row>
    <row r="449" spans="1:61" s="282" customFormat="1">
      <c r="A449" s="31"/>
      <c r="B449" s="31"/>
      <c r="C449" s="166"/>
      <c r="D449" s="261"/>
      <c r="E449" s="261"/>
      <c r="F449" s="261"/>
      <c r="G449" s="261"/>
      <c r="H449" s="261"/>
      <c r="I449" s="261"/>
      <c r="J449" s="261"/>
      <c r="K449" s="261"/>
      <c r="L449" s="33"/>
      <c r="M449" s="261"/>
      <c r="N449" s="638"/>
      <c r="O449" s="638"/>
      <c r="P449" s="34"/>
      <c r="Q449" s="35"/>
      <c r="R449" s="36"/>
      <c r="S449" s="37"/>
      <c r="T449" s="21"/>
      <c r="U449" s="495"/>
      <c r="V449" s="38"/>
      <c r="W449" s="21"/>
      <c r="X449" s="21"/>
      <c r="Y449" s="21"/>
      <c r="Z449" s="779"/>
      <c r="AA449" s="21"/>
      <c r="AB449" s="30"/>
      <c r="AC449" s="30"/>
      <c r="AD449" s="30"/>
      <c r="AE449" s="13"/>
      <c r="AF449" s="13"/>
      <c r="AG449" s="13"/>
      <c r="AH449" s="13"/>
      <c r="AI449" s="13"/>
      <c r="AJ449" s="13"/>
      <c r="AK449" s="13"/>
      <c r="AL449" s="13"/>
      <c r="AM449" s="13"/>
      <c r="AN449" s="30"/>
      <c r="AO449" s="31"/>
      <c r="AP449" s="39"/>
      <c r="AQ449" s="39"/>
      <c r="AR449" s="31"/>
      <c r="AS449" s="39"/>
      <c r="AT449" s="39"/>
      <c r="AU449" s="39"/>
      <c r="AV449" s="39"/>
      <c r="AW449" s="39"/>
      <c r="AX449" s="13"/>
      <c r="AY449" s="13"/>
      <c r="AZ449" s="13"/>
      <c r="BA449" s="13"/>
      <c r="BB449" s="291"/>
      <c r="BC449" s="302"/>
      <c r="BI449" s="287"/>
    </row>
    <row r="450" spans="1:61" s="282" customFormat="1">
      <c r="A450" s="31"/>
      <c r="B450" s="31"/>
      <c r="C450" s="166"/>
      <c r="D450" s="261"/>
      <c r="E450" s="261"/>
      <c r="F450" s="261"/>
      <c r="G450" s="261"/>
      <c r="H450" s="261"/>
      <c r="I450" s="261"/>
      <c r="J450" s="261"/>
      <c r="K450" s="261"/>
      <c r="L450" s="33"/>
      <c r="M450" s="261"/>
      <c r="N450" s="638"/>
      <c r="O450" s="638"/>
      <c r="P450" s="34"/>
      <c r="Q450" s="35"/>
      <c r="R450" s="36"/>
      <c r="S450" s="37"/>
      <c r="T450" s="21"/>
      <c r="U450" s="495"/>
      <c r="V450" s="38"/>
      <c r="W450" s="21"/>
      <c r="X450" s="21"/>
      <c r="Y450" s="21"/>
      <c r="Z450" s="779"/>
      <c r="AA450" s="21"/>
      <c r="AB450" s="30"/>
      <c r="AC450" s="30"/>
      <c r="AD450" s="30"/>
      <c r="AE450" s="13"/>
      <c r="AF450" s="13"/>
      <c r="AG450" s="13"/>
      <c r="AH450" s="13"/>
      <c r="AI450" s="13"/>
      <c r="AJ450" s="13"/>
      <c r="AK450" s="13"/>
      <c r="AL450" s="13"/>
      <c r="AM450" s="13"/>
      <c r="AN450" s="30"/>
      <c r="AO450" s="31"/>
      <c r="AP450" s="39"/>
      <c r="AQ450" s="39"/>
      <c r="AR450" s="31"/>
      <c r="AS450" s="39"/>
      <c r="AT450" s="39"/>
      <c r="AU450" s="39"/>
      <c r="AV450" s="39"/>
      <c r="AW450" s="39"/>
      <c r="AX450" s="13"/>
      <c r="AY450" s="13"/>
      <c r="AZ450" s="13"/>
      <c r="BA450" s="13"/>
      <c r="BB450" s="291"/>
      <c r="BC450" s="302"/>
      <c r="BI450" s="287"/>
    </row>
    <row r="451" spans="1:61" s="282" customFormat="1">
      <c r="A451" s="31"/>
      <c r="B451" s="31"/>
      <c r="C451" s="166"/>
      <c r="D451" s="261"/>
      <c r="E451" s="261"/>
      <c r="F451" s="261"/>
      <c r="G451" s="261"/>
      <c r="H451" s="261"/>
      <c r="I451" s="261"/>
      <c r="J451" s="261"/>
      <c r="K451" s="261"/>
      <c r="L451" s="33"/>
      <c r="M451" s="261"/>
      <c r="N451" s="638"/>
      <c r="O451" s="638"/>
      <c r="P451" s="34"/>
      <c r="Q451" s="35"/>
      <c r="R451" s="36"/>
      <c r="S451" s="37"/>
      <c r="T451" s="21"/>
      <c r="U451" s="495"/>
      <c r="V451" s="38"/>
      <c r="W451" s="21"/>
      <c r="X451" s="21"/>
      <c r="Y451" s="21"/>
      <c r="Z451" s="779"/>
      <c r="AA451" s="21"/>
      <c r="AB451" s="30"/>
      <c r="AC451" s="30"/>
      <c r="AD451" s="30"/>
      <c r="AE451" s="13"/>
      <c r="AF451" s="13"/>
      <c r="AG451" s="13"/>
      <c r="AH451" s="13"/>
      <c r="AI451" s="13"/>
      <c r="AJ451" s="13"/>
      <c r="AK451" s="13"/>
      <c r="AL451" s="13"/>
      <c r="AM451" s="13"/>
      <c r="AN451" s="30"/>
      <c r="AO451" s="31"/>
      <c r="AP451" s="39"/>
      <c r="AQ451" s="39"/>
      <c r="AR451" s="31"/>
      <c r="AS451" s="39"/>
      <c r="AT451" s="39"/>
      <c r="AU451" s="39"/>
      <c r="AV451" s="39"/>
      <c r="AW451" s="39"/>
      <c r="AX451" s="13"/>
      <c r="AY451" s="13"/>
      <c r="AZ451" s="13"/>
      <c r="BA451" s="13"/>
      <c r="BB451" s="291"/>
      <c r="BC451" s="302"/>
      <c r="BI451" s="287"/>
    </row>
    <row r="452" spans="1:61" s="282" customFormat="1">
      <c r="A452" s="31"/>
      <c r="B452" s="31"/>
      <c r="C452" s="166"/>
      <c r="D452" s="261"/>
      <c r="E452" s="261"/>
      <c r="F452" s="261"/>
      <c r="G452" s="261"/>
      <c r="H452" s="261"/>
      <c r="I452" s="261"/>
      <c r="J452" s="261"/>
      <c r="K452" s="261"/>
      <c r="L452" s="33"/>
      <c r="M452" s="261"/>
      <c r="N452" s="638"/>
      <c r="O452" s="638"/>
      <c r="P452" s="34"/>
      <c r="Q452" s="35"/>
      <c r="R452" s="36"/>
      <c r="S452" s="37"/>
      <c r="T452" s="21"/>
      <c r="U452" s="495"/>
      <c r="V452" s="38"/>
      <c r="W452" s="21"/>
      <c r="X452" s="21"/>
      <c r="Y452" s="21"/>
      <c r="Z452" s="779"/>
      <c r="AA452" s="21"/>
      <c r="AB452" s="30"/>
      <c r="AC452" s="30"/>
      <c r="AD452" s="30"/>
      <c r="AE452" s="13"/>
      <c r="AF452" s="13"/>
      <c r="AG452" s="13"/>
      <c r="AH452" s="13"/>
      <c r="AI452" s="13"/>
      <c r="AJ452" s="13"/>
      <c r="AK452" s="13"/>
      <c r="AL452" s="13"/>
      <c r="AM452" s="13"/>
      <c r="AN452" s="30"/>
      <c r="AO452" s="31"/>
      <c r="AP452" s="39"/>
      <c r="AQ452" s="39"/>
      <c r="AR452" s="31"/>
      <c r="AS452" s="39"/>
      <c r="AT452" s="39"/>
      <c r="AU452" s="39"/>
      <c r="AV452" s="39"/>
      <c r="AW452" s="39"/>
      <c r="AX452" s="13"/>
      <c r="AY452" s="13"/>
      <c r="AZ452" s="13"/>
      <c r="BA452" s="13"/>
      <c r="BB452" s="291"/>
      <c r="BC452" s="302"/>
      <c r="BI452" s="287"/>
    </row>
    <row r="453" spans="1:61" s="282" customFormat="1">
      <c r="A453" s="31"/>
      <c r="B453" s="31"/>
      <c r="C453" s="166"/>
      <c r="D453" s="261"/>
      <c r="E453" s="261"/>
      <c r="F453" s="261"/>
      <c r="G453" s="261"/>
      <c r="H453" s="261"/>
      <c r="I453" s="261"/>
      <c r="J453" s="261"/>
      <c r="K453" s="261"/>
      <c r="L453" s="33"/>
      <c r="M453" s="261"/>
      <c r="N453" s="638"/>
      <c r="O453" s="638"/>
      <c r="P453" s="34"/>
      <c r="Q453" s="35"/>
      <c r="R453" s="36"/>
      <c r="S453" s="37"/>
      <c r="T453" s="21"/>
      <c r="U453" s="495"/>
      <c r="V453" s="38"/>
      <c r="W453" s="21"/>
      <c r="X453" s="21"/>
      <c r="Y453" s="21"/>
      <c r="Z453" s="779"/>
      <c r="AA453" s="21"/>
      <c r="AB453" s="30"/>
      <c r="AC453" s="30"/>
      <c r="AD453" s="30"/>
      <c r="AE453" s="13"/>
      <c r="AF453" s="13"/>
      <c r="AG453" s="13"/>
      <c r="AH453" s="13"/>
      <c r="AI453" s="13"/>
      <c r="AJ453" s="13"/>
      <c r="AK453" s="13"/>
      <c r="AL453" s="13"/>
      <c r="AM453" s="13"/>
      <c r="AN453" s="30"/>
      <c r="AO453" s="31"/>
      <c r="AP453" s="39"/>
      <c r="AQ453" s="39"/>
      <c r="AR453" s="31"/>
      <c r="AS453" s="39"/>
      <c r="AT453" s="39"/>
      <c r="AU453" s="39"/>
      <c r="AV453" s="39"/>
      <c r="AW453" s="39"/>
      <c r="AX453" s="13"/>
      <c r="AY453" s="13"/>
      <c r="AZ453" s="13"/>
      <c r="BA453" s="13"/>
      <c r="BB453" s="291"/>
      <c r="BC453" s="302"/>
      <c r="BI453" s="287"/>
    </row>
    <row r="454" spans="1:61" s="282" customFormat="1">
      <c r="A454" s="31"/>
      <c r="B454" s="31"/>
      <c r="C454" s="166"/>
      <c r="D454" s="261"/>
      <c r="E454" s="261"/>
      <c r="F454" s="261"/>
      <c r="G454" s="261"/>
      <c r="H454" s="261"/>
      <c r="I454" s="261"/>
      <c r="J454" s="261"/>
      <c r="K454" s="261"/>
      <c r="L454" s="33"/>
      <c r="M454" s="261"/>
      <c r="N454" s="638"/>
      <c r="O454" s="638"/>
      <c r="P454" s="34"/>
      <c r="Q454" s="35"/>
      <c r="R454" s="36"/>
      <c r="S454" s="37"/>
      <c r="T454" s="21"/>
      <c r="U454" s="495"/>
      <c r="V454" s="38"/>
      <c r="W454" s="21"/>
      <c r="X454" s="21"/>
      <c r="Y454" s="21"/>
      <c r="Z454" s="779"/>
      <c r="AA454" s="21"/>
      <c r="AB454" s="30"/>
      <c r="AC454" s="30"/>
      <c r="AD454" s="30"/>
      <c r="AE454" s="13"/>
      <c r="AF454" s="13"/>
      <c r="AG454" s="13"/>
      <c r="AH454" s="13"/>
      <c r="AI454" s="13"/>
      <c r="AJ454" s="13"/>
      <c r="AK454" s="13"/>
      <c r="AL454" s="13"/>
      <c r="AM454" s="13"/>
      <c r="AN454" s="30"/>
      <c r="AO454" s="31"/>
      <c r="AP454" s="39"/>
      <c r="AQ454" s="39"/>
      <c r="AR454" s="31"/>
      <c r="AS454" s="39"/>
      <c r="AT454" s="39"/>
      <c r="AU454" s="39"/>
      <c r="AV454" s="39"/>
      <c r="AW454" s="39"/>
      <c r="AX454" s="13"/>
      <c r="AY454" s="13"/>
      <c r="AZ454" s="13"/>
      <c r="BA454" s="13"/>
      <c r="BB454" s="291"/>
      <c r="BC454" s="302"/>
      <c r="BI454" s="287"/>
    </row>
    <row r="455" spans="1:61" s="282" customFormat="1">
      <c r="A455" s="31"/>
      <c r="B455" s="31"/>
      <c r="C455" s="166"/>
      <c r="D455" s="261"/>
      <c r="E455" s="261"/>
      <c r="F455" s="261"/>
      <c r="G455" s="261"/>
      <c r="H455" s="261"/>
      <c r="I455" s="261"/>
      <c r="J455" s="261"/>
      <c r="K455" s="261"/>
      <c r="L455" s="33"/>
      <c r="M455" s="261"/>
      <c r="N455" s="638"/>
      <c r="O455" s="638"/>
      <c r="P455" s="34"/>
      <c r="Q455" s="35"/>
      <c r="R455" s="36"/>
      <c r="S455" s="37"/>
      <c r="T455" s="21"/>
      <c r="U455" s="495"/>
      <c r="V455" s="38"/>
      <c r="W455" s="21"/>
      <c r="X455" s="21"/>
      <c r="Y455" s="21"/>
      <c r="Z455" s="779"/>
      <c r="AA455" s="21"/>
      <c r="AB455" s="30"/>
      <c r="AC455" s="30"/>
      <c r="AD455" s="30"/>
      <c r="AE455" s="13"/>
      <c r="AF455" s="13"/>
      <c r="AG455" s="13"/>
      <c r="AH455" s="13"/>
      <c r="AI455" s="13"/>
      <c r="AJ455" s="13"/>
      <c r="AK455" s="13"/>
      <c r="AL455" s="13"/>
      <c r="AM455" s="13"/>
      <c r="AN455" s="30"/>
      <c r="AO455" s="31"/>
      <c r="AP455" s="39"/>
      <c r="AQ455" s="39"/>
      <c r="AR455" s="31"/>
      <c r="AS455" s="39"/>
      <c r="AT455" s="39"/>
      <c r="AU455" s="39"/>
      <c r="AV455" s="39"/>
      <c r="AW455" s="39"/>
      <c r="AX455" s="13"/>
      <c r="AY455" s="13"/>
      <c r="AZ455" s="13"/>
      <c r="BA455" s="13"/>
      <c r="BB455" s="291"/>
      <c r="BC455" s="302"/>
      <c r="BI455" s="287"/>
    </row>
    <row r="456" spans="1:61" s="282" customFormat="1">
      <c r="A456" s="31"/>
      <c r="B456" s="31"/>
      <c r="C456" s="166"/>
      <c r="D456" s="261"/>
      <c r="E456" s="261"/>
      <c r="F456" s="261"/>
      <c r="G456" s="261"/>
      <c r="H456" s="261"/>
      <c r="I456" s="261"/>
      <c r="J456" s="261"/>
      <c r="K456" s="261"/>
      <c r="L456" s="33"/>
      <c r="M456" s="261"/>
      <c r="N456" s="638"/>
      <c r="O456" s="638"/>
      <c r="P456" s="34"/>
      <c r="Q456" s="35"/>
      <c r="R456" s="36"/>
      <c r="S456" s="37"/>
      <c r="T456" s="21"/>
      <c r="U456" s="495"/>
      <c r="V456" s="38"/>
      <c r="W456" s="21"/>
      <c r="X456" s="21"/>
      <c r="Y456" s="21"/>
      <c r="Z456" s="779"/>
      <c r="AA456" s="21"/>
      <c r="AB456" s="30"/>
      <c r="AC456" s="30"/>
      <c r="AD456" s="30"/>
      <c r="AE456" s="13"/>
      <c r="AF456" s="13"/>
      <c r="AG456" s="13"/>
      <c r="AH456" s="13"/>
      <c r="AI456" s="13"/>
      <c r="AJ456" s="13"/>
      <c r="AK456" s="13"/>
      <c r="AL456" s="13"/>
      <c r="AM456" s="13"/>
      <c r="AN456" s="30"/>
      <c r="AO456" s="31"/>
      <c r="AP456" s="39"/>
      <c r="AQ456" s="39"/>
      <c r="AR456" s="31"/>
      <c r="AS456" s="39"/>
      <c r="AT456" s="39"/>
      <c r="AU456" s="39"/>
      <c r="AV456" s="39"/>
      <c r="AW456" s="39"/>
      <c r="AX456" s="13"/>
      <c r="AY456" s="13"/>
      <c r="AZ456" s="13"/>
      <c r="BA456" s="13"/>
      <c r="BB456" s="291"/>
      <c r="BC456" s="302"/>
      <c r="BI456" s="287"/>
    </row>
    <row r="457" spans="1:61" s="282" customFormat="1">
      <c r="A457" s="31"/>
      <c r="B457" s="31"/>
      <c r="C457" s="166"/>
      <c r="D457" s="261"/>
      <c r="E457" s="261"/>
      <c r="F457" s="261"/>
      <c r="G457" s="261"/>
      <c r="H457" s="261"/>
      <c r="I457" s="261"/>
      <c r="J457" s="261"/>
      <c r="K457" s="261"/>
      <c r="L457" s="33"/>
      <c r="M457" s="261"/>
      <c r="N457" s="638"/>
      <c r="O457" s="638"/>
      <c r="P457" s="34"/>
      <c r="Q457" s="35"/>
      <c r="R457" s="36"/>
      <c r="S457" s="37"/>
      <c r="T457" s="21"/>
      <c r="U457" s="495"/>
      <c r="V457" s="38"/>
      <c r="W457" s="21"/>
      <c r="X457" s="21"/>
      <c r="Y457" s="21"/>
      <c r="Z457" s="779"/>
      <c r="AA457" s="21"/>
      <c r="AB457" s="30"/>
      <c r="AC457" s="30"/>
      <c r="AD457" s="30"/>
      <c r="AE457" s="13"/>
      <c r="AF457" s="13"/>
      <c r="AG457" s="13"/>
      <c r="AH457" s="13"/>
      <c r="AI457" s="13"/>
      <c r="AJ457" s="13"/>
      <c r="AK457" s="13"/>
      <c r="AL457" s="13"/>
      <c r="AM457" s="13"/>
      <c r="AN457" s="30"/>
      <c r="AO457" s="31"/>
      <c r="AP457" s="39"/>
      <c r="AQ457" s="39"/>
      <c r="AR457" s="31"/>
      <c r="AS457" s="39"/>
      <c r="AT457" s="39"/>
      <c r="AU457" s="39"/>
      <c r="AV457" s="39"/>
      <c r="AW457" s="39"/>
      <c r="AX457" s="13"/>
      <c r="AY457" s="13"/>
      <c r="AZ457" s="13"/>
      <c r="BA457" s="13"/>
      <c r="BB457" s="291"/>
      <c r="BC457" s="302"/>
      <c r="BI457" s="287"/>
    </row>
    <row r="458" spans="1:61" s="282" customFormat="1">
      <c r="A458" s="31"/>
      <c r="B458" s="31"/>
      <c r="C458" s="166"/>
      <c r="D458" s="261"/>
      <c r="E458" s="261"/>
      <c r="F458" s="261"/>
      <c r="G458" s="261"/>
      <c r="H458" s="261"/>
      <c r="I458" s="261"/>
      <c r="J458" s="261"/>
      <c r="K458" s="261"/>
      <c r="L458" s="33"/>
      <c r="M458" s="261"/>
      <c r="N458" s="638"/>
      <c r="O458" s="638"/>
      <c r="P458" s="34"/>
      <c r="Q458" s="35"/>
      <c r="R458" s="36"/>
      <c r="S458" s="37"/>
      <c r="T458" s="21"/>
      <c r="U458" s="495"/>
      <c r="V458" s="38"/>
      <c r="W458" s="21"/>
      <c r="X458" s="21"/>
      <c r="Y458" s="21"/>
      <c r="Z458" s="779"/>
      <c r="AA458" s="21"/>
      <c r="AB458" s="30"/>
      <c r="AC458" s="30"/>
      <c r="AD458" s="30"/>
      <c r="AE458" s="13"/>
      <c r="AF458" s="13"/>
      <c r="AG458" s="13"/>
      <c r="AH458" s="13"/>
      <c r="AI458" s="13"/>
      <c r="AJ458" s="13"/>
      <c r="AK458" s="13"/>
      <c r="AL458" s="13"/>
      <c r="AM458" s="13"/>
      <c r="AN458" s="30"/>
      <c r="AO458" s="31"/>
      <c r="AP458" s="39"/>
      <c r="AQ458" s="39"/>
      <c r="AR458" s="31"/>
      <c r="AS458" s="39"/>
      <c r="AT458" s="39"/>
      <c r="AU458" s="39"/>
      <c r="AV458" s="39"/>
      <c r="AW458" s="39"/>
      <c r="AX458" s="13"/>
      <c r="AY458" s="13"/>
      <c r="AZ458" s="13"/>
      <c r="BA458" s="13"/>
      <c r="BB458" s="291"/>
      <c r="BC458" s="302"/>
      <c r="BI458" s="287"/>
    </row>
    <row r="459" spans="1:61" s="282" customFormat="1">
      <c r="A459" s="31"/>
      <c r="B459" s="31"/>
      <c r="C459" s="166"/>
      <c r="D459" s="261"/>
      <c r="E459" s="261"/>
      <c r="F459" s="261"/>
      <c r="G459" s="261"/>
      <c r="H459" s="261"/>
      <c r="I459" s="261"/>
      <c r="J459" s="261"/>
      <c r="K459" s="261"/>
      <c r="L459" s="33"/>
      <c r="M459" s="261"/>
      <c r="N459" s="638"/>
      <c r="O459" s="638"/>
      <c r="P459" s="34"/>
      <c r="Q459" s="35"/>
      <c r="R459" s="36"/>
      <c r="S459" s="37"/>
      <c r="T459" s="21"/>
      <c r="U459" s="495"/>
      <c r="V459" s="38"/>
      <c r="W459" s="21"/>
      <c r="X459" s="21"/>
      <c r="Y459" s="21"/>
      <c r="Z459" s="779"/>
      <c r="AA459" s="21"/>
      <c r="AB459" s="30"/>
      <c r="AC459" s="30"/>
      <c r="AD459" s="30"/>
      <c r="AE459" s="13"/>
      <c r="AF459" s="13"/>
      <c r="AG459" s="13"/>
      <c r="AH459" s="13"/>
      <c r="AI459" s="13"/>
      <c r="AJ459" s="13"/>
      <c r="AK459" s="13"/>
      <c r="AL459" s="13"/>
      <c r="AM459" s="13"/>
      <c r="AN459" s="30"/>
      <c r="AO459" s="31"/>
      <c r="AP459" s="39"/>
      <c r="AQ459" s="39"/>
      <c r="AR459" s="31"/>
      <c r="AS459" s="39"/>
      <c r="AT459" s="39"/>
      <c r="AU459" s="39"/>
      <c r="AV459" s="39"/>
      <c r="AW459" s="39"/>
      <c r="AX459" s="13"/>
      <c r="AY459" s="13"/>
      <c r="AZ459" s="13"/>
      <c r="BA459" s="13"/>
      <c r="BB459" s="291"/>
      <c r="BC459" s="302"/>
      <c r="BI459" s="287"/>
    </row>
    <row r="460" spans="1:61" s="282" customFormat="1">
      <c r="A460" s="31"/>
      <c r="B460" s="31"/>
      <c r="C460" s="166"/>
      <c r="D460" s="261"/>
      <c r="E460" s="261"/>
      <c r="F460" s="261"/>
      <c r="G460" s="261"/>
      <c r="H460" s="261"/>
      <c r="I460" s="261"/>
      <c r="J460" s="261"/>
      <c r="K460" s="261"/>
      <c r="L460" s="33"/>
      <c r="M460" s="261"/>
      <c r="N460" s="638"/>
      <c r="O460" s="638"/>
      <c r="P460" s="34"/>
      <c r="Q460" s="35"/>
      <c r="R460" s="36"/>
      <c r="S460" s="37"/>
      <c r="T460" s="21"/>
      <c r="U460" s="495"/>
      <c r="V460" s="38"/>
      <c r="W460" s="21"/>
      <c r="X460" s="21"/>
      <c r="Y460" s="21"/>
      <c r="Z460" s="779"/>
      <c r="AA460" s="21"/>
      <c r="AB460" s="30"/>
      <c r="AC460" s="30"/>
      <c r="AD460" s="30"/>
      <c r="AE460" s="13"/>
      <c r="AF460" s="13"/>
      <c r="AG460" s="13"/>
      <c r="AH460" s="13"/>
      <c r="AI460" s="13"/>
      <c r="AJ460" s="13"/>
      <c r="AK460" s="13"/>
      <c r="AL460" s="13"/>
      <c r="AM460" s="13"/>
      <c r="AN460" s="30"/>
      <c r="AO460" s="31"/>
      <c r="AP460" s="39"/>
      <c r="AQ460" s="39"/>
      <c r="AR460" s="31"/>
      <c r="AS460" s="39"/>
      <c r="AT460" s="39"/>
      <c r="AU460" s="39"/>
      <c r="AV460" s="39"/>
      <c r="AW460" s="39"/>
      <c r="AX460" s="13"/>
      <c r="AY460" s="13"/>
      <c r="AZ460" s="13"/>
      <c r="BA460" s="13"/>
      <c r="BB460" s="291"/>
      <c r="BC460" s="302"/>
      <c r="BI460" s="287"/>
    </row>
    <row r="461" spans="1:61" s="282" customFormat="1">
      <c r="A461" s="31"/>
      <c r="B461" s="31"/>
      <c r="C461" s="166"/>
      <c r="D461" s="261"/>
      <c r="E461" s="261"/>
      <c r="F461" s="261"/>
      <c r="G461" s="261"/>
      <c r="H461" s="261"/>
      <c r="I461" s="261"/>
      <c r="J461" s="261"/>
      <c r="K461" s="261"/>
      <c r="L461" s="33"/>
      <c r="M461" s="261"/>
      <c r="N461" s="638"/>
      <c r="O461" s="638"/>
      <c r="P461" s="34"/>
      <c r="Q461" s="35"/>
      <c r="R461" s="36"/>
      <c r="S461" s="37"/>
      <c r="T461" s="21"/>
      <c r="U461" s="495"/>
      <c r="V461" s="38"/>
      <c r="W461" s="21"/>
      <c r="X461" s="21"/>
      <c r="Y461" s="21"/>
      <c r="Z461" s="779"/>
      <c r="AA461" s="21"/>
      <c r="AB461" s="30"/>
      <c r="AC461" s="30"/>
      <c r="AD461" s="30"/>
      <c r="AE461" s="13"/>
      <c r="AF461" s="13"/>
      <c r="AG461" s="13"/>
      <c r="AH461" s="13"/>
      <c r="AI461" s="13"/>
      <c r="AJ461" s="13"/>
      <c r="AK461" s="13"/>
      <c r="AL461" s="13"/>
      <c r="AM461" s="13"/>
      <c r="AN461" s="30"/>
      <c r="AO461" s="31"/>
      <c r="AP461" s="39"/>
      <c r="AQ461" s="39"/>
      <c r="AR461" s="31"/>
      <c r="AS461" s="39"/>
      <c r="AT461" s="39"/>
      <c r="AU461" s="39"/>
      <c r="AV461" s="39"/>
      <c r="AW461" s="39"/>
      <c r="AX461" s="13"/>
      <c r="AY461" s="13"/>
      <c r="AZ461" s="13"/>
      <c r="BA461" s="13"/>
      <c r="BB461" s="291"/>
      <c r="BC461" s="302"/>
      <c r="BI461" s="287"/>
    </row>
    <row r="462" spans="1:61" s="282" customFormat="1">
      <c r="A462" s="31"/>
      <c r="B462" s="31"/>
      <c r="C462" s="166"/>
      <c r="D462" s="261"/>
      <c r="E462" s="261"/>
      <c r="F462" s="261"/>
      <c r="G462" s="261"/>
      <c r="H462" s="261"/>
      <c r="I462" s="261"/>
      <c r="J462" s="261"/>
      <c r="K462" s="261"/>
      <c r="L462" s="33"/>
      <c r="M462" s="261"/>
      <c r="N462" s="638"/>
      <c r="O462" s="638"/>
      <c r="P462" s="34"/>
      <c r="Q462" s="35"/>
      <c r="R462" s="36"/>
      <c r="S462" s="37"/>
      <c r="T462" s="21"/>
      <c r="U462" s="495"/>
      <c r="V462" s="38"/>
      <c r="W462" s="21"/>
      <c r="X462" s="21"/>
      <c r="Y462" s="21"/>
      <c r="Z462" s="779"/>
      <c r="AA462" s="21"/>
      <c r="AB462" s="30"/>
      <c r="AC462" s="30"/>
      <c r="AD462" s="30"/>
      <c r="AE462" s="13"/>
      <c r="AF462" s="13"/>
      <c r="AG462" s="13"/>
      <c r="AH462" s="13"/>
      <c r="AI462" s="13"/>
      <c r="AJ462" s="13"/>
      <c r="AK462" s="13"/>
      <c r="AL462" s="13"/>
      <c r="AM462" s="13"/>
      <c r="AN462" s="30"/>
      <c r="AO462" s="31"/>
      <c r="AP462" s="39"/>
      <c r="AQ462" s="39"/>
      <c r="AR462" s="31"/>
      <c r="AS462" s="39"/>
      <c r="AT462" s="39"/>
      <c r="AU462" s="39"/>
      <c r="AV462" s="39"/>
      <c r="AW462" s="39"/>
      <c r="AX462" s="13"/>
      <c r="AY462" s="13"/>
      <c r="AZ462" s="13"/>
      <c r="BA462" s="13"/>
      <c r="BB462" s="291"/>
      <c r="BC462" s="302"/>
      <c r="BI462" s="287"/>
    </row>
    <row r="463" spans="1:61" s="282" customFormat="1">
      <c r="A463" s="31"/>
      <c r="B463" s="31"/>
      <c r="C463" s="166"/>
      <c r="D463" s="261"/>
      <c r="E463" s="261"/>
      <c r="F463" s="261"/>
      <c r="G463" s="261"/>
      <c r="H463" s="261"/>
      <c r="I463" s="261"/>
      <c r="J463" s="261"/>
      <c r="K463" s="261"/>
      <c r="L463" s="33"/>
      <c r="M463" s="261"/>
      <c r="N463" s="638"/>
      <c r="O463" s="638"/>
      <c r="P463" s="34"/>
      <c r="Q463" s="35"/>
      <c r="R463" s="36"/>
      <c r="S463" s="37"/>
      <c r="T463" s="21"/>
      <c r="U463" s="495"/>
      <c r="V463" s="38"/>
      <c r="W463" s="21"/>
      <c r="X463" s="21"/>
      <c r="Y463" s="21"/>
      <c r="Z463" s="779"/>
      <c r="AA463" s="21"/>
      <c r="AB463" s="30"/>
      <c r="AC463" s="30"/>
      <c r="AD463" s="30"/>
      <c r="AE463" s="13"/>
      <c r="AF463" s="13"/>
      <c r="AG463" s="13"/>
      <c r="AH463" s="13"/>
      <c r="AI463" s="13"/>
      <c r="AJ463" s="13"/>
      <c r="AK463" s="13"/>
      <c r="AL463" s="13"/>
      <c r="AM463" s="13"/>
      <c r="AN463" s="30"/>
      <c r="AO463" s="31"/>
      <c r="AP463" s="39"/>
      <c r="AQ463" s="39"/>
      <c r="AR463" s="31"/>
      <c r="AS463" s="39"/>
      <c r="AT463" s="39"/>
      <c r="AU463" s="39"/>
      <c r="AV463" s="39"/>
      <c r="AW463" s="39"/>
      <c r="AX463" s="13"/>
      <c r="AY463" s="13"/>
      <c r="AZ463" s="13"/>
      <c r="BA463" s="13"/>
      <c r="BB463" s="291"/>
      <c r="BC463" s="302"/>
      <c r="BI463" s="287"/>
    </row>
    <row r="464" spans="1:61" s="282" customFormat="1">
      <c r="A464" s="31"/>
      <c r="B464" s="31"/>
      <c r="C464" s="166"/>
      <c r="D464" s="261"/>
      <c r="E464" s="261"/>
      <c r="F464" s="261"/>
      <c r="G464" s="261"/>
      <c r="H464" s="261"/>
      <c r="I464" s="261"/>
      <c r="J464" s="261"/>
      <c r="K464" s="261"/>
      <c r="L464" s="33"/>
      <c r="M464" s="261"/>
      <c r="N464" s="638"/>
      <c r="O464" s="638"/>
      <c r="P464" s="34"/>
      <c r="Q464" s="35"/>
      <c r="R464" s="36"/>
      <c r="S464" s="37"/>
      <c r="T464" s="21"/>
      <c r="U464" s="495"/>
      <c r="V464" s="38"/>
      <c r="W464" s="21"/>
      <c r="X464" s="21"/>
      <c r="Y464" s="21"/>
      <c r="Z464" s="779"/>
      <c r="AA464" s="21"/>
      <c r="AB464" s="30"/>
      <c r="AC464" s="30"/>
      <c r="AD464" s="30"/>
      <c r="AE464" s="13"/>
      <c r="AF464" s="13"/>
      <c r="AG464" s="13"/>
      <c r="AH464" s="13"/>
      <c r="AI464" s="13"/>
      <c r="AJ464" s="13"/>
      <c r="AK464" s="13"/>
      <c r="AL464" s="13"/>
      <c r="AM464" s="13"/>
      <c r="AN464" s="30"/>
      <c r="AO464" s="31"/>
      <c r="AP464" s="39"/>
      <c r="AQ464" s="39"/>
      <c r="AR464" s="31"/>
      <c r="AS464" s="39"/>
      <c r="AT464" s="39"/>
      <c r="AU464" s="39"/>
      <c r="AV464" s="39"/>
      <c r="AW464" s="39"/>
      <c r="AX464" s="13"/>
      <c r="AY464" s="13"/>
      <c r="AZ464" s="13"/>
      <c r="BA464" s="13"/>
      <c r="BB464" s="291"/>
      <c r="BC464" s="302"/>
      <c r="BI464" s="287"/>
    </row>
    <row r="465" spans="1:61" s="282" customFormat="1">
      <c r="A465" s="31"/>
      <c r="B465" s="31"/>
      <c r="C465" s="166"/>
      <c r="D465" s="261"/>
      <c r="E465" s="261"/>
      <c r="F465" s="261"/>
      <c r="G465" s="261"/>
      <c r="H465" s="261"/>
      <c r="I465" s="261"/>
      <c r="J465" s="261"/>
      <c r="K465" s="261"/>
      <c r="L465" s="33"/>
      <c r="M465" s="261"/>
      <c r="N465" s="638"/>
      <c r="O465" s="638"/>
      <c r="P465" s="34"/>
      <c r="Q465" s="35"/>
      <c r="R465" s="36"/>
      <c r="S465" s="37"/>
      <c r="T465" s="21"/>
      <c r="U465" s="495"/>
      <c r="V465" s="38"/>
      <c r="W465" s="21"/>
      <c r="X465" s="21"/>
      <c r="Y465" s="21"/>
      <c r="Z465" s="779"/>
      <c r="AA465" s="21"/>
      <c r="AB465" s="30"/>
      <c r="AC465" s="30"/>
      <c r="AD465" s="30"/>
      <c r="AE465" s="13"/>
      <c r="AF465" s="13"/>
      <c r="AG465" s="13"/>
      <c r="AH465" s="13"/>
      <c r="AI465" s="13"/>
      <c r="AJ465" s="13"/>
      <c r="AK465" s="13"/>
      <c r="AL465" s="13"/>
      <c r="AM465" s="13"/>
      <c r="AN465" s="30"/>
      <c r="AO465" s="31"/>
      <c r="AP465" s="39"/>
      <c r="AQ465" s="39"/>
      <c r="AR465" s="31"/>
      <c r="AS465" s="39"/>
      <c r="AT465" s="39"/>
      <c r="AU465" s="39"/>
      <c r="AV465" s="39"/>
      <c r="AW465" s="39"/>
      <c r="AX465" s="13"/>
      <c r="AY465" s="13"/>
      <c r="AZ465" s="13"/>
      <c r="BA465" s="13"/>
      <c r="BB465" s="291"/>
      <c r="BC465" s="302"/>
      <c r="BI465" s="287"/>
    </row>
    <row r="466" spans="1:61" s="282" customFormat="1">
      <c r="A466" s="31"/>
      <c r="B466" s="31"/>
      <c r="C466" s="166"/>
      <c r="D466" s="261"/>
      <c r="E466" s="261"/>
      <c r="F466" s="261"/>
      <c r="G466" s="261"/>
      <c r="H466" s="261"/>
      <c r="I466" s="261"/>
      <c r="J466" s="261"/>
      <c r="K466" s="261"/>
      <c r="L466" s="33"/>
      <c r="M466" s="261"/>
      <c r="N466" s="638"/>
      <c r="O466" s="638"/>
      <c r="P466" s="34"/>
      <c r="Q466" s="35"/>
      <c r="R466" s="36"/>
      <c r="S466" s="37"/>
      <c r="T466" s="21"/>
      <c r="U466" s="495"/>
      <c r="V466" s="38"/>
      <c r="W466" s="21"/>
      <c r="X466" s="21"/>
      <c r="Y466" s="21"/>
      <c r="Z466" s="779"/>
      <c r="AA466" s="21"/>
      <c r="AB466" s="30"/>
      <c r="AC466" s="30"/>
      <c r="AD466" s="30"/>
      <c r="AE466" s="13"/>
      <c r="AF466" s="13"/>
      <c r="AG466" s="13"/>
      <c r="AH466" s="13"/>
      <c r="AI466" s="13"/>
      <c r="AJ466" s="13"/>
      <c r="AK466" s="13"/>
      <c r="AL466" s="13"/>
      <c r="AM466" s="13"/>
      <c r="AN466" s="30"/>
      <c r="AO466" s="31"/>
      <c r="AP466" s="39"/>
      <c r="AQ466" s="39"/>
      <c r="AR466" s="31"/>
      <c r="AS466" s="39"/>
      <c r="AT466" s="39"/>
      <c r="AU466" s="39"/>
      <c r="AV466" s="39"/>
      <c r="AW466" s="39"/>
      <c r="AX466" s="13"/>
      <c r="AY466" s="13"/>
      <c r="AZ466" s="13"/>
      <c r="BA466" s="13"/>
      <c r="BB466" s="291"/>
      <c r="BC466" s="302"/>
      <c r="BI466" s="287"/>
    </row>
    <row r="467" spans="1:61" s="282" customFormat="1">
      <c r="A467" s="31"/>
      <c r="B467" s="31"/>
      <c r="C467" s="166"/>
      <c r="D467" s="261"/>
      <c r="E467" s="261"/>
      <c r="F467" s="261"/>
      <c r="G467" s="261"/>
      <c r="H467" s="261"/>
      <c r="I467" s="261"/>
      <c r="J467" s="261"/>
      <c r="K467" s="261"/>
      <c r="L467" s="33"/>
      <c r="M467" s="261"/>
      <c r="N467" s="638"/>
      <c r="O467" s="638"/>
      <c r="P467" s="34"/>
      <c r="Q467" s="35"/>
      <c r="R467" s="36"/>
      <c r="S467" s="37"/>
      <c r="T467" s="21"/>
      <c r="U467" s="495"/>
      <c r="V467" s="38"/>
      <c r="W467" s="21"/>
      <c r="X467" s="21"/>
      <c r="Y467" s="21"/>
      <c r="Z467" s="779"/>
      <c r="AA467" s="21"/>
      <c r="AB467" s="30"/>
      <c r="AC467" s="30"/>
      <c r="AD467" s="30"/>
      <c r="AE467" s="13"/>
      <c r="AF467" s="13"/>
      <c r="AG467" s="13"/>
      <c r="AH467" s="13"/>
      <c r="AI467" s="13"/>
      <c r="AJ467" s="13"/>
      <c r="AK467" s="13"/>
      <c r="AL467" s="13"/>
      <c r="AM467" s="13"/>
      <c r="AN467" s="30"/>
      <c r="AO467" s="31"/>
      <c r="AP467" s="39"/>
      <c r="AQ467" s="39"/>
      <c r="AR467" s="31"/>
      <c r="AS467" s="39"/>
      <c r="AT467" s="39"/>
      <c r="AU467" s="39"/>
      <c r="AV467" s="39"/>
      <c r="AW467" s="39"/>
      <c r="AX467" s="13"/>
      <c r="AY467" s="13"/>
      <c r="AZ467" s="13"/>
      <c r="BA467" s="13"/>
      <c r="BB467" s="291"/>
      <c r="BC467" s="302"/>
      <c r="BI467" s="287"/>
    </row>
    <row r="468" spans="1:61" s="282" customFormat="1">
      <c r="A468" s="31"/>
      <c r="B468" s="31"/>
      <c r="C468" s="166"/>
      <c r="D468" s="261"/>
      <c r="E468" s="261"/>
      <c r="F468" s="261"/>
      <c r="G468" s="261"/>
      <c r="H468" s="261"/>
      <c r="I468" s="261"/>
      <c r="J468" s="261"/>
      <c r="K468" s="261"/>
      <c r="L468" s="33"/>
      <c r="M468" s="261"/>
      <c r="N468" s="638"/>
      <c r="O468" s="638"/>
      <c r="P468" s="34"/>
      <c r="Q468" s="35"/>
      <c r="R468" s="36"/>
      <c r="S468" s="37"/>
      <c r="T468" s="21"/>
      <c r="U468" s="495"/>
      <c r="V468" s="38"/>
      <c r="W468" s="21"/>
      <c r="X468" s="21"/>
      <c r="Y468" s="21"/>
      <c r="Z468" s="779"/>
      <c r="AA468" s="21"/>
      <c r="AB468" s="30"/>
      <c r="AC468" s="30"/>
      <c r="AD468" s="30"/>
      <c r="AE468" s="13"/>
      <c r="AF468" s="13"/>
      <c r="AG468" s="13"/>
      <c r="AH468" s="13"/>
      <c r="AI468" s="13"/>
      <c r="AJ468" s="13"/>
      <c r="AK468" s="13"/>
      <c r="AL468" s="13"/>
      <c r="AM468" s="13"/>
      <c r="AN468" s="30"/>
      <c r="AO468" s="31"/>
      <c r="AP468" s="39"/>
      <c r="AQ468" s="39"/>
      <c r="AR468" s="31"/>
      <c r="AS468" s="39"/>
      <c r="AT468" s="39"/>
      <c r="AU468" s="39"/>
      <c r="AV468" s="39"/>
      <c r="AW468" s="39"/>
      <c r="AX468" s="13"/>
      <c r="AY468" s="13"/>
      <c r="AZ468" s="13"/>
      <c r="BA468" s="13"/>
      <c r="BB468" s="291"/>
      <c r="BC468" s="302"/>
      <c r="BI468" s="287"/>
    </row>
    <row r="469" spans="1:61" s="282" customFormat="1">
      <c r="A469" s="31"/>
      <c r="B469" s="31"/>
      <c r="C469" s="166"/>
      <c r="D469" s="261"/>
      <c r="E469" s="261"/>
      <c r="F469" s="261"/>
      <c r="G469" s="261"/>
      <c r="H469" s="261"/>
      <c r="I469" s="261"/>
      <c r="J469" s="261"/>
      <c r="K469" s="261"/>
      <c r="L469" s="33"/>
      <c r="M469" s="261"/>
      <c r="N469" s="638"/>
      <c r="O469" s="638"/>
      <c r="P469" s="34"/>
      <c r="Q469" s="35"/>
      <c r="R469" s="36"/>
      <c r="S469" s="37"/>
      <c r="T469" s="21"/>
      <c r="U469" s="495"/>
      <c r="V469" s="38"/>
      <c r="W469" s="21"/>
      <c r="X469" s="21"/>
      <c r="Y469" s="21"/>
      <c r="Z469" s="779"/>
      <c r="AA469" s="21"/>
      <c r="AB469" s="30"/>
      <c r="AC469" s="30"/>
      <c r="AD469" s="30"/>
      <c r="AE469" s="13"/>
      <c r="AF469" s="13"/>
      <c r="AG469" s="13"/>
      <c r="AH469" s="13"/>
      <c r="AI469" s="13"/>
      <c r="AJ469" s="13"/>
      <c r="AK469" s="13"/>
      <c r="AL469" s="13"/>
      <c r="AM469" s="13"/>
      <c r="AN469" s="30"/>
      <c r="AO469" s="31"/>
      <c r="AP469" s="39"/>
      <c r="AQ469" s="39"/>
      <c r="AR469" s="31"/>
      <c r="AS469" s="39"/>
      <c r="AT469" s="39"/>
      <c r="AU469" s="39"/>
      <c r="AV469" s="39"/>
      <c r="AW469" s="39"/>
      <c r="AX469" s="13"/>
      <c r="AY469" s="13"/>
      <c r="AZ469" s="13"/>
      <c r="BA469" s="13"/>
      <c r="BB469" s="291"/>
      <c r="BC469" s="302"/>
      <c r="BI469" s="287"/>
    </row>
    <row r="470" spans="1:61" s="282" customFormat="1">
      <c r="A470" s="31"/>
      <c r="B470" s="31"/>
      <c r="C470" s="166"/>
      <c r="D470" s="261"/>
      <c r="E470" s="261"/>
      <c r="F470" s="261"/>
      <c r="G470" s="261"/>
      <c r="H470" s="261"/>
      <c r="I470" s="261"/>
      <c r="J470" s="261"/>
      <c r="K470" s="261"/>
      <c r="L470" s="33"/>
      <c r="M470" s="261"/>
      <c r="N470" s="638"/>
      <c r="O470" s="638"/>
      <c r="P470" s="34"/>
      <c r="Q470" s="35"/>
      <c r="R470" s="36"/>
      <c r="S470" s="37"/>
      <c r="T470" s="21"/>
      <c r="U470" s="495"/>
      <c r="V470" s="38"/>
      <c r="W470" s="21"/>
      <c r="X470" s="21"/>
      <c r="Y470" s="21"/>
      <c r="Z470" s="779"/>
      <c r="AA470" s="21"/>
      <c r="AB470" s="30"/>
      <c r="AC470" s="30"/>
      <c r="AD470" s="30"/>
      <c r="AE470" s="13"/>
      <c r="AF470" s="13"/>
      <c r="AG470" s="13"/>
      <c r="AH470" s="13"/>
      <c r="AI470" s="13"/>
      <c r="AJ470" s="13"/>
      <c r="AK470" s="13"/>
      <c r="AL470" s="13"/>
      <c r="AM470" s="13"/>
      <c r="AN470" s="30"/>
      <c r="AO470" s="31"/>
      <c r="AP470" s="39"/>
      <c r="AQ470" s="39"/>
      <c r="AR470" s="31"/>
      <c r="AS470" s="39"/>
      <c r="AT470" s="39"/>
      <c r="AU470" s="39"/>
      <c r="AV470" s="39"/>
      <c r="AW470" s="39"/>
      <c r="AX470" s="13"/>
      <c r="AY470" s="13"/>
      <c r="AZ470" s="13"/>
      <c r="BA470" s="13"/>
      <c r="BB470" s="291"/>
      <c r="BC470" s="302"/>
      <c r="BI470" s="287"/>
    </row>
    <row r="471" spans="1:61" s="282" customFormat="1">
      <c r="A471" s="31"/>
      <c r="B471" s="31"/>
      <c r="C471" s="166"/>
      <c r="D471" s="261"/>
      <c r="E471" s="261"/>
      <c r="F471" s="261"/>
      <c r="G471" s="261"/>
      <c r="H471" s="261"/>
      <c r="I471" s="261"/>
      <c r="J471" s="261"/>
      <c r="K471" s="261"/>
      <c r="L471" s="33"/>
      <c r="M471" s="261"/>
      <c r="N471" s="638"/>
      <c r="O471" s="638"/>
      <c r="P471" s="34"/>
      <c r="Q471" s="35"/>
      <c r="R471" s="36"/>
      <c r="S471" s="37"/>
      <c r="T471" s="21"/>
      <c r="U471" s="495"/>
      <c r="V471" s="38"/>
      <c r="W471" s="21"/>
      <c r="X471" s="21"/>
      <c r="Y471" s="21"/>
      <c r="Z471" s="779"/>
      <c r="AA471" s="21"/>
      <c r="AB471" s="30"/>
      <c r="AC471" s="30"/>
      <c r="AD471" s="30"/>
      <c r="AE471" s="13"/>
      <c r="AF471" s="13"/>
      <c r="AG471" s="13"/>
      <c r="AH471" s="13"/>
      <c r="AI471" s="13"/>
      <c r="AJ471" s="13"/>
      <c r="AK471" s="13"/>
      <c r="AL471" s="13"/>
      <c r="AM471" s="13"/>
      <c r="AN471" s="30"/>
      <c r="AO471" s="31"/>
      <c r="AP471" s="39"/>
      <c r="AQ471" s="39"/>
      <c r="AR471" s="31"/>
      <c r="AS471" s="39"/>
      <c r="AT471" s="39"/>
      <c r="AU471" s="39"/>
      <c r="AV471" s="39"/>
      <c r="AW471" s="39"/>
      <c r="AX471" s="13"/>
      <c r="AY471" s="13"/>
      <c r="AZ471" s="13"/>
      <c r="BA471" s="13"/>
      <c r="BB471" s="291"/>
      <c r="BC471" s="302"/>
      <c r="BI471" s="287"/>
    </row>
    <row r="472" spans="1:61" s="282" customFormat="1">
      <c r="A472" s="31"/>
      <c r="B472" s="31"/>
      <c r="C472" s="166"/>
      <c r="D472" s="261"/>
      <c r="E472" s="261"/>
      <c r="F472" s="261"/>
      <c r="G472" s="261"/>
      <c r="H472" s="261"/>
      <c r="I472" s="261"/>
      <c r="J472" s="261"/>
      <c r="K472" s="261"/>
      <c r="L472" s="33"/>
      <c r="M472" s="261"/>
      <c r="N472" s="638"/>
      <c r="O472" s="638"/>
      <c r="P472" s="34"/>
      <c r="Q472" s="35"/>
      <c r="R472" s="36"/>
      <c r="S472" s="37"/>
      <c r="T472" s="21"/>
      <c r="U472" s="495"/>
      <c r="V472" s="38"/>
      <c r="W472" s="21"/>
      <c r="X472" s="21"/>
      <c r="Y472" s="21"/>
      <c r="Z472" s="779"/>
      <c r="AA472" s="21"/>
      <c r="AB472" s="30"/>
      <c r="AC472" s="30"/>
      <c r="AD472" s="30"/>
      <c r="AE472" s="13"/>
      <c r="AF472" s="13"/>
      <c r="AG472" s="13"/>
      <c r="AH472" s="13"/>
      <c r="AI472" s="13"/>
      <c r="AJ472" s="13"/>
      <c r="AK472" s="13"/>
      <c r="AL472" s="13"/>
      <c r="AM472" s="13"/>
      <c r="AN472" s="30"/>
      <c r="AO472" s="31"/>
      <c r="AP472" s="39"/>
      <c r="AQ472" s="39"/>
      <c r="AR472" s="31"/>
      <c r="AS472" s="39"/>
      <c r="AT472" s="39"/>
      <c r="AU472" s="39"/>
      <c r="AV472" s="39"/>
      <c r="AW472" s="39"/>
      <c r="AX472" s="13"/>
      <c r="AY472" s="13"/>
      <c r="AZ472" s="13"/>
      <c r="BA472" s="13"/>
      <c r="BB472" s="291"/>
      <c r="BC472" s="302"/>
      <c r="BI472" s="287"/>
    </row>
    <row r="473" spans="1:61" s="282" customFormat="1">
      <c r="A473" s="31"/>
      <c r="B473" s="31"/>
      <c r="C473" s="166"/>
      <c r="D473" s="261"/>
      <c r="E473" s="261"/>
      <c r="F473" s="261"/>
      <c r="G473" s="261"/>
      <c r="H473" s="261"/>
      <c r="I473" s="261"/>
      <c r="J473" s="261"/>
      <c r="K473" s="261"/>
      <c r="L473" s="33"/>
      <c r="M473" s="261"/>
      <c r="N473" s="638"/>
      <c r="O473" s="638"/>
      <c r="P473" s="34"/>
      <c r="Q473" s="35"/>
      <c r="R473" s="36"/>
      <c r="S473" s="37"/>
      <c r="T473" s="21"/>
      <c r="U473" s="495"/>
      <c r="V473" s="38"/>
      <c r="W473" s="21"/>
      <c r="X473" s="21"/>
      <c r="Y473" s="21"/>
      <c r="Z473" s="779"/>
      <c r="AA473" s="21"/>
      <c r="AB473" s="30"/>
      <c r="AC473" s="30"/>
      <c r="AD473" s="30"/>
      <c r="AE473" s="13"/>
      <c r="AF473" s="13"/>
      <c r="AG473" s="13"/>
      <c r="AH473" s="13"/>
      <c r="AI473" s="13"/>
      <c r="AJ473" s="13"/>
      <c r="AK473" s="13"/>
      <c r="AL473" s="13"/>
      <c r="AM473" s="13"/>
      <c r="AN473" s="30"/>
      <c r="AO473" s="31"/>
      <c r="AP473" s="39"/>
      <c r="AQ473" s="39"/>
      <c r="AR473" s="31"/>
      <c r="AS473" s="39"/>
      <c r="AT473" s="39"/>
      <c r="AU473" s="39"/>
      <c r="AV473" s="39"/>
      <c r="AW473" s="39"/>
      <c r="AX473" s="13"/>
      <c r="AY473" s="13"/>
      <c r="AZ473" s="13"/>
      <c r="BA473" s="13"/>
      <c r="BB473" s="291"/>
      <c r="BC473" s="302"/>
      <c r="BI473" s="287"/>
    </row>
    <row r="474" spans="1:61" s="282" customFormat="1">
      <c r="A474" s="31"/>
      <c r="B474" s="31"/>
      <c r="C474" s="166"/>
      <c r="D474" s="261"/>
      <c r="E474" s="261"/>
      <c r="F474" s="261"/>
      <c r="G474" s="261"/>
      <c r="H474" s="261"/>
      <c r="I474" s="261"/>
      <c r="J474" s="261"/>
      <c r="K474" s="261"/>
      <c r="L474" s="33"/>
      <c r="M474" s="261"/>
      <c r="N474" s="638"/>
      <c r="O474" s="638"/>
      <c r="P474" s="34"/>
      <c r="Q474" s="35"/>
      <c r="R474" s="36"/>
      <c r="S474" s="37"/>
      <c r="T474" s="21"/>
      <c r="U474" s="495"/>
      <c r="V474" s="38"/>
      <c r="W474" s="21"/>
      <c r="X474" s="21"/>
      <c r="Y474" s="21"/>
      <c r="Z474" s="779"/>
      <c r="AA474" s="21"/>
      <c r="AB474" s="30"/>
      <c r="AC474" s="30"/>
      <c r="AD474" s="30"/>
      <c r="AE474" s="13"/>
      <c r="AF474" s="13"/>
      <c r="AG474" s="13"/>
      <c r="AH474" s="13"/>
      <c r="AI474" s="13"/>
      <c r="AJ474" s="13"/>
      <c r="AK474" s="13"/>
      <c r="AL474" s="13"/>
      <c r="AM474" s="13"/>
      <c r="AN474" s="30"/>
      <c r="AO474" s="31"/>
      <c r="AP474" s="39"/>
      <c r="AQ474" s="39"/>
      <c r="AR474" s="31"/>
      <c r="AS474" s="39"/>
      <c r="AT474" s="39"/>
      <c r="AU474" s="39"/>
      <c r="AV474" s="39"/>
      <c r="AW474" s="39"/>
      <c r="AX474" s="13"/>
      <c r="AY474" s="13"/>
      <c r="AZ474" s="13"/>
      <c r="BA474" s="13"/>
      <c r="BB474" s="291"/>
      <c r="BC474" s="302"/>
      <c r="BI474" s="287"/>
    </row>
    <row r="475" spans="1:61" s="282" customFormat="1">
      <c r="A475" s="31"/>
      <c r="B475" s="31"/>
      <c r="C475" s="166"/>
      <c r="D475" s="261"/>
      <c r="E475" s="261"/>
      <c r="F475" s="261"/>
      <c r="G475" s="261"/>
      <c r="H475" s="261"/>
      <c r="I475" s="261"/>
      <c r="J475" s="261"/>
      <c r="K475" s="261"/>
      <c r="L475" s="33"/>
      <c r="M475" s="261"/>
      <c r="N475" s="638"/>
      <c r="O475" s="638"/>
      <c r="P475" s="34"/>
      <c r="Q475" s="35"/>
      <c r="R475" s="36"/>
      <c r="S475" s="37"/>
      <c r="T475" s="21"/>
      <c r="U475" s="495"/>
      <c r="V475" s="38"/>
      <c r="W475" s="21"/>
      <c r="X475" s="21"/>
      <c r="Y475" s="21"/>
      <c r="Z475" s="779"/>
      <c r="AA475" s="21"/>
      <c r="AB475" s="30"/>
      <c r="AC475" s="30"/>
      <c r="AD475" s="30"/>
      <c r="AE475" s="13"/>
      <c r="AF475" s="13"/>
      <c r="AG475" s="13"/>
      <c r="AH475" s="13"/>
      <c r="AI475" s="13"/>
      <c r="AJ475" s="13"/>
      <c r="AK475" s="13"/>
      <c r="AL475" s="13"/>
      <c r="AM475" s="13"/>
      <c r="AN475" s="30"/>
      <c r="AO475" s="31"/>
      <c r="AP475" s="39"/>
      <c r="AQ475" s="39"/>
      <c r="AR475" s="31"/>
      <c r="AS475" s="39"/>
      <c r="AT475" s="39"/>
      <c r="AU475" s="39"/>
      <c r="AV475" s="39"/>
      <c r="AW475" s="39"/>
      <c r="AX475" s="13"/>
      <c r="AY475" s="13"/>
      <c r="AZ475" s="13"/>
      <c r="BA475" s="13"/>
      <c r="BB475" s="291"/>
      <c r="BC475" s="302"/>
      <c r="BI475" s="287"/>
    </row>
    <row r="476" spans="1:61" s="282" customFormat="1">
      <c r="A476" s="31"/>
      <c r="B476" s="31"/>
      <c r="C476" s="166"/>
      <c r="D476" s="261"/>
      <c r="E476" s="261"/>
      <c r="F476" s="261"/>
      <c r="G476" s="261"/>
      <c r="H476" s="261"/>
      <c r="I476" s="261"/>
      <c r="J476" s="261"/>
      <c r="K476" s="261"/>
      <c r="L476" s="33"/>
      <c r="M476" s="261"/>
      <c r="N476" s="638"/>
      <c r="O476" s="638"/>
      <c r="P476" s="34"/>
      <c r="Q476" s="35"/>
      <c r="R476" s="36"/>
      <c r="S476" s="37"/>
      <c r="T476" s="21"/>
      <c r="U476" s="495"/>
      <c r="V476" s="38"/>
      <c r="W476" s="21"/>
      <c r="X476" s="21"/>
      <c r="Y476" s="21"/>
      <c r="Z476" s="779"/>
      <c r="AA476" s="21"/>
      <c r="AB476" s="30"/>
      <c r="AC476" s="30"/>
      <c r="AD476" s="30"/>
      <c r="AE476" s="13"/>
      <c r="AF476" s="13"/>
      <c r="AG476" s="13"/>
      <c r="AH476" s="13"/>
      <c r="AI476" s="13"/>
      <c r="AJ476" s="13"/>
      <c r="AK476" s="13"/>
      <c r="AL476" s="13"/>
      <c r="AM476" s="13"/>
      <c r="AN476" s="30"/>
      <c r="AO476" s="31"/>
      <c r="AP476" s="39"/>
      <c r="AQ476" s="39"/>
      <c r="AR476" s="31"/>
      <c r="AS476" s="39"/>
      <c r="AT476" s="39"/>
      <c r="AU476" s="39"/>
      <c r="AV476" s="39"/>
      <c r="AW476" s="39"/>
      <c r="AX476" s="13"/>
      <c r="AY476" s="13"/>
      <c r="AZ476" s="13"/>
      <c r="BA476" s="13"/>
      <c r="BB476" s="291"/>
      <c r="BC476" s="302"/>
      <c r="BI476" s="287"/>
    </row>
    <row r="477" spans="1:61" s="282" customFormat="1">
      <c r="A477" s="31"/>
      <c r="B477" s="31"/>
      <c r="C477" s="166"/>
      <c r="D477" s="261"/>
      <c r="E477" s="261"/>
      <c r="F477" s="261"/>
      <c r="G477" s="261"/>
      <c r="H477" s="261"/>
      <c r="I477" s="261"/>
      <c r="J477" s="261"/>
      <c r="K477" s="261"/>
      <c r="L477" s="33"/>
      <c r="M477" s="261"/>
      <c r="N477" s="638"/>
      <c r="O477" s="638"/>
      <c r="P477" s="34"/>
      <c r="Q477" s="35"/>
      <c r="R477" s="36"/>
      <c r="S477" s="37"/>
      <c r="T477" s="21"/>
      <c r="U477" s="495"/>
      <c r="V477" s="38"/>
      <c r="W477" s="21"/>
      <c r="X477" s="21"/>
      <c r="Y477" s="21"/>
      <c r="Z477" s="779"/>
      <c r="AA477" s="21"/>
      <c r="AB477" s="30"/>
      <c r="AC477" s="30"/>
      <c r="AD477" s="30"/>
      <c r="AE477" s="13"/>
      <c r="AF477" s="13"/>
      <c r="AG477" s="13"/>
      <c r="AH477" s="13"/>
      <c r="AI477" s="13"/>
      <c r="AJ477" s="13"/>
      <c r="AK477" s="13"/>
      <c r="AL477" s="13"/>
      <c r="AM477" s="13"/>
      <c r="AN477" s="30"/>
      <c r="AO477" s="31"/>
      <c r="AP477" s="39"/>
      <c r="AQ477" s="39"/>
      <c r="AR477" s="31"/>
      <c r="AS477" s="39"/>
      <c r="AT477" s="39"/>
      <c r="AU477" s="39"/>
      <c r="AV477" s="39"/>
      <c r="AW477" s="39"/>
      <c r="AX477" s="13"/>
      <c r="AY477" s="13"/>
      <c r="AZ477" s="13"/>
      <c r="BA477" s="13"/>
      <c r="BB477" s="291"/>
      <c r="BC477" s="302"/>
      <c r="BI477" s="287"/>
    </row>
    <row r="478" spans="1:61" s="282" customFormat="1">
      <c r="A478" s="31"/>
      <c r="B478" s="31"/>
      <c r="C478" s="166"/>
      <c r="D478" s="261"/>
      <c r="E478" s="261"/>
      <c r="F478" s="261"/>
      <c r="G478" s="261"/>
      <c r="H478" s="261"/>
      <c r="I478" s="261"/>
      <c r="J478" s="261"/>
      <c r="K478" s="261"/>
      <c r="L478" s="33"/>
      <c r="M478" s="261"/>
      <c r="N478" s="638"/>
      <c r="O478" s="638"/>
      <c r="P478" s="34"/>
      <c r="Q478" s="35"/>
      <c r="R478" s="36"/>
      <c r="S478" s="37"/>
      <c r="T478" s="21"/>
      <c r="U478" s="495"/>
      <c r="V478" s="38"/>
      <c r="W478" s="21"/>
      <c r="X478" s="21"/>
      <c r="Y478" s="21"/>
      <c r="Z478" s="779"/>
      <c r="AA478" s="21"/>
      <c r="AB478" s="30"/>
      <c r="AC478" s="30"/>
      <c r="AD478" s="30"/>
      <c r="AE478" s="13"/>
      <c r="AF478" s="13"/>
      <c r="AG478" s="13"/>
      <c r="AH478" s="13"/>
      <c r="AI478" s="13"/>
      <c r="AJ478" s="13"/>
      <c r="AK478" s="13"/>
      <c r="AL478" s="13"/>
      <c r="AM478" s="13"/>
      <c r="AN478" s="30"/>
      <c r="AO478" s="31"/>
      <c r="AP478" s="39"/>
      <c r="AQ478" s="39"/>
      <c r="AR478" s="31"/>
      <c r="AS478" s="39"/>
      <c r="AT478" s="39"/>
      <c r="AU478" s="39"/>
      <c r="AV478" s="39"/>
      <c r="AW478" s="39"/>
      <c r="AX478" s="13"/>
      <c r="AY478" s="13"/>
      <c r="AZ478" s="13"/>
      <c r="BA478" s="13"/>
      <c r="BB478" s="291"/>
      <c r="BC478" s="302"/>
      <c r="BI478" s="287"/>
    </row>
    <row r="479" spans="1:61" s="282" customFormat="1">
      <c r="A479" s="31"/>
      <c r="B479" s="31"/>
      <c r="C479" s="166"/>
      <c r="D479" s="261"/>
      <c r="E479" s="261"/>
      <c r="F479" s="261"/>
      <c r="G479" s="261"/>
      <c r="H479" s="261"/>
      <c r="I479" s="261"/>
      <c r="J479" s="261"/>
      <c r="K479" s="261"/>
      <c r="L479" s="33"/>
      <c r="M479" s="261"/>
      <c r="N479" s="638"/>
      <c r="O479" s="638"/>
      <c r="P479" s="34"/>
      <c r="Q479" s="35"/>
      <c r="R479" s="36"/>
      <c r="S479" s="37"/>
      <c r="T479" s="21"/>
      <c r="U479" s="495"/>
      <c r="V479" s="38"/>
      <c r="W479" s="21"/>
      <c r="X479" s="21"/>
      <c r="Y479" s="21"/>
      <c r="Z479" s="779"/>
      <c r="AA479" s="21"/>
      <c r="AB479" s="30"/>
      <c r="AC479" s="30"/>
      <c r="AD479" s="30"/>
      <c r="AE479" s="13"/>
      <c r="AF479" s="13"/>
      <c r="AG479" s="13"/>
      <c r="AH479" s="13"/>
      <c r="AI479" s="13"/>
      <c r="AJ479" s="13"/>
      <c r="AK479" s="13"/>
      <c r="AL479" s="13"/>
      <c r="AM479" s="13"/>
      <c r="AN479" s="30"/>
      <c r="AO479" s="31"/>
      <c r="AP479" s="39"/>
      <c r="AQ479" s="39"/>
      <c r="AR479" s="31"/>
      <c r="AS479" s="39"/>
      <c r="AT479" s="39"/>
      <c r="AU479" s="39"/>
      <c r="AV479" s="39"/>
      <c r="AW479" s="39"/>
      <c r="AX479" s="13"/>
      <c r="AY479" s="13"/>
      <c r="AZ479" s="13"/>
      <c r="BA479" s="13"/>
      <c r="BB479" s="291"/>
      <c r="BC479" s="302"/>
      <c r="BI479" s="287"/>
    </row>
    <row r="480" spans="1:61" s="282" customFormat="1">
      <c r="A480" s="31"/>
      <c r="B480" s="31"/>
      <c r="C480" s="166"/>
      <c r="D480" s="261"/>
      <c r="E480" s="261"/>
      <c r="F480" s="261"/>
      <c r="G480" s="261"/>
      <c r="H480" s="261"/>
      <c r="I480" s="261"/>
      <c r="J480" s="261"/>
      <c r="K480" s="261"/>
      <c r="L480" s="33"/>
      <c r="M480" s="261"/>
      <c r="N480" s="638"/>
      <c r="O480" s="638"/>
      <c r="P480" s="34"/>
      <c r="Q480" s="35"/>
      <c r="R480" s="36"/>
      <c r="S480" s="37"/>
      <c r="T480" s="21"/>
      <c r="U480" s="495"/>
      <c r="V480" s="38"/>
      <c r="W480" s="21"/>
      <c r="X480" s="21"/>
      <c r="Y480" s="21"/>
      <c r="Z480" s="779"/>
      <c r="AA480" s="21"/>
      <c r="AB480" s="30"/>
      <c r="AC480" s="30"/>
      <c r="AD480" s="30"/>
      <c r="AE480" s="13"/>
      <c r="AF480" s="13"/>
      <c r="AG480" s="13"/>
      <c r="AH480" s="13"/>
      <c r="AI480" s="13"/>
      <c r="AJ480" s="13"/>
      <c r="AK480" s="13"/>
      <c r="AL480" s="13"/>
      <c r="AM480" s="13"/>
      <c r="AN480" s="30"/>
      <c r="AO480" s="31"/>
      <c r="AP480" s="39"/>
      <c r="AQ480" s="39"/>
      <c r="AR480" s="31"/>
      <c r="AS480" s="39"/>
      <c r="AT480" s="39"/>
      <c r="AU480" s="39"/>
      <c r="AV480" s="39"/>
      <c r="AW480" s="39"/>
      <c r="AX480" s="13"/>
      <c r="AY480" s="13"/>
      <c r="AZ480" s="13"/>
      <c r="BA480" s="13"/>
      <c r="BB480" s="291"/>
      <c r="BC480" s="302"/>
      <c r="BI480" s="287"/>
    </row>
    <row r="481" spans="1:61" s="282" customFormat="1">
      <c r="A481" s="31"/>
      <c r="B481" s="31"/>
      <c r="C481" s="166"/>
      <c r="D481" s="261"/>
      <c r="E481" s="261"/>
      <c r="F481" s="261"/>
      <c r="G481" s="261"/>
      <c r="H481" s="261"/>
      <c r="I481" s="261"/>
      <c r="J481" s="261"/>
      <c r="K481" s="261"/>
      <c r="L481" s="33"/>
      <c r="M481" s="261"/>
      <c r="N481" s="638"/>
      <c r="O481" s="638"/>
      <c r="P481" s="34"/>
      <c r="Q481" s="35"/>
      <c r="R481" s="36"/>
      <c r="S481" s="37"/>
      <c r="T481" s="21"/>
      <c r="U481" s="495"/>
      <c r="V481" s="38"/>
      <c r="W481" s="21"/>
      <c r="X481" s="21"/>
      <c r="Y481" s="21"/>
      <c r="Z481" s="779"/>
      <c r="AA481" s="21"/>
      <c r="AB481" s="30"/>
      <c r="AC481" s="30"/>
      <c r="AD481" s="30"/>
      <c r="AE481" s="13"/>
      <c r="AF481" s="13"/>
      <c r="AG481" s="13"/>
      <c r="AH481" s="13"/>
      <c r="AI481" s="13"/>
      <c r="AJ481" s="13"/>
      <c r="AK481" s="13"/>
      <c r="AL481" s="13"/>
      <c r="AM481" s="13"/>
      <c r="AN481" s="30"/>
      <c r="AO481" s="31"/>
      <c r="AP481" s="39"/>
      <c r="AQ481" s="39"/>
      <c r="AR481" s="31"/>
      <c r="AS481" s="39"/>
      <c r="AT481" s="39"/>
      <c r="AU481" s="39"/>
      <c r="AV481" s="39"/>
      <c r="AW481" s="39"/>
      <c r="AX481" s="13"/>
      <c r="AY481" s="13"/>
      <c r="AZ481" s="13"/>
      <c r="BA481" s="13"/>
      <c r="BB481" s="291"/>
      <c r="BC481" s="302"/>
      <c r="BI481" s="287"/>
    </row>
    <row r="482" spans="1:61" s="282" customFormat="1">
      <c r="A482" s="31"/>
      <c r="B482" s="31"/>
      <c r="C482" s="166"/>
      <c r="D482" s="261"/>
      <c r="E482" s="261"/>
      <c r="F482" s="261"/>
      <c r="G482" s="261"/>
      <c r="H482" s="261"/>
      <c r="I482" s="261"/>
      <c r="J482" s="261"/>
      <c r="K482" s="261"/>
      <c r="L482" s="33"/>
      <c r="M482" s="261"/>
      <c r="N482" s="638"/>
      <c r="O482" s="638"/>
      <c r="P482" s="34"/>
      <c r="Q482" s="35"/>
      <c r="R482" s="36"/>
      <c r="S482" s="37"/>
      <c r="T482" s="21"/>
      <c r="U482" s="495"/>
      <c r="V482" s="38"/>
      <c r="W482" s="21"/>
      <c r="X482" s="21"/>
      <c r="Y482" s="21"/>
      <c r="Z482" s="779"/>
      <c r="AA482" s="21"/>
      <c r="AB482" s="30"/>
      <c r="AC482" s="30"/>
      <c r="AD482" s="30"/>
      <c r="AE482" s="13"/>
      <c r="AF482" s="13"/>
      <c r="AG482" s="13"/>
      <c r="AH482" s="13"/>
      <c r="AI482" s="13"/>
      <c r="AJ482" s="13"/>
      <c r="AK482" s="13"/>
      <c r="AL482" s="13"/>
      <c r="AM482" s="13"/>
      <c r="AN482" s="30"/>
      <c r="AO482" s="31"/>
      <c r="AP482" s="39"/>
      <c r="AQ482" s="39"/>
      <c r="AR482" s="31"/>
      <c r="AS482" s="39"/>
      <c r="AT482" s="39"/>
      <c r="AU482" s="39"/>
      <c r="AV482" s="39"/>
      <c r="AW482" s="39"/>
      <c r="AX482" s="13"/>
      <c r="AY482" s="13"/>
      <c r="AZ482" s="13"/>
      <c r="BA482" s="13"/>
      <c r="BB482" s="291"/>
      <c r="BC482" s="302"/>
      <c r="BI482" s="287"/>
    </row>
    <row r="483" spans="1:61" s="282" customFormat="1">
      <c r="A483" s="31"/>
      <c r="B483" s="31"/>
      <c r="C483" s="166"/>
      <c r="D483" s="261"/>
      <c r="E483" s="261"/>
      <c r="F483" s="261"/>
      <c r="G483" s="261"/>
      <c r="H483" s="261"/>
      <c r="I483" s="261"/>
      <c r="J483" s="261"/>
      <c r="K483" s="261"/>
      <c r="L483" s="33"/>
      <c r="M483" s="261"/>
      <c r="N483" s="638"/>
      <c r="O483" s="638"/>
      <c r="P483" s="34"/>
      <c r="Q483" s="35"/>
      <c r="R483" s="36"/>
      <c r="S483" s="37"/>
      <c r="T483" s="21"/>
      <c r="U483" s="495"/>
      <c r="V483" s="38"/>
      <c r="W483" s="21"/>
      <c r="X483" s="21"/>
      <c r="Y483" s="21"/>
      <c r="Z483" s="779"/>
      <c r="AA483" s="21"/>
      <c r="AB483" s="30"/>
      <c r="AC483" s="30"/>
      <c r="AD483" s="30"/>
      <c r="AE483" s="13"/>
      <c r="AF483" s="13"/>
      <c r="AG483" s="13"/>
      <c r="AH483" s="13"/>
      <c r="AI483" s="13"/>
      <c r="AJ483" s="13"/>
      <c r="AK483" s="13"/>
      <c r="AL483" s="13"/>
      <c r="AM483" s="13"/>
      <c r="AN483" s="30"/>
      <c r="AO483" s="31"/>
      <c r="AP483" s="39"/>
      <c r="AQ483" s="39"/>
      <c r="AR483" s="31"/>
      <c r="AS483" s="39"/>
      <c r="AT483" s="39"/>
      <c r="AU483" s="39"/>
      <c r="AV483" s="39"/>
      <c r="AW483" s="39"/>
      <c r="AX483" s="13"/>
      <c r="AY483" s="13"/>
      <c r="AZ483" s="13"/>
      <c r="BA483" s="13"/>
      <c r="BB483" s="291"/>
      <c r="BC483" s="302"/>
      <c r="BI483" s="287"/>
    </row>
    <row r="484" spans="1:61" s="282" customFormat="1">
      <c r="A484" s="31"/>
      <c r="B484" s="31"/>
      <c r="C484" s="166"/>
      <c r="D484" s="261"/>
      <c r="E484" s="261"/>
      <c r="F484" s="261"/>
      <c r="G484" s="261"/>
      <c r="H484" s="261"/>
      <c r="I484" s="261"/>
      <c r="J484" s="261"/>
      <c r="K484" s="261"/>
      <c r="L484" s="33"/>
      <c r="M484" s="261"/>
      <c r="N484" s="638"/>
      <c r="O484" s="638"/>
      <c r="P484" s="34"/>
      <c r="Q484" s="35"/>
      <c r="R484" s="36"/>
      <c r="S484" s="37"/>
      <c r="T484" s="21"/>
      <c r="U484" s="495"/>
      <c r="V484" s="38"/>
      <c r="W484" s="21"/>
      <c r="X484" s="21"/>
      <c r="Y484" s="21"/>
      <c r="Z484" s="779"/>
      <c r="AA484" s="21"/>
      <c r="AB484" s="30"/>
      <c r="AC484" s="30"/>
      <c r="AD484" s="30"/>
      <c r="AE484" s="13"/>
      <c r="AF484" s="13"/>
      <c r="AG484" s="13"/>
      <c r="AH484" s="13"/>
      <c r="AI484" s="13"/>
      <c r="AJ484" s="13"/>
      <c r="AK484" s="13"/>
      <c r="AL484" s="13"/>
      <c r="AM484" s="13"/>
      <c r="AN484" s="30"/>
      <c r="AO484" s="31"/>
      <c r="AP484" s="39"/>
      <c r="AQ484" s="39"/>
      <c r="AR484" s="31"/>
      <c r="AS484" s="39"/>
      <c r="AT484" s="39"/>
      <c r="AU484" s="39"/>
      <c r="AV484" s="39"/>
      <c r="AW484" s="39"/>
      <c r="AX484" s="13"/>
      <c r="AY484" s="13"/>
      <c r="AZ484" s="13"/>
      <c r="BA484" s="13"/>
      <c r="BB484" s="291"/>
      <c r="BC484" s="302"/>
      <c r="BI484" s="287"/>
    </row>
    <row r="485" spans="1:61" s="282" customFormat="1">
      <c r="A485" s="31"/>
      <c r="B485" s="31"/>
      <c r="C485" s="166"/>
      <c r="D485" s="261"/>
      <c r="E485" s="261"/>
      <c r="F485" s="261"/>
      <c r="G485" s="261"/>
      <c r="H485" s="261"/>
      <c r="I485" s="261"/>
      <c r="J485" s="261"/>
      <c r="K485" s="261"/>
      <c r="L485" s="33"/>
      <c r="M485" s="261"/>
      <c r="N485" s="638"/>
      <c r="O485" s="638"/>
      <c r="P485" s="34"/>
      <c r="Q485" s="35"/>
      <c r="R485" s="36"/>
      <c r="S485" s="37"/>
      <c r="T485" s="21"/>
      <c r="U485" s="495"/>
      <c r="V485" s="38"/>
      <c r="W485" s="21"/>
      <c r="X485" s="21"/>
      <c r="Y485" s="21"/>
      <c r="Z485" s="779"/>
      <c r="AA485" s="21"/>
      <c r="AB485" s="30"/>
      <c r="AC485" s="30"/>
      <c r="AD485" s="30"/>
      <c r="AE485" s="13"/>
      <c r="AF485" s="13"/>
      <c r="AG485" s="13"/>
      <c r="AH485" s="13"/>
      <c r="AI485" s="13"/>
      <c r="AJ485" s="13"/>
      <c r="AK485" s="13"/>
      <c r="AL485" s="13"/>
      <c r="AM485" s="13"/>
      <c r="AN485" s="30"/>
      <c r="AO485" s="31"/>
      <c r="AP485" s="39"/>
      <c r="AQ485" s="39"/>
      <c r="AR485" s="31"/>
      <c r="AS485" s="39"/>
      <c r="AT485" s="39"/>
      <c r="AU485" s="39"/>
      <c r="AV485" s="39"/>
      <c r="AW485" s="39"/>
      <c r="AX485" s="13"/>
      <c r="AY485" s="13"/>
      <c r="AZ485" s="13"/>
      <c r="BA485" s="13"/>
      <c r="BB485" s="291"/>
      <c r="BC485" s="302"/>
      <c r="BI485" s="287"/>
    </row>
    <row r="486" spans="1:61" s="282" customFormat="1">
      <c r="A486" s="31"/>
      <c r="B486" s="31"/>
      <c r="C486" s="166"/>
      <c r="D486" s="261"/>
      <c r="E486" s="261"/>
      <c r="F486" s="261"/>
      <c r="G486" s="261"/>
      <c r="H486" s="261"/>
      <c r="I486" s="261"/>
      <c r="J486" s="261"/>
      <c r="K486" s="261"/>
      <c r="L486" s="33"/>
      <c r="M486" s="261"/>
      <c r="N486" s="638"/>
      <c r="O486" s="638"/>
      <c r="P486" s="34"/>
      <c r="Q486" s="35"/>
      <c r="R486" s="36"/>
      <c r="S486" s="37"/>
      <c r="T486" s="21"/>
      <c r="U486" s="495"/>
      <c r="V486" s="38"/>
      <c r="W486" s="21"/>
      <c r="X486" s="21"/>
      <c r="Y486" s="21"/>
      <c r="Z486" s="779"/>
      <c r="AA486" s="21"/>
      <c r="AB486" s="30"/>
      <c r="AC486" s="30"/>
      <c r="AD486" s="30"/>
      <c r="AE486" s="13"/>
      <c r="AF486" s="13"/>
      <c r="AG486" s="13"/>
      <c r="AH486" s="13"/>
      <c r="AI486" s="13"/>
      <c r="AJ486" s="13"/>
      <c r="AK486" s="13"/>
      <c r="AL486" s="13"/>
      <c r="AM486" s="13"/>
      <c r="AN486" s="30"/>
      <c r="AO486" s="31"/>
      <c r="AP486" s="39"/>
      <c r="AQ486" s="39"/>
      <c r="AR486" s="31"/>
      <c r="AS486" s="39"/>
      <c r="AT486" s="39"/>
      <c r="AU486" s="39"/>
      <c r="AV486" s="39"/>
      <c r="AW486" s="39"/>
      <c r="AX486" s="13"/>
      <c r="AY486" s="13"/>
      <c r="AZ486" s="13"/>
      <c r="BA486" s="13"/>
      <c r="BB486" s="291"/>
      <c r="BC486" s="302"/>
      <c r="BI486" s="287"/>
    </row>
    <row r="487" spans="1:61" s="282" customFormat="1">
      <c r="A487" s="31"/>
      <c r="B487" s="31"/>
      <c r="C487" s="166"/>
      <c r="D487" s="261"/>
      <c r="E487" s="261"/>
      <c r="F487" s="261"/>
      <c r="G487" s="261"/>
      <c r="H487" s="261"/>
      <c r="I487" s="261"/>
      <c r="J487" s="261"/>
      <c r="K487" s="261"/>
      <c r="L487" s="33"/>
      <c r="M487" s="261"/>
      <c r="N487" s="638"/>
      <c r="O487" s="638"/>
      <c r="P487" s="34"/>
      <c r="Q487" s="35"/>
      <c r="R487" s="36"/>
      <c r="S487" s="37"/>
      <c r="T487" s="21"/>
      <c r="U487" s="495"/>
      <c r="V487" s="38"/>
      <c r="W487" s="21"/>
      <c r="X487" s="21"/>
      <c r="Y487" s="21"/>
      <c r="Z487" s="779"/>
      <c r="AA487" s="21"/>
      <c r="AB487" s="30"/>
      <c r="AC487" s="30"/>
      <c r="AD487" s="30"/>
      <c r="AE487" s="13"/>
      <c r="AF487" s="13"/>
      <c r="AG487" s="13"/>
      <c r="AH487" s="13"/>
      <c r="AI487" s="13"/>
      <c r="AJ487" s="13"/>
      <c r="AK487" s="13"/>
      <c r="AL487" s="13"/>
      <c r="AM487" s="13"/>
      <c r="AN487" s="30"/>
      <c r="AO487" s="31"/>
      <c r="AP487" s="39"/>
      <c r="AQ487" s="39"/>
      <c r="AR487" s="31"/>
      <c r="AS487" s="39"/>
      <c r="AT487" s="39"/>
      <c r="AU487" s="39"/>
      <c r="AV487" s="39"/>
      <c r="AW487" s="39"/>
      <c r="AX487" s="13"/>
      <c r="AY487" s="13"/>
      <c r="AZ487" s="13"/>
      <c r="BA487" s="13"/>
      <c r="BB487" s="291"/>
      <c r="BC487" s="302"/>
      <c r="BI487" s="287"/>
    </row>
    <row r="488" spans="1:61" s="282" customFormat="1">
      <c r="A488" s="31"/>
      <c r="B488" s="31"/>
      <c r="C488" s="166"/>
      <c r="D488" s="261"/>
      <c r="E488" s="261"/>
      <c r="F488" s="261"/>
      <c r="G488" s="261"/>
      <c r="H488" s="261"/>
      <c r="I488" s="261"/>
      <c r="J488" s="261"/>
      <c r="K488" s="261"/>
      <c r="L488" s="33"/>
      <c r="M488" s="261"/>
      <c r="N488" s="638"/>
      <c r="O488" s="638"/>
      <c r="P488" s="34"/>
      <c r="Q488" s="35"/>
      <c r="R488" s="36"/>
      <c r="S488" s="37"/>
      <c r="T488" s="21"/>
      <c r="U488" s="495"/>
      <c r="V488" s="38"/>
      <c r="W488" s="21"/>
      <c r="X488" s="21"/>
      <c r="Y488" s="21"/>
      <c r="Z488" s="779"/>
      <c r="AA488" s="21"/>
      <c r="AB488" s="30"/>
      <c r="AC488" s="30"/>
      <c r="AD488" s="30"/>
      <c r="AE488" s="13"/>
      <c r="AF488" s="13"/>
      <c r="AG488" s="13"/>
      <c r="AH488" s="13"/>
      <c r="AI488" s="13"/>
      <c r="AJ488" s="13"/>
      <c r="AK488" s="13"/>
      <c r="AL488" s="13"/>
      <c r="AM488" s="13"/>
      <c r="AN488" s="30"/>
      <c r="AO488" s="31"/>
      <c r="AP488" s="39"/>
      <c r="AQ488" s="39"/>
      <c r="AR488" s="31"/>
      <c r="AS488" s="39"/>
      <c r="AT488" s="39"/>
      <c r="AU488" s="39"/>
      <c r="AV488" s="39"/>
      <c r="AW488" s="39"/>
      <c r="AX488" s="13"/>
      <c r="AY488" s="13"/>
      <c r="AZ488" s="13"/>
      <c r="BA488" s="13"/>
      <c r="BB488" s="291"/>
      <c r="BC488" s="302"/>
      <c r="BI488" s="287"/>
    </row>
    <row r="489" spans="1:61" s="282" customFormat="1">
      <c r="A489" s="31"/>
      <c r="B489" s="31"/>
      <c r="C489" s="166"/>
      <c r="D489" s="261"/>
      <c r="E489" s="261"/>
      <c r="F489" s="261"/>
      <c r="G489" s="261"/>
      <c r="H489" s="261"/>
      <c r="I489" s="261"/>
      <c r="J489" s="261"/>
      <c r="K489" s="261"/>
      <c r="L489" s="33"/>
      <c r="M489" s="261"/>
      <c r="N489" s="638"/>
      <c r="O489" s="638"/>
      <c r="P489" s="34"/>
      <c r="Q489" s="35"/>
      <c r="R489" s="36"/>
      <c r="S489" s="37"/>
      <c r="T489" s="21"/>
      <c r="U489" s="495"/>
      <c r="V489" s="38"/>
      <c r="W489" s="21"/>
      <c r="X489" s="21"/>
      <c r="Y489" s="21"/>
      <c r="Z489" s="779"/>
      <c r="AA489" s="21"/>
      <c r="AB489" s="30"/>
      <c r="AC489" s="30"/>
      <c r="AD489" s="30"/>
      <c r="AE489" s="13"/>
      <c r="AF489" s="13"/>
      <c r="AG489" s="13"/>
      <c r="AH489" s="13"/>
      <c r="AI489" s="13"/>
      <c r="AJ489" s="13"/>
      <c r="AK489" s="13"/>
      <c r="AL489" s="13"/>
      <c r="AM489" s="13"/>
      <c r="AN489" s="30"/>
      <c r="AO489" s="31"/>
      <c r="AP489" s="39"/>
      <c r="AQ489" s="39"/>
      <c r="AR489" s="31"/>
      <c r="AS489" s="39"/>
      <c r="AT489" s="39"/>
      <c r="AU489" s="39"/>
      <c r="AV489" s="39"/>
      <c r="AW489" s="39"/>
      <c r="AX489" s="13"/>
      <c r="AY489" s="13"/>
      <c r="AZ489" s="13"/>
      <c r="BA489" s="13"/>
      <c r="BB489" s="291"/>
      <c r="BC489" s="302"/>
      <c r="BI489" s="287"/>
    </row>
    <row r="490" spans="1:61" s="282" customFormat="1">
      <c r="A490" s="31"/>
      <c r="B490" s="31"/>
      <c r="C490" s="166"/>
      <c r="D490" s="261"/>
      <c r="E490" s="261"/>
      <c r="F490" s="261"/>
      <c r="G490" s="261"/>
      <c r="H490" s="261"/>
      <c r="I490" s="261"/>
      <c r="J490" s="261"/>
      <c r="K490" s="261"/>
      <c r="L490" s="33"/>
      <c r="M490" s="261"/>
      <c r="N490" s="638"/>
      <c r="O490" s="638"/>
      <c r="P490" s="34"/>
      <c r="Q490" s="35"/>
      <c r="R490" s="36"/>
      <c r="S490" s="37"/>
      <c r="T490" s="21"/>
      <c r="U490" s="495"/>
      <c r="V490" s="38"/>
      <c r="W490" s="21"/>
      <c r="X490" s="21"/>
      <c r="Y490" s="21"/>
      <c r="Z490" s="779"/>
      <c r="AA490" s="21"/>
      <c r="AB490" s="30"/>
      <c r="AC490" s="30"/>
      <c r="AD490" s="30"/>
      <c r="AE490" s="13"/>
      <c r="AF490" s="13"/>
      <c r="AG490" s="13"/>
      <c r="AH490" s="13"/>
      <c r="AI490" s="13"/>
      <c r="AJ490" s="13"/>
      <c r="AK490" s="13"/>
      <c r="AL490" s="13"/>
      <c r="AM490" s="13"/>
      <c r="AN490" s="30"/>
      <c r="AO490" s="31"/>
      <c r="AP490" s="39"/>
      <c r="AQ490" s="39"/>
      <c r="AR490" s="31"/>
      <c r="AS490" s="39"/>
      <c r="AT490" s="39"/>
      <c r="AU490" s="39"/>
      <c r="AV490" s="39"/>
      <c r="AW490" s="39"/>
      <c r="AX490" s="13"/>
      <c r="AY490" s="13"/>
      <c r="AZ490" s="13"/>
      <c r="BA490" s="13"/>
      <c r="BB490" s="291"/>
      <c r="BC490" s="302"/>
      <c r="BI490" s="287"/>
    </row>
    <row r="491" spans="1:61" s="282" customFormat="1">
      <c r="A491" s="31"/>
      <c r="B491" s="31"/>
      <c r="C491" s="166"/>
      <c r="D491" s="261"/>
      <c r="E491" s="261"/>
      <c r="F491" s="261"/>
      <c r="G491" s="261"/>
      <c r="H491" s="261"/>
      <c r="I491" s="261"/>
      <c r="J491" s="261"/>
      <c r="K491" s="261"/>
      <c r="L491" s="33"/>
      <c r="M491" s="261"/>
      <c r="N491" s="638"/>
      <c r="O491" s="638"/>
      <c r="P491" s="34"/>
      <c r="Q491" s="35"/>
      <c r="R491" s="36"/>
      <c r="S491" s="37"/>
      <c r="T491" s="21"/>
      <c r="U491" s="495"/>
      <c r="V491" s="38"/>
      <c r="W491" s="21"/>
      <c r="X491" s="21"/>
      <c r="Y491" s="21"/>
      <c r="Z491" s="779"/>
      <c r="AA491" s="21"/>
      <c r="AB491" s="30"/>
      <c r="AC491" s="30"/>
      <c r="AD491" s="30"/>
      <c r="AE491" s="13"/>
      <c r="AF491" s="13"/>
      <c r="AG491" s="13"/>
      <c r="AH491" s="13"/>
      <c r="AI491" s="13"/>
      <c r="AJ491" s="13"/>
      <c r="AK491" s="13"/>
      <c r="AL491" s="13"/>
      <c r="AM491" s="13"/>
      <c r="AN491" s="30"/>
      <c r="AO491" s="31"/>
      <c r="AP491" s="39"/>
      <c r="AQ491" s="39"/>
      <c r="AR491" s="31"/>
      <c r="AS491" s="39"/>
      <c r="AT491" s="39"/>
      <c r="AU491" s="39"/>
      <c r="AV491" s="39"/>
      <c r="AW491" s="39"/>
      <c r="AX491" s="13"/>
      <c r="AY491" s="13"/>
      <c r="AZ491" s="13"/>
      <c r="BA491" s="13"/>
      <c r="BB491" s="291"/>
      <c r="BC491" s="302"/>
      <c r="BI491" s="287"/>
    </row>
    <row r="492" spans="1:61" s="282" customFormat="1">
      <c r="A492" s="31"/>
      <c r="B492" s="31"/>
      <c r="C492" s="166"/>
      <c r="D492" s="261"/>
      <c r="E492" s="261"/>
      <c r="F492" s="261"/>
      <c r="G492" s="261"/>
      <c r="H492" s="261"/>
      <c r="I492" s="261"/>
      <c r="J492" s="261"/>
      <c r="K492" s="261"/>
      <c r="L492" s="33"/>
      <c r="M492" s="261"/>
      <c r="N492" s="638"/>
      <c r="O492" s="638"/>
      <c r="P492" s="34"/>
      <c r="Q492" s="35"/>
      <c r="R492" s="36"/>
      <c r="S492" s="37"/>
      <c r="T492" s="21"/>
      <c r="U492" s="495"/>
      <c r="V492" s="38"/>
      <c r="W492" s="21"/>
      <c r="X492" s="21"/>
      <c r="Y492" s="21"/>
      <c r="Z492" s="779"/>
      <c r="AA492" s="21"/>
      <c r="AB492" s="30"/>
      <c r="AC492" s="30"/>
      <c r="AD492" s="30"/>
      <c r="AE492" s="13"/>
      <c r="AF492" s="13"/>
      <c r="AG492" s="13"/>
      <c r="AH492" s="13"/>
      <c r="AI492" s="13"/>
      <c r="AJ492" s="13"/>
      <c r="AK492" s="13"/>
      <c r="AL492" s="13"/>
      <c r="AM492" s="13"/>
      <c r="AN492" s="30"/>
      <c r="AO492" s="31"/>
      <c r="AP492" s="39"/>
      <c r="AQ492" s="39"/>
      <c r="AR492" s="31"/>
      <c r="AS492" s="39"/>
      <c r="AT492" s="39"/>
      <c r="AU492" s="39"/>
      <c r="AV492" s="39"/>
      <c r="AW492" s="39"/>
      <c r="AX492" s="13"/>
      <c r="AY492" s="13"/>
      <c r="AZ492" s="13"/>
      <c r="BA492" s="13"/>
      <c r="BB492" s="291"/>
      <c r="BC492" s="302"/>
      <c r="BI492" s="287"/>
    </row>
    <row r="493" spans="1:61" s="282" customFormat="1">
      <c r="A493" s="31"/>
      <c r="B493" s="31"/>
      <c r="C493" s="166"/>
      <c r="D493" s="261"/>
      <c r="E493" s="261"/>
      <c r="F493" s="261"/>
      <c r="G493" s="261"/>
      <c r="H493" s="261"/>
      <c r="I493" s="261"/>
      <c r="J493" s="261"/>
      <c r="K493" s="261"/>
      <c r="L493" s="33"/>
      <c r="M493" s="261"/>
      <c r="N493" s="638"/>
      <c r="O493" s="638"/>
      <c r="P493" s="34"/>
      <c r="Q493" s="35"/>
      <c r="R493" s="36"/>
      <c r="S493" s="37"/>
      <c r="T493" s="21"/>
      <c r="U493" s="495"/>
      <c r="V493" s="38"/>
      <c r="W493" s="21"/>
      <c r="X493" s="21"/>
      <c r="Y493" s="21"/>
      <c r="Z493" s="779"/>
      <c r="AA493" s="21"/>
      <c r="AB493" s="30"/>
      <c r="AC493" s="30"/>
      <c r="AD493" s="30"/>
      <c r="AE493" s="13"/>
      <c r="AF493" s="13"/>
      <c r="AG493" s="13"/>
      <c r="AH493" s="13"/>
      <c r="AI493" s="13"/>
      <c r="AJ493" s="13"/>
      <c r="AK493" s="13"/>
      <c r="AL493" s="13"/>
      <c r="AM493" s="13"/>
      <c r="AN493" s="30"/>
      <c r="AO493" s="31"/>
      <c r="AP493" s="39"/>
      <c r="AQ493" s="39"/>
      <c r="AR493" s="31"/>
      <c r="AS493" s="39"/>
      <c r="AT493" s="39"/>
      <c r="AU493" s="39"/>
      <c r="AV493" s="39"/>
      <c r="AW493" s="39"/>
      <c r="AX493" s="13"/>
      <c r="AY493" s="13"/>
      <c r="AZ493" s="13"/>
      <c r="BA493" s="13"/>
      <c r="BB493" s="291"/>
      <c r="BC493" s="302"/>
      <c r="BI493" s="287"/>
    </row>
    <row r="494" spans="1:61" s="282" customFormat="1">
      <c r="A494" s="31"/>
      <c r="B494" s="31"/>
      <c r="C494" s="166"/>
      <c r="D494" s="261"/>
      <c r="E494" s="261"/>
      <c r="F494" s="261"/>
      <c r="G494" s="261"/>
      <c r="H494" s="261"/>
      <c r="I494" s="261"/>
      <c r="J494" s="261"/>
      <c r="K494" s="261"/>
      <c r="L494" s="33"/>
      <c r="M494" s="261"/>
      <c r="N494" s="638"/>
      <c r="O494" s="638"/>
      <c r="P494" s="34"/>
      <c r="Q494" s="35"/>
      <c r="R494" s="36"/>
      <c r="S494" s="37"/>
      <c r="T494" s="21"/>
      <c r="U494" s="495"/>
      <c r="V494" s="38"/>
      <c r="W494" s="21"/>
      <c r="X494" s="21"/>
      <c r="Y494" s="21"/>
      <c r="Z494" s="779"/>
      <c r="AA494" s="21"/>
      <c r="AB494" s="30"/>
      <c r="AC494" s="30"/>
      <c r="AD494" s="30"/>
      <c r="AE494" s="13"/>
      <c r="AF494" s="13"/>
      <c r="AG494" s="13"/>
      <c r="AH494" s="13"/>
      <c r="AI494" s="13"/>
      <c r="AJ494" s="13"/>
      <c r="AK494" s="13"/>
      <c r="AL494" s="13"/>
      <c r="AM494" s="13"/>
      <c r="AN494" s="30"/>
      <c r="AO494" s="31"/>
      <c r="AP494" s="39"/>
      <c r="AQ494" s="39"/>
      <c r="AR494" s="31"/>
      <c r="AS494" s="39"/>
      <c r="AT494" s="39"/>
      <c r="AU494" s="39"/>
      <c r="AV494" s="39"/>
      <c r="AW494" s="39"/>
      <c r="AX494" s="13"/>
      <c r="AY494" s="13"/>
      <c r="AZ494" s="13"/>
      <c r="BA494" s="13"/>
      <c r="BB494" s="291"/>
      <c r="BC494" s="302"/>
      <c r="BI494" s="287"/>
    </row>
    <row r="495" spans="1:61" s="282" customFormat="1">
      <c r="A495" s="31"/>
      <c r="B495" s="31"/>
      <c r="C495" s="166"/>
      <c r="D495" s="261"/>
      <c r="E495" s="261"/>
      <c r="F495" s="261"/>
      <c r="G495" s="261"/>
      <c r="H495" s="261"/>
      <c r="I495" s="261"/>
      <c r="J495" s="261"/>
      <c r="K495" s="261"/>
      <c r="L495" s="33"/>
      <c r="M495" s="261"/>
      <c r="N495" s="638"/>
      <c r="O495" s="638"/>
      <c r="P495" s="34"/>
      <c r="Q495" s="35"/>
      <c r="R495" s="36"/>
      <c r="S495" s="37"/>
      <c r="T495" s="21"/>
      <c r="U495" s="495"/>
      <c r="V495" s="38"/>
      <c r="W495" s="21"/>
      <c r="X495" s="21"/>
      <c r="Y495" s="21"/>
      <c r="Z495" s="779"/>
      <c r="AA495" s="21"/>
      <c r="AB495" s="30"/>
      <c r="AC495" s="30"/>
      <c r="AD495" s="30"/>
      <c r="AE495" s="13"/>
      <c r="AF495" s="13"/>
      <c r="AG495" s="13"/>
      <c r="AH495" s="13"/>
      <c r="AI495" s="13"/>
      <c r="AJ495" s="13"/>
      <c r="AK495" s="13"/>
      <c r="AL495" s="13"/>
      <c r="AM495" s="13"/>
      <c r="AN495" s="30"/>
      <c r="AO495" s="31"/>
      <c r="AP495" s="39"/>
      <c r="AQ495" s="39"/>
      <c r="AR495" s="31"/>
      <c r="AS495" s="39"/>
      <c r="AT495" s="39"/>
      <c r="AU495" s="39"/>
      <c r="AV495" s="39"/>
      <c r="AW495" s="39"/>
      <c r="AX495" s="13"/>
      <c r="AY495" s="13"/>
      <c r="AZ495" s="13"/>
      <c r="BA495" s="13"/>
      <c r="BB495" s="291"/>
      <c r="BC495" s="302"/>
      <c r="BI495" s="287"/>
    </row>
    <row r="496" spans="1:61" s="282" customFormat="1">
      <c r="A496" s="31"/>
      <c r="B496" s="31"/>
      <c r="C496" s="166"/>
      <c r="D496" s="261"/>
      <c r="E496" s="261"/>
      <c r="F496" s="261"/>
      <c r="G496" s="261"/>
      <c r="H496" s="261"/>
      <c r="I496" s="261"/>
      <c r="J496" s="261"/>
      <c r="K496" s="261"/>
      <c r="L496" s="33"/>
      <c r="M496" s="261"/>
      <c r="N496" s="638"/>
      <c r="O496" s="638"/>
      <c r="P496" s="34"/>
      <c r="Q496" s="35"/>
      <c r="R496" s="36"/>
      <c r="S496" s="37"/>
      <c r="T496" s="21"/>
      <c r="U496" s="495"/>
      <c r="V496" s="38"/>
      <c r="W496" s="21"/>
      <c r="X496" s="21"/>
      <c r="Y496" s="21"/>
      <c r="Z496" s="779"/>
      <c r="AA496" s="21"/>
      <c r="AB496" s="30"/>
      <c r="AC496" s="30"/>
      <c r="AD496" s="30"/>
      <c r="AE496" s="13"/>
      <c r="AF496" s="13"/>
      <c r="AG496" s="13"/>
      <c r="AH496" s="13"/>
      <c r="AI496" s="13"/>
      <c r="AJ496" s="13"/>
      <c r="AK496" s="13"/>
      <c r="AL496" s="13"/>
      <c r="AM496" s="13"/>
      <c r="AN496" s="30"/>
      <c r="AO496" s="31"/>
      <c r="AP496" s="39"/>
      <c r="AQ496" s="39"/>
      <c r="AR496" s="31"/>
      <c r="AS496" s="39"/>
      <c r="AT496" s="39"/>
      <c r="AU496" s="39"/>
      <c r="AV496" s="39"/>
      <c r="AW496" s="39"/>
      <c r="AX496" s="13"/>
      <c r="AY496" s="13"/>
      <c r="AZ496" s="13"/>
      <c r="BA496" s="13"/>
      <c r="BB496" s="291"/>
      <c r="BC496" s="302"/>
      <c r="BI496" s="287"/>
    </row>
    <row r="497" spans="1:61" s="282" customFormat="1">
      <c r="A497" s="31"/>
      <c r="B497" s="31"/>
      <c r="C497" s="166"/>
      <c r="D497" s="261"/>
      <c r="E497" s="261"/>
      <c r="F497" s="261"/>
      <c r="G497" s="261"/>
      <c r="H497" s="261"/>
      <c r="I497" s="261"/>
      <c r="J497" s="261"/>
      <c r="K497" s="261"/>
      <c r="L497" s="33"/>
      <c r="M497" s="261"/>
      <c r="N497" s="638"/>
      <c r="O497" s="638"/>
      <c r="P497" s="34"/>
      <c r="Q497" s="35"/>
      <c r="R497" s="36"/>
      <c r="S497" s="37"/>
      <c r="T497" s="21"/>
      <c r="U497" s="495"/>
      <c r="V497" s="38"/>
      <c r="W497" s="21"/>
      <c r="X497" s="21"/>
      <c r="Y497" s="21"/>
      <c r="Z497" s="779"/>
      <c r="AA497" s="21"/>
      <c r="AB497" s="30"/>
      <c r="AC497" s="30"/>
      <c r="AD497" s="30"/>
      <c r="AE497" s="13"/>
      <c r="AF497" s="13"/>
      <c r="AG497" s="13"/>
      <c r="AH497" s="13"/>
      <c r="AI497" s="13"/>
      <c r="AJ497" s="13"/>
      <c r="AK497" s="13"/>
      <c r="AL497" s="13"/>
      <c r="AM497" s="13"/>
      <c r="AN497" s="30"/>
      <c r="AO497" s="31"/>
      <c r="AP497" s="39"/>
      <c r="AQ497" s="39"/>
      <c r="AR497" s="31"/>
      <c r="AS497" s="39"/>
      <c r="AT497" s="39"/>
      <c r="AU497" s="39"/>
      <c r="AV497" s="39"/>
      <c r="AW497" s="39"/>
      <c r="AX497" s="13"/>
      <c r="AY497" s="13"/>
      <c r="AZ497" s="13"/>
      <c r="BA497" s="13"/>
      <c r="BB497" s="291"/>
      <c r="BC497" s="302"/>
      <c r="BI497" s="287"/>
    </row>
    <row r="498" spans="1:61" s="282" customFormat="1">
      <c r="A498" s="31"/>
      <c r="B498" s="31"/>
      <c r="C498" s="166"/>
      <c r="D498" s="261"/>
      <c r="E498" s="261"/>
      <c r="F498" s="261"/>
      <c r="G498" s="261"/>
      <c r="H498" s="261"/>
      <c r="I498" s="261"/>
      <c r="J498" s="261"/>
      <c r="K498" s="261"/>
      <c r="L498" s="33"/>
      <c r="M498" s="261"/>
      <c r="N498" s="638"/>
      <c r="O498" s="638"/>
      <c r="P498" s="34"/>
      <c r="Q498" s="35"/>
      <c r="R498" s="36"/>
      <c r="S498" s="37"/>
      <c r="T498" s="21"/>
      <c r="U498" s="495"/>
      <c r="V498" s="38"/>
      <c r="W498" s="21"/>
      <c r="X498" s="21"/>
      <c r="Y498" s="21"/>
      <c r="Z498" s="779"/>
      <c r="AA498" s="21"/>
      <c r="AB498" s="30"/>
      <c r="AC498" s="30"/>
      <c r="AD498" s="30"/>
      <c r="AE498" s="13"/>
      <c r="AF498" s="13"/>
      <c r="AG498" s="13"/>
      <c r="AH498" s="13"/>
      <c r="AI498" s="13"/>
      <c r="AJ498" s="13"/>
      <c r="AK498" s="13"/>
      <c r="AL498" s="13"/>
      <c r="AM498" s="13"/>
      <c r="AN498" s="30"/>
      <c r="AO498" s="31"/>
      <c r="AP498" s="39"/>
      <c r="AQ498" s="39"/>
      <c r="AR498" s="31"/>
      <c r="AS498" s="39"/>
      <c r="AT498" s="39"/>
      <c r="AU498" s="39"/>
      <c r="AV498" s="39"/>
      <c r="AW498" s="39"/>
      <c r="AX498" s="13"/>
      <c r="AY498" s="13"/>
      <c r="AZ498" s="13"/>
      <c r="BA498" s="13"/>
      <c r="BB498" s="291"/>
      <c r="BC498" s="302"/>
      <c r="BI498" s="287"/>
    </row>
    <row r="499" spans="1:61" s="282" customFormat="1">
      <c r="A499" s="31"/>
      <c r="B499" s="31"/>
      <c r="C499" s="166"/>
      <c r="D499" s="261"/>
      <c r="E499" s="261"/>
      <c r="F499" s="261"/>
      <c r="G499" s="261"/>
      <c r="H499" s="261"/>
      <c r="I499" s="261"/>
      <c r="J499" s="261"/>
      <c r="K499" s="261"/>
      <c r="L499" s="33"/>
      <c r="M499" s="261"/>
      <c r="N499" s="638"/>
      <c r="O499" s="638"/>
      <c r="P499" s="34"/>
      <c r="Q499" s="35"/>
      <c r="R499" s="36"/>
      <c r="S499" s="37"/>
      <c r="T499" s="21"/>
      <c r="U499" s="495"/>
      <c r="V499" s="38"/>
      <c r="W499" s="21"/>
      <c r="X499" s="21"/>
      <c r="Y499" s="21"/>
      <c r="Z499" s="779"/>
      <c r="AA499" s="21"/>
      <c r="AB499" s="30"/>
      <c r="AC499" s="30"/>
      <c r="AD499" s="30"/>
      <c r="AE499" s="13"/>
      <c r="AF499" s="13"/>
      <c r="AG499" s="13"/>
      <c r="AH499" s="13"/>
      <c r="AI499" s="13"/>
      <c r="AJ499" s="13"/>
      <c r="AK499" s="13"/>
      <c r="AL499" s="13"/>
      <c r="AM499" s="13"/>
      <c r="AN499" s="30"/>
      <c r="AO499" s="31"/>
      <c r="AP499" s="39"/>
      <c r="AQ499" s="39"/>
      <c r="AR499" s="31"/>
      <c r="AS499" s="39"/>
      <c r="AT499" s="39"/>
      <c r="AU499" s="39"/>
      <c r="AV499" s="39"/>
      <c r="AW499" s="39"/>
      <c r="AX499" s="13"/>
      <c r="AY499" s="13"/>
      <c r="AZ499" s="13"/>
      <c r="BA499" s="13"/>
      <c r="BB499" s="291"/>
      <c r="BC499" s="302"/>
      <c r="BI499" s="287"/>
    </row>
    <row r="500" spans="1:61" s="282" customFormat="1">
      <c r="A500" s="31"/>
      <c r="B500" s="31"/>
      <c r="C500" s="166"/>
      <c r="D500" s="261"/>
      <c r="E500" s="261"/>
      <c r="F500" s="261"/>
      <c r="G500" s="261"/>
      <c r="H500" s="261"/>
      <c r="I500" s="261"/>
      <c r="J500" s="261"/>
      <c r="K500" s="261"/>
      <c r="L500" s="33"/>
      <c r="M500" s="261"/>
      <c r="N500" s="638"/>
      <c r="O500" s="638"/>
      <c r="P500" s="34"/>
      <c r="Q500" s="35"/>
      <c r="R500" s="36"/>
      <c r="S500" s="37"/>
      <c r="T500" s="21"/>
      <c r="U500" s="495"/>
      <c r="V500" s="38"/>
      <c r="W500" s="21"/>
      <c r="X500" s="21"/>
      <c r="Y500" s="21"/>
      <c r="Z500" s="779"/>
      <c r="AA500" s="21"/>
      <c r="AB500" s="30"/>
      <c r="AC500" s="30"/>
      <c r="AD500" s="30"/>
      <c r="AE500" s="13"/>
      <c r="AF500" s="13"/>
      <c r="AG500" s="13"/>
      <c r="AH500" s="13"/>
      <c r="AI500" s="13"/>
      <c r="AJ500" s="13"/>
      <c r="AK500" s="13"/>
      <c r="AL500" s="13"/>
      <c r="AM500" s="13"/>
      <c r="AN500" s="30"/>
      <c r="AO500" s="31"/>
      <c r="AP500" s="39"/>
      <c r="AQ500" s="39"/>
      <c r="AR500" s="31"/>
      <c r="AS500" s="39"/>
      <c r="AT500" s="39"/>
      <c r="AU500" s="39"/>
      <c r="AV500" s="39"/>
      <c r="AW500" s="39"/>
      <c r="AX500" s="13"/>
      <c r="AY500" s="13"/>
      <c r="AZ500" s="13"/>
      <c r="BA500" s="13"/>
      <c r="BB500" s="291"/>
      <c r="BC500" s="302"/>
      <c r="BI500" s="287"/>
    </row>
    <row r="501" spans="1:61" s="282" customFormat="1">
      <c r="A501" s="31"/>
      <c r="B501" s="31"/>
      <c r="C501" s="166"/>
      <c r="D501" s="261"/>
      <c r="E501" s="261"/>
      <c r="F501" s="261"/>
      <c r="G501" s="261"/>
      <c r="H501" s="261"/>
      <c r="I501" s="261"/>
      <c r="J501" s="261"/>
      <c r="K501" s="261"/>
      <c r="L501" s="33"/>
      <c r="M501" s="261"/>
      <c r="N501" s="638"/>
      <c r="O501" s="638"/>
      <c r="P501" s="34"/>
      <c r="Q501" s="35"/>
      <c r="R501" s="36"/>
      <c r="S501" s="37"/>
      <c r="T501" s="21"/>
      <c r="U501" s="495"/>
      <c r="V501" s="38"/>
      <c r="W501" s="21"/>
      <c r="X501" s="21"/>
      <c r="Y501" s="21"/>
      <c r="Z501" s="779"/>
      <c r="AA501" s="21"/>
      <c r="AB501" s="30"/>
      <c r="AC501" s="30"/>
      <c r="AD501" s="30"/>
      <c r="AE501" s="13"/>
      <c r="AF501" s="13"/>
      <c r="AG501" s="13"/>
      <c r="AH501" s="13"/>
      <c r="AI501" s="13"/>
      <c r="AJ501" s="13"/>
      <c r="AK501" s="13"/>
      <c r="AL501" s="13"/>
      <c r="AM501" s="13"/>
      <c r="AN501" s="30"/>
      <c r="AO501" s="31"/>
      <c r="AP501" s="39"/>
      <c r="AQ501" s="39"/>
      <c r="AR501" s="31"/>
      <c r="AS501" s="39"/>
      <c r="AT501" s="39"/>
      <c r="AU501" s="39"/>
      <c r="AV501" s="39"/>
      <c r="AW501" s="39"/>
      <c r="AX501" s="13"/>
      <c r="AY501" s="13"/>
      <c r="AZ501" s="13"/>
      <c r="BA501" s="13"/>
      <c r="BB501" s="291"/>
      <c r="BC501" s="302"/>
      <c r="BI501" s="287"/>
    </row>
    <row r="502" spans="1:61" s="282" customFormat="1">
      <c r="A502" s="31"/>
      <c r="B502" s="31"/>
      <c r="C502" s="166"/>
      <c r="D502" s="261"/>
      <c r="E502" s="261"/>
      <c r="F502" s="261"/>
      <c r="G502" s="261"/>
      <c r="H502" s="261"/>
      <c r="I502" s="261"/>
      <c r="J502" s="261"/>
      <c r="K502" s="261"/>
      <c r="L502" s="33"/>
      <c r="M502" s="261"/>
      <c r="N502" s="638"/>
      <c r="O502" s="638"/>
      <c r="P502" s="34"/>
      <c r="Q502" s="35"/>
      <c r="R502" s="36"/>
      <c r="S502" s="37"/>
      <c r="T502" s="21"/>
      <c r="U502" s="495"/>
      <c r="V502" s="38"/>
      <c r="W502" s="21"/>
      <c r="X502" s="21"/>
      <c r="Y502" s="21"/>
      <c r="Z502" s="779"/>
      <c r="AA502" s="21"/>
      <c r="AB502" s="30"/>
      <c r="AC502" s="30"/>
      <c r="AD502" s="30"/>
      <c r="AE502" s="13"/>
      <c r="AF502" s="13"/>
      <c r="AG502" s="13"/>
      <c r="AH502" s="13"/>
      <c r="AI502" s="13"/>
      <c r="AJ502" s="13"/>
      <c r="AK502" s="13"/>
      <c r="AL502" s="13"/>
      <c r="AM502" s="13"/>
      <c r="AN502" s="30"/>
      <c r="AO502" s="31"/>
      <c r="AP502" s="39"/>
      <c r="AQ502" s="39"/>
      <c r="AR502" s="31"/>
      <c r="AS502" s="39"/>
      <c r="AT502" s="39"/>
      <c r="AU502" s="39"/>
      <c r="AV502" s="39"/>
      <c r="AW502" s="39"/>
      <c r="AX502" s="13"/>
      <c r="AY502" s="13"/>
      <c r="AZ502" s="13"/>
      <c r="BA502" s="13"/>
      <c r="BB502" s="291"/>
      <c r="BC502" s="302"/>
      <c r="BI502" s="287"/>
    </row>
    <row r="503" spans="1:61" s="282" customFormat="1">
      <c r="A503" s="31"/>
      <c r="B503" s="31"/>
      <c r="C503" s="166"/>
      <c r="D503" s="261"/>
      <c r="E503" s="261"/>
      <c r="F503" s="261"/>
      <c r="G503" s="261"/>
      <c r="H503" s="261"/>
      <c r="I503" s="261"/>
      <c r="J503" s="261"/>
      <c r="K503" s="261"/>
      <c r="L503" s="33"/>
      <c r="M503" s="261"/>
      <c r="N503" s="638"/>
      <c r="O503" s="638"/>
      <c r="P503" s="34"/>
      <c r="Q503" s="35"/>
      <c r="R503" s="36"/>
      <c r="S503" s="37"/>
      <c r="T503" s="21"/>
      <c r="U503" s="495"/>
      <c r="V503" s="38"/>
      <c r="W503" s="21"/>
      <c r="X503" s="21"/>
      <c r="Y503" s="21"/>
      <c r="Z503" s="779"/>
      <c r="AA503" s="21"/>
      <c r="AB503" s="30"/>
      <c r="AC503" s="30"/>
      <c r="AD503" s="30"/>
      <c r="AE503" s="13"/>
      <c r="AF503" s="13"/>
      <c r="AG503" s="13"/>
      <c r="AH503" s="13"/>
      <c r="AI503" s="13"/>
      <c r="AJ503" s="13"/>
      <c r="AK503" s="13"/>
      <c r="AL503" s="13"/>
      <c r="AM503" s="13"/>
      <c r="AN503" s="30"/>
      <c r="AO503" s="31"/>
      <c r="AP503" s="39"/>
      <c r="AQ503" s="39"/>
      <c r="AR503" s="31"/>
      <c r="AS503" s="39"/>
      <c r="AT503" s="39"/>
      <c r="AU503" s="39"/>
      <c r="AV503" s="39"/>
      <c r="AW503" s="39"/>
      <c r="AX503" s="13"/>
      <c r="AY503" s="13"/>
      <c r="AZ503" s="13"/>
      <c r="BA503" s="13"/>
      <c r="BB503" s="291"/>
      <c r="BC503" s="302"/>
      <c r="BI503" s="287"/>
    </row>
    <row r="504" spans="1:61" s="282" customFormat="1">
      <c r="A504" s="31"/>
      <c r="B504" s="31"/>
      <c r="C504" s="166"/>
      <c r="D504" s="261"/>
      <c r="E504" s="261"/>
      <c r="F504" s="261"/>
      <c r="G504" s="261"/>
      <c r="H504" s="261"/>
      <c r="I504" s="261"/>
      <c r="J504" s="261"/>
      <c r="K504" s="261"/>
      <c r="L504" s="33"/>
      <c r="M504" s="261"/>
      <c r="N504" s="638"/>
      <c r="O504" s="638"/>
      <c r="P504" s="34"/>
      <c r="Q504" s="35"/>
      <c r="R504" s="36"/>
      <c r="S504" s="37"/>
      <c r="T504" s="21"/>
      <c r="U504" s="495"/>
      <c r="V504" s="38"/>
      <c r="W504" s="21"/>
      <c r="X504" s="21"/>
      <c r="Y504" s="21"/>
      <c r="Z504" s="779"/>
      <c r="AA504" s="21"/>
      <c r="AB504" s="30"/>
      <c r="AC504" s="30"/>
      <c r="AD504" s="30"/>
      <c r="AE504" s="13"/>
      <c r="AF504" s="13"/>
      <c r="AG504" s="13"/>
      <c r="AH504" s="13"/>
      <c r="AI504" s="13"/>
      <c r="AJ504" s="13"/>
      <c r="AK504" s="13"/>
      <c r="AL504" s="13"/>
      <c r="AM504" s="13"/>
      <c r="AN504" s="30"/>
      <c r="AO504" s="31"/>
      <c r="AP504" s="39"/>
      <c r="AQ504" s="39"/>
      <c r="AR504" s="31"/>
      <c r="AS504" s="39"/>
      <c r="AT504" s="39"/>
      <c r="AU504" s="39"/>
      <c r="AV504" s="39"/>
      <c r="AW504" s="39"/>
      <c r="AX504" s="13"/>
      <c r="AY504" s="13"/>
      <c r="AZ504" s="13"/>
      <c r="BA504" s="13"/>
      <c r="BB504" s="291"/>
      <c r="BC504" s="302"/>
      <c r="BI504" s="287"/>
    </row>
    <row r="505" spans="1:61" s="282" customFormat="1">
      <c r="A505" s="31"/>
      <c r="B505" s="31"/>
      <c r="C505" s="166"/>
      <c r="D505" s="261"/>
      <c r="E505" s="261"/>
      <c r="F505" s="261"/>
      <c r="G505" s="261"/>
      <c r="H505" s="261"/>
      <c r="I505" s="261"/>
      <c r="J505" s="261"/>
      <c r="K505" s="261"/>
      <c r="L505" s="33"/>
      <c r="M505" s="261"/>
      <c r="N505" s="638"/>
      <c r="O505" s="638"/>
      <c r="P505" s="34"/>
      <c r="Q505" s="35"/>
      <c r="R505" s="36"/>
      <c r="S505" s="37"/>
      <c r="T505" s="21"/>
      <c r="U505" s="495"/>
      <c r="V505" s="38"/>
      <c r="W505" s="21"/>
      <c r="X505" s="21"/>
      <c r="Y505" s="21"/>
      <c r="Z505" s="779"/>
      <c r="AA505" s="21"/>
      <c r="AB505" s="30"/>
      <c r="AC505" s="30"/>
      <c r="AD505" s="30"/>
      <c r="AE505" s="13"/>
      <c r="AF505" s="13"/>
      <c r="AG505" s="13"/>
      <c r="AH505" s="13"/>
      <c r="AI505" s="13"/>
      <c r="AJ505" s="13"/>
      <c r="AK505" s="13"/>
      <c r="AL505" s="13"/>
      <c r="AM505" s="13"/>
      <c r="AN505" s="30"/>
      <c r="AO505" s="31"/>
      <c r="AP505" s="39"/>
      <c r="AQ505" s="39"/>
      <c r="AR505" s="31"/>
      <c r="AS505" s="39"/>
      <c r="AT505" s="39"/>
      <c r="AU505" s="39"/>
      <c r="AV505" s="39"/>
      <c r="AW505" s="39"/>
      <c r="AX505" s="13"/>
      <c r="AY505" s="13"/>
      <c r="AZ505" s="13"/>
      <c r="BA505" s="13"/>
      <c r="BB505" s="291"/>
      <c r="BC505" s="302"/>
      <c r="BI505" s="287"/>
    </row>
    <row r="506" spans="1:61" s="282" customFormat="1">
      <c r="A506" s="31"/>
      <c r="B506" s="31"/>
      <c r="C506" s="166"/>
      <c r="D506" s="261"/>
      <c r="E506" s="261"/>
      <c r="F506" s="261"/>
      <c r="G506" s="261"/>
      <c r="H506" s="261"/>
      <c r="I506" s="261"/>
      <c r="J506" s="261"/>
      <c r="K506" s="261"/>
      <c r="L506" s="33"/>
      <c r="M506" s="261"/>
      <c r="N506" s="638"/>
      <c r="O506" s="638"/>
      <c r="P506" s="34"/>
      <c r="Q506" s="35"/>
      <c r="R506" s="36"/>
      <c r="S506" s="37"/>
      <c r="T506" s="21"/>
      <c r="U506" s="495"/>
      <c r="V506" s="38"/>
      <c r="W506" s="21"/>
      <c r="X506" s="21"/>
      <c r="Y506" s="21"/>
      <c r="Z506" s="779"/>
      <c r="AA506" s="21"/>
      <c r="AB506" s="30"/>
      <c r="AC506" s="30"/>
      <c r="AD506" s="30"/>
      <c r="AE506" s="13"/>
      <c r="AF506" s="13"/>
      <c r="AG506" s="13"/>
      <c r="AH506" s="13"/>
      <c r="AI506" s="13"/>
      <c r="AJ506" s="13"/>
      <c r="AK506" s="13"/>
      <c r="AL506" s="13"/>
      <c r="AM506" s="13"/>
      <c r="AN506" s="30"/>
      <c r="AO506" s="31"/>
      <c r="AP506" s="39"/>
      <c r="AQ506" s="39"/>
      <c r="AR506" s="31"/>
      <c r="AS506" s="39"/>
      <c r="AT506" s="39"/>
      <c r="AU506" s="39"/>
      <c r="AV506" s="39"/>
      <c r="AW506" s="39"/>
      <c r="AX506" s="13"/>
      <c r="AY506" s="13"/>
      <c r="AZ506" s="13"/>
      <c r="BA506" s="13"/>
      <c r="BB506" s="291"/>
      <c r="BC506" s="302"/>
      <c r="BI506" s="287"/>
    </row>
    <row r="507" spans="1:61" s="282" customFormat="1">
      <c r="A507" s="31"/>
      <c r="B507" s="31"/>
      <c r="C507" s="166"/>
      <c r="D507" s="261"/>
      <c r="E507" s="261"/>
      <c r="F507" s="261"/>
      <c r="G507" s="261"/>
      <c r="H507" s="261"/>
      <c r="I507" s="261"/>
      <c r="J507" s="261"/>
      <c r="K507" s="261"/>
      <c r="L507" s="33"/>
      <c r="M507" s="261"/>
      <c r="N507" s="638"/>
      <c r="O507" s="638"/>
      <c r="P507" s="34"/>
      <c r="Q507" s="35"/>
      <c r="R507" s="36"/>
      <c r="S507" s="37"/>
      <c r="T507" s="21"/>
      <c r="U507" s="495"/>
      <c r="V507" s="38"/>
      <c r="W507" s="21"/>
      <c r="X507" s="21"/>
      <c r="Y507" s="21"/>
      <c r="Z507" s="779"/>
      <c r="AA507" s="21"/>
      <c r="AB507" s="30"/>
      <c r="AC507" s="30"/>
      <c r="AD507" s="30"/>
      <c r="AE507" s="13"/>
      <c r="AF507" s="13"/>
      <c r="AG507" s="13"/>
      <c r="AH507" s="13"/>
      <c r="AI507" s="13"/>
      <c r="AJ507" s="13"/>
      <c r="AK507" s="13"/>
      <c r="AL507" s="13"/>
      <c r="AM507" s="13"/>
      <c r="AN507" s="30"/>
      <c r="AO507" s="31"/>
      <c r="AP507" s="39"/>
      <c r="AQ507" s="39"/>
      <c r="AR507" s="31"/>
      <c r="AS507" s="39"/>
      <c r="AT507" s="39"/>
      <c r="AU507" s="39"/>
      <c r="AV507" s="39"/>
      <c r="AW507" s="39"/>
      <c r="AX507" s="13"/>
      <c r="AY507" s="13"/>
      <c r="AZ507" s="13"/>
      <c r="BA507" s="13"/>
      <c r="BB507" s="291"/>
      <c r="BC507" s="302"/>
      <c r="BI507" s="287"/>
    </row>
    <row r="508" spans="1:61" s="282" customFormat="1">
      <c r="A508" s="31"/>
      <c r="B508" s="31"/>
      <c r="C508" s="166"/>
      <c r="D508" s="261"/>
      <c r="E508" s="261"/>
      <c r="F508" s="261"/>
      <c r="G508" s="261"/>
      <c r="H508" s="261"/>
      <c r="I508" s="261"/>
      <c r="J508" s="261"/>
      <c r="K508" s="261"/>
      <c r="L508" s="33"/>
      <c r="M508" s="261"/>
      <c r="N508" s="638"/>
      <c r="O508" s="638"/>
      <c r="P508" s="34"/>
      <c r="Q508" s="35"/>
      <c r="R508" s="36"/>
      <c r="S508" s="37"/>
      <c r="T508" s="21"/>
      <c r="U508" s="495"/>
      <c r="V508" s="38"/>
      <c r="W508" s="21"/>
      <c r="X508" s="21"/>
      <c r="Y508" s="21"/>
      <c r="Z508" s="779"/>
      <c r="AA508" s="21"/>
      <c r="AB508" s="30"/>
      <c r="AC508" s="30"/>
      <c r="AD508" s="30"/>
      <c r="AE508" s="13"/>
      <c r="AF508" s="13"/>
      <c r="AG508" s="13"/>
      <c r="AH508" s="13"/>
      <c r="AI508" s="13"/>
      <c r="AJ508" s="13"/>
      <c r="AK508" s="13"/>
      <c r="AL508" s="13"/>
      <c r="AM508" s="13"/>
      <c r="AN508" s="30"/>
      <c r="AO508" s="31"/>
      <c r="AP508" s="39"/>
      <c r="AQ508" s="39"/>
      <c r="AR508" s="31"/>
      <c r="AS508" s="39"/>
      <c r="AT508" s="39"/>
      <c r="AU508" s="39"/>
      <c r="AV508" s="39"/>
      <c r="AW508" s="39"/>
      <c r="AX508" s="13"/>
      <c r="AY508" s="13"/>
      <c r="AZ508" s="13"/>
      <c r="BA508" s="13"/>
      <c r="BB508" s="291"/>
      <c r="BC508" s="302"/>
      <c r="BI508" s="287"/>
    </row>
    <row r="509" spans="1:61" s="282" customFormat="1">
      <c r="A509" s="31"/>
      <c r="B509" s="31"/>
      <c r="C509" s="166"/>
      <c r="D509" s="261"/>
      <c r="E509" s="261"/>
      <c r="F509" s="261"/>
      <c r="G509" s="261"/>
      <c r="H509" s="261"/>
      <c r="I509" s="261"/>
      <c r="J509" s="261"/>
      <c r="K509" s="261"/>
      <c r="L509" s="33"/>
      <c r="M509" s="261"/>
      <c r="N509" s="638"/>
      <c r="O509" s="638"/>
      <c r="P509" s="34"/>
      <c r="Q509" s="35"/>
      <c r="R509" s="36"/>
      <c r="S509" s="37"/>
      <c r="T509" s="21"/>
      <c r="U509" s="495"/>
      <c r="V509" s="38"/>
      <c r="W509" s="21"/>
      <c r="X509" s="21"/>
      <c r="Y509" s="21"/>
      <c r="Z509" s="779"/>
      <c r="AA509" s="21"/>
      <c r="AB509" s="30"/>
      <c r="AC509" s="30"/>
      <c r="AD509" s="30"/>
      <c r="AE509" s="13"/>
      <c r="AF509" s="13"/>
      <c r="AG509" s="13"/>
      <c r="AH509" s="13"/>
      <c r="AI509" s="13"/>
      <c r="AJ509" s="13"/>
      <c r="AK509" s="13"/>
      <c r="AL509" s="13"/>
      <c r="AM509" s="13"/>
      <c r="AN509" s="30"/>
      <c r="AO509" s="31"/>
      <c r="AP509" s="39"/>
      <c r="AQ509" s="39"/>
      <c r="AR509" s="31"/>
      <c r="AS509" s="39"/>
      <c r="AT509" s="39"/>
      <c r="AU509" s="39"/>
      <c r="AV509" s="39"/>
      <c r="AW509" s="39"/>
      <c r="AX509" s="13"/>
      <c r="AY509" s="13"/>
      <c r="AZ509" s="13"/>
      <c r="BA509" s="13"/>
      <c r="BB509" s="291"/>
      <c r="BC509" s="302"/>
      <c r="BI509" s="287"/>
    </row>
    <row r="510" spans="1:61" s="282" customFormat="1">
      <c r="A510" s="31"/>
      <c r="B510" s="31"/>
      <c r="C510" s="166"/>
      <c r="D510" s="261"/>
      <c r="E510" s="261"/>
      <c r="F510" s="261"/>
      <c r="G510" s="261"/>
      <c r="H510" s="261"/>
      <c r="I510" s="261"/>
      <c r="J510" s="261"/>
      <c r="K510" s="261"/>
      <c r="L510" s="33"/>
      <c r="M510" s="261"/>
      <c r="N510" s="638"/>
      <c r="O510" s="638"/>
      <c r="P510" s="34"/>
      <c r="Q510" s="35"/>
      <c r="R510" s="36"/>
      <c r="S510" s="37"/>
      <c r="T510" s="21"/>
      <c r="U510" s="495"/>
      <c r="V510" s="38"/>
      <c r="W510" s="21"/>
      <c r="X510" s="21"/>
      <c r="Y510" s="21"/>
      <c r="Z510" s="779"/>
      <c r="AA510" s="21"/>
      <c r="AB510" s="30"/>
      <c r="AC510" s="30"/>
      <c r="AD510" s="30"/>
      <c r="AE510" s="13"/>
      <c r="AF510" s="13"/>
      <c r="AG510" s="13"/>
      <c r="AH510" s="13"/>
      <c r="AI510" s="13"/>
      <c r="AJ510" s="13"/>
      <c r="AK510" s="13"/>
      <c r="AL510" s="13"/>
      <c r="AM510" s="13"/>
      <c r="AN510" s="30"/>
      <c r="AO510" s="31"/>
      <c r="AP510" s="39"/>
      <c r="AQ510" s="39"/>
      <c r="AR510" s="31"/>
      <c r="AS510" s="39"/>
      <c r="AT510" s="39"/>
      <c r="AU510" s="39"/>
      <c r="AV510" s="39"/>
      <c r="AW510" s="39"/>
      <c r="AX510" s="13"/>
      <c r="AY510" s="13"/>
      <c r="AZ510" s="13"/>
      <c r="BA510" s="13"/>
      <c r="BB510" s="291"/>
      <c r="BC510" s="302"/>
      <c r="BI510" s="287"/>
    </row>
    <row r="511" spans="1:61" s="282" customFormat="1">
      <c r="A511" s="31"/>
      <c r="B511" s="31"/>
      <c r="C511" s="166"/>
      <c r="D511" s="261"/>
      <c r="E511" s="261"/>
      <c r="F511" s="261"/>
      <c r="G511" s="261"/>
      <c r="H511" s="261"/>
      <c r="I511" s="261"/>
      <c r="J511" s="261"/>
      <c r="K511" s="261"/>
      <c r="L511" s="33"/>
      <c r="M511" s="261"/>
      <c r="N511" s="638"/>
      <c r="O511" s="638"/>
      <c r="P511" s="34"/>
      <c r="Q511" s="35"/>
      <c r="R511" s="36"/>
      <c r="S511" s="37"/>
      <c r="T511" s="21"/>
      <c r="U511" s="495"/>
      <c r="V511" s="38"/>
      <c r="W511" s="21"/>
      <c r="X511" s="21"/>
      <c r="Y511" s="21"/>
      <c r="Z511" s="779"/>
      <c r="AA511" s="21"/>
      <c r="AB511" s="30"/>
      <c r="AC511" s="30"/>
      <c r="AD511" s="30"/>
      <c r="AE511" s="13"/>
      <c r="AF511" s="13"/>
      <c r="AG511" s="13"/>
      <c r="AH511" s="13"/>
      <c r="AI511" s="13"/>
      <c r="AJ511" s="13"/>
      <c r="AK511" s="13"/>
      <c r="AL511" s="13"/>
      <c r="AM511" s="13"/>
      <c r="AN511" s="30"/>
      <c r="AO511" s="31"/>
      <c r="AP511" s="39"/>
      <c r="AQ511" s="39"/>
      <c r="AR511" s="31"/>
      <c r="AS511" s="39"/>
      <c r="AT511" s="39"/>
      <c r="AU511" s="39"/>
      <c r="AV511" s="39"/>
      <c r="AW511" s="39"/>
      <c r="AX511" s="13"/>
      <c r="AY511" s="13"/>
      <c r="AZ511" s="13"/>
      <c r="BA511" s="13"/>
      <c r="BB511" s="291"/>
      <c r="BC511" s="302"/>
      <c r="BI511" s="287"/>
    </row>
    <row r="512" spans="1:61" s="282" customFormat="1">
      <c r="A512" s="31"/>
      <c r="B512" s="31"/>
      <c r="C512" s="166"/>
      <c r="D512" s="261"/>
      <c r="E512" s="261"/>
      <c r="F512" s="261"/>
      <c r="G512" s="261"/>
      <c r="H512" s="261"/>
      <c r="I512" s="261"/>
      <c r="J512" s="261"/>
      <c r="K512" s="261"/>
      <c r="L512" s="33"/>
      <c r="M512" s="261"/>
      <c r="N512" s="638"/>
      <c r="O512" s="638"/>
      <c r="P512" s="34"/>
      <c r="Q512" s="35"/>
      <c r="R512" s="36"/>
      <c r="S512" s="37"/>
      <c r="T512" s="21"/>
      <c r="U512" s="495"/>
      <c r="V512" s="38"/>
      <c r="W512" s="21"/>
      <c r="X512" s="21"/>
      <c r="Y512" s="21"/>
      <c r="Z512" s="779"/>
      <c r="AA512" s="21"/>
      <c r="AB512" s="30"/>
      <c r="AC512" s="30"/>
      <c r="AD512" s="30"/>
      <c r="AE512" s="13"/>
      <c r="AF512" s="13"/>
      <c r="AG512" s="13"/>
      <c r="AH512" s="13"/>
      <c r="AI512" s="13"/>
      <c r="AJ512" s="13"/>
      <c r="AK512" s="13"/>
      <c r="AL512" s="13"/>
      <c r="AM512" s="13"/>
      <c r="AN512" s="30"/>
      <c r="AO512" s="31"/>
      <c r="AP512" s="39"/>
      <c r="AQ512" s="39"/>
      <c r="AR512" s="31"/>
      <c r="AS512" s="39"/>
      <c r="AT512" s="39"/>
      <c r="AU512" s="39"/>
      <c r="AV512" s="39"/>
      <c r="AW512" s="39"/>
      <c r="AX512" s="13"/>
      <c r="AY512" s="13"/>
      <c r="AZ512" s="13"/>
      <c r="BA512" s="13"/>
      <c r="BB512" s="291"/>
      <c r="BC512" s="302"/>
      <c r="BI512" s="287"/>
    </row>
    <row r="513" spans="1:61" s="282" customFormat="1">
      <c r="A513" s="31"/>
      <c r="B513" s="31"/>
      <c r="C513" s="166"/>
      <c r="D513" s="261"/>
      <c r="E513" s="261"/>
      <c r="F513" s="261"/>
      <c r="G513" s="261"/>
      <c r="H513" s="261"/>
      <c r="I513" s="261"/>
      <c r="J513" s="261"/>
      <c r="K513" s="261"/>
      <c r="L513" s="33"/>
      <c r="M513" s="261"/>
      <c r="N513" s="638"/>
      <c r="O513" s="638"/>
      <c r="P513" s="34"/>
      <c r="Q513" s="35"/>
      <c r="R513" s="36"/>
      <c r="S513" s="37"/>
      <c r="T513" s="21"/>
      <c r="U513" s="495"/>
      <c r="V513" s="38"/>
      <c r="W513" s="21"/>
      <c r="X513" s="21"/>
      <c r="Y513" s="21"/>
      <c r="Z513" s="779"/>
      <c r="AA513" s="21"/>
      <c r="AB513" s="30"/>
      <c r="AC513" s="30"/>
      <c r="AD513" s="30"/>
      <c r="AE513" s="13"/>
      <c r="AF513" s="13"/>
      <c r="AG513" s="13"/>
      <c r="AH513" s="13"/>
      <c r="AI513" s="13"/>
      <c r="AJ513" s="13"/>
      <c r="AK513" s="13"/>
      <c r="AL513" s="13"/>
      <c r="AM513" s="13"/>
      <c r="AN513" s="30"/>
      <c r="AO513" s="31"/>
      <c r="AP513" s="39"/>
      <c r="AQ513" s="39"/>
      <c r="AR513" s="31"/>
      <c r="AS513" s="39"/>
      <c r="AT513" s="39"/>
      <c r="AU513" s="39"/>
      <c r="AV513" s="39"/>
      <c r="AW513" s="39"/>
      <c r="AX513" s="13"/>
      <c r="AY513" s="13"/>
      <c r="AZ513" s="13"/>
      <c r="BA513" s="13"/>
      <c r="BB513" s="291"/>
      <c r="BC513" s="302"/>
      <c r="BI513" s="287"/>
    </row>
    <row r="514" spans="1:61" s="282" customFormat="1">
      <c r="A514" s="31"/>
      <c r="B514" s="31"/>
      <c r="C514" s="166"/>
      <c r="D514" s="261"/>
      <c r="E514" s="261"/>
      <c r="F514" s="261"/>
      <c r="G514" s="261"/>
      <c r="H514" s="261"/>
      <c r="I514" s="261"/>
      <c r="J514" s="261"/>
      <c r="K514" s="261"/>
      <c r="L514" s="33"/>
      <c r="M514" s="261"/>
      <c r="N514" s="638"/>
      <c r="O514" s="638"/>
      <c r="P514" s="34"/>
      <c r="Q514" s="35"/>
      <c r="R514" s="36"/>
      <c r="S514" s="37"/>
      <c r="T514" s="21"/>
      <c r="U514" s="495"/>
      <c r="V514" s="38"/>
      <c r="W514" s="21"/>
      <c r="X514" s="21"/>
      <c r="Y514" s="21"/>
      <c r="Z514" s="779"/>
      <c r="AA514" s="21"/>
      <c r="AB514" s="30"/>
      <c r="AC514" s="30"/>
      <c r="AD514" s="30"/>
      <c r="AE514" s="13"/>
      <c r="AF514" s="13"/>
      <c r="AG514" s="13"/>
      <c r="AH514" s="13"/>
      <c r="AI514" s="13"/>
      <c r="AJ514" s="13"/>
      <c r="AK514" s="13"/>
      <c r="AL514" s="13"/>
      <c r="AM514" s="13"/>
      <c r="AN514" s="30"/>
      <c r="AO514" s="31"/>
      <c r="AP514" s="39"/>
      <c r="AQ514" s="39"/>
      <c r="AR514" s="31"/>
      <c r="AS514" s="39"/>
      <c r="AT514" s="39"/>
      <c r="AU514" s="39"/>
      <c r="AV514" s="39"/>
      <c r="AW514" s="39"/>
      <c r="AX514" s="13"/>
      <c r="AY514" s="13"/>
      <c r="AZ514" s="13"/>
      <c r="BA514" s="13"/>
      <c r="BB514" s="291"/>
      <c r="BC514" s="302"/>
      <c r="BI514" s="287"/>
    </row>
    <row r="515" spans="1:61" s="282" customFormat="1">
      <c r="A515" s="31"/>
      <c r="B515" s="31"/>
      <c r="C515" s="166"/>
      <c r="D515" s="261"/>
      <c r="E515" s="261"/>
      <c r="F515" s="261"/>
      <c r="G515" s="261"/>
      <c r="H515" s="261"/>
      <c r="I515" s="261"/>
      <c r="J515" s="261"/>
      <c r="K515" s="261"/>
      <c r="L515" s="33"/>
      <c r="M515" s="261"/>
      <c r="N515" s="638"/>
      <c r="O515" s="638"/>
      <c r="P515" s="34"/>
      <c r="Q515" s="35"/>
      <c r="R515" s="36"/>
      <c r="S515" s="37"/>
      <c r="T515" s="21"/>
      <c r="U515" s="495"/>
      <c r="V515" s="38"/>
      <c r="W515" s="21"/>
      <c r="X515" s="21"/>
      <c r="Y515" s="21"/>
      <c r="Z515" s="779"/>
      <c r="AA515" s="21"/>
      <c r="AB515" s="30"/>
      <c r="AC515" s="30"/>
      <c r="AD515" s="30"/>
      <c r="AE515" s="13"/>
      <c r="AF515" s="13"/>
      <c r="AG515" s="13"/>
      <c r="AH515" s="13"/>
      <c r="AI515" s="13"/>
      <c r="AJ515" s="13"/>
      <c r="AK515" s="13"/>
      <c r="AL515" s="13"/>
      <c r="AM515" s="13"/>
      <c r="AN515" s="30"/>
      <c r="AO515" s="31"/>
      <c r="AP515" s="39"/>
      <c r="AQ515" s="39"/>
      <c r="AR515" s="31"/>
      <c r="AS515" s="39"/>
      <c r="AT515" s="39"/>
      <c r="AU515" s="39"/>
      <c r="AV515" s="39"/>
      <c r="AW515" s="39"/>
      <c r="AX515" s="13"/>
      <c r="AY515" s="13"/>
      <c r="AZ515" s="13"/>
      <c r="BA515" s="13"/>
      <c r="BB515" s="291"/>
      <c r="BC515" s="302"/>
      <c r="BI515" s="287"/>
    </row>
    <row r="516" spans="1:61" s="282" customFormat="1">
      <c r="A516" s="31"/>
      <c r="B516" s="31"/>
      <c r="C516" s="166"/>
      <c r="D516" s="261"/>
      <c r="E516" s="261"/>
      <c r="F516" s="261"/>
      <c r="G516" s="261"/>
      <c r="H516" s="261"/>
      <c r="I516" s="261"/>
      <c r="J516" s="261"/>
      <c r="K516" s="261"/>
      <c r="L516" s="33"/>
      <c r="M516" s="261"/>
      <c r="N516" s="638"/>
      <c r="O516" s="638"/>
      <c r="P516" s="34"/>
      <c r="Q516" s="35"/>
      <c r="R516" s="36"/>
      <c r="S516" s="37"/>
      <c r="T516" s="21"/>
      <c r="U516" s="495"/>
      <c r="V516" s="38"/>
      <c r="W516" s="21"/>
      <c r="X516" s="21"/>
      <c r="Y516" s="21"/>
      <c r="Z516" s="779"/>
      <c r="AA516" s="21"/>
      <c r="AB516" s="30"/>
      <c r="AC516" s="30"/>
      <c r="AD516" s="30"/>
      <c r="AE516" s="13"/>
      <c r="AF516" s="13"/>
      <c r="AG516" s="13"/>
      <c r="AH516" s="13"/>
      <c r="AI516" s="13"/>
      <c r="AJ516" s="13"/>
      <c r="AK516" s="13"/>
      <c r="AL516" s="13"/>
      <c r="AM516" s="13"/>
      <c r="AN516" s="30"/>
      <c r="AO516" s="31"/>
      <c r="AP516" s="39"/>
      <c r="AQ516" s="39"/>
      <c r="AR516" s="31"/>
      <c r="AS516" s="39"/>
      <c r="AT516" s="39"/>
      <c r="AU516" s="39"/>
      <c r="AV516" s="39"/>
      <c r="AW516" s="39"/>
      <c r="AX516" s="13"/>
      <c r="AY516" s="13"/>
      <c r="AZ516" s="13"/>
      <c r="BA516" s="13"/>
      <c r="BB516" s="291"/>
      <c r="BC516" s="302"/>
      <c r="BI516" s="287"/>
    </row>
    <row r="517" spans="1:61" s="282" customFormat="1">
      <c r="A517" s="31"/>
      <c r="B517" s="31"/>
      <c r="C517" s="166"/>
      <c r="D517" s="261"/>
      <c r="E517" s="261"/>
      <c r="F517" s="261"/>
      <c r="G517" s="261"/>
      <c r="H517" s="261"/>
      <c r="I517" s="261"/>
      <c r="J517" s="261"/>
      <c r="K517" s="261"/>
      <c r="L517" s="33"/>
      <c r="M517" s="261"/>
      <c r="N517" s="638"/>
      <c r="O517" s="638"/>
      <c r="P517" s="34"/>
      <c r="Q517" s="35"/>
      <c r="R517" s="36"/>
      <c r="S517" s="37"/>
      <c r="T517" s="21"/>
      <c r="U517" s="495"/>
      <c r="V517" s="38"/>
      <c r="W517" s="21"/>
      <c r="X517" s="21"/>
      <c r="Y517" s="21"/>
      <c r="Z517" s="779"/>
      <c r="AA517" s="21"/>
      <c r="AB517" s="30"/>
      <c r="AC517" s="30"/>
      <c r="AD517" s="30"/>
      <c r="AE517" s="13"/>
      <c r="AF517" s="13"/>
      <c r="AG517" s="13"/>
      <c r="AH517" s="13"/>
      <c r="AI517" s="13"/>
      <c r="AJ517" s="13"/>
      <c r="AK517" s="13"/>
      <c r="AL517" s="13"/>
      <c r="AM517" s="13"/>
      <c r="AN517" s="30"/>
      <c r="AO517" s="31"/>
      <c r="AP517" s="39"/>
      <c r="AQ517" s="39"/>
      <c r="AR517" s="31"/>
      <c r="AS517" s="39"/>
      <c r="AT517" s="39"/>
      <c r="AU517" s="39"/>
      <c r="AV517" s="39"/>
      <c r="AW517" s="39"/>
      <c r="AX517" s="13"/>
      <c r="AY517" s="13"/>
      <c r="AZ517" s="13"/>
      <c r="BA517" s="13"/>
      <c r="BB517" s="291"/>
      <c r="BC517" s="302"/>
      <c r="BI517" s="287"/>
    </row>
    <row r="518" spans="1:61" s="282" customFormat="1">
      <c r="A518" s="31"/>
      <c r="B518" s="31"/>
      <c r="C518" s="166"/>
      <c r="D518" s="261"/>
      <c r="E518" s="261"/>
      <c r="F518" s="261"/>
      <c r="G518" s="261"/>
      <c r="H518" s="261"/>
      <c r="I518" s="261"/>
      <c r="J518" s="261"/>
      <c r="K518" s="261"/>
      <c r="L518" s="33"/>
      <c r="M518" s="261"/>
      <c r="N518" s="638"/>
      <c r="O518" s="638"/>
      <c r="P518" s="34"/>
      <c r="Q518" s="35"/>
      <c r="R518" s="36"/>
      <c r="S518" s="37"/>
      <c r="T518" s="21"/>
      <c r="U518" s="495"/>
      <c r="V518" s="38"/>
      <c r="W518" s="21"/>
      <c r="X518" s="21"/>
      <c r="Y518" s="21"/>
      <c r="Z518" s="779"/>
      <c r="AA518" s="21"/>
      <c r="AB518" s="30"/>
      <c r="AC518" s="30"/>
      <c r="AD518" s="30"/>
      <c r="AE518" s="13"/>
      <c r="AF518" s="13"/>
      <c r="AG518" s="13"/>
      <c r="AH518" s="13"/>
      <c r="AI518" s="13"/>
      <c r="AJ518" s="13"/>
      <c r="AK518" s="13"/>
      <c r="AL518" s="13"/>
      <c r="AM518" s="13"/>
      <c r="AN518" s="30"/>
      <c r="AO518" s="31"/>
      <c r="AP518" s="39"/>
      <c r="AQ518" s="39"/>
      <c r="AR518" s="31"/>
      <c r="AS518" s="39"/>
      <c r="AT518" s="39"/>
      <c r="AU518" s="39"/>
      <c r="AV518" s="39"/>
      <c r="AW518" s="39"/>
      <c r="AX518" s="13"/>
      <c r="AY518" s="13"/>
      <c r="AZ518" s="13"/>
      <c r="BA518" s="13"/>
      <c r="BB518" s="291"/>
      <c r="BC518" s="302"/>
      <c r="BI518" s="287"/>
    </row>
    <row r="519" spans="1:61" s="282" customFormat="1">
      <c r="A519" s="31"/>
      <c r="B519" s="31"/>
      <c r="C519" s="166"/>
      <c r="D519" s="261"/>
      <c r="E519" s="261"/>
      <c r="F519" s="261"/>
      <c r="G519" s="261"/>
      <c r="H519" s="261"/>
      <c r="I519" s="261"/>
      <c r="J519" s="261"/>
      <c r="K519" s="261"/>
      <c r="L519" s="33"/>
      <c r="M519" s="261"/>
      <c r="N519" s="638"/>
      <c r="O519" s="638"/>
      <c r="P519" s="34"/>
      <c r="Q519" s="35"/>
      <c r="R519" s="36"/>
      <c r="S519" s="37"/>
      <c r="T519" s="21"/>
      <c r="U519" s="495"/>
      <c r="V519" s="38"/>
      <c r="W519" s="21"/>
      <c r="X519" s="21"/>
      <c r="Y519" s="21"/>
      <c r="Z519" s="779"/>
      <c r="AA519" s="21"/>
      <c r="AB519" s="30"/>
      <c r="AC519" s="30"/>
      <c r="AD519" s="30"/>
      <c r="AE519" s="13"/>
      <c r="AF519" s="13"/>
      <c r="AG519" s="13"/>
      <c r="AH519" s="13"/>
      <c r="AI519" s="13"/>
      <c r="AJ519" s="13"/>
      <c r="AK519" s="13"/>
      <c r="AL519" s="13"/>
      <c r="AM519" s="13"/>
      <c r="AN519" s="30"/>
      <c r="AO519" s="31"/>
      <c r="AP519" s="39"/>
      <c r="AQ519" s="39"/>
      <c r="AR519" s="31"/>
      <c r="AS519" s="39"/>
      <c r="AT519" s="39"/>
      <c r="AU519" s="39"/>
      <c r="AV519" s="39"/>
      <c r="AW519" s="39"/>
      <c r="AX519" s="13"/>
      <c r="AY519" s="13"/>
      <c r="AZ519" s="13"/>
      <c r="BA519" s="13"/>
      <c r="BB519" s="291"/>
      <c r="BC519" s="302"/>
      <c r="BI519" s="287"/>
    </row>
    <row r="520" spans="1:61" s="282" customFormat="1">
      <c r="A520" s="31"/>
      <c r="B520" s="31"/>
      <c r="C520" s="166"/>
      <c r="D520" s="261"/>
      <c r="E520" s="261"/>
      <c r="F520" s="261"/>
      <c r="G520" s="261"/>
      <c r="H520" s="261"/>
      <c r="I520" s="261"/>
      <c r="J520" s="261"/>
      <c r="K520" s="261"/>
      <c r="L520" s="33"/>
      <c r="M520" s="261"/>
      <c r="N520" s="638"/>
      <c r="O520" s="638"/>
      <c r="P520" s="34"/>
      <c r="Q520" s="35"/>
      <c r="R520" s="36"/>
      <c r="S520" s="37"/>
      <c r="T520" s="21"/>
      <c r="U520" s="495"/>
      <c r="V520" s="38"/>
      <c r="W520" s="21"/>
      <c r="X520" s="21"/>
      <c r="Y520" s="21"/>
      <c r="Z520" s="779"/>
      <c r="AA520" s="21"/>
      <c r="AB520" s="30"/>
      <c r="AC520" s="30"/>
      <c r="AD520" s="30"/>
      <c r="AE520" s="13"/>
      <c r="AF520" s="13"/>
      <c r="AG520" s="13"/>
      <c r="AH520" s="13"/>
      <c r="AI520" s="13"/>
      <c r="AJ520" s="13"/>
      <c r="AK520" s="13"/>
      <c r="AL520" s="13"/>
      <c r="AM520" s="13"/>
      <c r="AN520" s="30"/>
      <c r="AO520" s="31"/>
      <c r="AP520" s="39"/>
      <c r="AQ520" s="39"/>
      <c r="AR520" s="31"/>
      <c r="AS520" s="39"/>
      <c r="AT520" s="39"/>
      <c r="AU520" s="39"/>
      <c r="AV520" s="39"/>
      <c r="AW520" s="39"/>
      <c r="AX520" s="13"/>
      <c r="AY520" s="13"/>
      <c r="AZ520" s="13"/>
      <c r="BA520" s="13"/>
      <c r="BB520" s="291"/>
      <c r="BC520" s="302"/>
      <c r="BI520" s="287"/>
    </row>
    <row r="521" spans="1:61" s="282" customFormat="1">
      <c r="A521" s="31"/>
      <c r="B521" s="31"/>
      <c r="C521" s="166"/>
      <c r="D521" s="261"/>
      <c r="E521" s="261"/>
      <c r="F521" s="261"/>
      <c r="G521" s="261"/>
      <c r="H521" s="261"/>
      <c r="I521" s="261"/>
      <c r="J521" s="261"/>
      <c r="K521" s="261"/>
      <c r="L521" s="33"/>
      <c r="M521" s="261"/>
      <c r="N521" s="638"/>
      <c r="O521" s="638"/>
      <c r="P521" s="34"/>
      <c r="Q521" s="35"/>
      <c r="R521" s="36"/>
      <c r="S521" s="37"/>
      <c r="T521" s="21"/>
      <c r="U521" s="495"/>
      <c r="V521" s="38"/>
      <c r="W521" s="21"/>
      <c r="X521" s="21"/>
      <c r="Y521" s="21"/>
      <c r="Z521" s="779"/>
      <c r="AA521" s="21"/>
      <c r="AB521" s="30"/>
      <c r="AC521" s="30"/>
      <c r="AD521" s="30"/>
      <c r="AE521" s="13"/>
      <c r="AF521" s="13"/>
      <c r="AG521" s="13"/>
      <c r="AH521" s="13"/>
      <c r="AI521" s="13"/>
      <c r="AJ521" s="13"/>
      <c r="AK521" s="13"/>
      <c r="AL521" s="13"/>
      <c r="AM521" s="13"/>
      <c r="AN521" s="30"/>
      <c r="AO521" s="31"/>
      <c r="AP521" s="39"/>
      <c r="AQ521" s="39"/>
      <c r="AR521" s="31"/>
      <c r="AS521" s="39"/>
      <c r="AT521" s="39"/>
      <c r="AU521" s="39"/>
      <c r="AV521" s="39"/>
      <c r="AW521" s="39"/>
      <c r="AX521" s="13"/>
      <c r="AY521" s="13"/>
      <c r="AZ521" s="13"/>
      <c r="BA521" s="13"/>
      <c r="BB521" s="291"/>
      <c r="BC521" s="302"/>
      <c r="BI521" s="287"/>
    </row>
    <row r="522" spans="1:61" s="282" customFormat="1">
      <c r="A522" s="31"/>
      <c r="B522" s="31"/>
      <c r="C522" s="166"/>
      <c r="D522" s="261"/>
      <c r="E522" s="261"/>
      <c r="F522" s="261"/>
      <c r="G522" s="261"/>
      <c r="H522" s="261"/>
      <c r="I522" s="261"/>
      <c r="J522" s="261"/>
      <c r="K522" s="261"/>
      <c r="L522" s="33"/>
      <c r="M522" s="261"/>
      <c r="N522" s="638"/>
      <c r="O522" s="638"/>
      <c r="P522" s="34"/>
      <c r="Q522" s="35"/>
      <c r="R522" s="36"/>
      <c r="S522" s="37"/>
      <c r="T522" s="21"/>
      <c r="U522" s="495"/>
      <c r="V522" s="38"/>
      <c r="W522" s="21"/>
      <c r="X522" s="21"/>
      <c r="Y522" s="21"/>
      <c r="Z522" s="779"/>
      <c r="AA522" s="21"/>
      <c r="AB522" s="30"/>
      <c r="AC522" s="30"/>
      <c r="AD522" s="30"/>
      <c r="AE522" s="13"/>
      <c r="AF522" s="13"/>
      <c r="AG522" s="13"/>
      <c r="AH522" s="13"/>
      <c r="AI522" s="13"/>
      <c r="AJ522" s="13"/>
      <c r="AK522" s="13"/>
      <c r="AL522" s="13"/>
      <c r="AM522" s="13"/>
      <c r="AN522" s="30"/>
      <c r="AO522" s="31"/>
      <c r="AP522" s="39"/>
      <c r="AQ522" s="39"/>
      <c r="AR522" s="31"/>
      <c r="AS522" s="39"/>
      <c r="AT522" s="39"/>
      <c r="AU522" s="39"/>
      <c r="AV522" s="39"/>
      <c r="AW522" s="39"/>
      <c r="AX522" s="13"/>
      <c r="AY522" s="13"/>
      <c r="AZ522" s="13"/>
      <c r="BA522" s="13"/>
      <c r="BB522" s="291"/>
      <c r="BC522" s="302"/>
      <c r="BI522" s="287"/>
    </row>
    <row r="523" spans="1:61" s="282" customFormat="1">
      <c r="A523" s="31"/>
      <c r="B523" s="31"/>
      <c r="C523" s="166"/>
      <c r="D523" s="261"/>
      <c r="E523" s="261"/>
      <c r="F523" s="261"/>
      <c r="G523" s="261"/>
      <c r="H523" s="261"/>
      <c r="I523" s="261"/>
      <c r="J523" s="261"/>
      <c r="K523" s="261"/>
      <c r="L523" s="33"/>
      <c r="M523" s="261"/>
      <c r="N523" s="638"/>
      <c r="O523" s="638"/>
      <c r="P523" s="34"/>
      <c r="Q523" s="35"/>
      <c r="R523" s="36"/>
      <c r="S523" s="37"/>
      <c r="T523" s="21"/>
      <c r="U523" s="495"/>
      <c r="V523" s="38"/>
      <c r="W523" s="21"/>
      <c r="X523" s="21"/>
      <c r="Y523" s="21"/>
      <c r="Z523" s="779"/>
      <c r="AA523" s="21"/>
      <c r="AB523" s="30"/>
      <c r="AC523" s="30"/>
      <c r="AD523" s="30"/>
      <c r="AE523" s="13"/>
      <c r="AF523" s="13"/>
      <c r="AG523" s="13"/>
      <c r="AH523" s="13"/>
      <c r="AI523" s="13"/>
      <c r="AJ523" s="13"/>
      <c r="AK523" s="13"/>
      <c r="AL523" s="13"/>
      <c r="AM523" s="13"/>
      <c r="AN523" s="30"/>
      <c r="AO523" s="31"/>
      <c r="AP523" s="39"/>
      <c r="AQ523" s="39"/>
      <c r="AR523" s="31"/>
      <c r="AS523" s="39"/>
      <c r="AT523" s="39"/>
      <c r="AU523" s="39"/>
      <c r="AV523" s="39"/>
      <c r="AW523" s="39"/>
      <c r="AX523" s="13"/>
      <c r="AY523" s="13"/>
      <c r="AZ523" s="13"/>
      <c r="BA523" s="13"/>
      <c r="BB523" s="291"/>
      <c r="BC523" s="302"/>
      <c r="BI523" s="287"/>
    </row>
    <row r="524" spans="1:61" s="282" customFormat="1">
      <c r="A524" s="31"/>
      <c r="B524" s="31"/>
      <c r="C524" s="166"/>
      <c r="D524" s="261"/>
      <c r="E524" s="261"/>
      <c r="F524" s="261"/>
      <c r="G524" s="261"/>
      <c r="H524" s="261"/>
      <c r="I524" s="261"/>
      <c r="J524" s="261"/>
      <c r="K524" s="261"/>
      <c r="L524" s="33"/>
      <c r="M524" s="261"/>
      <c r="N524" s="638"/>
      <c r="O524" s="638"/>
      <c r="P524" s="34"/>
      <c r="Q524" s="35"/>
      <c r="R524" s="36"/>
      <c r="S524" s="37"/>
      <c r="T524" s="21"/>
      <c r="U524" s="495"/>
      <c r="V524" s="38"/>
      <c r="W524" s="21"/>
      <c r="X524" s="21"/>
      <c r="Y524" s="21"/>
      <c r="Z524" s="779"/>
      <c r="AA524" s="21"/>
      <c r="AB524" s="30"/>
      <c r="AC524" s="30"/>
      <c r="AD524" s="30"/>
      <c r="AE524" s="13"/>
      <c r="AF524" s="13"/>
      <c r="AG524" s="13"/>
      <c r="AH524" s="13"/>
      <c r="AI524" s="13"/>
      <c r="AJ524" s="13"/>
      <c r="AK524" s="13"/>
      <c r="AL524" s="13"/>
      <c r="AM524" s="13"/>
      <c r="AN524" s="30"/>
      <c r="AO524" s="31"/>
      <c r="AP524" s="39"/>
      <c r="AQ524" s="39"/>
      <c r="AR524" s="31"/>
      <c r="AS524" s="39"/>
      <c r="AT524" s="39"/>
      <c r="AU524" s="39"/>
      <c r="AV524" s="39"/>
      <c r="AW524" s="39"/>
      <c r="AX524" s="13"/>
      <c r="AY524" s="13"/>
      <c r="AZ524" s="13"/>
      <c r="BA524" s="13"/>
      <c r="BB524" s="291"/>
      <c r="BC524" s="302"/>
      <c r="BI524" s="287"/>
    </row>
    <row r="525" spans="1:61" s="282" customFormat="1">
      <c r="A525" s="31"/>
      <c r="B525" s="31"/>
      <c r="C525" s="166"/>
      <c r="D525" s="261"/>
      <c r="E525" s="261"/>
      <c r="F525" s="261"/>
      <c r="G525" s="261"/>
      <c r="H525" s="261"/>
      <c r="I525" s="261"/>
      <c r="J525" s="261"/>
      <c r="K525" s="261"/>
      <c r="L525" s="33"/>
      <c r="M525" s="261"/>
      <c r="N525" s="638"/>
      <c r="O525" s="638"/>
      <c r="P525" s="34"/>
      <c r="Q525" s="35"/>
      <c r="R525" s="36"/>
      <c r="S525" s="37"/>
      <c r="T525" s="21"/>
      <c r="U525" s="495"/>
      <c r="V525" s="38"/>
      <c r="W525" s="21"/>
      <c r="X525" s="21"/>
      <c r="Y525" s="21"/>
      <c r="Z525" s="779"/>
      <c r="AA525" s="21"/>
      <c r="AB525" s="30"/>
      <c r="AC525" s="30"/>
      <c r="AD525" s="30"/>
      <c r="AE525" s="13"/>
      <c r="AF525" s="13"/>
      <c r="AG525" s="13"/>
      <c r="AH525" s="13"/>
      <c r="AI525" s="13"/>
      <c r="AJ525" s="13"/>
      <c r="AK525" s="13"/>
      <c r="AL525" s="13"/>
      <c r="AM525" s="13"/>
      <c r="AN525" s="30"/>
      <c r="AO525" s="31"/>
      <c r="AP525" s="39"/>
      <c r="AQ525" s="39"/>
      <c r="AR525" s="31"/>
      <c r="AS525" s="39"/>
      <c r="AT525" s="39"/>
      <c r="AU525" s="39"/>
      <c r="AV525" s="39"/>
      <c r="AW525" s="39"/>
      <c r="AX525" s="13"/>
      <c r="AY525" s="13"/>
      <c r="AZ525" s="13"/>
      <c r="BA525" s="13"/>
      <c r="BB525" s="291"/>
      <c r="BC525" s="302"/>
      <c r="BI525" s="287"/>
    </row>
    <row r="526" spans="1:61" s="282" customFormat="1">
      <c r="A526" s="31"/>
      <c r="B526" s="31"/>
      <c r="C526" s="166"/>
      <c r="D526" s="261"/>
      <c r="E526" s="261"/>
      <c r="F526" s="261"/>
      <c r="G526" s="261"/>
      <c r="H526" s="261"/>
      <c r="I526" s="261"/>
      <c r="J526" s="261"/>
      <c r="K526" s="261"/>
      <c r="L526" s="33"/>
      <c r="M526" s="261"/>
      <c r="N526" s="638"/>
      <c r="O526" s="638"/>
      <c r="P526" s="34"/>
      <c r="Q526" s="35"/>
      <c r="R526" s="36"/>
      <c r="S526" s="37"/>
      <c r="T526" s="21"/>
      <c r="U526" s="495"/>
      <c r="V526" s="38"/>
      <c r="W526" s="21"/>
      <c r="X526" s="21"/>
      <c r="Y526" s="21"/>
      <c r="Z526" s="779"/>
      <c r="AA526" s="21"/>
      <c r="AB526" s="30"/>
      <c r="AC526" s="30"/>
      <c r="AD526" s="30"/>
      <c r="AE526" s="13"/>
      <c r="AF526" s="13"/>
      <c r="AG526" s="13"/>
      <c r="AH526" s="13"/>
      <c r="AI526" s="13"/>
      <c r="AJ526" s="13"/>
      <c r="AK526" s="13"/>
      <c r="AL526" s="13"/>
      <c r="AM526" s="13"/>
      <c r="AN526" s="30"/>
      <c r="AO526" s="31"/>
      <c r="AP526" s="39"/>
      <c r="AQ526" s="39"/>
      <c r="AR526" s="31"/>
      <c r="AS526" s="39"/>
      <c r="AT526" s="39"/>
      <c r="AU526" s="39"/>
      <c r="AV526" s="39"/>
      <c r="AW526" s="39"/>
      <c r="AX526" s="13"/>
      <c r="AY526" s="13"/>
      <c r="AZ526" s="13"/>
      <c r="BA526" s="13"/>
      <c r="BB526" s="291"/>
      <c r="BC526" s="302"/>
      <c r="BI526" s="287"/>
    </row>
    <row r="527" spans="1:61" s="282" customFormat="1">
      <c r="A527" s="31"/>
      <c r="B527" s="31"/>
      <c r="C527" s="166"/>
      <c r="D527" s="261"/>
      <c r="E527" s="261"/>
      <c r="F527" s="261"/>
      <c r="G527" s="261"/>
      <c r="H527" s="261"/>
      <c r="I527" s="261"/>
      <c r="J527" s="261"/>
      <c r="K527" s="261"/>
      <c r="L527" s="33"/>
      <c r="M527" s="261"/>
      <c r="N527" s="638"/>
      <c r="O527" s="638"/>
      <c r="P527" s="34"/>
      <c r="Q527" s="35"/>
      <c r="R527" s="36"/>
      <c r="S527" s="37"/>
      <c r="T527" s="21"/>
      <c r="U527" s="495"/>
      <c r="V527" s="38"/>
      <c r="W527" s="21"/>
      <c r="X527" s="21"/>
      <c r="Y527" s="21"/>
      <c r="Z527" s="779"/>
      <c r="AA527" s="21"/>
      <c r="AB527" s="30"/>
      <c r="AC527" s="30"/>
      <c r="AD527" s="30"/>
      <c r="AE527" s="13"/>
      <c r="AF527" s="13"/>
      <c r="AG527" s="13"/>
      <c r="AH527" s="13"/>
      <c r="AI527" s="13"/>
      <c r="AJ527" s="13"/>
      <c r="AK527" s="13"/>
      <c r="AL527" s="13"/>
      <c r="AM527" s="13"/>
      <c r="AN527" s="30"/>
      <c r="AO527" s="31"/>
      <c r="AP527" s="39"/>
      <c r="AQ527" s="39"/>
      <c r="AR527" s="31"/>
      <c r="AS527" s="39"/>
      <c r="AT527" s="39"/>
      <c r="AU527" s="39"/>
      <c r="AV527" s="39"/>
      <c r="AW527" s="39"/>
      <c r="AX527" s="13"/>
      <c r="AY527" s="13"/>
      <c r="AZ527" s="13"/>
      <c r="BA527" s="13"/>
      <c r="BB527" s="291"/>
      <c r="BC527" s="302"/>
      <c r="BI527" s="287"/>
    </row>
    <row r="528" spans="1:61" s="282" customFormat="1">
      <c r="A528" s="31"/>
      <c r="B528" s="31"/>
      <c r="C528" s="166"/>
      <c r="D528" s="261"/>
      <c r="E528" s="261"/>
      <c r="F528" s="261"/>
      <c r="G528" s="261"/>
      <c r="H528" s="261"/>
      <c r="I528" s="261"/>
      <c r="J528" s="261"/>
      <c r="K528" s="261"/>
      <c r="L528" s="33"/>
      <c r="M528" s="261"/>
      <c r="N528" s="638"/>
      <c r="O528" s="638"/>
      <c r="P528" s="34"/>
      <c r="Q528" s="35"/>
      <c r="R528" s="36"/>
      <c r="S528" s="37"/>
      <c r="T528" s="21"/>
      <c r="U528" s="495"/>
      <c r="V528" s="38"/>
      <c r="W528" s="21"/>
      <c r="X528" s="21"/>
      <c r="Y528" s="21"/>
      <c r="Z528" s="779"/>
      <c r="AA528" s="21"/>
      <c r="AB528" s="30"/>
      <c r="AC528" s="30"/>
      <c r="AD528" s="30"/>
      <c r="AE528" s="13"/>
      <c r="AF528" s="13"/>
      <c r="AG528" s="13"/>
      <c r="AH528" s="13"/>
      <c r="AI528" s="13"/>
      <c r="AJ528" s="13"/>
      <c r="AK528" s="13"/>
      <c r="AL528" s="13"/>
      <c r="AM528" s="13"/>
      <c r="AN528" s="30"/>
      <c r="AO528" s="31"/>
      <c r="AP528" s="39"/>
      <c r="AQ528" s="39"/>
      <c r="AR528" s="31"/>
      <c r="AS528" s="39"/>
      <c r="AT528" s="39"/>
      <c r="AU528" s="39"/>
      <c r="AV528" s="39"/>
      <c r="AW528" s="39"/>
      <c r="AX528" s="13"/>
      <c r="AY528" s="13"/>
      <c r="AZ528" s="13"/>
      <c r="BA528" s="13"/>
      <c r="BB528" s="291"/>
      <c r="BC528" s="302"/>
      <c r="BI528" s="287"/>
    </row>
    <row r="529" spans="1:61" s="282" customFormat="1">
      <c r="A529" s="31"/>
      <c r="B529" s="31"/>
      <c r="C529" s="166"/>
      <c r="D529" s="261"/>
      <c r="E529" s="261"/>
      <c r="F529" s="261"/>
      <c r="G529" s="261"/>
      <c r="H529" s="261"/>
      <c r="I529" s="261"/>
      <c r="J529" s="261"/>
      <c r="K529" s="261"/>
      <c r="L529" s="33"/>
      <c r="M529" s="261"/>
      <c r="N529" s="638"/>
      <c r="O529" s="638"/>
      <c r="P529" s="34"/>
      <c r="Q529" s="35"/>
      <c r="R529" s="36"/>
      <c r="S529" s="37"/>
      <c r="T529" s="21"/>
      <c r="U529" s="495"/>
      <c r="V529" s="38"/>
      <c r="W529" s="21"/>
      <c r="X529" s="21"/>
      <c r="Y529" s="21"/>
      <c r="Z529" s="779"/>
      <c r="AA529" s="21"/>
      <c r="AB529" s="30"/>
      <c r="AC529" s="30"/>
      <c r="AD529" s="30"/>
      <c r="AE529" s="13"/>
      <c r="AF529" s="13"/>
      <c r="AG529" s="13"/>
      <c r="AH529" s="13"/>
      <c r="AI529" s="13"/>
      <c r="AJ529" s="13"/>
      <c r="AK529" s="13"/>
      <c r="AL529" s="13"/>
      <c r="AM529" s="13"/>
      <c r="AN529" s="30"/>
      <c r="AO529" s="31"/>
      <c r="AP529" s="39"/>
      <c r="AQ529" s="39"/>
      <c r="AR529" s="31"/>
      <c r="AS529" s="39"/>
      <c r="AT529" s="39"/>
      <c r="AU529" s="39"/>
      <c r="AV529" s="39"/>
      <c r="AW529" s="39"/>
      <c r="AX529" s="13"/>
      <c r="AY529" s="13"/>
      <c r="AZ529" s="13"/>
      <c r="BA529" s="13"/>
      <c r="BB529" s="291"/>
      <c r="BC529" s="302"/>
      <c r="BI529" s="287"/>
    </row>
    <row r="530" spans="1:61" s="282" customFormat="1">
      <c r="A530" s="31"/>
      <c r="B530" s="31"/>
      <c r="C530" s="166"/>
      <c r="D530" s="261"/>
      <c r="E530" s="261"/>
      <c r="F530" s="261"/>
      <c r="G530" s="261"/>
      <c r="H530" s="261"/>
      <c r="I530" s="261"/>
      <c r="J530" s="261"/>
      <c r="K530" s="261"/>
      <c r="L530" s="33"/>
      <c r="M530" s="261"/>
      <c r="N530" s="638"/>
      <c r="O530" s="638"/>
      <c r="P530" s="34"/>
      <c r="Q530" s="35"/>
      <c r="R530" s="36"/>
      <c r="S530" s="37"/>
      <c r="T530" s="21"/>
      <c r="U530" s="495"/>
      <c r="V530" s="38"/>
      <c r="W530" s="21"/>
      <c r="X530" s="21"/>
      <c r="Y530" s="21"/>
      <c r="Z530" s="779"/>
      <c r="AA530" s="21"/>
      <c r="AB530" s="30"/>
      <c r="AC530" s="30"/>
      <c r="AD530" s="30"/>
      <c r="AE530" s="13"/>
      <c r="AF530" s="13"/>
      <c r="AG530" s="13"/>
      <c r="AH530" s="13"/>
      <c r="AI530" s="13"/>
      <c r="AJ530" s="13"/>
      <c r="AK530" s="13"/>
      <c r="AL530" s="13"/>
      <c r="AM530" s="13"/>
      <c r="AN530" s="30"/>
      <c r="AO530" s="31"/>
      <c r="AP530" s="39"/>
      <c r="AQ530" s="39"/>
      <c r="AR530" s="31"/>
      <c r="AS530" s="39"/>
      <c r="AT530" s="39"/>
      <c r="AU530" s="39"/>
      <c r="AV530" s="39"/>
      <c r="AW530" s="39"/>
      <c r="AX530" s="13"/>
      <c r="AY530" s="13"/>
      <c r="AZ530" s="13"/>
      <c r="BA530" s="13"/>
      <c r="BB530" s="291"/>
      <c r="BC530" s="302"/>
      <c r="BI530" s="287"/>
    </row>
    <row r="531" spans="1:61" s="282" customFormat="1">
      <c r="A531" s="31"/>
      <c r="B531" s="31"/>
      <c r="C531" s="166"/>
      <c r="D531" s="261"/>
      <c r="E531" s="261"/>
      <c r="F531" s="261"/>
      <c r="G531" s="261"/>
      <c r="H531" s="261"/>
      <c r="I531" s="261"/>
      <c r="J531" s="261"/>
      <c r="K531" s="261"/>
      <c r="L531" s="33"/>
      <c r="M531" s="261"/>
      <c r="N531" s="638"/>
      <c r="O531" s="638"/>
      <c r="P531" s="34"/>
      <c r="Q531" s="35"/>
      <c r="R531" s="36"/>
      <c r="S531" s="37"/>
      <c r="T531" s="21"/>
      <c r="U531" s="495"/>
      <c r="V531" s="38"/>
      <c r="W531" s="21"/>
      <c r="X531" s="21"/>
      <c r="Y531" s="21"/>
      <c r="Z531" s="779"/>
      <c r="AA531" s="21"/>
      <c r="AB531" s="30"/>
      <c r="AC531" s="30"/>
      <c r="AD531" s="30"/>
      <c r="AE531" s="13"/>
      <c r="AF531" s="13"/>
      <c r="AG531" s="13"/>
      <c r="AH531" s="13"/>
      <c r="AI531" s="13"/>
      <c r="AJ531" s="13"/>
      <c r="AK531" s="13"/>
      <c r="AL531" s="13"/>
      <c r="AM531" s="13"/>
      <c r="AN531" s="30"/>
      <c r="AO531" s="31"/>
      <c r="AP531" s="39"/>
      <c r="AQ531" s="39"/>
      <c r="AR531" s="31"/>
      <c r="AS531" s="39"/>
      <c r="AT531" s="39"/>
      <c r="AU531" s="39"/>
      <c r="AV531" s="39"/>
      <c r="AW531" s="39"/>
      <c r="AX531" s="13"/>
      <c r="AY531" s="13"/>
      <c r="AZ531" s="13"/>
      <c r="BA531" s="13"/>
      <c r="BB531" s="291"/>
      <c r="BC531" s="302"/>
      <c r="BI531" s="287"/>
    </row>
    <row r="532" spans="1:61" s="282" customFormat="1">
      <c r="A532" s="31"/>
      <c r="B532" s="31"/>
      <c r="C532" s="166"/>
      <c r="D532" s="261"/>
      <c r="E532" s="261"/>
      <c r="F532" s="261"/>
      <c r="G532" s="261"/>
      <c r="H532" s="261"/>
      <c r="I532" s="261"/>
      <c r="J532" s="261"/>
      <c r="K532" s="261"/>
      <c r="L532" s="33"/>
      <c r="M532" s="261"/>
      <c r="N532" s="638"/>
      <c r="O532" s="638"/>
      <c r="P532" s="34"/>
      <c r="Q532" s="35"/>
      <c r="R532" s="36"/>
      <c r="S532" s="37"/>
      <c r="T532" s="21"/>
      <c r="U532" s="495"/>
      <c r="V532" s="38"/>
      <c r="W532" s="21"/>
      <c r="X532" s="21"/>
      <c r="Y532" s="21"/>
      <c r="Z532" s="779"/>
      <c r="AA532" s="21"/>
      <c r="AB532" s="30"/>
      <c r="AC532" s="30"/>
      <c r="AD532" s="30"/>
      <c r="AE532" s="13"/>
      <c r="AF532" s="13"/>
      <c r="AG532" s="13"/>
      <c r="AH532" s="13"/>
      <c r="AI532" s="13"/>
      <c r="AJ532" s="13"/>
      <c r="AK532" s="13"/>
      <c r="AL532" s="13"/>
      <c r="AM532" s="13"/>
      <c r="AN532" s="30"/>
      <c r="AO532" s="31"/>
      <c r="AP532" s="39"/>
      <c r="AQ532" s="39"/>
      <c r="AR532" s="31"/>
      <c r="AS532" s="39"/>
      <c r="AT532" s="39"/>
      <c r="AU532" s="39"/>
      <c r="AV532" s="39"/>
      <c r="AW532" s="39"/>
      <c r="AX532" s="13"/>
      <c r="AY532" s="13"/>
      <c r="AZ532" s="13"/>
      <c r="BA532" s="13"/>
      <c r="BB532" s="291"/>
      <c r="BC532" s="302"/>
      <c r="BI532" s="287"/>
    </row>
    <row r="533" spans="1:61" s="282" customFormat="1">
      <c r="A533" s="31"/>
      <c r="B533" s="31"/>
      <c r="C533" s="166"/>
      <c r="D533" s="261"/>
      <c r="E533" s="261"/>
      <c r="F533" s="261"/>
      <c r="G533" s="261"/>
      <c r="H533" s="261"/>
      <c r="I533" s="261"/>
      <c r="J533" s="261"/>
      <c r="K533" s="261"/>
      <c r="L533" s="33"/>
      <c r="M533" s="261"/>
      <c r="N533" s="638"/>
      <c r="O533" s="638"/>
      <c r="P533" s="34"/>
      <c r="Q533" s="35"/>
      <c r="R533" s="36"/>
      <c r="S533" s="37"/>
      <c r="T533" s="21"/>
      <c r="U533" s="495"/>
      <c r="V533" s="38"/>
      <c r="W533" s="21"/>
      <c r="X533" s="21"/>
      <c r="Y533" s="21"/>
      <c r="Z533" s="779"/>
      <c r="AA533" s="21"/>
      <c r="AB533" s="30"/>
      <c r="AC533" s="30"/>
      <c r="AD533" s="30"/>
      <c r="AE533" s="13"/>
      <c r="AF533" s="13"/>
      <c r="AG533" s="13"/>
      <c r="AH533" s="13"/>
      <c r="AI533" s="13"/>
      <c r="AJ533" s="13"/>
      <c r="AK533" s="13"/>
      <c r="AL533" s="13"/>
      <c r="AM533" s="13"/>
      <c r="AN533" s="30"/>
      <c r="AO533" s="31"/>
      <c r="AP533" s="39"/>
      <c r="AQ533" s="39"/>
      <c r="AR533" s="31"/>
      <c r="AS533" s="39"/>
      <c r="AT533" s="39"/>
      <c r="AU533" s="39"/>
      <c r="AV533" s="39"/>
      <c r="AW533" s="39"/>
      <c r="AX533" s="13"/>
      <c r="AY533" s="13"/>
      <c r="AZ533" s="13"/>
      <c r="BA533" s="13"/>
      <c r="BB533" s="291"/>
      <c r="BC533" s="302"/>
      <c r="BI533" s="287"/>
    </row>
    <row r="534" spans="1:61" s="282" customFormat="1">
      <c r="A534" s="31"/>
      <c r="B534" s="31"/>
      <c r="C534" s="166"/>
      <c r="D534" s="261"/>
      <c r="E534" s="261"/>
      <c r="F534" s="261"/>
      <c r="G534" s="261"/>
      <c r="H534" s="261"/>
      <c r="I534" s="261"/>
      <c r="J534" s="261"/>
      <c r="K534" s="261"/>
      <c r="L534" s="33"/>
      <c r="M534" s="261"/>
      <c r="N534" s="638"/>
      <c r="O534" s="638"/>
      <c r="P534" s="34"/>
      <c r="Q534" s="35"/>
      <c r="R534" s="36"/>
      <c r="S534" s="37"/>
      <c r="T534" s="21"/>
      <c r="U534" s="495"/>
      <c r="V534" s="38"/>
      <c r="W534" s="21"/>
      <c r="X534" s="21"/>
      <c r="Y534" s="21"/>
      <c r="Z534" s="779"/>
      <c r="AA534" s="21"/>
      <c r="AB534" s="30"/>
      <c r="AC534" s="30"/>
      <c r="AD534" s="30"/>
      <c r="AE534" s="13"/>
      <c r="AF534" s="13"/>
      <c r="AG534" s="13"/>
      <c r="AH534" s="13"/>
      <c r="AI534" s="13"/>
      <c r="AJ534" s="13"/>
      <c r="AK534" s="13"/>
      <c r="AL534" s="13"/>
      <c r="AM534" s="13"/>
      <c r="AN534" s="30"/>
      <c r="AO534" s="31"/>
      <c r="AP534" s="39"/>
      <c r="AQ534" s="39"/>
      <c r="AR534" s="31"/>
      <c r="AS534" s="39"/>
      <c r="AT534" s="39"/>
      <c r="AU534" s="39"/>
      <c r="AV534" s="39"/>
      <c r="AW534" s="39"/>
      <c r="AX534" s="13"/>
      <c r="AY534" s="13"/>
      <c r="AZ534" s="13"/>
      <c r="BA534" s="13"/>
      <c r="BB534" s="291"/>
      <c r="BC534" s="302"/>
      <c r="BI534" s="287"/>
    </row>
    <row r="535" spans="1:61" s="282" customFormat="1">
      <c r="A535" s="31"/>
      <c r="B535" s="31"/>
      <c r="C535" s="166"/>
      <c r="D535" s="261"/>
      <c r="E535" s="261"/>
      <c r="F535" s="261"/>
      <c r="G535" s="261"/>
      <c r="H535" s="261"/>
      <c r="I535" s="261"/>
      <c r="J535" s="261"/>
      <c r="K535" s="261"/>
      <c r="L535" s="33"/>
      <c r="M535" s="261"/>
      <c r="N535" s="638"/>
      <c r="O535" s="638"/>
      <c r="P535" s="34"/>
      <c r="Q535" s="35"/>
      <c r="R535" s="36"/>
      <c r="S535" s="37"/>
      <c r="T535" s="21"/>
      <c r="U535" s="495"/>
      <c r="V535" s="38"/>
      <c r="W535" s="21"/>
      <c r="X535" s="21"/>
      <c r="Y535" s="21"/>
      <c r="Z535" s="779"/>
      <c r="AA535" s="21"/>
      <c r="AB535" s="30"/>
      <c r="AC535" s="30"/>
      <c r="AD535" s="30"/>
      <c r="AE535" s="13"/>
      <c r="AF535" s="13"/>
      <c r="AG535" s="13"/>
      <c r="AH535" s="13"/>
      <c r="AI535" s="13"/>
      <c r="AJ535" s="13"/>
      <c r="AK535" s="13"/>
      <c r="AL535" s="13"/>
      <c r="AM535" s="13"/>
      <c r="AN535" s="30"/>
      <c r="AO535" s="31"/>
      <c r="AP535" s="39"/>
      <c r="AQ535" s="39"/>
      <c r="AR535" s="31"/>
      <c r="AS535" s="39"/>
      <c r="AT535" s="39"/>
      <c r="AU535" s="39"/>
      <c r="AV535" s="39"/>
      <c r="AW535" s="39"/>
      <c r="AX535" s="13"/>
      <c r="AY535" s="13"/>
      <c r="AZ535" s="13"/>
      <c r="BA535" s="13"/>
      <c r="BB535" s="291"/>
      <c r="BC535" s="302"/>
      <c r="BI535" s="287"/>
    </row>
    <row r="536" spans="1:61" s="282" customFormat="1">
      <c r="A536" s="31"/>
      <c r="B536" s="31"/>
      <c r="C536" s="166"/>
      <c r="D536" s="261"/>
      <c r="E536" s="261"/>
      <c r="F536" s="261"/>
      <c r="G536" s="261"/>
      <c r="H536" s="261"/>
      <c r="I536" s="261"/>
      <c r="J536" s="261"/>
      <c r="K536" s="261"/>
      <c r="L536" s="33"/>
      <c r="M536" s="261"/>
      <c r="N536" s="638"/>
      <c r="O536" s="638"/>
      <c r="P536" s="34"/>
      <c r="Q536" s="35"/>
      <c r="R536" s="36"/>
      <c r="S536" s="37"/>
      <c r="T536" s="21"/>
      <c r="U536" s="495"/>
      <c r="V536" s="38"/>
      <c r="W536" s="21"/>
      <c r="X536" s="21"/>
      <c r="Y536" s="21"/>
      <c r="Z536" s="779"/>
      <c r="AA536" s="21"/>
      <c r="AB536" s="30"/>
      <c r="AC536" s="30"/>
      <c r="AD536" s="30"/>
      <c r="AE536" s="13"/>
      <c r="AF536" s="13"/>
      <c r="AG536" s="13"/>
      <c r="AH536" s="13"/>
      <c r="AI536" s="13"/>
      <c r="AJ536" s="13"/>
      <c r="AK536" s="13"/>
      <c r="AL536" s="13"/>
      <c r="AM536" s="13"/>
      <c r="AN536" s="30"/>
      <c r="AO536" s="31"/>
      <c r="AP536" s="39"/>
      <c r="AQ536" s="39"/>
      <c r="AR536" s="31"/>
      <c r="AS536" s="39"/>
      <c r="AT536" s="39"/>
      <c r="AU536" s="39"/>
      <c r="AV536" s="39"/>
      <c r="AW536" s="39"/>
      <c r="AX536" s="13"/>
      <c r="AY536" s="13"/>
      <c r="AZ536" s="13"/>
      <c r="BA536" s="13"/>
      <c r="BB536" s="291"/>
      <c r="BC536" s="302"/>
      <c r="BI536" s="287"/>
    </row>
    <row r="537" spans="1:61" s="282" customFormat="1">
      <c r="A537" s="31"/>
      <c r="B537" s="31"/>
      <c r="C537" s="166"/>
      <c r="D537" s="261"/>
      <c r="E537" s="261"/>
      <c r="F537" s="261"/>
      <c r="G537" s="261"/>
      <c r="H537" s="261"/>
      <c r="I537" s="261"/>
      <c r="J537" s="261"/>
      <c r="K537" s="261"/>
      <c r="L537" s="33"/>
      <c r="M537" s="261"/>
      <c r="N537" s="638"/>
      <c r="O537" s="638"/>
      <c r="P537" s="34"/>
      <c r="Q537" s="35"/>
      <c r="R537" s="36"/>
      <c r="S537" s="37"/>
      <c r="T537" s="21"/>
      <c r="U537" s="495"/>
      <c r="V537" s="38"/>
      <c r="W537" s="21"/>
      <c r="X537" s="21"/>
      <c r="Y537" s="21"/>
      <c r="Z537" s="779"/>
      <c r="AA537" s="21"/>
      <c r="AB537" s="30"/>
      <c r="AC537" s="30"/>
      <c r="AD537" s="30"/>
      <c r="AE537" s="13"/>
      <c r="AF537" s="13"/>
      <c r="AG537" s="13"/>
      <c r="AH537" s="13"/>
      <c r="AI537" s="13"/>
      <c r="AJ537" s="13"/>
      <c r="AK537" s="13"/>
      <c r="AL537" s="13"/>
      <c r="AM537" s="13"/>
      <c r="AN537" s="30"/>
      <c r="AO537" s="31"/>
      <c r="AP537" s="39"/>
      <c r="AQ537" s="39"/>
      <c r="AR537" s="31"/>
      <c r="AS537" s="39"/>
      <c r="AT537" s="39"/>
      <c r="AU537" s="39"/>
      <c r="AV537" s="39"/>
      <c r="AW537" s="39"/>
      <c r="AX537" s="13"/>
      <c r="AY537" s="13"/>
      <c r="AZ537" s="13"/>
      <c r="BA537" s="13"/>
      <c r="BB537" s="291"/>
      <c r="BC537" s="302"/>
      <c r="BI537" s="287"/>
    </row>
    <row r="538" spans="1:61" s="282" customFormat="1">
      <c r="A538" s="31"/>
      <c r="B538" s="31"/>
      <c r="C538" s="166"/>
      <c r="D538" s="261"/>
      <c r="E538" s="261"/>
      <c r="F538" s="261"/>
      <c r="G538" s="261"/>
      <c r="H538" s="261"/>
      <c r="I538" s="261"/>
      <c r="J538" s="261"/>
      <c r="K538" s="261"/>
      <c r="L538" s="33"/>
      <c r="M538" s="261"/>
      <c r="N538" s="638"/>
      <c r="O538" s="638"/>
      <c r="P538" s="34"/>
      <c r="Q538" s="35"/>
      <c r="R538" s="36"/>
      <c r="S538" s="37"/>
      <c r="T538" s="21"/>
      <c r="U538" s="495"/>
      <c r="V538" s="38"/>
      <c r="W538" s="21"/>
      <c r="X538" s="21"/>
      <c r="Y538" s="21"/>
      <c r="Z538" s="779"/>
      <c r="AA538" s="21"/>
      <c r="AB538" s="30"/>
      <c r="AC538" s="30"/>
      <c r="AD538" s="30"/>
      <c r="AE538" s="13"/>
      <c r="AF538" s="13"/>
      <c r="AG538" s="13"/>
      <c r="AH538" s="13"/>
      <c r="AI538" s="13"/>
      <c r="AJ538" s="13"/>
      <c r="AK538" s="13"/>
      <c r="AL538" s="13"/>
      <c r="AM538" s="13"/>
      <c r="AN538" s="30"/>
      <c r="AO538" s="31"/>
      <c r="AP538" s="39"/>
      <c r="AQ538" s="39"/>
      <c r="AR538" s="31"/>
      <c r="AS538" s="39"/>
      <c r="AT538" s="39"/>
      <c r="AU538" s="39"/>
      <c r="AV538" s="39"/>
      <c r="AW538" s="39"/>
      <c r="AX538" s="13"/>
      <c r="AY538" s="13"/>
      <c r="AZ538" s="13"/>
      <c r="BA538" s="13"/>
      <c r="BB538" s="291"/>
      <c r="BC538" s="302"/>
      <c r="BI538" s="287"/>
    </row>
    <row r="539" spans="1:61" s="282" customFormat="1">
      <c r="A539" s="31"/>
      <c r="B539" s="31"/>
      <c r="C539" s="166"/>
      <c r="D539" s="261"/>
      <c r="E539" s="261"/>
      <c r="F539" s="261"/>
      <c r="G539" s="261"/>
      <c r="H539" s="261"/>
      <c r="I539" s="261"/>
      <c r="J539" s="261"/>
      <c r="K539" s="261"/>
      <c r="L539" s="33"/>
      <c r="M539" s="261"/>
      <c r="N539" s="638"/>
      <c r="O539" s="638"/>
      <c r="P539" s="34"/>
      <c r="Q539" s="35"/>
      <c r="R539" s="36"/>
      <c r="S539" s="37"/>
      <c r="T539" s="21"/>
      <c r="U539" s="495"/>
      <c r="V539" s="38"/>
      <c r="W539" s="21"/>
      <c r="X539" s="21"/>
      <c r="Y539" s="21"/>
      <c r="Z539" s="779"/>
      <c r="AA539" s="21"/>
      <c r="AB539" s="30"/>
      <c r="AC539" s="30"/>
      <c r="AD539" s="30"/>
      <c r="AE539" s="13"/>
      <c r="AF539" s="13"/>
      <c r="AG539" s="13"/>
      <c r="AH539" s="13"/>
      <c r="AI539" s="13"/>
      <c r="AJ539" s="13"/>
      <c r="AK539" s="13"/>
      <c r="AL539" s="13"/>
      <c r="AM539" s="13"/>
      <c r="AN539" s="30"/>
      <c r="AO539" s="31"/>
      <c r="AP539" s="39"/>
      <c r="AQ539" s="39"/>
      <c r="AR539" s="31"/>
      <c r="AS539" s="39"/>
      <c r="AT539" s="39"/>
      <c r="AU539" s="39"/>
      <c r="AV539" s="39"/>
      <c r="AW539" s="39"/>
      <c r="AX539" s="13"/>
      <c r="AY539" s="13"/>
      <c r="AZ539" s="13"/>
      <c r="BA539" s="13"/>
      <c r="BB539" s="291"/>
      <c r="BC539" s="302"/>
      <c r="BI539" s="287"/>
    </row>
    <row r="540" spans="1:61" s="282" customFormat="1">
      <c r="A540" s="31"/>
      <c r="B540" s="31"/>
      <c r="C540" s="166"/>
      <c r="D540" s="261"/>
      <c r="E540" s="261"/>
      <c r="F540" s="261"/>
      <c r="G540" s="261"/>
      <c r="H540" s="261"/>
      <c r="I540" s="261"/>
      <c r="J540" s="261"/>
      <c r="K540" s="261"/>
      <c r="L540" s="33"/>
      <c r="M540" s="261"/>
      <c r="N540" s="638"/>
      <c r="O540" s="638"/>
      <c r="P540" s="34"/>
      <c r="Q540" s="35"/>
      <c r="R540" s="36"/>
      <c r="S540" s="37"/>
      <c r="T540" s="21"/>
      <c r="U540" s="495"/>
      <c r="V540" s="38"/>
      <c r="W540" s="21"/>
      <c r="X540" s="21"/>
      <c r="Y540" s="21"/>
      <c r="Z540" s="779"/>
      <c r="AA540" s="21"/>
      <c r="AB540" s="30"/>
      <c r="AC540" s="30"/>
      <c r="AD540" s="30"/>
      <c r="AE540" s="13"/>
      <c r="AF540" s="13"/>
      <c r="AG540" s="13"/>
      <c r="AH540" s="13"/>
      <c r="AI540" s="13"/>
      <c r="AJ540" s="13"/>
      <c r="AK540" s="13"/>
      <c r="AL540" s="13"/>
      <c r="AM540" s="13"/>
      <c r="AN540" s="30"/>
      <c r="AO540" s="31"/>
      <c r="AP540" s="39"/>
      <c r="AQ540" s="39"/>
      <c r="AR540" s="31"/>
      <c r="AS540" s="39"/>
      <c r="AT540" s="39"/>
      <c r="AU540" s="39"/>
      <c r="AV540" s="39"/>
      <c r="AW540" s="39"/>
      <c r="AX540" s="13"/>
      <c r="AY540" s="13"/>
      <c r="AZ540" s="13"/>
      <c r="BA540" s="13"/>
      <c r="BB540" s="291"/>
      <c r="BC540" s="302"/>
      <c r="BI540" s="287"/>
    </row>
    <row r="541" spans="1:61" s="282" customFormat="1">
      <c r="A541" s="31"/>
      <c r="B541" s="31"/>
      <c r="C541" s="166"/>
      <c r="D541" s="261"/>
      <c r="E541" s="261"/>
      <c r="F541" s="261"/>
      <c r="G541" s="261"/>
      <c r="H541" s="261"/>
      <c r="I541" s="261"/>
      <c r="J541" s="261"/>
      <c r="K541" s="261"/>
      <c r="L541" s="33"/>
      <c r="M541" s="261"/>
      <c r="N541" s="638"/>
      <c r="O541" s="638"/>
      <c r="P541" s="34"/>
      <c r="Q541" s="35"/>
      <c r="R541" s="36"/>
      <c r="S541" s="37"/>
      <c r="T541" s="21"/>
      <c r="U541" s="495"/>
      <c r="V541" s="38"/>
      <c r="W541" s="21"/>
      <c r="X541" s="21"/>
      <c r="Y541" s="21"/>
      <c r="Z541" s="779"/>
      <c r="AA541" s="21"/>
      <c r="AB541" s="30"/>
      <c r="AC541" s="30"/>
      <c r="AD541" s="30"/>
      <c r="AE541" s="13"/>
      <c r="AF541" s="13"/>
      <c r="AG541" s="13"/>
      <c r="AH541" s="13"/>
      <c r="AI541" s="13"/>
      <c r="AJ541" s="13"/>
      <c r="AK541" s="13"/>
      <c r="AL541" s="13"/>
      <c r="AM541" s="13"/>
      <c r="AN541" s="30"/>
      <c r="AO541" s="31"/>
      <c r="AP541" s="39"/>
      <c r="AQ541" s="39"/>
      <c r="AR541" s="31"/>
      <c r="AS541" s="39"/>
      <c r="AT541" s="39"/>
      <c r="AU541" s="39"/>
      <c r="AV541" s="39"/>
      <c r="AW541" s="39"/>
      <c r="AX541" s="13"/>
      <c r="AY541" s="13"/>
      <c r="AZ541" s="13"/>
      <c r="BA541" s="13"/>
      <c r="BB541" s="291"/>
      <c r="BC541" s="302"/>
      <c r="BI541" s="287"/>
    </row>
    <row r="542" spans="1:61" s="282" customFormat="1">
      <c r="A542" s="31"/>
      <c r="B542" s="31"/>
      <c r="C542" s="166"/>
      <c r="D542" s="261"/>
      <c r="E542" s="261"/>
      <c r="F542" s="261"/>
      <c r="G542" s="261"/>
      <c r="H542" s="261"/>
      <c r="I542" s="261"/>
      <c r="J542" s="261"/>
      <c r="K542" s="261"/>
      <c r="L542" s="33"/>
      <c r="M542" s="261"/>
      <c r="N542" s="638"/>
      <c r="O542" s="638"/>
      <c r="P542" s="34"/>
      <c r="Q542" s="35"/>
      <c r="R542" s="36"/>
      <c r="S542" s="37"/>
      <c r="T542" s="21"/>
      <c r="U542" s="495"/>
      <c r="V542" s="38"/>
      <c r="W542" s="21"/>
      <c r="X542" s="21"/>
      <c r="Y542" s="21"/>
      <c r="Z542" s="779"/>
      <c r="AA542" s="21"/>
      <c r="AB542" s="30"/>
      <c r="AC542" s="30"/>
      <c r="AD542" s="30"/>
      <c r="AE542" s="13"/>
      <c r="AF542" s="13"/>
      <c r="AG542" s="13"/>
      <c r="AH542" s="13"/>
      <c r="AI542" s="13"/>
      <c r="AJ542" s="13"/>
      <c r="AK542" s="13"/>
      <c r="AL542" s="13"/>
      <c r="AM542" s="13"/>
      <c r="AN542" s="30"/>
      <c r="AO542" s="31"/>
      <c r="AP542" s="39"/>
      <c r="AQ542" s="39"/>
      <c r="AR542" s="31"/>
      <c r="AS542" s="39"/>
      <c r="AT542" s="39"/>
      <c r="AU542" s="39"/>
      <c r="AV542" s="39"/>
      <c r="AW542" s="39"/>
      <c r="AX542" s="13"/>
      <c r="AY542" s="13"/>
      <c r="AZ542" s="13"/>
      <c r="BA542" s="13"/>
      <c r="BB542" s="291"/>
      <c r="BC542" s="302"/>
      <c r="BI542" s="287"/>
    </row>
    <row r="543" spans="1:61" s="282" customFormat="1">
      <c r="A543" s="31"/>
      <c r="B543" s="31"/>
      <c r="C543" s="166"/>
      <c r="D543" s="261"/>
      <c r="E543" s="261"/>
      <c r="F543" s="261"/>
      <c r="G543" s="261"/>
      <c r="H543" s="261"/>
      <c r="I543" s="261"/>
      <c r="J543" s="261"/>
      <c r="K543" s="261"/>
      <c r="L543" s="33"/>
      <c r="M543" s="261"/>
      <c r="N543" s="638"/>
      <c r="O543" s="638"/>
      <c r="P543" s="34"/>
      <c r="Q543" s="35"/>
      <c r="R543" s="36"/>
      <c r="S543" s="37"/>
      <c r="T543" s="21"/>
      <c r="U543" s="495"/>
      <c r="V543" s="38"/>
      <c r="W543" s="21"/>
      <c r="X543" s="21"/>
      <c r="Y543" s="21"/>
      <c r="Z543" s="779"/>
      <c r="AA543" s="21"/>
      <c r="AB543" s="30"/>
      <c r="AC543" s="30"/>
      <c r="AD543" s="30"/>
      <c r="AE543" s="13"/>
      <c r="AF543" s="13"/>
      <c r="AG543" s="13"/>
      <c r="AH543" s="13"/>
      <c r="AI543" s="13"/>
      <c r="AJ543" s="13"/>
      <c r="AK543" s="13"/>
      <c r="AL543" s="13"/>
      <c r="AM543" s="13"/>
      <c r="AN543" s="30"/>
      <c r="AO543" s="31"/>
      <c r="AP543" s="39"/>
      <c r="AQ543" s="39"/>
      <c r="AR543" s="31"/>
      <c r="AS543" s="39"/>
      <c r="AT543" s="39"/>
      <c r="AU543" s="39"/>
      <c r="AV543" s="39"/>
      <c r="AW543" s="39"/>
      <c r="AX543" s="13"/>
      <c r="AY543" s="13"/>
      <c r="AZ543" s="13"/>
      <c r="BA543" s="13"/>
      <c r="BB543" s="291"/>
      <c r="BC543" s="302"/>
      <c r="BI543" s="287"/>
    </row>
    <row r="544" spans="1:61" s="282" customFormat="1">
      <c r="A544" s="31"/>
      <c r="B544" s="31"/>
      <c r="C544" s="166"/>
      <c r="D544" s="261"/>
      <c r="E544" s="261"/>
      <c r="F544" s="261"/>
      <c r="G544" s="261"/>
      <c r="H544" s="261"/>
      <c r="I544" s="261"/>
      <c r="J544" s="261"/>
      <c r="K544" s="261"/>
      <c r="L544" s="33"/>
      <c r="M544" s="261"/>
      <c r="N544" s="638"/>
      <c r="O544" s="638"/>
      <c r="P544" s="34"/>
      <c r="Q544" s="35"/>
      <c r="R544" s="36"/>
      <c r="S544" s="37"/>
      <c r="T544" s="21"/>
      <c r="U544" s="495"/>
      <c r="V544" s="38"/>
      <c r="W544" s="21"/>
      <c r="X544" s="21"/>
      <c r="Y544" s="21"/>
      <c r="Z544" s="779"/>
      <c r="AA544" s="21"/>
      <c r="AB544" s="30"/>
      <c r="AC544" s="30"/>
      <c r="AD544" s="30"/>
      <c r="AE544" s="13"/>
      <c r="AF544" s="13"/>
      <c r="AG544" s="13"/>
      <c r="AH544" s="13"/>
      <c r="AI544" s="13"/>
      <c r="AJ544" s="13"/>
      <c r="AK544" s="13"/>
      <c r="AL544" s="13"/>
      <c r="AM544" s="13"/>
      <c r="AN544" s="30"/>
      <c r="AO544" s="31"/>
      <c r="AP544" s="39"/>
      <c r="AQ544" s="39"/>
      <c r="AR544" s="31"/>
      <c r="AS544" s="39"/>
      <c r="AT544" s="39"/>
      <c r="AU544" s="39"/>
      <c r="AV544" s="39"/>
      <c r="AW544" s="39"/>
      <c r="AX544" s="13"/>
      <c r="AY544" s="13"/>
      <c r="AZ544" s="13"/>
      <c r="BA544" s="13"/>
      <c r="BB544" s="291"/>
      <c r="BC544" s="302"/>
      <c r="BI544" s="287"/>
    </row>
    <row r="545" spans="1:61" s="282" customFormat="1">
      <c r="A545" s="31"/>
      <c r="B545" s="31"/>
      <c r="C545" s="166"/>
      <c r="D545" s="261"/>
      <c r="E545" s="261"/>
      <c r="F545" s="261"/>
      <c r="G545" s="261"/>
      <c r="H545" s="261"/>
      <c r="I545" s="261"/>
      <c r="J545" s="261"/>
      <c r="K545" s="261"/>
      <c r="L545" s="33"/>
      <c r="M545" s="261"/>
      <c r="N545" s="638"/>
      <c r="O545" s="638"/>
      <c r="P545" s="34"/>
      <c r="Q545" s="35"/>
      <c r="R545" s="36"/>
      <c r="S545" s="37"/>
      <c r="T545" s="21"/>
      <c r="U545" s="495"/>
      <c r="V545" s="38"/>
      <c r="W545" s="21"/>
      <c r="X545" s="21"/>
      <c r="Y545" s="21"/>
      <c r="Z545" s="779"/>
      <c r="AA545" s="21"/>
      <c r="AB545" s="30"/>
      <c r="AC545" s="30"/>
      <c r="AD545" s="30"/>
      <c r="AE545" s="13"/>
      <c r="AF545" s="13"/>
      <c r="AG545" s="13"/>
      <c r="AH545" s="13"/>
      <c r="AI545" s="13"/>
      <c r="AJ545" s="13"/>
      <c r="AK545" s="13"/>
      <c r="AL545" s="13"/>
      <c r="AM545" s="13"/>
      <c r="AN545" s="30"/>
      <c r="AO545" s="31"/>
      <c r="AP545" s="39"/>
      <c r="AQ545" s="39"/>
      <c r="AR545" s="31"/>
      <c r="AS545" s="39"/>
      <c r="AT545" s="39"/>
      <c r="AU545" s="39"/>
      <c r="AV545" s="39"/>
      <c r="AW545" s="39"/>
      <c r="AX545" s="13"/>
      <c r="AY545" s="13"/>
      <c r="AZ545" s="13"/>
      <c r="BA545" s="13"/>
      <c r="BB545" s="291"/>
      <c r="BC545" s="302"/>
      <c r="BI545" s="287"/>
    </row>
    <row r="546" spans="1:61" s="282" customFormat="1">
      <c r="A546" s="31"/>
      <c r="B546" s="31"/>
      <c r="C546" s="166"/>
      <c r="D546" s="261"/>
      <c r="E546" s="261"/>
      <c r="F546" s="261"/>
      <c r="G546" s="261"/>
      <c r="H546" s="261"/>
      <c r="I546" s="261"/>
      <c r="J546" s="261"/>
      <c r="K546" s="261"/>
      <c r="L546" s="33"/>
      <c r="M546" s="261"/>
      <c r="N546" s="638"/>
      <c r="O546" s="638"/>
      <c r="P546" s="34"/>
      <c r="Q546" s="35"/>
      <c r="R546" s="36"/>
      <c r="S546" s="37"/>
      <c r="T546" s="21"/>
      <c r="U546" s="495"/>
      <c r="V546" s="38"/>
      <c r="W546" s="21"/>
      <c r="X546" s="21"/>
      <c r="Y546" s="21"/>
      <c r="Z546" s="779"/>
      <c r="AA546" s="21"/>
      <c r="AB546" s="30"/>
      <c r="AC546" s="30"/>
      <c r="AD546" s="30"/>
      <c r="AE546" s="13"/>
      <c r="AF546" s="13"/>
      <c r="AG546" s="13"/>
      <c r="AH546" s="13"/>
      <c r="AI546" s="13"/>
      <c r="AJ546" s="13"/>
      <c r="AK546" s="13"/>
      <c r="AL546" s="13"/>
      <c r="AM546" s="13"/>
      <c r="AN546" s="30"/>
      <c r="AO546" s="31"/>
      <c r="AP546" s="39"/>
      <c r="AQ546" s="39"/>
      <c r="AR546" s="31"/>
      <c r="AS546" s="39"/>
      <c r="AT546" s="39"/>
      <c r="AU546" s="39"/>
      <c r="AV546" s="39"/>
      <c r="AW546" s="39"/>
      <c r="AX546" s="13"/>
      <c r="AY546" s="13"/>
      <c r="AZ546" s="13"/>
      <c r="BA546" s="13"/>
      <c r="BB546" s="291"/>
      <c r="BC546" s="302"/>
      <c r="BI546" s="287"/>
    </row>
    <row r="547" spans="1:61" s="282" customFormat="1">
      <c r="A547" s="31"/>
      <c r="B547" s="31"/>
      <c r="C547" s="166"/>
      <c r="D547" s="261"/>
      <c r="E547" s="261"/>
      <c r="F547" s="261"/>
      <c r="G547" s="261"/>
      <c r="H547" s="261"/>
      <c r="I547" s="261"/>
      <c r="J547" s="261"/>
      <c r="K547" s="261"/>
      <c r="L547" s="33"/>
      <c r="M547" s="261"/>
      <c r="N547" s="638"/>
      <c r="O547" s="638"/>
      <c r="P547" s="34"/>
      <c r="Q547" s="35"/>
      <c r="R547" s="36"/>
      <c r="S547" s="37"/>
      <c r="T547" s="21"/>
      <c r="U547" s="495"/>
      <c r="V547" s="38"/>
      <c r="W547" s="21"/>
      <c r="X547" s="21"/>
      <c r="Y547" s="21"/>
      <c r="Z547" s="779"/>
      <c r="AA547" s="21"/>
      <c r="AB547" s="30"/>
      <c r="AC547" s="30"/>
      <c r="AD547" s="30"/>
      <c r="AE547" s="13"/>
      <c r="AF547" s="13"/>
      <c r="AG547" s="13"/>
      <c r="AH547" s="13"/>
      <c r="AI547" s="13"/>
      <c r="AJ547" s="13"/>
      <c r="AK547" s="13"/>
      <c r="AL547" s="13"/>
      <c r="AM547" s="13"/>
      <c r="AN547" s="30"/>
      <c r="AO547" s="31"/>
      <c r="AP547" s="39"/>
      <c r="AQ547" s="39"/>
      <c r="AR547" s="31"/>
      <c r="AS547" s="39"/>
      <c r="AT547" s="39"/>
      <c r="AU547" s="39"/>
      <c r="AV547" s="39"/>
      <c r="AW547" s="39"/>
      <c r="AX547" s="13"/>
      <c r="AY547" s="13"/>
      <c r="AZ547" s="13"/>
      <c r="BA547" s="13"/>
      <c r="BB547" s="291"/>
      <c r="BC547" s="302"/>
      <c r="BI547" s="287"/>
    </row>
    <row r="548" spans="1:61" s="282" customFormat="1">
      <c r="A548" s="31"/>
      <c r="B548" s="31"/>
      <c r="C548" s="166"/>
      <c r="D548" s="261"/>
      <c r="E548" s="261"/>
      <c r="F548" s="261"/>
      <c r="G548" s="261"/>
      <c r="H548" s="261"/>
      <c r="I548" s="261"/>
      <c r="J548" s="261"/>
      <c r="K548" s="261"/>
      <c r="L548" s="33"/>
      <c r="M548" s="261"/>
      <c r="N548" s="638"/>
      <c r="O548" s="638"/>
      <c r="P548" s="34"/>
      <c r="Q548" s="35"/>
      <c r="R548" s="36"/>
      <c r="S548" s="37"/>
      <c r="T548" s="21"/>
      <c r="U548" s="495"/>
      <c r="V548" s="38"/>
      <c r="W548" s="21"/>
      <c r="X548" s="21"/>
      <c r="Y548" s="21"/>
      <c r="Z548" s="779"/>
      <c r="AA548" s="21"/>
      <c r="AB548" s="30"/>
      <c r="AC548" s="30"/>
      <c r="AD548" s="30"/>
      <c r="AE548" s="13"/>
      <c r="AF548" s="13"/>
      <c r="AG548" s="13"/>
      <c r="AH548" s="13"/>
      <c r="AI548" s="13"/>
      <c r="AJ548" s="13"/>
      <c r="AK548" s="13"/>
      <c r="AL548" s="13"/>
      <c r="AM548" s="13"/>
      <c r="AN548" s="30"/>
      <c r="AO548" s="31"/>
      <c r="AP548" s="39"/>
      <c r="AQ548" s="39"/>
      <c r="AR548" s="31"/>
      <c r="AS548" s="39"/>
      <c r="AT548" s="39"/>
      <c r="AU548" s="39"/>
      <c r="AV548" s="39"/>
      <c r="AW548" s="39"/>
      <c r="AX548" s="13"/>
      <c r="AY548" s="13"/>
      <c r="AZ548" s="13"/>
      <c r="BA548" s="13"/>
      <c r="BB548" s="291"/>
      <c r="BC548" s="302"/>
      <c r="BI548" s="287"/>
    </row>
    <row r="549" spans="1:61" s="282" customFormat="1">
      <c r="A549" s="31"/>
      <c r="B549" s="31"/>
      <c r="C549" s="166"/>
      <c r="D549" s="261"/>
      <c r="E549" s="261"/>
      <c r="F549" s="261"/>
      <c r="G549" s="261"/>
      <c r="H549" s="261"/>
      <c r="I549" s="261"/>
      <c r="J549" s="261"/>
      <c r="K549" s="261"/>
      <c r="L549" s="33"/>
      <c r="M549" s="261"/>
      <c r="N549" s="638"/>
      <c r="O549" s="638"/>
      <c r="P549" s="34"/>
      <c r="Q549" s="35"/>
      <c r="R549" s="36"/>
      <c r="S549" s="37"/>
      <c r="T549" s="21"/>
      <c r="U549" s="495"/>
      <c r="V549" s="38"/>
      <c r="W549" s="21"/>
      <c r="X549" s="21"/>
      <c r="Y549" s="21"/>
      <c r="Z549" s="779"/>
      <c r="AA549" s="21"/>
      <c r="AB549" s="30"/>
      <c r="AC549" s="30"/>
      <c r="AD549" s="30"/>
      <c r="AE549" s="13"/>
      <c r="AF549" s="13"/>
      <c r="AG549" s="13"/>
      <c r="AH549" s="13"/>
      <c r="AI549" s="13"/>
      <c r="AJ549" s="13"/>
      <c r="AK549" s="13"/>
      <c r="AL549" s="13"/>
      <c r="AM549" s="13"/>
      <c r="AN549" s="30"/>
      <c r="AO549" s="31"/>
      <c r="AP549" s="39"/>
      <c r="AQ549" s="39"/>
      <c r="AR549" s="31"/>
      <c r="AS549" s="39"/>
      <c r="AT549" s="39"/>
      <c r="AU549" s="39"/>
      <c r="AV549" s="39"/>
      <c r="AW549" s="39"/>
      <c r="AX549" s="13"/>
      <c r="AY549" s="13"/>
      <c r="AZ549" s="13"/>
      <c r="BA549" s="13"/>
      <c r="BB549" s="291"/>
      <c r="BC549" s="302"/>
      <c r="BI549" s="287"/>
    </row>
    <row r="550" spans="1:61" s="282" customFormat="1">
      <c r="A550" s="31"/>
      <c r="B550" s="31"/>
      <c r="C550" s="166"/>
      <c r="D550" s="261"/>
      <c r="E550" s="261"/>
      <c r="F550" s="261"/>
      <c r="G550" s="261"/>
      <c r="H550" s="261"/>
      <c r="I550" s="261"/>
      <c r="J550" s="261"/>
      <c r="K550" s="261"/>
      <c r="L550" s="33"/>
      <c r="M550" s="261"/>
      <c r="N550" s="638"/>
      <c r="O550" s="638"/>
      <c r="P550" s="34"/>
      <c r="Q550" s="35"/>
      <c r="R550" s="36"/>
      <c r="S550" s="37"/>
      <c r="T550" s="21"/>
      <c r="U550" s="495"/>
      <c r="V550" s="38"/>
      <c r="W550" s="21"/>
      <c r="X550" s="21"/>
      <c r="Y550" s="21"/>
      <c r="Z550" s="779"/>
      <c r="AA550" s="21"/>
      <c r="AB550" s="30"/>
      <c r="AC550" s="30"/>
      <c r="AD550" s="30"/>
      <c r="AE550" s="13"/>
      <c r="AF550" s="13"/>
      <c r="AG550" s="13"/>
      <c r="AH550" s="13"/>
      <c r="AI550" s="13"/>
      <c r="AJ550" s="13"/>
      <c r="AK550" s="13"/>
      <c r="AL550" s="13"/>
      <c r="AM550" s="13"/>
      <c r="AN550" s="30"/>
      <c r="AO550" s="31"/>
      <c r="AP550" s="39"/>
      <c r="AQ550" s="39"/>
      <c r="AR550" s="31"/>
      <c r="AS550" s="39"/>
      <c r="AT550" s="39"/>
      <c r="AU550" s="39"/>
      <c r="AV550" s="39"/>
      <c r="AW550" s="39"/>
      <c r="AX550" s="13"/>
      <c r="AY550" s="13"/>
      <c r="AZ550" s="13"/>
      <c r="BA550" s="13"/>
      <c r="BB550" s="291"/>
      <c r="BC550" s="302"/>
      <c r="BI550" s="287"/>
    </row>
    <row r="551" spans="1:61" s="282" customFormat="1">
      <c r="A551" s="31"/>
      <c r="B551" s="31"/>
      <c r="C551" s="166"/>
      <c r="D551" s="261"/>
      <c r="E551" s="261"/>
      <c r="F551" s="261"/>
      <c r="G551" s="261"/>
      <c r="H551" s="261"/>
      <c r="I551" s="261"/>
      <c r="J551" s="261"/>
      <c r="K551" s="261"/>
      <c r="L551" s="33"/>
      <c r="M551" s="261"/>
      <c r="N551" s="638"/>
      <c r="O551" s="638"/>
      <c r="P551" s="34"/>
      <c r="Q551" s="35"/>
      <c r="R551" s="36"/>
      <c r="S551" s="37"/>
      <c r="T551" s="21"/>
      <c r="U551" s="495"/>
      <c r="V551" s="38"/>
      <c r="W551" s="21"/>
      <c r="X551" s="21"/>
      <c r="Y551" s="21"/>
      <c r="Z551" s="779"/>
      <c r="AA551" s="21"/>
      <c r="AB551" s="30"/>
      <c r="AC551" s="30"/>
      <c r="AD551" s="30"/>
      <c r="AE551" s="13"/>
      <c r="AF551" s="13"/>
      <c r="AG551" s="13"/>
      <c r="AH551" s="13"/>
      <c r="AI551" s="13"/>
      <c r="AJ551" s="13"/>
      <c r="AK551" s="13"/>
      <c r="AL551" s="13"/>
      <c r="AM551" s="13"/>
      <c r="AN551" s="30"/>
      <c r="AO551" s="31"/>
      <c r="AP551" s="39"/>
      <c r="AQ551" s="39"/>
      <c r="AR551" s="31"/>
      <c r="AS551" s="39"/>
      <c r="AT551" s="39"/>
      <c r="AU551" s="39"/>
      <c r="AV551" s="39"/>
      <c r="AW551" s="39"/>
      <c r="AX551" s="13"/>
      <c r="AY551" s="13"/>
      <c r="AZ551" s="13"/>
      <c r="BA551" s="13"/>
      <c r="BB551" s="291"/>
      <c r="BC551" s="302"/>
      <c r="BI551" s="287"/>
    </row>
    <row r="552" spans="1:61" s="282" customFormat="1">
      <c r="A552" s="31"/>
      <c r="B552" s="31"/>
      <c r="C552" s="166"/>
      <c r="D552" s="261"/>
      <c r="E552" s="261"/>
      <c r="F552" s="261"/>
      <c r="G552" s="261"/>
      <c r="H552" s="261"/>
      <c r="I552" s="261"/>
      <c r="J552" s="261"/>
      <c r="K552" s="261"/>
      <c r="L552" s="33"/>
      <c r="M552" s="261"/>
      <c r="N552" s="638"/>
      <c r="O552" s="638"/>
      <c r="P552" s="34"/>
      <c r="Q552" s="35"/>
      <c r="R552" s="36"/>
      <c r="S552" s="37"/>
      <c r="T552" s="21"/>
      <c r="U552" s="495"/>
      <c r="V552" s="38"/>
      <c r="W552" s="21"/>
      <c r="X552" s="21"/>
      <c r="Y552" s="21"/>
      <c r="Z552" s="779"/>
      <c r="AA552" s="21"/>
      <c r="AB552" s="30"/>
      <c r="AC552" s="30"/>
      <c r="AD552" s="30"/>
      <c r="AE552" s="13"/>
      <c r="AF552" s="13"/>
      <c r="AG552" s="13"/>
      <c r="AH552" s="13"/>
      <c r="AI552" s="13"/>
      <c r="AJ552" s="13"/>
      <c r="AK552" s="13"/>
      <c r="AL552" s="13"/>
      <c r="AM552" s="13"/>
      <c r="AN552" s="30"/>
      <c r="AO552" s="31"/>
      <c r="AP552" s="39"/>
      <c r="AQ552" s="39"/>
      <c r="AR552" s="31"/>
      <c r="AS552" s="39"/>
      <c r="AT552" s="39"/>
      <c r="AU552" s="39"/>
      <c r="AV552" s="39"/>
      <c r="AW552" s="39"/>
      <c r="AX552" s="13"/>
      <c r="AY552" s="13"/>
      <c r="AZ552" s="13"/>
      <c r="BA552" s="13"/>
      <c r="BB552" s="291"/>
      <c r="BC552" s="302"/>
      <c r="BI552" s="287"/>
    </row>
    <row r="553" spans="1:61" s="282" customFormat="1">
      <c r="A553" s="31"/>
      <c r="B553" s="31"/>
      <c r="C553" s="166"/>
      <c r="D553" s="261"/>
      <c r="E553" s="261"/>
      <c r="F553" s="261"/>
      <c r="G553" s="261"/>
      <c r="H553" s="261"/>
      <c r="I553" s="261"/>
      <c r="J553" s="261"/>
      <c r="K553" s="261"/>
      <c r="L553" s="33"/>
      <c r="M553" s="261"/>
      <c r="N553" s="638"/>
      <c r="O553" s="638"/>
      <c r="P553" s="34"/>
      <c r="Q553" s="35"/>
      <c r="R553" s="36"/>
      <c r="S553" s="37"/>
      <c r="T553" s="21"/>
      <c r="U553" s="495"/>
      <c r="V553" s="38"/>
      <c r="W553" s="21"/>
      <c r="X553" s="21"/>
      <c r="Y553" s="21"/>
      <c r="Z553" s="779"/>
      <c r="AA553" s="21"/>
      <c r="AB553" s="30"/>
      <c r="AC553" s="30"/>
      <c r="AD553" s="30"/>
      <c r="AE553" s="13"/>
      <c r="AF553" s="13"/>
      <c r="AG553" s="13"/>
      <c r="AH553" s="13"/>
      <c r="AI553" s="13"/>
      <c r="AJ553" s="13"/>
      <c r="AK553" s="13"/>
      <c r="AL553" s="13"/>
      <c r="AM553" s="13"/>
      <c r="AN553" s="30"/>
      <c r="AO553" s="31"/>
      <c r="AP553" s="39"/>
      <c r="AQ553" s="39"/>
      <c r="AR553" s="31"/>
      <c r="AS553" s="39"/>
      <c r="AT553" s="39"/>
      <c r="AU553" s="39"/>
      <c r="AV553" s="39"/>
      <c r="AW553" s="39"/>
      <c r="AX553" s="13"/>
      <c r="AY553" s="13"/>
      <c r="AZ553" s="13"/>
      <c r="BA553" s="13"/>
      <c r="BB553" s="291"/>
      <c r="BC553" s="302"/>
      <c r="BI553" s="287"/>
    </row>
    <row r="554" spans="1:61" s="282" customFormat="1">
      <c r="A554" s="31"/>
      <c r="B554" s="31"/>
      <c r="C554" s="166"/>
      <c r="D554" s="261"/>
      <c r="E554" s="261"/>
      <c r="F554" s="261"/>
      <c r="G554" s="261"/>
      <c r="H554" s="261"/>
      <c r="I554" s="261"/>
      <c r="J554" s="261"/>
      <c r="K554" s="261"/>
      <c r="L554" s="33"/>
      <c r="M554" s="261"/>
      <c r="N554" s="638"/>
      <c r="O554" s="638"/>
      <c r="P554" s="34"/>
      <c r="Q554" s="35"/>
      <c r="R554" s="36"/>
      <c r="S554" s="37"/>
      <c r="T554" s="21"/>
      <c r="U554" s="495"/>
      <c r="V554" s="38"/>
      <c r="W554" s="21"/>
      <c r="X554" s="21"/>
      <c r="Y554" s="21"/>
      <c r="Z554" s="779"/>
      <c r="AA554" s="21"/>
      <c r="AB554" s="30"/>
      <c r="AC554" s="30"/>
      <c r="AD554" s="30"/>
      <c r="AE554" s="13"/>
      <c r="AF554" s="13"/>
      <c r="AG554" s="13"/>
      <c r="AH554" s="13"/>
      <c r="AI554" s="13"/>
      <c r="AJ554" s="13"/>
      <c r="AK554" s="13"/>
      <c r="AL554" s="13"/>
      <c r="AM554" s="13"/>
      <c r="AN554" s="30"/>
      <c r="AO554" s="31"/>
      <c r="AP554" s="39"/>
      <c r="AQ554" s="39"/>
      <c r="AR554" s="31"/>
      <c r="AS554" s="39"/>
      <c r="AT554" s="39"/>
      <c r="AU554" s="39"/>
      <c r="AV554" s="39"/>
      <c r="AW554" s="39"/>
      <c r="AX554" s="13"/>
      <c r="AY554" s="13"/>
      <c r="AZ554" s="13"/>
      <c r="BA554" s="13"/>
      <c r="BB554" s="291"/>
      <c r="BC554" s="302"/>
      <c r="BI554" s="287"/>
    </row>
    <row r="555" spans="1:61" s="282" customFormat="1">
      <c r="A555" s="31"/>
      <c r="B555" s="31"/>
      <c r="C555" s="166"/>
      <c r="D555" s="261"/>
      <c r="E555" s="261"/>
      <c r="F555" s="261"/>
      <c r="G555" s="261"/>
      <c r="H555" s="261"/>
      <c r="I555" s="261"/>
      <c r="J555" s="261"/>
      <c r="K555" s="261"/>
      <c r="L555" s="33"/>
      <c r="M555" s="261"/>
      <c r="N555" s="638"/>
      <c r="O555" s="638"/>
      <c r="P555" s="34"/>
      <c r="Q555" s="35"/>
      <c r="R555" s="36"/>
      <c r="S555" s="37"/>
      <c r="T555" s="21"/>
      <c r="U555" s="495"/>
      <c r="V555" s="38"/>
      <c r="W555" s="21"/>
      <c r="X555" s="21"/>
      <c r="Y555" s="21"/>
      <c r="Z555" s="779"/>
      <c r="AA555" s="21"/>
      <c r="AB555" s="30"/>
      <c r="AC555" s="30"/>
      <c r="AD555" s="30"/>
      <c r="AE555" s="13"/>
      <c r="AF555" s="13"/>
      <c r="AG555" s="13"/>
      <c r="AH555" s="13"/>
      <c r="AI555" s="13"/>
      <c r="AJ555" s="13"/>
      <c r="AK555" s="13"/>
      <c r="AL555" s="13"/>
      <c r="AM555" s="13"/>
      <c r="AN555" s="30"/>
      <c r="AO555" s="31"/>
      <c r="AP555" s="39"/>
      <c r="AQ555" s="39"/>
      <c r="AR555" s="31"/>
      <c r="AS555" s="39"/>
      <c r="AT555" s="39"/>
      <c r="AU555" s="39"/>
      <c r="AV555" s="39"/>
      <c r="AW555" s="39"/>
      <c r="AX555" s="13"/>
      <c r="AY555" s="13"/>
      <c r="AZ555" s="13"/>
      <c r="BA555" s="13"/>
      <c r="BB555" s="291"/>
      <c r="BC555" s="302"/>
      <c r="BI555" s="287"/>
    </row>
    <row r="556" spans="1:61" s="282" customFormat="1">
      <c r="A556" s="31"/>
      <c r="B556" s="31"/>
      <c r="C556" s="166"/>
      <c r="D556" s="261"/>
      <c r="E556" s="261"/>
      <c r="F556" s="261"/>
      <c r="G556" s="261"/>
      <c r="H556" s="261"/>
      <c r="I556" s="261"/>
      <c r="J556" s="261"/>
      <c r="K556" s="261"/>
      <c r="L556" s="33"/>
      <c r="M556" s="261"/>
      <c r="N556" s="638"/>
      <c r="O556" s="638"/>
      <c r="P556" s="34"/>
      <c r="Q556" s="35"/>
      <c r="R556" s="36"/>
      <c r="S556" s="37"/>
      <c r="T556" s="21"/>
      <c r="U556" s="495"/>
      <c r="V556" s="38"/>
      <c r="W556" s="21"/>
      <c r="X556" s="21"/>
      <c r="Y556" s="21"/>
      <c r="Z556" s="779"/>
      <c r="AA556" s="21"/>
      <c r="AB556" s="30"/>
      <c r="AC556" s="30"/>
      <c r="AD556" s="30"/>
      <c r="AE556" s="13"/>
      <c r="AF556" s="13"/>
      <c r="AG556" s="13"/>
      <c r="AH556" s="13"/>
      <c r="AI556" s="13"/>
      <c r="AJ556" s="13"/>
      <c r="AK556" s="13"/>
      <c r="AL556" s="13"/>
      <c r="AM556" s="13"/>
      <c r="AN556" s="30"/>
      <c r="AO556" s="31"/>
      <c r="AP556" s="39"/>
      <c r="AQ556" s="39"/>
      <c r="AR556" s="31"/>
      <c r="AS556" s="39"/>
      <c r="AT556" s="39"/>
      <c r="AU556" s="39"/>
      <c r="AV556" s="39"/>
      <c r="AW556" s="39"/>
      <c r="AX556" s="13"/>
      <c r="AY556" s="13"/>
      <c r="AZ556" s="13"/>
      <c r="BA556" s="13"/>
      <c r="BB556" s="291"/>
      <c r="BC556" s="302"/>
      <c r="BI556" s="287"/>
    </row>
    <row r="557" spans="1:61" s="282" customFormat="1">
      <c r="A557" s="31"/>
      <c r="B557" s="31"/>
      <c r="C557" s="166"/>
      <c r="D557" s="261"/>
      <c r="E557" s="261"/>
      <c r="F557" s="261"/>
      <c r="G557" s="261"/>
      <c r="H557" s="261"/>
      <c r="I557" s="261"/>
      <c r="J557" s="261"/>
      <c r="K557" s="261"/>
      <c r="L557" s="33"/>
      <c r="M557" s="261"/>
      <c r="N557" s="638"/>
      <c r="O557" s="638"/>
      <c r="P557" s="34"/>
      <c r="Q557" s="35"/>
      <c r="R557" s="36"/>
      <c r="S557" s="37"/>
      <c r="T557" s="21"/>
      <c r="U557" s="495"/>
      <c r="V557" s="38"/>
      <c r="W557" s="21"/>
      <c r="X557" s="21"/>
      <c r="Y557" s="21"/>
      <c r="Z557" s="779"/>
      <c r="AA557" s="21"/>
      <c r="AB557" s="30"/>
      <c r="AC557" s="30"/>
      <c r="AD557" s="30"/>
      <c r="AE557" s="13"/>
      <c r="AF557" s="13"/>
      <c r="AG557" s="13"/>
      <c r="AH557" s="13"/>
      <c r="AI557" s="13"/>
      <c r="AJ557" s="13"/>
      <c r="AK557" s="13"/>
      <c r="AL557" s="13"/>
      <c r="AM557" s="13"/>
      <c r="AN557" s="30"/>
      <c r="AO557" s="31"/>
      <c r="AP557" s="39"/>
      <c r="AQ557" s="39"/>
      <c r="AR557" s="31"/>
      <c r="AS557" s="39"/>
      <c r="AT557" s="39"/>
      <c r="AU557" s="39"/>
      <c r="AV557" s="39"/>
      <c r="AW557" s="39"/>
      <c r="AX557" s="13"/>
      <c r="AY557" s="13"/>
      <c r="AZ557" s="13"/>
      <c r="BA557" s="13"/>
      <c r="BB557" s="291"/>
      <c r="BC557" s="302"/>
      <c r="BI557" s="287"/>
    </row>
    <row r="558" spans="1:61" s="282" customFormat="1">
      <c r="A558" s="31"/>
      <c r="B558" s="31"/>
      <c r="C558" s="166"/>
      <c r="D558" s="261"/>
      <c r="E558" s="261"/>
      <c r="F558" s="261"/>
      <c r="G558" s="261"/>
      <c r="H558" s="261"/>
      <c r="I558" s="261"/>
      <c r="J558" s="261"/>
      <c r="K558" s="261"/>
      <c r="L558" s="33"/>
      <c r="M558" s="261"/>
      <c r="N558" s="638"/>
      <c r="O558" s="638"/>
      <c r="P558" s="34"/>
      <c r="Q558" s="35"/>
      <c r="R558" s="36"/>
      <c r="S558" s="37"/>
      <c r="T558" s="21"/>
      <c r="U558" s="495"/>
      <c r="V558" s="38"/>
      <c r="W558" s="21"/>
      <c r="X558" s="21"/>
      <c r="Y558" s="21"/>
      <c r="Z558" s="779"/>
      <c r="AA558" s="21"/>
      <c r="AB558" s="30"/>
      <c r="AC558" s="30"/>
      <c r="AD558" s="30"/>
      <c r="AE558" s="13"/>
      <c r="AF558" s="13"/>
      <c r="AG558" s="13"/>
      <c r="AH558" s="13"/>
      <c r="AI558" s="13"/>
      <c r="AJ558" s="13"/>
      <c r="AK558" s="13"/>
      <c r="AL558" s="13"/>
      <c r="AM558" s="13"/>
      <c r="AN558" s="30"/>
      <c r="AO558" s="31"/>
      <c r="AP558" s="39"/>
      <c r="AQ558" s="39"/>
      <c r="AR558" s="31"/>
      <c r="AS558" s="39"/>
      <c r="AT558" s="39"/>
      <c r="AU558" s="39"/>
      <c r="AV558" s="39"/>
      <c r="AW558" s="39"/>
      <c r="AX558" s="13"/>
      <c r="AY558" s="13"/>
      <c r="AZ558" s="13"/>
      <c r="BA558" s="13"/>
      <c r="BB558" s="291"/>
      <c r="BC558" s="302"/>
      <c r="BI558" s="287"/>
    </row>
    <row r="559" spans="1:61" s="282" customFormat="1">
      <c r="A559" s="31"/>
      <c r="B559" s="31"/>
      <c r="C559" s="166"/>
      <c r="D559" s="261"/>
      <c r="E559" s="261"/>
      <c r="F559" s="261"/>
      <c r="G559" s="261"/>
      <c r="H559" s="261"/>
      <c r="I559" s="261"/>
      <c r="J559" s="261"/>
      <c r="K559" s="261"/>
      <c r="L559" s="33"/>
      <c r="M559" s="261"/>
      <c r="N559" s="638"/>
      <c r="O559" s="638"/>
      <c r="P559" s="34"/>
      <c r="Q559" s="35"/>
      <c r="R559" s="36"/>
      <c r="S559" s="37"/>
      <c r="T559" s="21"/>
      <c r="U559" s="495"/>
      <c r="V559" s="38"/>
      <c r="W559" s="21"/>
      <c r="X559" s="21"/>
      <c r="Y559" s="21"/>
      <c r="Z559" s="779"/>
      <c r="AA559" s="21"/>
      <c r="AB559" s="30"/>
      <c r="AC559" s="30"/>
      <c r="AD559" s="30"/>
      <c r="AE559" s="13"/>
      <c r="AF559" s="13"/>
      <c r="AG559" s="13"/>
      <c r="AH559" s="13"/>
      <c r="AI559" s="13"/>
      <c r="AJ559" s="13"/>
      <c r="AK559" s="13"/>
      <c r="AL559" s="13"/>
      <c r="AM559" s="13"/>
      <c r="AN559" s="30"/>
      <c r="AO559" s="31"/>
      <c r="AP559" s="39"/>
      <c r="AQ559" s="39"/>
      <c r="AR559" s="31"/>
      <c r="AS559" s="39"/>
      <c r="AT559" s="39"/>
      <c r="AU559" s="39"/>
      <c r="AV559" s="39"/>
      <c r="AW559" s="39"/>
      <c r="AX559" s="13"/>
      <c r="AY559" s="13"/>
      <c r="AZ559" s="13"/>
      <c r="BA559" s="13"/>
      <c r="BB559" s="291"/>
      <c r="BC559" s="302"/>
      <c r="BI559" s="287"/>
    </row>
    <row r="560" spans="1:61" s="282" customFormat="1">
      <c r="A560" s="31"/>
      <c r="B560" s="31"/>
      <c r="C560" s="166"/>
      <c r="D560" s="261"/>
      <c r="E560" s="261"/>
      <c r="F560" s="261"/>
      <c r="G560" s="261"/>
      <c r="H560" s="261"/>
      <c r="I560" s="261"/>
      <c r="J560" s="261"/>
      <c r="K560" s="261"/>
      <c r="L560" s="33"/>
      <c r="M560" s="261"/>
      <c r="N560" s="638"/>
      <c r="O560" s="638"/>
      <c r="P560" s="34"/>
      <c r="Q560" s="35"/>
      <c r="R560" s="36"/>
      <c r="S560" s="37"/>
      <c r="T560" s="21"/>
      <c r="U560" s="495"/>
      <c r="V560" s="38"/>
      <c r="W560" s="21"/>
      <c r="X560" s="21"/>
      <c r="Y560" s="21"/>
      <c r="Z560" s="779"/>
      <c r="AA560" s="21"/>
      <c r="AB560" s="30"/>
      <c r="AC560" s="30"/>
      <c r="AD560" s="30"/>
      <c r="AE560" s="13"/>
      <c r="AF560" s="13"/>
      <c r="AG560" s="13"/>
      <c r="AH560" s="13"/>
      <c r="AI560" s="13"/>
      <c r="AJ560" s="13"/>
      <c r="AK560" s="13"/>
      <c r="AL560" s="13"/>
      <c r="AM560" s="13"/>
      <c r="AN560" s="30"/>
      <c r="AO560" s="31"/>
      <c r="AP560" s="39"/>
      <c r="AQ560" s="39"/>
      <c r="AR560" s="31"/>
      <c r="AS560" s="39"/>
      <c r="AT560" s="39"/>
      <c r="AU560" s="39"/>
      <c r="AV560" s="39"/>
      <c r="AW560" s="39"/>
      <c r="AX560" s="13"/>
      <c r="AY560" s="13"/>
      <c r="AZ560" s="13"/>
      <c r="BA560" s="13"/>
      <c r="BB560" s="291"/>
      <c r="BC560" s="302"/>
      <c r="BI560" s="287"/>
    </row>
    <row r="561" spans="1:61" s="282" customFormat="1">
      <c r="A561" s="31"/>
      <c r="B561" s="31"/>
      <c r="C561" s="166"/>
      <c r="D561" s="261"/>
      <c r="E561" s="261"/>
      <c r="F561" s="261"/>
      <c r="G561" s="261"/>
      <c r="H561" s="261"/>
      <c r="I561" s="261"/>
      <c r="J561" s="261"/>
      <c r="K561" s="261"/>
      <c r="L561" s="33"/>
      <c r="M561" s="261"/>
      <c r="N561" s="638"/>
      <c r="O561" s="638"/>
      <c r="P561" s="34"/>
      <c r="Q561" s="35"/>
      <c r="R561" s="36"/>
      <c r="S561" s="37"/>
      <c r="T561" s="21"/>
      <c r="U561" s="495"/>
      <c r="V561" s="38"/>
      <c r="W561" s="21"/>
      <c r="X561" s="21"/>
      <c r="Y561" s="21"/>
      <c r="Z561" s="779"/>
      <c r="AA561" s="21"/>
      <c r="AB561" s="30"/>
      <c r="AC561" s="30"/>
      <c r="AD561" s="30"/>
      <c r="AE561" s="13"/>
      <c r="AF561" s="13"/>
      <c r="AG561" s="13"/>
      <c r="AH561" s="13"/>
      <c r="AI561" s="13"/>
      <c r="AJ561" s="13"/>
      <c r="AK561" s="13"/>
      <c r="AL561" s="13"/>
      <c r="AM561" s="13"/>
      <c r="AN561" s="30"/>
      <c r="AO561" s="31"/>
      <c r="AP561" s="39"/>
      <c r="AQ561" s="39"/>
      <c r="AR561" s="31"/>
      <c r="AS561" s="39"/>
      <c r="AT561" s="39"/>
      <c r="AU561" s="39"/>
      <c r="AV561" s="39"/>
      <c r="AW561" s="39"/>
      <c r="AX561" s="13"/>
      <c r="AY561" s="13"/>
      <c r="AZ561" s="13"/>
      <c r="BA561" s="13"/>
      <c r="BB561" s="291"/>
      <c r="BC561" s="302"/>
      <c r="BI561" s="287"/>
    </row>
    <row r="562" spans="1:61" s="282" customFormat="1">
      <c r="A562" s="31"/>
      <c r="B562" s="31"/>
      <c r="C562" s="166"/>
      <c r="D562" s="261"/>
      <c r="E562" s="261"/>
      <c r="F562" s="261"/>
      <c r="G562" s="261"/>
      <c r="H562" s="261"/>
      <c r="I562" s="261"/>
      <c r="J562" s="261"/>
      <c r="K562" s="261"/>
      <c r="L562" s="33"/>
      <c r="M562" s="261"/>
      <c r="N562" s="638"/>
      <c r="O562" s="638"/>
      <c r="P562" s="34"/>
      <c r="Q562" s="35"/>
      <c r="R562" s="36"/>
      <c r="S562" s="37"/>
      <c r="T562" s="21"/>
      <c r="U562" s="495"/>
      <c r="V562" s="38"/>
      <c r="W562" s="21"/>
      <c r="X562" s="21"/>
      <c r="Y562" s="21"/>
      <c r="Z562" s="779"/>
      <c r="AA562" s="21"/>
      <c r="AB562" s="30"/>
      <c r="AC562" s="30"/>
      <c r="AD562" s="30"/>
      <c r="AE562" s="13"/>
      <c r="AF562" s="13"/>
      <c r="AG562" s="13"/>
      <c r="AH562" s="13"/>
      <c r="AI562" s="13"/>
      <c r="AJ562" s="13"/>
      <c r="AK562" s="13"/>
      <c r="AL562" s="13"/>
      <c r="AM562" s="13"/>
      <c r="AN562" s="30"/>
      <c r="AO562" s="31"/>
      <c r="AP562" s="39"/>
      <c r="AQ562" s="39"/>
      <c r="AR562" s="31"/>
      <c r="AS562" s="39"/>
      <c r="AT562" s="39"/>
      <c r="AU562" s="39"/>
      <c r="AV562" s="39"/>
      <c r="AW562" s="39"/>
      <c r="AX562" s="13"/>
      <c r="AY562" s="13"/>
      <c r="AZ562" s="13"/>
      <c r="BA562" s="13"/>
      <c r="BB562" s="291"/>
      <c r="BC562" s="302"/>
      <c r="BI562" s="287"/>
    </row>
    <row r="563" spans="1:61" s="282" customFormat="1">
      <c r="A563" s="31"/>
      <c r="B563" s="31"/>
      <c r="C563" s="166"/>
      <c r="D563" s="261"/>
      <c r="E563" s="261"/>
      <c r="F563" s="261"/>
      <c r="G563" s="261"/>
      <c r="H563" s="261"/>
      <c r="I563" s="261"/>
      <c r="J563" s="261"/>
      <c r="K563" s="261"/>
      <c r="L563" s="33"/>
      <c r="M563" s="261"/>
      <c r="N563" s="638"/>
      <c r="O563" s="638"/>
      <c r="P563" s="34"/>
      <c r="Q563" s="35"/>
      <c r="R563" s="36"/>
      <c r="S563" s="37"/>
      <c r="T563" s="21"/>
      <c r="U563" s="495"/>
      <c r="V563" s="38"/>
      <c r="W563" s="21"/>
      <c r="X563" s="21"/>
      <c r="Y563" s="21"/>
      <c r="Z563" s="779"/>
      <c r="AA563" s="21"/>
      <c r="AB563" s="30"/>
      <c r="AC563" s="30"/>
      <c r="AD563" s="30"/>
      <c r="AE563" s="13"/>
      <c r="AF563" s="13"/>
      <c r="AG563" s="13"/>
      <c r="AH563" s="13"/>
      <c r="AI563" s="13"/>
      <c r="AJ563" s="13"/>
      <c r="AK563" s="13"/>
      <c r="AL563" s="13"/>
      <c r="AM563" s="13"/>
      <c r="AN563" s="30"/>
      <c r="AO563" s="31"/>
      <c r="AP563" s="39"/>
      <c r="AQ563" s="39"/>
      <c r="AR563" s="31"/>
      <c r="AS563" s="39"/>
      <c r="AT563" s="39"/>
      <c r="AU563" s="39"/>
      <c r="AV563" s="39"/>
      <c r="AW563" s="39"/>
      <c r="AX563" s="13"/>
      <c r="AY563" s="13"/>
      <c r="AZ563" s="13"/>
      <c r="BA563" s="13"/>
      <c r="BB563" s="291"/>
      <c r="BC563" s="302"/>
      <c r="BI563" s="287"/>
    </row>
    <row r="564" spans="1:61" s="282" customFormat="1">
      <c r="A564" s="31"/>
      <c r="B564" s="31"/>
      <c r="C564" s="166"/>
      <c r="D564" s="261"/>
      <c r="E564" s="261"/>
      <c r="F564" s="261"/>
      <c r="G564" s="261"/>
      <c r="H564" s="261"/>
      <c r="I564" s="261"/>
      <c r="J564" s="261"/>
      <c r="K564" s="261"/>
      <c r="L564" s="33"/>
      <c r="M564" s="261"/>
      <c r="N564" s="638"/>
      <c r="O564" s="638"/>
      <c r="P564" s="34"/>
      <c r="Q564" s="35"/>
      <c r="R564" s="36"/>
      <c r="S564" s="37"/>
      <c r="T564" s="21"/>
      <c r="U564" s="495"/>
      <c r="V564" s="38"/>
      <c r="W564" s="21"/>
      <c r="X564" s="21"/>
      <c r="Y564" s="21"/>
      <c r="Z564" s="779"/>
      <c r="AA564" s="21"/>
      <c r="AB564" s="30"/>
      <c r="AC564" s="30"/>
      <c r="AD564" s="30"/>
      <c r="AE564" s="13"/>
      <c r="AF564" s="13"/>
      <c r="AG564" s="13"/>
      <c r="AH564" s="13"/>
      <c r="AI564" s="13"/>
      <c r="AJ564" s="13"/>
      <c r="AK564" s="13"/>
      <c r="AL564" s="13"/>
      <c r="AM564" s="13"/>
      <c r="AN564" s="30"/>
      <c r="AO564" s="31"/>
      <c r="AP564" s="39"/>
      <c r="AQ564" s="39"/>
      <c r="AR564" s="31"/>
      <c r="AS564" s="39"/>
      <c r="AT564" s="39"/>
      <c r="AU564" s="39"/>
      <c r="AV564" s="39"/>
      <c r="AW564" s="39"/>
      <c r="AX564" s="13"/>
      <c r="AY564" s="13"/>
      <c r="AZ564" s="13"/>
      <c r="BA564" s="13"/>
      <c r="BB564" s="291"/>
      <c r="BC564" s="302"/>
      <c r="BI564" s="287"/>
    </row>
    <row r="565" spans="1:61" s="282" customFormat="1">
      <c r="A565" s="31"/>
      <c r="B565" s="31"/>
      <c r="C565" s="166"/>
      <c r="D565" s="261"/>
      <c r="E565" s="261"/>
      <c r="F565" s="261"/>
      <c r="G565" s="261"/>
      <c r="H565" s="261"/>
      <c r="I565" s="261"/>
      <c r="J565" s="261"/>
      <c r="K565" s="261"/>
      <c r="L565" s="33"/>
      <c r="M565" s="261"/>
      <c r="N565" s="638"/>
      <c r="O565" s="638"/>
      <c r="P565" s="34"/>
      <c r="Q565" s="35"/>
      <c r="R565" s="36"/>
      <c r="S565" s="37"/>
      <c r="T565" s="21"/>
      <c r="U565" s="495"/>
      <c r="V565" s="38"/>
      <c r="W565" s="21"/>
      <c r="X565" s="21"/>
      <c r="Y565" s="21"/>
      <c r="Z565" s="779"/>
      <c r="AA565" s="21"/>
      <c r="AB565" s="30"/>
      <c r="AC565" s="30"/>
      <c r="AD565" s="30"/>
      <c r="AE565" s="13"/>
      <c r="AF565" s="13"/>
      <c r="AG565" s="13"/>
      <c r="AH565" s="13"/>
      <c r="AI565" s="13"/>
      <c r="AJ565" s="13"/>
      <c r="AK565" s="13"/>
      <c r="AL565" s="13"/>
      <c r="AM565" s="13"/>
      <c r="AN565" s="30"/>
      <c r="AO565" s="31"/>
      <c r="AP565" s="39"/>
      <c r="AQ565" s="39"/>
      <c r="AR565" s="31"/>
      <c r="AS565" s="39"/>
      <c r="AT565" s="39"/>
      <c r="AU565" s="39"/>
      <c r="AV565" s="39"/>
      <c r="AW565" s="39"/>
      <c r="AX565" s="13"/>
      <c r="AY565" s="13"/>
      <c r="AZ565" s="13"/>
      <c r="BA565" s="13"/>
      <c r="BB565" s="291"/>
      <c r="BC565" s="302"/>
      <c r="BI565" s="287"/>
    </row>
    <row r="566" spans="1:61" s="282" customFormat="1">
      <c r="A566" s="31"/>
      <c r="B566" s="31"/>
      <c r="C566" s="166"/>
      <c r="D566" s="261"/>
      <c r="E566" s="261"/>
      <c r="F566" s="261"/>
      <c r="G566" s="261"/>
      <c r="H566" s="261"/>
      <c r="I566" s="261"/>
      <c r="J566" s="261"/>
      <c r="K566" s="261"/>
      <c r="L566" s="33"/>
      <c r="M566" s="261"/>
      <c r="N566" s="638"/>
      <c r="O566" s="638"/>
      <c r="P566" s="34"/>
      <c r="Q566" s="35"/>
      <c r="R566" s="36"/>
      <c r="S566" s="37"/>
      <c r="T566" s="21"/>
      <c r="U566" s="495"/>
      <c r="V566" s="38"/>
      <c r="W566" s="21"/>
      <c r="X566" s="21"/>
      <c r="Y566" s="21"/>
      <c r="Z566" s="779"/>
      <c r="AA566" s="21"/>
      <c r="AB566" s="30"/>
      <c r="AC566" s="30"/>
      <c r="AD566" s="30"/>
      <c r="AE566" s="13"/>
      <c r="AF566" s="13"/>
      <c r="AG566" s="13"/>
      <c r="AH566" s="13"/>
      <c r="AI566" s="13"/>
      <c r="AJ566" s="13"/>
      <c r="AK566" s="13"/>
      <c r="AL566" s="13"/>
      <c r="AM566" s="13"/>
      <c r="AN566" s="30"/>
      <c r="AO566" s="31"/>
      <c r="AP566" s="39"/>
      <c r="AQ566" s="39"/>
      <c r="AR566" s="31"/>
      <c r="AS566" s="39"/>
      <c r="AT566" s="39"/>
      <c r="AU566" s="39"/>
      <c r="AV566" s="39"/>
      <c r="AW566" s="39"/>
      <c r="AX566" s="13"/>
      <c r="AY566" s="13"/>
      <c r="AZ566" s="13"/>
      <c r="BA566" s="13"/>
      <c r="BB566" s="291"/>
      <c r="BC566" s="302"/>
      <c r="BI566" s="287"/>
    </row>
    <row r="567" spans="1:61" s="282" customFormat="1">
      <c r="A567" s="31"/>
      <c r="B567" s="31"/>
      <c r="C567" s="166"/>
      <c r="D567" s="261"/>
      <c r="E567" s="261"/>
      <c r="F567" s="261"/>
      <c r="G567" s="261"/>
      <c r="H567" s="261"/>
      <c r="I567" s="261"/>
      <c r="J567" s="261"/>
      <c r="K567" s="261"/>
      <c r="L567" s="33"/>
      <c r="M567" s="261"/>
      <c r="N567" s="638"/>
      <c r="O567" s="638"/>
      <c r="P567" s="34"/>
      <c r="Q567" s="35"/>
      <c r="R567" s="36"/>
      <c r="S567" s="37"/>
      <c r="T567" s="21"/>
      <c r="U567" s="495"/>
      <c r="V567" s="38"/>
      <c r="W567" s="21"/>
      <c r="X567" s="21"/>
      <c r="Y567" s="21"/>
      <c r="Z567" s="779"/>
      <c r="AA567" s="21"/>
      <c r="AB567" s="30"/>
      <c r="AC567" s="30"/>
      <c r="AD567" s="30"/>
      <c r="AE567" s="13"/>
      <c r="AF567" s="13"/>
      <c r="AG567" s="13"/>
      <c r="AH567" s="13"/>
      <c r="AI567" s="13"/>
      <c r="AJ567" s="13"/>
      <c r="AK567" s="13"/>
      <c r="AL567" s="13"/>
      <c r="AM567" s="13"/>
      <c r="AN567" s="30"/>
      <c r="AO567" s="31"/>
      <c r="AP567" s="39"/>
      <c r="AQ567" s="39"/>
      <c r="AR567" s="31"/>
      <c r="AS567" s="39"/>
      <c r="AT567" s="39"/>
      <c r="AU567" s="39"/>
      <c r="AV567" s="39"/>
      <c r="AW567" s="39"/>
      <c r="AX567" s="13"/>
      <c r="AY567" s="13"/>
      <c r="AZ567" s="13"/>
      <c r="BA567" s="13"/>
      <c r="BB567" s="291"/>
      <c r="BC567" s="302"/>
      <c r="BI567" s="287"/>
    </row>
    <row r="568" spans="1:61" s="282" customFormat="1">
      <c r="A568" s="31"/>
      <c r="B568" s="31"/>
      <c r="C568" s="166"/>
      <c r="D568" s="261"/>
      <c r="E568" s="261"/>
      <c r="F568" s="261"/>
      <c r="G568" s="261"/>
      <c r="H568" s="261"/>
      <c r="I568" s="261"/>
      <c r="J568" s="261"/>
      <c r="K568" s="261"/>
      <c r="L568" s="33"/>
      <c r="M568" s="261"/>
      <c r="N568" s="638"/>
      <c r="O568" s="638"/>
      <c r="P568" s="34"/>
      <c r="Q568" s="35"/>
      <c r="R568" s="36"/>
      <c r="S568" s="37"/>
      <c r="T568" s="21"/>
      <c r="U568" s="495"/>
      <c r="V568" s="38"/>
      <c r="W568" s="21"/>
      <c r="X568" s="21"/>
      <c r="Y568" s="21"/>
      <c r="Z568" s="779"/>
      <c r="AA568" s="21"/>
      <c r="AB568" s="30"/>
      <c r="AC568" s="30"/>
      <c r="AD568" s="30"/>
      <c r="AE568" s="13"/>
      <c r="AF568" s="13"/>
      <c r="AG568" s="13"/>
      <c r="AH568" s="13"/>
      <c r="AI568" s="13"/>
      <c r="AJ568" s="13"/>
      <c r="AK568" s="13"/>
      <c r="AL568" s="13"/>
      <c r="AM568" s="13"/>
      <c r="AN568" s="30"/>
      <c r="AO568" s="31"/>
      <c r="AP568" s="39"/>
      <c r="AQ568" s="39"/>
      <c r="AR568" s="31"/>
      <c r="AS568" s="39"/>
      <c r="AT568" s="39"/>
      <c r="AU568" s="39"/>
      <c r="AV568" s="39"/>
      <c r="AW568" s="39"/>
      <c r="AX568" s="13"/>
      <c r="AY568" s="13"/>
      <c r="AZ568" s="13"/>
      <c r="BA568" s="13"/>
      <c r="BB568" s="291"/>
      <c r="BC568" s="302"/>
      <c r="BI568" s="287"/>
    </row>
    <row r="569" spans="1:61" s="282" customFormat="1">
      <c r="A569" s="31"/>
      <c r="B569" s="31"/>
      <c r="C569" s="166"/>
      <c r="D569" s="261"/>
      <c r="E569" s="261"/>
      <c r="F569" s="261"/>
      <c r="G569" s="261"/>
      <c r="H569" s="261"/>
      <c r="I569" s="261"/>
      <c r="J569" s="261"/>
      <c r="K569" s="261"/>
      <c r="L569" s="33"/>
      <c r="M569" s="261"/>
      <c r="N569" s="638"/>
      <c r="O569" s="638"/>
      <c r="P569" s="34"/>
      <c r="Q569" s="35"/>
      <c r="R569" s="36"/>
      <c r="S569" s="37"/>
      <c r="T569" s="21"/>
      <c r="U569" s="495"/>
      <c r="V569" s="38"/>
      <c r="W569" s="21"/>
      <c r="X569" s="21"/>
      <c r="Y569" s="21"/>
      <c r="Z569" s="779"/>
      <c r="AA569" s="21"/>
      <c r="AB569" s="30"/>
      <c r="AC569" s="30"/>
      <c r="AD569" s="30"/>
      <c r="AE569" s="13"/>
      <c r="AF569" s="13"/>
      <c r="AG569" s="13"/>
      <c r="AH569" s="13"/>
      <c r="AI569" s="13"/>
      <c r="AJ569" s="13"/>
      <c r="AK569" s="13"/>
      <c r="AL569" s="13"/>
      <c r="AM569" s="13"/>
      <c r="AN569" s="30"/>
      <c r="AO569" s="31"/>
      <c r="AP569" s="39"/>
      <c r="AQ569" s="39"/>
      <c r="AR569" s="31"/>
      <c r="AS569" s="39"/>
      <c r="AT569" s="39"/>
      <c r="AU569" s="39"/>
      <c r="AV569" s="39"/>
      <c r="AW569" s="39"/>
      <c r="AX569" s="13"/>
      <c r="AY569" s="13"/>
      <c r="AZ569" s="13"/>
      <c r="BA569" s="13"/>
      <c r="BB569" s="291"/>
      <c r="BC569" s="302"/>
      <c r="BI569" s="287"/>
    </row>
    <row r="570" spans="1:61" s="282" customFormat="1">
      <c r="A570" s="31"/>
      <c r="B570" s="31"/>
      <c r="C570" s="166"/>
      <c r="D570" s="261"/>
      <c r="E570" s="261"/>
      <c r="F570" s="261"/>
      <c r="G570" s="261"/>
      <c r="H570" s="261"/>
      <c r="I570" s="261"/>
      <c r="J570" s="261"/>
      <c r="K570" s="261"/>
      <c r="L570" s="33"/>
      <c r="M570" s="261"/>
      <c r="N570" s="638"/>
      <c r="O570" s="638"/>
      <c r="P570" s="34"/>
      <c r="Q570" s="35"/>
      <c r="R570" s="36"/>
      <c r="S570" s="37"/>
      <c r="T570" s="21"/>
      <c r="U570" s="495"/>
      <c r="V570" s="38"/>
      <c r="W570" s="21"/>
      <c r="X570" s="21"/>
      <c r="Y570" s="21"/>
      <c r="Z570" s="779"/>
      <c r="AA570" s="21"/>
      <c r="AB570" s="30"/>
      <c r="AC570" s="30"/>
      <c r="AD570" s="30"/>
      <c r="AE570" s="13"/>
      <c r="AF570" s="13"/>
      <c r="AG570" s="13"/>
      <c r="AH570" s="13"/>
      <c r="AI570" s="13"/>
      <c r="AJ570" s="13"/>
      <c r="AK570" s="13"/>
      <c r="AL570" s="13"/>
      <c r="AM570" s="13"/>
      <c r="AN570" s="30"/>
      <c r="AO570" s="31"/>
      <c r="AP570" s="39"/>
      <c r="AQ570" s="39"/>
      <c r="AR570" s="31"/>
      <c r="AS570" s="39"/>
      <c r="AT570" s="39"/>
      <c r="AU570" s="39"/>
      <c r="AV570" s="39"/>
      <c r="AW570" s="39"/>
      <c r="AX570" s="13"/>
      <c r="AY570" s="13"/>
      <c r="AZ570" s="13"/>
      <c r="BA570" s="13"/>
      <c r="BB570" s="291"/>
      <c r="BC570" s="302"/>
      <c r="BI570" s="287"/>
    </row>
    <row r="571" spans="1:61" s="282" customFormat="1">
      <c r="A571" s="31"/>
      <c r="B571" s="31"/>
      <c r="C571" s="166"/>
      <c r="D571" s="261"/>
      <c r="E571" s="261"/>
      <c r="F571" s="261"/>
      <c r="G571" s="261"/>
      <c r="H571" s="261"/>
      <c r="I571" s="261"/>
      <c r="J571" s="261"/>
      <c r="K571" s="261"/>
      <c r="L571" s="33"/>
      <c r="M571" s="261"/>
      <c r="N571" s="638"/>
      <c r="O571" s="638"/>
      <c r="P571" s="34"/>
      <c r="Q571" s="35"/>
      <c r="R571" s="36"/>
      <c r="S571" s="37"/>
      <c r="T571" s="21"/>
      <c r="U571" s="495"/>
      <c r="V571" s="38"/>
      <c r="W571" s="21"/>
      <c r="X571" s="21"/>
      <c r="Y571" s="21"/>
      <c r="Z571" s="779"/>
      <c r="AA571" s="21"/>
      <c r="AB571" s="30"/>
      <c r="AC571" s="30"/>
      <c r="AD571" s="30"/>
      <c r="AE571" s="13"/>
      <c r="AF571" s="13"/>
      <c r="AG571" s="13"/>
      <c r="AH571" s="13"/>
      <c r="AI571" s="13"/>
      <c r="AJ571" s="13"/>
      <c r="AK571" s="13"/>
      <c r="AL571" s="13"/>
      <c r="AM571" s="13"/>
      <c r="AN571" s="30"/>
      <c r="AO571" s="31"/>
      <c r="AP571" s="39"/>
      <c r="AQ571" s="39"/>
      <c r="AR571" s="31"/>
      <c r="AS571" s="39"/>
      <c r="AT571" s="39"/>
      <c r="AU571" s="39"/>
      <c r="AV571" s="39"/>
      <c r="AW571" s="39"/>
      <c r="AX571" s="13"/>
      <c r="AY571" s="13"/>
      <c r="AZ571" s="13"/>
      <c r="BA571" s="13"/>
      <c r="BB571" s="291"/>
      <c r="BC571" s="302"/>
      <c r="BI571" s="287"/>
    </row>
    <row r="572" spans="1:61" s="282" customFormat="1">
      <c r="A572" s="31"/>
      <c r="B572" s="31"/>
      <c r="C572" s="166"/>
      <c r="D572" s="261"/>
      <c r="E572" s="261"/>
      <c r="F572" s="261"/>
      <c r="G572" s="261"/>
      <c r="H572" s="261"/>
      <c r="I572" s="261"/>
      <c r="J572" s="261"/>
      <c r="K572" s="261"/>
      <c r="L572" s="33"/>
      <c r="M572" s="261"/>
      <c r="N572" s="638"/>
      <c r="O572" s="638"/>
      <c r="P572" s="34"/>
      <c r="Q572" s="35"/>
      <c r="R572" s="36"/>
      <c r="S572" s="37"/>
      <c r="T572" s="21"/>
      <c r="U572" s="495"/>
      <c r="V572" s="38"/>
      <c r="W572" s="21"/>
      <c r="X572" s="21"/>
      <c r="Y572" s="21"/>
      <c r="Z572" s="779"/>
      <c r="AA572" s="21"/>
      <c r="AB572" s="30"/>
      <c r="AC572" s="30"/>
      <c r="AD572" s="30"/>
      <c r="AE572" s="13"/>
      <c r="AF572" s="13"/>
      <c r="AG572" s="13"/>
      <c r="AH572" s="13"/>
      <c r="AI572" s="13"/>
      <c r="AJ572" s="13"/>
      <c r="AK572" s="13"/>
      <c r="AL572" s="13"/>
      <c r="AM572" s="13"/>
      <c r="AN572" s="30"/>
      <c r="AO572" s="31"/>
      <c r="AP572" s="39"/>
      <c r="AQ572" s="39"/>
      <c r="AR572" s="31"/>
      <c r="AS572" s="39"/>
      <c r="AT572" s="39"/>
      <c r="AU572" s="39"/>
      <c r="AV572" s="39"/>
      <c r="AW572" s="39"/>
      <c r="AX572" s="13"/>
      <c r="AY572" s="13"/>
      <c r="AZ572" s="13"/>
      <c r="BA572" s="13"/>
      <c r="BB572" s="291"/>
      <c r="BC572" s="302"/>
      <c r="BI572" s="287"/>
    </row>
    <row r="573" spans="1:61" s="282" customFormat="1">
      <c r="A573" s="31"/>
      <c r="B573" s="31"/>
      <c r="C573" s="166"/>
      <c r="D573" s="261"/>
      <c r="E573" s="261"/>
      <c r="F573" s="261"/>
      <c r="G573" s="261"/>
      <c r="H573" s="261"/>
      <c r="I573" s="261"/>
      <c r="J573" s="261"/>
      <c r="K573" s="261"/>
      <c r="L573" s="33"/>
      <c r="M573" s="261"/>
      <c r="N573" s="638"/>
      <c r="O573" s="638"/>
      <c r="P573" s="34"/>
      <c r="Q573" s="35"/>
      <c r="R573" s="36"/>
      <c r="S573" s="37"/>
      <c r="T573" s="21"/>
      <c r="U573" s="495"/>
      <c r="V573" s="38"/>
      <c r="W573" s="21"/>
      <c r="X573" s="21"/>
      <c r="Y573" s="21"/>
      <c r="Z573" s="779"/>
      <c r="AA573" s="21"/>
      <c r="AB573" s="30"/>
      <c r="AC573" s="30"/>
      <c r="AD573" s="30"/>
      <c r="AE573" s="13"/>
      <c r="AF573" s="13"/>
      <c r="AG573" s="13"/>
      <c r="AH573" s="13"/>
      <c r="AI573" s="13"/>
      <c r="AJ573" s="13"/>
      <c r="AK573" s="13"/>
      <c r="AL573" s="13"/>
      <c r="AM573" s="13"/>
      <c r="AN573" s="30"/>
      <c r="AO573" s="31"/>
      <c r="AP573" s="39"/>
      <c r="AQ573" s="39"/>
      <c r="AR573" s="31"/>
      <c r="AS573" s="39"/>
      <c r="AT573" s="39"/>
      <c r="AU573" s="39"/>
      <c r="AV573" s="39"/>
      <c r="AW573" s="39"/>
      <c r="AX573" s="13"/>
      <c r="AY573" s="13"/>
      <c r="AZ573" s="13"/>
      <c r="BA573" s="13"/>
      <c r="BB573" s="291"/>
      <c r="BC573" s="302"/>
      <c r="BI573" s="287"/>
    </row>
    <row r="574" spans="1:61" s="282" customFormat="1">
      <c r="A574" s="31"/>
      <c r="B574" s="31"/>
      <c r="C574" s="166"/>
      <c r="D574" s="261"/>
      <c r="E574" s="261"/>
      <c r="F574" s="261"/>
      <c r="G574" s="261"/>
      <c r="H574" s="261"/>
      <c r="I574" s="261"/>
      <c r="J574" s="261"/>
      <c r="K574" s="261"/>
      <c r="L574" s="33"/>
      <c r="M574" s="261"/>
      <c r="N574" s="638"/>
      <c r="O574" s="638"/>
      <c r="P574" s="34"/>
      <c r="Q574" s="35"/>
      <c r="R574" s="36"/>
      <c r="S574" s="37"/>
      <c r="T574" s="21"/>
      <c r="U574" s="495"/>
      <c r="V574" s="38"/>
      <c r="W574" s="21"/>
      <c r="X574" s="21"/>
      <c r="Y574" s="21"/>
      <c r="Z574" s="779"/>
      <c r="AA574" s="21"/>
      <c r="AB574" s="30"/>
      <c r="AC574" s="30"/>
      <c r="AD574" s="30"/>
      <c r="AE574" s="13"/>
      <c r="AF574" s="13"/>
      <c r="AG574" s="13"/>
      <c r="AH574" s="13"/>
      <c r="AI574" s="13"/>
      <c r="AJ574" s="13"/>
      <c r="AK574" s="13"/>
      <c r="AL574" s="13"/>
      <c r="AM574" s="13"/>
      <c r="AN574" s="30"/>
      <c r="AO574" s="31"/>
      <c r="AP574" s="39"/>
      <c r="AQ574" s="39"/>
      <c r="AR574" s="31"/>
      <c r="AS574" s="39"/>
      <c r="AT574" s="39"/>
      <c r="AU574" s="39"/>
      <c r="AV574" s="39"/>
      <c r="AW574" s="39"/>
      <c r="AX574" s="13"/>
      <c r="AY574" s="13"/>
      <c r="AZ574" s="13"/>
      <c r="BA574" s="13"/>
      <c r="BB574" s="291"/>
      <c r="BC574" s="302"/>
      <c r="BI574" s="287"/>
    </row>
    <row r="575" spans="1:61" s="282" customFormat="1">
      <c r="A575" s="31"/>
      <c r="B575" s="31"/>
      <c r="C575" s="166"/>
      <c r="D575" s="261"/>
      <c r="E575" s="261"/>
      <c r="F575" s="261"/>
      <c r="G575" s="261"/>
      <c r="H575" s="261"/>
      <c r="I575" s="261"/>
      <c r="J575" s="261"/>
      <c r="K575" s="261"/>
      <c r="L575" s="33"/>
      <c r="M575" s="261"/>
      <c r="N575" s="638"/>
      <c r="O575" s="638"/>
      <c r="P575" s="34"/>
      <c r="Q575" s="35"/>
      <c r="R575" s="36"/>
      <c r="S575" s="37"/>
      <c r="T575" s="21"/>
      <c r="U575" s="495"/>
      <c r="V575" s="38"/>
      <c r="W575" s="21"/>
      <c r="X575" s="21"/>
      <c r="Y575" s="21"/>
      <c r="Z575" s="779"/>
      <c r="AA575" s="21"/>
      <c r="AB575" s="30"/>
      <c r="AC575" s="30"/>
      <c r="AD575" s="30"/>
      <c r="AE575" s="13"/>
      <c r="AF575" s="13"/>
      <c r="AG575" s="13"/>
      <c r="AH575" s="13"/>
      <c r="AI575" s="13"/>
      <c r="AJ575" s="13"/>
      <c r="AK575" s="13"/>
      <c r="AL575" s="13"/>
      <c r="AM575" s="13"/>
      <c r="AN575" s="30"/>
      <c r="AO575" s="31"/>
      <c r="AP575" s="39"/>
      <c r="AQ575" s="39"/>
      <c r="AR575" s="31"/>
      <c r="AS575" s="39"/>
      <c r="AT575" s="39"/>
      <c r="AU575" s="39"/>
      <c r="AV575" s="39"/>
      <c r="AW575" s="39"/>
      <c r="AX575" s="13"/>
      <c r="AY575" s="13"/>
      <c r="AZ575" s="13"/>
      <c r="BA575" s="13"/>
      <c r="BB575" s="291"/>
      <c r="BC575" s="302"/>
      <c r="BI575" s="287"/>
    </row>
    <row r="576" spans="1:61" s="282" customFormat="1">
      <c r="A576" s="31"/>
      <c r="B576" s="31"/>
      <c r="C576" s="166"/>
      <c r="D576" s="261"/>
      <c r="E576" s="261"/>
      <c r="F576" s="261"/>
      <c r="G576" s="261"/>
      <c r="H576" s="261"/>
      <c r="I576" s="261"/>
      <c r="J576" s="261"/>
      <c r="K576" s="261"/>
      <c r="L576" s="33"/>
      <c r="M576" s="261"/>
      <c r="N576" s="638"/>
      <c r="O576" s="638"/>
      <c r="P576" s="34"/>
      <c r="Q576" s="35"/>
      <c r="R576" s="36"/>
      <c r="S576" s="37"/>
      <c r="T576" s="21"/>
      <c r="U576" s="495"/>
      <c r="V576" s="38"/>
      <c r="W576" s="21"/>
      <c r="X576" s="21"/>
      <c r="Y576" s="21"/>
      <c r="Z576" s="779"/>
      <c r="AA576" s="21"/>
      <c r="AB576" s="30"/>
      <c r="AC576" s="30"/>
      <c r="AD576" s="30"/>
      <c r="AE576" s="13"/>
      <c r="AF576" s="13"/>
      <c r="AG576" s="13"/>
      <c r="AH576" s="13"/>
      <c r="AI576" s="13"/>
      <c r="AJ576" s="13"/>
      <c r="AK576" s="13"/>
      <c r="AL576" s="13"/>
      <c r="AM576" s="13"/>
      <c r="AN576" s="30"/>
      <c r="AO576" s="31"/>
      <c r="AP576" s="39"/>
      <c r="AQ576" s="39"/>
      <c r="AR576" s="31"/>
      <c r="AS576" s="39"/>
      <c r="AT576" s="39"/>
      <c r="AU576" s="39"/>
      <c r="AV576" s="39"/>
      <c r="AW576" s="39"/>
      <c r="AX576" s="13"/>
      <c r="AY576" s="13"/>
      <c r="AZ576" s="13"/>
      <c r="BA576" s="13"/>
      <c r="BB576" s="291"/>
      <c r="BC576" s="302"/>
      <c r="BI576" s="287"/>
    </row>
    <row r="577" spans="1:61" s="282" customFormat="1">
      <c r="A577" s="31"/>
      <c r="B577" s="31"/>
      <c r="C577" s="166"/>
      <c r="D577" s="261"/>
      <c r="E577" s="261"/>
      <c r="F577" s="261"/>
      <c r="G577" s="261"/>
      <c r="H577" s="261"/>
      <c r="I577" s="261"/>
      <c r="J577" s="261"/>
      <c r="K577" s="261"/>
      <c r="L577" s="33"/>
      <c r="M577" s="261"/>
      <c r="N577" s="638"/>
      <c r="O577" s="638"/>
      <c r="P577" s="34"/>
      <c r="Q577" s="35"/>
      <c r="R577" s="36"/>
      <c r="S577" s="37"/>
      <c r="T577" s="21"/>
      <c r="U577" s="495"/>
      <c r="V577" s="38"/>
      <c r="W577" s="21"/>
      <c r="X577" s="21"/>
      <c r="Y577" s="21"/>
      <c r="Z577" s="779"/>
      <c r="AA577" s="21"/>
      <c r="AB577" s="30"/>
      <c r="AC577" s="30"/>
      <c r="AD577" s="30"/>
      <c r="AE577" s="13"/>
      <c r="AF577" s="13"/>
      <c r="AG577" s="13"/>
      <c r="AH577" s="13"/>
      <c r="AI577" s="13"/>
      <c r="AJ577" s="13"/>
      <c r="AK577" s="13"/>
      <c r="AL577" s="13"/>
      <c r="AM577" s="13"/>
      <c r="AN577" s="30"/>
      <c r="AO577" s="31"/>
      <c r="AP577" s="39"/>
      <c r="AQ577" s="39"/>
      <c r="AR577" s="31"/>
      <c r="AS577" s="39"/>
      <c r="AT577" s="39"/>
      <c r="AU577" s="39"/>
      <c r="AV577" s="39"/>
      <c r="AW577" s="39"/>
      <c r="AX577" s="13"/>
      <c r="AY577" s="13"/>
      <c r="AZ577" s="13"/>
      <c r="BA577" s="13"/>
      <c r="BB577" s="291"/>
      <c r="BC577" s="302"/>
      <c r="BI577" s="287"/>
    </row>
    <row r="578" spans="1:61" s="282" customFormat="1">
      <c r="A578" s="31"/>
      <c r="B578" s="31"/>
      <c r="C578" s="166"/>
      <c r="D578" s="261"/>
      <c r="E578" s="261"/>
      <c r="F578" s="261"/>
      <c r="G578" s="261"/>
      <c r="H578" s="261"/>
      <c r="I578" s="261"/>
      <c r="J578" s="261"/>
      <c r="K578" s="261"/>
      <c r="L578" s="33"/>
      <c r="M578" s="261"/>
      <c r="N578" s="638"/>
      <c r="O578" s="638"/>
      <c r="P578" s="34"/>
      <c r="Q578" s="35"/>
      <c r="R578" s="36"/>
      <c r="S578" s="37"/>
      <c r="T578" s="21"/>
      <c r="U578" s="495"/>
      <c r="V578" s="38"/>
      <c r="W578" s="21"/>
      <c r="X578" s="21"/>
      <c r="Y578" s="21"/>
      <c r="Z578" s="779"/>
      <c r="AA578" s="21"/>
      <c r="AB578" s="30"/>
      <c r="AC578" s="30"/>
      <c r="AD578" s="30"/>
      <c r="AE578" s="13"/>
      <c r="AF578" s="13"/>
      <c r="AG578" s="13"/>
      <c r="AH578" s="13"/>
      <c r="AI578" s="13"/>
      <c r="AJ578" s="13"/>
      <c r="AK578" s="13"/>
      <c r="AL578" s="13"/>
      <c r="AM578" s="13"/>
      <c r="AN578" s="30"/>
      <c r="AO578" s="31"/>
      <c r="AP578" s="39"/>
      <c r="AQ578" s="39"/>
      <c r="AR578" s="31"/>
      <c r="AS578" s="39"/>
      <c r="AT578" s="39"/>
      <c r="AU578" s="39"/>
      <c r="AV578" s="39"/>
      <c r="AW578" s="39"/>
      <c r="AX578" s="13"/>
      <c r="AY578" s="13"/>
      <c r="AZ578" s="13"/>
      <c r="BA578" s="13"/>
      <c r="BB578" s="291"/>
      <c r="BC578" s="302"/>
      <c r="BI578" s="287"/>
    </row>
    <row r="579" spans="1:61" s="282" customFormat="1">
      <c r="A579" s="31"/>
      <c r="B579" s="31"/>
      <c r="C579" s="166"/>
      <c r="D579" s="261"/>
      <c r="E579" s="261"/>
      <c r="F579" s="261"/>
      <c r="G579" s="261"/>
      <c r="H579" s="261"/>
      <c r="I579" s="261"/>
      <c r="J579" s="261"/>
      <c r="K579" s="261"/>
      <c r="L579" s="33"/>
      <c r="M579" s="261"/>
      <c r="N579" s="638"/>
      <c r="O579" s="638"/>
      <c r="P579" s="34"/>
      <c r="Q579" s="35"/>
      <c r="R579" s="36"/>
      <c r="S579" s="37"/>
      <c r="T579" s="21"/>
      <c r="U579" s="495"/>
      <c r="V579" s="38"/>
      <c r="W579" s="21"/>
      <c r="X579" s="21"/>
      <c r="Y579" s="21"/>
      <c r="Z579" s="779"/>
      <c r="AA579" s="21"/>
      <c r="AB579" s="30"/>
      <c r="AC579" s="30"/>
      <c r="AD579" s="30"/>
      <c r="AE579" s="13"/>
      <c r="AF579" s="13"/>
      <c r="AG579" s="13"/>
      <c r="AH579" s="13"/>
      <c r="AI579" s="13"/>
      <c r="AJ579" s="13"/>
      <c r="AK579" s="13"/>
      <c r="AL579" s="13"/>
      <c r="AM579" s="13"/>
      <c r="AN579" s="30"/>
      <c r="AO579" s="31"/>
      <c r="AP579" s="39"/>
      <c r="AQ579" s="39"/>
      <c r="AR579" s="31"/>
      <c r="AS579" s="39"/>
      <c r="AT579" s="39"/>
      <c r="AU579" s="39"/>
      <c r="AV579" s="39"/>
      <c r="AW579" s="39"/>
      <c r="AX579" s="13"/>
      <c r="AY579" s="13"/>
      <c r="AZ579" s="13"/>
      <c r="BA579" s="13"/>
      <c r="BB579" s="291"/>
      <c r="BC579" s="302"/>
      <c r="BI579" s="287"/>
    </row>
    <row r="580" spans="1:61" s="282" customFormat="1">
      <c r="A580" s="31"/>
      <c r="B580" s="31"/>
      <c r="C580" s="166"/>
      <c r="D580" s="261"/>
      <c r="E580" s="261"/>
      <c r="F580" s="261"/>
      <c r="G580" s="261"/>
      <c r="H580" s="261"/>
      <c r="I580" s="261"/>
      <c r="J580" s="261"/>
      <c r="K580" s="261"/>
      <c r="L580" s="33"/>
      <c r="M580" s="261"/>
      <c r="N580" s="638"/>
      <c r="O580" s="638"/>
      <c r="P580" s="34"/>
      <c r="Q580" s="35"/>
      <c r="R580" s="36"/>
      <c r="S580" s="37"/>
      <c r="T580" s="21"/>
      <c r="U580" s="495"/>
      <c r="V580" s="38"/>
      <c r="W580" s="21"/>
      <c r="X580" s="21"/>
      <c r="Y580" s="21"/>
      <c r="Z580" s="779"/>
      <c r="AA580" s="21"/>
      <c r="AB580" s="30"/>
      <c r="AC580" s="30"/>
      <c r="AD580" s="30"/>
      <c r="AE580" s="13"/>
      <c r="AF580" s="13"/>
      <c r="AG580" s="13"/>
      <c r="AH580" s="13"/>
      <c r="AI580" s="13"/>
      <c r="AJ580" s="13"/>
      <c r="AK580" s="13"/>
      <c r="AL580" s="13"/>
      <c r="AM580" s="13"/>
      <c r="AN580" s="30"/>
      <c r="AO580" s="31"/>
      <c r="AP580" s="39"/>
      <c r="AQ580" s="39"/>
      <c r="AR580" s="31"/>
      <c r="AS580" s="39"/>
      <c r="AT580" s="39"/>
      <c r="AU580" s="39"/>
      <c r="AV580" s="39"/>
      <c r="AW580" s="39"/>
      <c r="AX580" s="13"/>
      <c r="AY580" s="13"/>
      <c r="AZ580" s="13"/>
      <c r="BA580" s="13"/>
      <c r="BB580" s="291"/>
      <c r="BC580" s="302"/>
      <c r="BI580" s="287"/>
    </row>
    <row r="581" spans="1:61" s="282" customFormat="1">
      <c r="A581" s="31"/>
      <c r="B581" s="31"/>
      <c r="C581" s="166"/>
      <c r="D581" s="261"/>
      <c r="E581" s="261"/>
      <c r="F581" s="261"/>
      <c r="G581" s="261"/>
      <c r="H581" s="261"/>
      <c r="I581" s="261"/>
      <c r="J581" s="261"/>
      <c r="K581" s="261"/>
      <c r="L581" s="33"/>
      <c r="M581" s="261"/>
      <c r="N581" s="638"/>
      <c r="O581" s="638"/>
      <c r="P581" s="34"/>
      <c r="Q581" s="35"/>
      <c r="R581" s="36"/>
      <c r="S581" s="37"/>
      <c r="T581" s="21"/>
      <c r="U581" s="495"/>
      <c r="V581" s="38"/>
      <c r="W581" s="21"/>
      <c r="X581" s="21"/>
      <c r="Y581" s="21"/>
      <c r="Z581" s="779"/>
      <c r="AA581" s="21"/>
      <c r="AB581" s="30"/>
      <c r="AC581" s="30"/>
      <c r="AD581" s="30"/>
      <c r="AE581" s="13"/>
      <c r="AF581" s="13"/>
      <c r="AG581" s="13"/>
      <c r="AH581" s="13"/>
      <c r="AI581" s="13"/>
      <c r="AJ581" s="13"/>
      <c r="AK581" s="13"/>
      <c r="AL581" s="13"/>
      <c r="AM581" s="13"/>
      <c r="AN581" s="30"/>
      <c r="AO581" s="31"/>
      <c r="AP581" s="39"/>
      <c r="AQ581" s="39"/>
      <c r="AR581" s="31"/>
      <c r="AS581" s="39"/>
      <c r="AT581" s="39"/>
      <c r="AU581" s="39"/>
      <c r="AV581" s="39"/>
      <c r="AW581" s="39"/>
      <c r="AX581" s="13"/>
      <c r="AY581" s="13"/>
      <c r="AZ581" s="13"/>
      <c r="BA581" s="13"/>
      <c r="BB581" s="291"/>
      <c r="BC581" s="302"/>
      <c r="BI581" s="287"/>
    </row>
    <row r="582" spans="1:61" s="282" customFormat="1">
      <c r="A582" s="31"/>
      <c r="B582" s="31"/>
      <c r="C582" s="166"/>
      <c r="D582" s="261"/>
      <c r="E582" s="261"/>
      <c r="F582" s="261"/>
      <c r="G582" s="261"/>
      <c r="H582" s="261"/>
      <c r="I582" s="261"/>
      <c r="J582" s="261"/>
      <c r="K582" s="261"/>
      <c r="L582" s="33"/>
      <c r="M582" s="261"/>
      <c r="N582" s="638"/>
      <c r="O582" s="638"/>
      <c r="P582" s="34"/>
      <c r="Q582" s="35"/>
      <c r="R582" s="36"/>
      <c r="S582" s="37"/>
      <c r="T582" s="21"/>
      <c r="U582" s="495"/>
      <c r="V582" s="38"/>
      <c r="W582" s="21"/>
      <c r="X582" s="21"/>
      <c r="Y582" s="21"/>
      <c r="Z582" s="779"/>
      <c r="AA582" s="21"/>
      <c r="AB582" s="30"/>
      <c r="AC582" s="30"/>
      <c r="AD582" s="30"/>
      <c r="AE582" s="13"/>
      <c r="AF582" s="13"/>
      <c r="AG582" s="13"/>
      <c r="AH582" s="13"/>
      <c r="AI582" s="13"/>
      <c r="AJ582" s="13"/>
      <c r="AK582" s="13"/>
      <c r="AL582" s="13"/>
      <c r="AM582" s="13"/>
      <c r="AN582" s="30"/>
      <c r="AO582" s="31"/>
      <c r="AP582" s="39"/>
      <c r="AQ582" s="39"/>
      <c r="AR582" s="31"/>
      <c r="AS582" s="39"/>
      <c r="AT582" s="39"/>
      <c r="AU582" s="39"/>
      <c r="AV582" s="39"/>
      <c r="AW582" s="39"/>
      <c r="AX582" s="13"/>
      <c r="AY582" s="13"/>
      <c r="AZ582" s="13"/>
      <c r="BA582" s="13"/>
      <c r="BB582" s="291"/>
      <c r="BC582" s="302"/>
      <c r="BI582" s="287"/>
    </row>
    <row r="583" spans="1:61" s="282" customFormat="1">
      <c r="A583" s="31"/>
      <c r="B583" s="31"/>
      <c r="C583" s="166"/>
      <c r="D583" s="261"/>
      <c r="E583" s="261"/>
      <c r="F583" s="261"/>
      <c r="G583" s="261"/>
      <c r="H583" s="261"/>
      <c r="I583" s="261"/>
      <c r="J583" s="261"/>
      <c r="K583" s="261"/>
      <c r="L583" s="33"/>
      <c r="M583" s="261"/>
      <c r="N583" s="638"/>
      <c r="O583" s="638"/>
      <c r="P583" s="34"/>
      <c r="Q583" s="35"/>
      <c r="R583" s="36"/>
      <c r="S583" s="37"/>
      <c r="T583" s="21"/>
      <c r="U583" s="495"/>
      <c r="V583" s="38"/>
      <c r="W583" s="21"/>
      <c r="X583" s="21"/>
      <c r="Y583" s="21"/>
      <c r="Z583" s="779"/>
      <c r="AA583" s="21"/>
      <c r="AB583" s="30"/>
      <c r="AC583" s="30"/>
      <c r="AD583" s="30"/>
      <c r="AE583" s="13"/>
      <c r="AF583" s="13"/>
      <c r="AG583" s="13"/>
      <c r="AH583" s="13"/>
      <c r="AI583" s="13"/>
      <c r="AJ583" s="13"/>
      <c r="AK583" s="13"/>
      <c r="AL583" s="13"/>
      <c r="AM583" s="13"/>
      <c r="AN583" s="30"/>
      <c r="AO583" s="31"/>
      <c r="AP583" s="39"/>
      <c r="AQ583" s="39"/>
      <c r="AR583" s="31"/>
      <c r="AS583" s="39"/>
      <c r="AT583" s="39"/>
      <c r="AU583" s="39"/>
      <c r="AV583" s="39"/>
      <c r="AW583" s="39"/>
      <c r="AX583" s="13"/>
      <c r="AY583" s="13"/>
      <c r="AZ583" s="13"/>
      <c r="BA583" s="13"/>
      <c r="BB583" s="291"/>
      <c r="BC583" s="302"/>
      <c r="BI583" s="287"/>
    </row>
    <row r="584" spans="1:61" s="282" customFormat="1">
      <c r="A584" s="31"/>
      <c r="B584" s="31"/>
      <c r="C584" s="166"/>
      <c r="D584" s="261"/>
      <c r="E584" s="261"/>
      <c r="F584" s="261"/>
      <c r="G584" s="261"/>
      <c r="H584" s="261"/>
      <c r="I584" s="261"/>
      <c r="J584" s="261"/>
      <c r="K584" s="261"/>
      <c r="L584" s="33"/>
      <c r="M584" s="261"/>
      <c r="N584" s="638"/>
      <c r="O584" s="638"/>
      <c r="P584" s="34"/>
      <c r="Q584" s="35"/>
      <c r="R584" s="36"/>
      <c r="S584" s="37"/>
      <c r="T584" s="21"/>
      <c r="U584" s="495"/>
      <c r="V584" s="38"/>
      <c r="W584" s="21"/>
      <c r="X584" s="21"/>
      <c r="Y584" s="21"/>
      <c r="Z584" s="779"/>
      <c r="AA584" s="21"/>
      <c r="AB584" s="30"/>
      <c r="AC584" s="30"/>
      <c r="AD584" s="30"/>
      <c r="AE584" s="13"/>
      <c r="AF584" s="13"/>
      <c r="AG584" s="13"/>
      <c r="AH584" s="13"/>
      <c r="AI584" s="13"/>
      <c r="AJ584" s="13"/>
      <c r="AK584" s="13"/>
      <c r="AL584" s="13"/>
      <c r="AM584" s="13"/>
      <c r="AN584" s="30"/>
      <c r="AO584" s="31"/>
      <c r="AP584" s="39"/>
      <c r="AQ584" s="39"/>
      <c r="AR584" s="31"/>
      <c r="AS584" s="39"/>
      <c r="AT584" s="39"/>
      <c r="AU584" s="39"/>
      <c r="AV584" s="39"/>
      <c r="AW584" s="39"/>
      <c r="AX584" s="13"/>
      <c r="AY584" s="13"/>
      <c r="AZ584" s="13"/>
      <c r="BA584" s="13"/>
      <c r="BB584" s="291"/>
      <c r="BC584" s="302"/>
      <c r="BI584" s="287"/>
    </row>
    <row r="585" spans="1:61" s="282" customFormat="1">
      <c r="A585" s="31"/>
      <c r="B585" s="31"/>
      <c r="C585" s="166"/>
      <c r="D585" s="261"/>
      <c r="E585" s="261"/>
      <c r="F585" s="261"/>
      <c r="G585" s="261"/>
      <c r="H585" s="261"/>
      <c r="I585" s="261"/>
      <c r="J585" s="261"/>
      <c r="K585" s="261"/>
      <c r="L585" s="33"/>
      <c r="M585" s="261"/>
      <c r="N585" s="638"/>
      <c r="O585" s="638"/>
      <c r="P585" s="34"/>
      <c r="Q585" s="35"/>
      <c r="R585" s="36"/>
      <c r="S585" s="37"/>
      <c r="T585" s="21"/>
      <c r="U585" s="495"/>
      <c r="V585" s="38"/>
      <c r="W585" s="21"/>
      <c r="X585" s="21"/>
      <c r="Y585" s="21"/>
      <c r="Z585" s="779"/>
      <c r="AA585" s="21"/>
      <c r="AB585" s="30"/>
      <c r="AC585" s="30"/>
      <c r="AD585" s="30"/>
      <c r="AE585" s="13"/>
      <c r="AF585" s="13"/>
      <c r="AG585" s="13"/>
      <c r="AH585" s="13"/>
      <c r="AI585" s="13"/>
      <c r="AJ585" s="13"/>
      <c r="AK585" s="13"/>
      <c r="AL585" s="13"/>
      <c r="AM585" s="13"/>
      <c r="AN585" s="30"/>
      <c r="AO585" s="31"/>
      <c r="AP585" s="39"/>
      <c r="AQ585" s="39"/>
      <c r="AR585" s="31"/>
      <c r="AS585" s="39"/>
      <c r="AT585" s="39"/>
      <c r="AU585" s="39"/>
      <c r="AV585" s="39"/>
      <c r="AW585" s="39"/>
      <c r="AX585" s="13"/>
      <c r="AY585" s="13"/>
      <c r="AZ585" s="13"/>
      <c r="BA585" s="13"/>
      <c r="BB585" s="291"/>
      <c r="BC585" s="302"/>
      <c r="BI585" s="287"/>
    </row>
    <row r="586" spans="1:61" s="282" customFormat="1">
      <c r="A586" s="31"/>
      <c r="B586" s="31"/>
      <c r="C586" s="166"/>
      <c r="D586" s="261"/>
      <c r="E586" s="261"/>
      <c r="F586" s="261"/>
      <c r="G586" s="261"/>
      <c r="H586" s="261"/>
      <c r="I586" s="261"/>
      <c r="J586" s="261"/>
      <c r="K586" s="261"/>
      <c r="L586" s="33"/>
      <c r="M586" s="261"/>
      <c r="N586" s="638"/>
      <c r="O586" s="638"/>
      <c r="P586" s="34"/>
      <c r="Q586" s="35"/>
      <c r="R586" s="36"/>
      <c r="S586" s="37"/>
      <c r="T586" s="21"/>
      <c r="U586" s="495"/>
      <c r="V586" s="38"/>
      <c r="W586" s="21"/>
      <c r="X586" s="21"/>
      <c r="Y586" s="21"/>
      <c r="Z586" s="779"/>
      <c r="AA586" s="21"/>
      <c r="AB586" s="30"/>
      <c r="AC586" s="30"/>
      <c r="AD586" s="30"/>
      <c r="AE586" s="13"/>
      <c r="AF586" s="13"/>
      <c r="AG586" s="13"/>
      <c r="AH586" s="13"/>
      <c r="AI586" s="13"/>
      <c r="AJ586" s="13"/>
      <c r="AK586" s="13"/>
      <c r="AL586" s="13"/>
      <c r="AM586" s="13"/>
      <c r="AN586" s="30"/>
      <c r="AO586" s="31"/>
      <c r="AP586" s="39"/>
      <c r="AQ586" s="39"/>
      <c r="AR586" s="31"/>
      <c r="AS586" s="39"/>
      <c r="AT586" s="39"/>
      <c r="AU586" s="39"/>
      <c r="AV586" s="39"/>
      <c r="AW586" s="39"/>
      <c r="AX586" s="13"/>
      <c r="AY586" s="13"/>
      <c r="AZ586" s="13"/>
      <c r="BA586" s="13"/>
      <c r="BB586" s="291"/>
      <c r="BC586" s="302"/>
      <c r="BI586" s="287"/>
    </row>
    <row r="587" spans="1:61" s="282" customFormat="1">
      <c r="A587" s="31"/>
      <c r="B587" s="31"/>
      <c r="C587" s="166"/>
      <c r="D587" s="261"/>
      <c r="E587" s="261"/>
      <c r="F587" s="261"/>
      <c r="G587" s="261"/>
      <c r="H587" s="261"/>
      <c r="I587" s="261"/>
      <c r="J587" s="261"/>
      <c r="K587" s="261"/>
      <c r="L587" s="33"/>
      <c r="M587" s="261"/>
      <c r="N587" s="638"/>
      <c r="O587" s="638"/>
      <c r="P587" s="34"/>
      <c r="Q587" s="35"/>
      <c r="R587" s="36"/>
      <c r="S587" s="37"/>
      <c r="T587" s="21"/>
      <c r="U587" s="495"/>
      <c r="V587" s="38"/>
      <c r="W587" s="21"/>
      <c r="X587" s="21"/>
      <c r="Y587" s="21"/>
      <c r="Z587" s="779"/>
      <c r="AA587" s="21"/>
      <c r="AB587" s="30"/>
      <c r="AC587" s="30"/>
      <c r="AD587" s="30"/>
      <c r="AE587" s="13"/>
      <c r="AF587" s="13"/>
      <c r="AG587" s="13"/>
      <c r="AH587" s="13"/>
      <c r="AI587" s="13"/>
      <c r="AJ587" s="13"/>
      <c r="AK587" s="13"/>
      <c r="AL587" s="13"/>
      <c r="AM587" s="13"/>
      <c r="AN587" s="30"/>
      <c r="AO587" s="31"/>
      <c r="AP587" s="39"/>
      <c r="AQ587" s="39"/>
      <c r="AR587" s="31"/>
      <c r="AS587" s="39"/>
      <c r="AT587" s="39"/>
      <c r="AU587" s="39"/>
      <c r="AV587" s="39"/>
      <c r="AW587" s="39"/>
      <c r="AX587" s="13"/>
      <c r="AY587" s="13"/>
      <c r="AZ587" s="13"/>
      <c r="BA587" s="13"/>
      <c r="BB587" s="291"/>
      <c r="BC587" s="302"/>
      <c r="BI587" s="287"/>
    </row>
    <row r="588" spans="1:61" s="282" customFormat="1">
      <c r="A588" s="31"/>
      <c r="B588" s="31"/>
      <c r="C588" s="166"/>
      <c r="D588" s="261"/>
      <c r="E588" s="261"/>
      <c r="F588" s="261"/>
      <c r="G588" s="261"/>
      <c r="H588" s="261"/>
      <c r="I588" s="261"/>
      <c r="J588" s="261"/>
      <c r="K588" s="261"/>
      <c r="L588" s="33"/>
      <c r="M588" s="261"/>
      <c r="N588" s="638"/>
      <c r="O588" s="638"/>
      <c r="P588" s="34"/>
      <c r="Q588" s="35"/>
      <c r="R588" s="36"/>
      <c r="S588" s="37"/>
      <c r="T588" s="21"/>
      <c r="U588" s="495"/>
      <c r="V588" s="38"/>
      <c r="W588" s="21"/>
      <c r="X588" s="21"/>
      <c r="Y588" s="21"/>
      <c r="Z588" s="779"/>
      <c r="AA588" s="21"/>
      <c r="AB588" s="30"/>
      <c r="AC588" s="30"/>
      <c r="AD588" s="30"/>
      <c r="AE588" s="13"/>
      <c r="AF588" s="13"/>
      <c r="AG588" s="13"/>
      <c r="AH588" s="13"/>
      <c r="AI588" s="13"/>
      <c r="AJ588" s="13"/>
      <c r="AK588" s="13"/>
      <c r="AL588" s="13"/>
      <c r="AM588" s="13"/>
      <c r="AN588" s="30"/>
      <c r="AO588" s="31"/>
      <c r="AP588" s="39"/>
      <c r="AQ588" s="39"/>
      <c r="AR588" s="31"/>
      <c r="AS588" s="39"/>
      <c r="AT588" s="39"/>
      <c r="AU588" s="39"/>
      <c r="AV588" s="39"/>
      <c r="AW588" s="39"/>
      <c r="AX588" s="13"/>
      <c r="AY588" s="13"/>
      <c r="AZ588" s="13"/>
      <c r="BA588" s="13"/>
      <c r="BB588" s="291"/>
      <c r="BC588" s="302"/>
      <c r="BI588" s="287"/>
    </row>
    <row r="589" spans="1:61" s="282" customFormat="1">
      <c r="A589" s="31"/>
      <c r="B589" s="31"/>
      <c r="C589" s="166"/>
      <c r="D589" s="261"/>
      <c r="E589" s="261"/>
      <c r="F589" s="261"/>
      <c r="G589" s="261"/>
      <c r="H589" s="261"/>
      <c r="I589" s="261"/>
      <c r="J589" s="261"/>
      <c r="K589" s="261"/>
      <c r="L589" s="33"/>
      <c r="M589" s="261"/>
      <c r="N589" s="638"/>
      <c r="O589" s="638"/>
      <c r="P589" s="34"/>
      <c r="Q589" s="35"/>
      <c r="R589" s="36"/>
      <c r="S589" s="37"/>
      <c r="T589" s="21"/>
      <c r="U589" s="495"/>
      <c r="V589" s="38"/>
      <c r="W589" s="21"/>
      <c r="X589" s="21"/>
      <c r="Y589" s="21"/>
      <c r="Z589" s="779"/>
      <c r="AA589" s="21"/>
      <c r="AB589" s="30"/>
      <c r="AC589" s="30"/>
      <c r="AD589" s="30"/>
      <c r="AE589" s="13"/>
      <c r="AF589" s="13"/>
      <c r="AG589" s="13"/>
      <c r="AH589" s="13"/>
      <c r="AI589" s="13"/>
      <c r="AJ589" s="13"/>
      <c r="AK589" s="13"/>
      <c r="AL589" s="13"/>
      <c r="AM589" s="13"/>
      <c r="AN589" s="30"/>
      <c r="AO589" s="31"/>
      <c r="AP589" s="39"/>
      <c r="AQ589" s="39"/>
      <c r="AR589" s="31"/>
      <c r="AS589" s="39"/>
      <c r="AT589" s="39"/>
      <c r="AU589" s="39"/>
      <c r="AV589" s="39"/>
      <c r="AW589" s="39"/>
      <c r="AX589" s="13"/>
      <c r="AY589" s="13"/>
      <c r="AZ589" s="13"/>
      <c r="BA589" s="13"/>
      <c r="BB589" s="291"/>
      <c r="BC589" s="302"/>
      <c r="BI589" s="287"/>
    </row>
    <row r="590" spans="1:61" s="282" customFormat="1">
      <c r="A590" s="31"/>
      <c r="B590" s="31"/>
      <c r="C590" s="166"/>
      <c r="D590" s="261"/>
      <c r="E590" s="261"/>
      <c r="F590" s="261"/>
      <c r="G590" s="261"/>
      <c r="H590" s="261"/>
      <c r="I590" s="261"/>
      <c r="J590" s="261"/>
      <c r="K590" s="261"/>
      <c r="L590" s="33"/>
      <c r="M590" s="261"/>
      <c r="N590" s="638"/>
      <c r="O590" s="638"/>
      <c r="P590" s="34"/>
      <c r="Q590" s="35"/>
      <c r="R590" s="36"/>
      <c r="S590" s="37"/>
      <c r="T590" s="21"/>
      <c r="U590" s="495"/>
      <c r="V590" s="38"/>
      <c r="W590" s="21"/>
      <c r="X590" s="21"/>
      <c r="Y590" s="21"/>
      <c r="Z590" s="779"/>
      <c r="AA590" s="21"/>
      <c r="AB590" s="30"/>
      <c r="AC590" s="30"/>
      <c r="AD590" s="30"/>
      <c r="AE590" s="13"/>
      <c r="AF590" s="13"/>
      <c r="AG590" s="13"/>
      <c r="AH590" s="13"/>
      <c r="AI590" s="13"/>
      <c r="AJ590" s="13"/>
      <c r="AK590" s="13"/>
      <c r="AL590" s="13"/>
      <c r="AM590" s="13"/>
      <c r="AN590" s="30"/>
      <c r="AO590" s="31"/>
      <c r="AP590" s="39"/>
      <c r="AQ590" s="39"/>
      <c r="AR590" s="31"/>
      <c r="AS590" s="39"/>
      <c r="AT590" s="39"/>
      <c r="AU590" s="39"/>
      <c r="AV590" s="39"/>
      <c r="AW590" s="39"/>
      <c r="AX590" s="13"/>
      <c r="AY590" s="13"/>
      <c r="AZ590" s="13"/>
      <c r="BA590" s="13"/>
      <c r="BB590" s="291"/>
      <c r="BC590" s="302"/>
      <c r="BI590" s="287"/>
    </row>
    <row r="591" spans="1:61" s="282" customFormat="1">
      <c r="A591" s="31"/>
      <c r="B591" s="31"/>
      <c r="C591" s="166"/>
      <c r="D591" s="261"/>
      <c r="E591" s="261"/>
      <c r="F591" s="261"/>
      <c r="G591" s="261"/>
      <c r="H591" s="261"/>
      <c r="I591" s="261"/>
      <c r="J591" s="261"/>
      <c r="K591" s="261"/>
      <c r="L591" s="33"/>
      <c r="M591" s="261"/>
      <c r="N591" s="638"/>
      <c r="O591" s="638"/>
      <c r="P591" s="34"/>
      <c r="Q591" s="35"/>
      <c r="R591" s="36"/>
      <c r="S591" s="37"/>
      <c r="T591" s="21"/>
      <c r="U591" s="495"/>
      <c r="V591" s="38"/>
      <c r="W591" s="21"/>
      <c r="X591" s="21"/>
      <c r="Y591" s="21"/>
      <c r="Z591" s="779"/>
      <c r="AA591" s="21"/>
      <c r="AB591" s="30"/>
      <c r="AC591" s="30"/>
      <c r="AD591" s="30"/>
      <c r="AE591" s="13"/>
      <c r="AF591" s="13"/>
      <c r="AG591" s="13"/>
      <c r="AH591" s="13"/>
      <c r="AI591" s="13"/>
      <c r="AJ591" s="13"/>
      <c r="AK591" s="13"/>
      <c r="AL591" s="13"/>
      <c r="AM591" s="13"/>
      <c r="AN591" s="30"/>
      <c r="AO591" s="31"/>
      <c r="AP591" s="39"/>
      <c r="AQ591" s="39"/>
      <c r="AR591" s="31"/>
      <c r="AS591" s="39"/>
      <c r="AT591" s="39"/>
      <c r="AU591" s="39"/>
      <c r="AV591" s="39"/>
      <c r="AW591" s="39"/>
      <c r="AX591" s="13"/>
      <c r="AY591" s="13"/>
      <c r="AZ591" s="13"/>
      <c r="BA591" s="13"/>
      <c r="BB591" s="291"/>
      <c r="BC591" s="302"/>
      <c r="BI591" s="287"/>
    </row>
    <row r="592" spans="1:61" s="282" customFormat="1">
      <c r="A592" s="31"/>
      <c r="B592" s="31"/>
      <c r="C592" s="166"/>
      <c r="D592" s="261"/>
      <c r="E592" s="261"/>
      <c r="F592" s="261"/>
      <c r="G592" s="261"/>
      <c r="H592" s="261"/>
      <c r="I592" s="261"/>
      <c r="J592" s="261"/>
      <c r="K592" s="261"/>
      <c r="L592" s="33"/>
      <c r="M592" s="261"/>
      <c r="N592" s="638"/>
      <c r="O592" s="638"/>
      <c r="P592" s="34"/>
      <c r="Q592" s="35"/>
      <c r="R592" s="36"/>
      <c r="S592" s="37"/>
      <c r="T592" s="21"/>
      <c r="U592" s="495"/>
      <c r="V592" s="38"/>
      <c r="W592" s="21"/>
      <c r="X592" s="21"/>
      <c r="Y592" s="21"/>
      <c r="Z592" s="779"/>
      <c r="AA592" s="21"/>
      <c r="AB592" s="30"/>
      <c r="AC592" s="30"/>
      <c r="AD592" s="30"/>
      <c r="AE592" s="13"/>
      <c r="AF592" s="13"/>
      <c r="AG592" s="13"/>
      <c r="AH592" s="13"/>
      <c r="AI592" s="13"/>
      <c r="AJ592" s="13"/>
      <c r="AK592" s="13"/>
      <c r="AL592" s="13"/>
      <c r="AM592" s="13"/>
      <c r="AN592" s="30"/>
      <c r="AO592" s="31"/>
      <c r="AP592" s="39"/>
      <c r="AQ592" s="39"/>
      <c r="AR592" s="31"/>
      <c r="AS592" s="39"/>
      <c r="AT592" s="39"/>
      <c r="AU592" s="39"/>
      <c r="AV592" s="39"/>
      <c r="AW592" s="39"/>
      <c r="AX592" s="13"/>
      <c r="AY592" s="13"/>
      <c r="AZ592" s="13"/>
      <c r="BA592" s="13"/>
      <c r="BB592" s="291"/>
      <c r="BC592" s="302"/>
      <c r="BI592" s="287"/>
    </row>
    <row r="593" spans="1:61" s="282" customFormat="1">
      <c r="A593" s="31"/>
      <c r="B593" s="31"/>
      <c r="C593" s="166"/>
      <c r="D593" s="261"/>
      <c r="E593" s="261"/>
      <c r="F593" s="261"/>
      <c r="G593" s="261"/>
      <c r="H593" s="261"/>
      <c r="I593" s="261"/>
      <c r="J593" s="261"/>
      <c r="K593" s="261"/>
      <c r="L593" s="33"/>
      <c r="M593" s="261"/>
      <c r="N593" s="638"/>
      <c r="O593" s="638"/>
      <c r="P593" s="34"/>
      <c r="Q593" s="35"/>
      <c r="R593" s="36"/>
      <c r="S593" s="37"/>
      <c r="T593" s="21"/>
      <c r="U593" s="495"/>
      <c r="V593" s="38"/>
      <c r="W593" s="21"/>
      <c r="X593" s="21"/>
      <c r="Y593" s="21"/>
      <c r="Z593" s="779"/>
      <c r="AA593" s="21"/>
      <c r="AB593" s="30"/>
      <c r="AC593" s="30"/>
      <c r="AD593" s="30"/>
      <c r="AE593" s="13"/>
      <c r="AF593" s="13"/>
      <c r="AG593" s="13"/>
      <c r="AH593" s="13"/>
      <c r="AI593" s="13"/>
      <c r="AJ593" s="13"/>
      <c r="AK593" s="13"/>
      <c r="AL593" s="13"/>
      <c r="AM593" s="13"/>
      <c r="AN593" s="30"/>
      <c r="AO593" s="31"/>
      <c r="AP593" s="39"/>
      <c r="AQ593" s="39"/>
      <c r="AR593" s="31"/>
      <c r="AS593" s="39"/>
      <c r="AT593" s="39"/>
      <c r="AU593" s="39"/>
      <c r="AV593" s="39"/>
      <c r="AW593" s="39"/>
      <c r="AX593" s="13"/>
      <c r="AY593" s="13"/>
      <c r="AZ593" s="13"/>
      <c r="BA593" s="13"/>
      <c r="BB593" s="291"/>
      <c r="BC593" s="302"/>
      <c r="BI593" s="287"/>
    </row>
    <row r="594" spans="1:61" s="282" customFormat="1">
      <c r="A594" s="31"/>
      <c r="B594" s="31"/>
      <c r="C594" s="166"/>
      <c r="D594" s="261"/>
      <c r="E594" s="261"/>
      <c r="F594" s="261"/>
      <c r="G594" s="261"/>
      <c r="H594" s="261"/>
      <c r="I594" s="261"/>
      <c r="J594" s="261"/>
      <c r="K594" s="261"/>
      <c r="L594" s="33"/>
      <c r="M594" s="261"/>
      <c r="N594" s="638"/>
      <c r="O594" s="638"/>
      <c r="P594" s="34"/>
      <c r="Q594" s="35"/>
      <c r="R594" s="36"/>
      <c r="S594" s="37"/>
      <c r="T594" s="21"/>
      <c r="U594" s="495"/>
      <c r="V594" s="38"/>
      <c r="W594" s="21"/>
      <c r="X594" s="21"/>
      <c r="Y594" s="21"/>
      <c r="Z594" s="779"/>
      <c r="AA594" s="21"/>
      <c r="AB594" s="30"/>
      <c r="AC594" s="30"/>
      <c r="AD594" s="30"/>
      <c r="AE594" s="13"/>
      <c r="AF594" s="13"/>
      <c r="AG594" s="13"/>
      <c r="AH594" s="13"/>
      <c r="AI594" s="13"/>
      <c r="AJ594" s="13"/>
      <c r="AK594" s="13"/>
      <c r="AL594" s="13"/>
      <c r="AM594" s="13"/>
      <c r="AN594" s="30"/>
      <c r="AO594" s="31"/>
      <c r="AP594" s="39"/>
      <c r="AQ594" s="39"/>
      <c r="AR594" s="31"/>
      <c r="AS594" s="39"/>
      <c r="AT594" s="39"/>
      <c r="AU594" s="39"/>
      <c r="AV594" s="39"/>
      <c r="AW594" s="39"/>
      <c r="AX594" s="13"/>
      <c r="AY594" s="13"/>
      <c r="AZ594" s="13"/>
      <c r="BA594" s="13"/>
      <c r="BB594" s="291"/>
      <c r="BC594" s="302"/>
      <c r="BI594" s="287"/>
    </row>
    <row r="595" spans="1:61" s="282" customFormat="1">
      <c r="A595" s="31"/>
      <c r="B595" s="31"/>
      <c r="C595" s="166"/>
      <c r="D595" s="261"/>
      <c r="E595" s="261"/>
      <c r="F595" s="261"/>
      <c r="G595" s="261"/>
      <c r="H595" s="261"/>
      <c r="I595" s="261"/>
      <c r="J595" s="261"/>
      <c r="K595" s="261"/>
      <c r="L595" s="33"/>
      <c r="M595" s="261"/>
      <c r="N595" s="638"/>
      <c r="O595" s="638"/>
      <c r="P595" s="34"/>
      <c r="Q595" s="35"/>
      <c r="R595" s="36"/>
      <c r="S595" s="37"/>
      <c r="T595" s="21"/>
      <c r="U595" s="495"/>
      <c r="V595" s="38"/>
      <c r="W595" s="21"/>
      <c r="X595" s="21"/>
      <c r="Y595" s="21"/>
      <c r="Z595" s="779"/>
      <c r="AA595" s="21"/>
      <c r="AB595" s="30"/>
      <c r="AC595" s="30"/>
      <c r="AD595" s="30"/>
      <c r="AE595" s="13"/>
      <c r="AF595" s="13"/>
      <c r="AG595" s="13"/>
      <c r="AH595" s="13"/>
      <c r="AI595" s="13"/>
      <c r="AJ595" s="13"/>
      <c r="AK595" s="13"/>
      <c r="AL595" s="13"/>
      <c r="AM595" s="13"/>
      <c r="AN595" s="30"/>
      <c r="AO595" s="31"/>
      <c r="AP595" s="39"/>
      <c r="AQ595" s="39"/>
      <c r="AR595" s="31"/>
      <c r="AS595" s="39"/>
      <c r="AT595" s="39"/>
      <c r="AU595" s="39"/>
      <c r="AV595" s="39"/>
      <c r="AW595" s="39"/>
      <c r="AX595" s="13"/>
      <c r="AY595" s="13"/>
      <c r="AZ595" s="13"/>
      <c r="BA595" s="13"/>
      <c r="BB595" s="291"/>
      <c r="BC595" s="302"/>
      <c r="BI595" s="287"/>
    </row>
    <row r="596" spans="1:61" s="282" customFormat="1">
      <c r="A596" s="31"/>
      <c r="B596" s="31"/>
      <c r="C596" s="166"/>
      <c r="D596" s="261"/>
      <c r="E596" s="261"/>
      <c r="F596" s="261"/>
      <c r="G596" s="261"/>
      <c r="H596" s="261"/>
      <c r="I596" s="261"/>
      <c r="J596" s="261"/>
      <c r="K596" s="261"/>
      <c r="L596" s="33"/>
      <c r="M596" s="261"/>
      <c r="N596" s="638"/>
      <c r="O596" s="638"/>
      <c r="P596" s="34"/>
      <c r="Q596" s="35"/>
      <c r="R596" s="36"/>
      <c r="S596" s="37"/>
      <c r="T596" s="21"/>
      <c r="U596" s="495"/>
      <c r="V596" s="38"/>
      <c r="W596" s="21"/>
      <c r="X596" s="21"/>
      <c r="Y596" s="21"/>
      <c r="Z596" s="779"/>
      <c r="AA596" s="21"/>
      <c r="AB596" s="30"/>
      <c r="AC596" s="30"/>
      <c r="AD596" s="30"/>
      <c r="AE596" s="13"/>
      <c r="AF596" s="13"/>
      <c r="AG596" s="13"/>
      <c r="AH596" s="13"/>
      <c r="AI596" s="13"/>
      <c r="AJ596" s="13"/>
      <c r="AK596" s="13"/>
      <c r="AL596" s="13"/>
      <c r="AM596" s="13"/>
      <c r="AN596" s="30"/>
      <c r="AO596" s="31"/>
      <c r="AP596" s="39"/>
      <c r="AQ596" s="39"/>
      <c r="AR596" s="31"/>
      <c r="AS596" s="39"/>
      <c r="AT596" s="39"/>
      <c r="AU596" s="39"/>
      <c r="AV596" s="39"/>
      <c r="AW596" s="39"/>
      <c r="AX596" s="13"/>
      <c r="AY596" s="13"/>
      <c r="AZ596" s="13"/>
      <c r="BA596" s="13"/>
      <c r="BB596" s="291"/>
      <c r="BC596" s="302"/>
      <c r="BI596" s="287"/>
    </row>
    <row r="597" spans="1:61" s="282" customFormat="1">
      <c r="A597" s="31"/>
      <c r="B597" s="31"/>
      <c r="C597" s="166"/>
      <c r="D597" s="261"/>
      <c r="E597" s="261"/>
      <c r="F597" s="261"/>
      <c r="G597" s="261"/>
      <c r="H597" s="261"/>
      <c r="I597" s="261"/>
      <c r="J597" s="261"/>
      <c r="K597" s="261"/>
      <c r="L597" s="33"/>
      <c r="M597" s="261"/>
      <c r="N597" s="638"/>
      <c r="O597" s="638"/>
      <c r="P597" s="34"/>
      <c r="Q597" s="35"/>
      <c r="R597" s="36"/>
      <c r="S597" s="37"/>
      <c r="T597" s="21"/>
      <c r="U597" s="495"/>
      <c r="V597" s="38"/>
      <c r="W597" s="21"/>
      <c r="X597" s="21"/>
      <c r="Y597" s="21"/>
      <c r="Z597" s="779"/>
      <c r="AA597" s="21"/>
      <c r="AB597" s="30"/>
      <c r="AC597" s="30"/>
      <c r="AD597" s="30"/>
      <c r="AE597" s="13"/>
      <c r="AF597" s="13"/>
      <c r="AG597" s="13"/>
      <c r="AH597" s="13"/>
      <c r="AI597" s="13"/>
      <c r="AJ597" s="13"/>
      <c r="AK597" s="13"/>
      <c r="AL597" s="13"/>
      <c r="AM597" s="13"/>
      <c r="AN597" s="30"/>
      <c r="AO597" s="31"/>
      <c r="AP597" s="39"/>
      <c r="AQ597" s="39"/>
      <c r="AR597" s="31"/>
      <c r="AS597" s="39"/>
      <c r="AT597" s="39"/>
      <c r="AU597" s="39"/>
      <c r="AV597" s="39"/>
      <c r="AW597" s="39"/>
      <c r="AX597" s="13"/>
      <c r="AY597" s="13"/>
      <c r="AZ597" s="13"/>
      <c r="BA597" s="13"/>
      <c r="BB597" s="291"/>
      <c r="BC597" s="302"/>
      <c r="BI597" s="287"/>
    </row>
    <row r="598" spans="1:61" s="282" customFormat="1">
      <c r="A598" s="31"/>
      <c r="B598" s="31"/>
      <c r="C598" s="166"/>
      <c r="D598" s="261"/>
      <c r="E598" s="261"/>
      <c r="F598" s="261"/>
      <c r="G598" s="261"/>
      <c r="H598" s="261"/>
      <c r="I598" s="261"/>
      <c r="J598" s="261"/>
      <c r="K598" s="261"/>
      <c r="L598" s="33"/>
      <c r="M598" s="261"/>
      <c r="N598" s="638"/>
      <c r="O598" s="638"/>
      <c r="P598" s="34"/>
      <c r="Q598" s="35"/>
      <c r="R598" s="36"/>
      <c r="S598" s="37"/>
      <c r="T598" s="21"/>
      <c r="U598" s="495"/>
      <c r="V598" s="38"/>
      <c r="W598" s="21"/>
      <c r="X598" s="21"/>
      <c r="Y598" s="21"/>
      <c r="Z598" s="779"/>
      <c r="AA598" s="21"/>
      <c r="AB598" s="30"/>
      <c r="AC598" s="30"/>
      <c r="AD598" s="30"/>
      <c r="AE598" s="13"/>
      <c r="AF598" s="13"/>
      <c r="AG598" s="13"/>
      <c r="AH598" s="13"/>
      <c r="AI598" s="13"/>
      <c r="AJ598" s="13"/>
      <c r="AK598" s="13"/>
      <c r="AL598" s="13"/>
      <c r="AM598" s="13"/>
      <c r="AN598" s="30"/>
      <c r="AO598" s="31"/>
      <c r="AP598" s="39"/>
      <c r="AQ598" s="39"/>
      <c r="AR598" s="31"/>
      <c r="AS598" s="39"/>
      <c r="AT598" s="39"/>
      <c r="AU598" s="39"/>
      <c r="AV598" s="39"/>
      <c r="AW598" s="39"/>
      <c r="AX598" s="13"/>
      <c r="AY598" s="13"/>
      <c r="AZ598" s="13"/>
      <c r="BA598" s="13"/>
      <c r="BB598" s="291"/>
      <c r="BC598" s="302"/>
      <c r="BI598" s="287"/>
    </row>
    <row r="599" spans="1:61" s="282" customFormat="1">
      <c r="A599" s="31"/>
      <c r="B599" s="31"/>
      <c r="C599" s="166"/>
      <c r="D599" s="261"/>
      <c r="E599" s="261"/>
      <c r="F599" s="261"/>
      <c r="G599" s="261"/>
      <c r="H599" s="261"/>
      <c r="I599" s="261"/>
      <c r="J599" s="261"/>
      <c r="K599" s="261"/>
      <c r="L599" s="33"/>
      <c r="M599" s="261"/>
      <c r="N599" s="638"/>
      <c r="O599" s="638"/>
      <c r="P599" s="34"/>
      <c r="Q599" s="35"/>
      <c r="R599" s="36"/>
      <c r="S599" s="37"/>
      <c r="T599" s="21"/>
      <c r="U599" s="495"/>
      <c r="V599" s="38"/>
      <c r="W599" s="21"/>
      <c r="X599" s="21"/>
      <c r="Y599" s="21"/>
      <c r="Z599" s="779"/>
      <c r="AA599" s="21"/>
      <c r="AB599" s="30"/>
      <c r="AC599" s="30"/>
      <c r="AD599" s="30"/>
      <c r="AE599" s="13"/>
      <c r="AF599" s="13"/>
      <c r="AG599" s="13"/>
      <c r="AH599" s="13"/>
      <c r="AI599" s="13"/>
      <c r="AJ599" s="13"/>
      <c r="AK599" s="13"/>
      <c r="AL599" s="13"/>
      <c r="AM599" s="13"/>
      <c r="AN599" s="30"/>
      <c r="AO599" s="31"/>
      <c r="AP599" s="39"/>
      <c r="AQ599" s="39"/>
      <c r="AR599" s="31"/>
      <c r="AS599" s="39"/>
      <c r="AT599" s="39"/>
      <c r="AU599" s="39"/>
      <c r="AV599" s="39"/>
      <c r="AW599" s="39"/>
      <c r="AX599" s="13"/>
      <c r="AY599" s="13"/>
      <c r="AZ599" s="13"/>
      <c r="BA599" s="13"/>
      <c r="BB599" s="291"/>
      <c r="BC599" s="302"/>
      <c r="BI599" s="287"/>
    </row>
    <row r="600" spans="1:61" s="282" customFormat="1">
      <c r="A600" s="31"/>
      <c r="B600" s="31"/>
      <c r="C600" s="166"/>
      <c r="D600" s="261"/>
      <c r="E600" s="261"/>
      <c r="F600" s="261"/>
      <c r="G600" s="261"/>
      <c r="H600" s="261"/>
      <c r="I600" s="261"/>
      <c r="J600" s="261"/>
      <c r="K600" s="261"/>
      <c r="L600" s="33"/>
      <c r="M600" s="261"/>
      <c r="N600" s="638"/>
      <c r="O600" s="638"/>
      <c r="P600" s="34"/>
      <c r="Q600" s="35"/>
      <c r="R600" s="36"/>
      <c r="S600" s="37"/>
      <c r="T600" s="21"/>
      <c r="U600" s="495"/>
      <c r="V600" s="38"/>
      <c r="W600" s="21"/>
      <c r="X600" s="21"/>
      <c r="Y600" s="21"/>
      <c r="Z600" s="779"/>
      <c r="AA600" s="21"/>
      <c r="AB600" s="30"/>
      <c r="AC600" s="30"/>
      <c r="AD600" s="30"/>
      <c r="AE600" s="13"/>
      <c r="AF600" s="13"/>
      <c r="AG600" s="13"/>
      <c r="AH600" s="13"/>
      <c r="AI600" s="13"/>
      <c r="AJ600" s="13"/>
      <c r="AK600" s="13"/>
      <c r="AL600" s="13"/>
      <c r="AM600" s="13"/>
      <c r="AN600" s="30"/>
      <c r="AO600" s="31"/>
      <c r="AP600" s="39"/>
      <c r="AQ600" s="39"/>
      <c r="AR600" s="31"/>
      <c r="AS600" s="39"/>
      <c r="AT600" s="39"/>
      <c r="AU600" s="39"/>
      <c r="AV600" s="39"/>
      <c r="AW600" s="39"/>
      <c r="AX600" s="13"/>
      <c r="AY600" s="13"/>
      <c r="AZ600" s="13"/>
      <c r="BA600" s="13"/>
      <c r="BB600" s="291"/>
      <c r="BC600" s="302"/>
      <c r="BI600" s="287"/>
    </row>
    <row r="601" spans="1:61" s="282" customFormat="1">
      <c r="A601" s="31"/>
      <c r="B601" s="31"/>
      <c r="C601" s="166"/>
      <c r="D601" s="261"/>
      <c r="E601" s="261"/>
      <c r="F601" s="261"/>
      <c r="G601" s="261"/>
      <c r="H601" s="261"/>
      <c r="I601" s="261"/>
      <c r="J601" s="261"/>
      <c r="K601" s="261"/>
      <c r="L601" s="33"/>
      <c r="M601" s="261"/>
      <c r="N601" s="638"/>
      <c r="O601" s="638"/>
      <c r="P601" s="34"/>
      <c r="Q601" s="35"/>
      <c r="R601" s="36"/>
      <c r="S601" s="37"/>
      <c r="T601" s="21"/>
      <c r="U601" s="495"/>
      <c r="V601" s="38"/>
      <c r="W601" s="21"/>
      <c r="X601" s="21"/>
      <c r="Y601" s="21"/>
      <c r="Z601" s="779"/>
      <c r="AA601" s="21"/>
      <c r="AB601" s="30"/>
      <c r="AC601" s="30"/>
      <c r="AD601" s="30"/>
      <c r="AE601" s="13"/>
      <c r="AF601" s="13"/>
      <c r="AG601" s="13"/>
      <c r="AH601" s="13"/>
      <c r="AI601" s="13"/>
      <c r="AJ601" s="13"/>
      <c r="AK601" s="13"/>
      <c r="AL601" s="13"/>
      <c r="AM601" s="13"/>
      <c r="AN601" s="30"/>
      <c r="AO601" s="31"/>
      <c r="AP601" s="39"/>
      <c r="AQ601" s="39"/>
      <c r="AR601" s="31"/>
      <c r="AS601" s="39"/>
      <c r="AT601" s="39"/>
      <c r="AU601" s="39"/>
      <c r="AV601" s="39"/>
      <c r="AW601" s="39"/>
      <c r="AX601" s="13"/>
      <c r="AY601" s="13"/>
      <c r="AZ601" s="13"/>
      <c r="BA601" s="13"/>
      <c r="BB601" s="291"/>
      <c r="BC601" s="302"/>
      <c r="BI601" s="287"/>
    </row>
    <row r="602" spans="1:61" s="282" customFormat="1">
      <c r="A602" s="31"/>
      <c r="B602" s="31"/>
      <c r="C602" s="166"/>
      <c r="D602" s="261"/>
      <c r="E602" s="261"/>
      <c r="F602" s="261"/>
      <c r="G602" s="261"/>
      <c r="H602" s="261"/>
      <c r="I602" s="261"/>
      <c r="J602" s="261"/>
      <c r="K602" s="261"/>
      <c r="L602" s="33"/>
      <c r="M602" s="261"/>
      <c r="N602" s="638"/>
      <c r="O602" s="638"/>
      <c r="P602" s="34"/>
      <c r="Q602" s="35"/>
      <c r="R602" s="36"/>
      <c r="S602" s="37"/>
      <c r="T602" s="21"/>
      <c r="U602" s="495"/>
      <c r="V602" s="38"/>
      <c r="W602" s="21"/>
      <c r="X602" s="21"/>
      <c r="Y602" s="21"/>
      <c r="Z602" s="779"/>
      <c r="AA602" s="21"/>
      <c r="AB602" s="30"/>
      <c r="AC602" s="30"/>
      <c r="AD602" s="30"/>
      <c r="AE602" s="13"/>
      <c r="AF602" s="13"/>
      <c r="AG602" s="13"/>
      <c r="AH602" s="13"/>
      <c r="AI602" s="13"/>
      <c r="AJ602" s="13"/>
      <c r="AK602" s="13"/>
      <c r="AL602" s="13"/>
      <c r="AM602" s="13"/>
      <c r="AN602" s="30"/>
      <c r="AO602" s="31"/>
      <c r="AP602" s="39"/>
      <c r="AQ602" s="39"/>
      <c r="AR602" s="31"/>
      <c r="AS602" s="39"/>
      <c r="AT602" s="39"/>
      <c r="AU602" s="39"/>
      <c r="AV602" s="39"/>
      <c r="AW602" s="39"/>
      <c r="AX602" s="13"/>
      <c r="AY602" s="13"/>
      <c r="AZ602" s="13"/>
      <c r="BA602" s="13"/>
      <c r="BB602" s="291"/>
      <c r="BC602" s="302"/>
      <c r="BI602" s="287"/>
    </row>
    <row r="603" spans="1:61" s="282" customFormat="1">
      <c r="A603" s="31"/>
      <c r="B603" s="31"/>
      <c r="C603" s="166"/>
      <c r="D603" s="261"/>
      <c r="E603" s="261"/>
      <c r="F603" s="261"/>
      <c r="G603" s="261"/>
      <c r="H603" s="261"/>
      <c r="I603" s="261"/>
      <c r="J603" s="261"/>
      <c r="K603" s="261"/>
      <c r="L603" s="33"/>
      <c r="M603" s="261"/>
      <c r="N603" s="638"/>
      <c r="O603" s="638"/>
      <c r="P603" s="34"/>
      <c r="Q603" s="35"/>
      <c r="R603" s="36"/>
      <c r="S603" s="37"/>
      <c r="T603" s="21"/>
      <c r="U603" s="495"/>
      <c r="V603" s="38"/>
      <c r="W603" s="21"/>
      <c r="X603" s="21"/>
      <c r="Y603" s="21"/>
      <c r="Z603" s="779"/>
      <c r="AA603" s="21"/>
      <c r="AB603" s="30"/>
      <c r="AC603" s="30"/>
      <c r="AD603" s="30"/>
      <c r="AE603" s="13"/>
      <c r="AF603" s="13"/>
      <c r="AG603" s="13"/>
      <c r="AH603" s="13"/>
      <c r="AI603" s="13"/>
      <c r="AJ603" s="13"/>
      <c r="AK603" s="13"/>
      <c r="AL603" s="13"/>
      <c r="AM603" s="13"/>
      <c r="AN603" s="30"/>
      <c r="AO603" s="31"/>
      <c r="AP603" s="39"/>
      <c r="AQ603" s="39"/>
      <c r="AR603" s="31"/>
      <c r="AS603" s="39"/>
      <c r="AT603" s="39"/>
      <c r="AU603" s="39"/>
      <c r="AV603" s="39"/>
      <c r="AW603" s="39"/>
      <c r="AX603" s="13"/>
      <c r="AY603" s="13"/>
      <c r="AZ603" s="13"/>
      <c r="BA603" s="13"/>
      <c r="BB603" s="291"/>
      <c r="BC603" s="302"/>
      <c r="BI603" s="287"/>
    </row>
    <row r="604" spans="1:61" s="282" customFormat="1">
      <c r="A604" s="31"/>
      <c r="B604" s="31"/>
      <c r="C604" s="166"/>
      <c r="D604" s="261"/>
      <c r="E604" s="261"/>
      <c r="F604" s="261"/>
      <c r="G604" s="261"/>
      <c r="H604" s="261"/>
      <c r="I604" s="261"/>
      <c r="J604" s="261"/>
      <c r="K604" s="261"/>
      <c r="L604" s="33"/>
      <c r="M604" s="261"/>
      <c r="N604" s="638"/>
      <c r="O604" s="638"/>
      <c r="P604" s="34"/>
      <c r="Q604" s="35"/>
      <c r="R604" s="36"/>
      <c r="S604" s="37"/>
      <c r="T604" s="21"/>
      <c r="U604" s="495"/>
      <c r="V604" s="38"/>
      <c r="W604" s="21"/>
      <c r="X604" s="21"/>
      <c r="Y604" s="21"/>
      <c r="Z604" s="779"/>
      <c r="AA604" s="21"/>
      <c r="AB604" s="30"/>
      <c r="AC604" s="30"/>
      <c r="AD604" s="30"/>
      <c r="AE604" s="13"/>
      <c r="AF604" s="13"/>
      <c r="AG604" s="13"/>
      <c r="AH604" s="13"/>
      <c r="AI604" s="13"/>
      <c r="AJ604" s="13"/>
      <c r="AK604" s="13"/>
      <c r="AL604" s="13"/>
      <c r="AM604" s="13"/>
      <c r="AN604" s="30"/>
      <c r="AO604" s="31"/>
      <c r="AP604" s="39"/>
      <c r="AQ604" s="39"/>
      <c r="AR604" s="31"/>
      <c r="AS604" s="39"/>
      <c r="AT604" s="39"/>
      <c r="AU604" s="39"/>
      <c r="AV604" s="39"/>
      <c r="AW604" s="39"/>
      <c r="AX604" s="13"/>
      <c r="AY604" s="13"/>
      <c r="AZ604" s="13"/>
      <c r="BA604" s="13"/>
      <c r="BB604" s="291"/>
      <c r="BC604" s="302"/>
      <c r="BI604" s="287"/>
    </row>
    <row r="605" spans="1:61" s="282" customFormat="1">
      <c r="A605" s="31"/>
      <c r="B605" s="31"/>
      <c r="C605" s="166"/>
      <c r="D605" s="261"/>
      <c r="E605" s="261"/>
      <c r="F605" s="261"/>
      <c r="G605" s="261"/>
      <c r="H605" s="261"/>
      <c r="I605" s="261"/>
      <c r="J605" s="261"/>
      <c r="K605" s="261"/>
      <c r="L605" s="33"/>
      <c r="M605" s="261"/>
      <c r="N605" s="638"/>
      <c r="O605" s="638"/>
      <c r="P605" s="34"/>
      <c r="Q605" s="35"/>
      <c r="R605" s="36"/>
      <c r="S605" s="37"/>
      <c r="T605" s="21"/>
      <c r="U605" s="495"/>
      <c r="V605" s="38"/>
      <c r="W605" s="21"/>
      <c r="X605" s="21"/>
      <c r="Y605" s="21"/>
      <c r="Z605" s="779"/>
      <c r="AA605" s="21"/>
      <c r="AB605" s="30"/>
      <c r="AC605" s="30"/>
      <c r="AD605" s="30"/>
      <c r="AE605" s="13"/>
      <c r="AF605" s="13"/>
      <c r="AG605" s="13"/>
      <c r="AH605" s="13"/>
      <c r="AI605" s="13"/>
      <c r="AJ605" s="13"/>
      <c r="AK605" s="13"/>
      <c r="AL605" s="13"/>
      <c r="AM605" s="13"/>
      <c r="AN605" s="30"/>
      <c r="AO605" s="31"/>
      <c r="AP605" s="39"/>
      <c r="AQ605" s="39"/>
      <c r="AR605" s="31"/>
      <c r="AS605" s="39"/>
      <c r="AT605" s="39"/>
      <c r="AU605" s="39"/>
      <c r="AV605" s="39"/>
      <c r="AW605" s="39"/>
      <c r="AX605" s="13"/>
      <c r="AY605" s="13"/>
      <c r="AZ605" s="13"/>
      <c r="BA605" s="13"/>
      <c r="BB605" s="291"/>
      <c r="BC605" s="302"/>
      <c r="BI605" s="287"/>
    </row>
    <row r="606" spans="1:61" s="282" customFormat="1">
      <c r="A606" s="31"/>
      <c r="B606" s="31"/>
      <c r="C606" s="166"/>
      <c r="D606" s="261"/>
      <c r="E606" s="261"/>
      <c r="F606" s="261"/>
      <c r="G606" s="261"/>
      <c r="H606" s="261"/>
      <c r="I606" s="261"/>
      <c r="J606" s="261"/>
      <c r="K606" s="261"/>
      <c r="L606" s="33"/>
      <c r="M606" s="261"/>
      <c r="N606" s="638"/>
      <c r="O606" s="638"/>
      <c r="P606" s="34"/>
      <c r="Q606" s="35"/>
      <c r="R606" s="36"/>
      <c r="S606" s="37"/>
      <c r="T606" s="21"/>
      <c r="U606" s="495"/>
      <c r="V606" s="38"/>
      <c r="W606" s="21"/>
      <c r="X606" s="21"/>
      <c r="Y606" s="21"/>
      <c r="Z606" s="779"/>
      <c r="AA606" s="21"/>
      <c r="AB606" s="30"/>
      <c r="AC606" s="30"/>
      <c r="AD606" s="30"/>
      <c r="AE606" s="13"/>
      <c r="AF606" s="13"/>
      <c r="AG606" s="13"/>
      <c r="AH606" s="13"/>
      <c r="AI606" s="13"/>
      <c r="AJ606" s="13"/>
      <c r="AK606" s="13"/>
      <c r="AL606" s="13"/>
      <c r="AM606" s="13"/>
      <c r="AN606" s="30"/>
      <c r="AO606" s="31"/>
      <c r="AP606" s="39"/>
      <c r="AQ606" s="39"/>
      <c r="AR606" s="31"/>
      <c r="AS606" s="39"/>
      <c r="AT606" s="39"/>
      <c r="AU606" s="39"/>
      <c r="AV606" s="39"/>
      <c r="AW606" s="39"/>
      <c r="AX606" s="13"/>
      <c r="AY606" s="13"/>
      <c r="AZ606" s="13"/>
      <c r="BA606" s="13"/>
      <c r="BB606" s="291"/>
      <c r="BC606" s="302"/>
      <c r="BI606" s="287"/>
    </row>
    <row r="607" spans="1:61" s="282" customFormat="1">
      <c r="A607" s="31"/>
      <c r="B607" s="31"/>
      <c r="C607" s="166"/>
      <c r="D607" s="261"/>
      <c r="E607" s="261"/>
      <c r="F607" s="261"/>
      <c r="G607" s="261"/>
      <c r="H607" s="261"/>
      <c r="I607" s="261"/>
      <c r="J607" s="261"/>
      <c r="K607" s="261"/>
      <c r="L607" s="33"/>
      <c r="M607" s="261"/>
      <c r="N607" s="638"/>
      <c r="O607" s="638"/>
      <c r="P607" s="34"/>
      <c r="Q607" s="35"/>
      <c r="R607" s="36"/>
      <c r="S607" s="37"/>
      <c r="T607" s="21"/>
      <c r="U607" s="495"/>
      <c r="V607" s="38"/>
      <c r="W607" s="21"/>
      <c r="X607" s="21"/>
      <c r="Y607" s="21"/>
      <c r="Z607" s="779"/>
      <c r="AA607" s="21"/>
      <c r="AB607" s="30"/>
      <c r="AC607" s="30"/>
      <c r="AD607" s="30"/>
      <c r="AE607" s="13"/>
      <c r="AF607" s="13"/>
      <c r="AG607" s="13"/>
      <c r="AH607" s="13"/>
      <c r="AI607" s="13"/>
      <c r="AJ607" s="13"/>
      <c r="AK607" s="13"/>
      <c r="AL607" s="13"/>
      <c r="AM607" s="13"/>
      <c r="AN607" s="30"/>
      <c r="AO607" s="31"/>
      <c r="AP607" s="39"/>
      <c r="AQ607" s="39"/>
      <c r="AR607" s="31"/>
      <c r="AS607" s="39"/>
      <c r="AT607" s="39"/>
      <c r="AU607" s="39"/>
      <c r="AV607" s="39"/>
      <c r="AW607" s="39"/>
      <c r="AX607" s="13"/>
      <c r="AY607" s="13"/>
      <c r="AZ607" s="13"/>
      <c r="BA607" s="13"/>
      <c r="BB607" s="291"/>
      <c r="BC607" s="302"/>
      <c r="BI607" s="287"/>
    </row>
    <row r="608" spans="1:61" s="282" customFormat="1">
      <c r="A608" s="31"/>
      <c r="B608" s="31"/>
      <c r="C608" s="166"/>
      <c r="D608" s="261"/>
      <c r="E608" s="261"/>
      <c r="F608" s="261"/>
      <c r="G608" s="261"/>
      <c r="H608" s="261"/>
      <c r="I608" s="261"/>
      <c r="J608" s="261"/>
      <c r="K608" s="261"/>
      <c r="L608" s="33"/>
      <c r="M608" s="261"/>
      <c r="N608" s="638"/>
      <c r="O608" s="638"/>
      <c r="P608" s="34"/>
      <c r="Q608" s="35"/>
      <c r="R608" s="36"/>
      <c r="S608" s="37"/>
      <c r="T608" s="21"/>
      <c r="U608" s="495"/>
      <c r="V608" s="38"/>
      <c r="W608" s="21"/>
      <c r="X608" s="21"/>
      <c r="Y608" s="21"/>
      <c r="Z608" s="779"/>
      <c r="AA608" s="21"/>
      <c r="AB608" s="30"/>
      <c r="AC608" s="30"/>
      <c r="AD608" s="30"/>
      <c r="AE608" s="13"/>
      <c r="AF608" s="13"/>
      <c r="AG608" s="13"/>
      <c r="AH608" s="13"/>
      <c r="AI608" s="13"/>
      <c r="AJ608" s="13"/>
      <c r="AK608" s="13"/>
      <c r="AL608" s="13"/>
      <c r="AM608" s="13"/>
      <c r="AN608" s="30"/>
      <c r="AO608" s="31"/>
      <c r="AP608" s="39"/>
      <c r="AQ608" s="39"/>
      <c r="AR608" s="31"/>
      <c r="AS608" s="39"/>
      <c r="AT608" s="39"/>
      <c r="AU608" s="39"/>
      <c r="AV608" s="39"/>
      <c r="AW608" s="39"/>
      <c r="AX608" s="13"/>
      <c r="AY608" s="13"/>
      <c r="AZ608" s="13"/>
      <c r="BA608" s="13"/>
      <c r="BB608" s="291"/>
      <c r="BC608" s="302"/>
      <c r="BI608" s="287"/>
    </row>
    <row r="609" spans="1:61" s="282" customFormat="1">
      <c r="A609" s="31"/>
      <c r="B609" s="31"/>
      <c r="C609" s="166"/>
      <c r="D609" s="261"/>
      <c r="E609" s="261"/>
      <c r="F609" s="261"/>
      <c r="G609" s="261"/>
      <c r="H609" s="261"/>
      <c r="I609" s="261"/>
      <c r="J609" s="261"/>
      <c r="K609" s="261"/>
      <c r="L609" s="33"/>
      <c r="M609" s="261"/>
      <c r="N609" s="638"/>
      <c r="O609" s="638"/>
      <c r="P609" s="34"/>
      <c r="Q609" s="35"/>
      <c r="R609" s="36"/>
      <c r="S609" s="37"/>
      <c r="T609" s="21"/>
      <c r="U609" s="495"/>
      <c r="V609" s="38"/>
      <c r="W609" s="21"/>
      <c r="X609" s="21"/>
      <c r="Y609" s="21"/>
      <c r="Z609" s="779"/>
      <c r="AA609" s="21"/>
      <c r="AB609" s="30"/>
      <c r="AC609" s="30"/>
      <c r="AD609" s="30"/>
      <c r="AE609" s="13"/>
      <c r="AF609" s="13"/>
      <c r="AG609" s="13"/>
      <c r="AH609" s="13"/>
      <c r="AI609" s="13"/>
      <c r="AJ609" s="13"/>
      <c r="AK609" s="13"/>
      <c r="AL609" s="13"/>
      <c r="AM609" s="13"/>
      <c r="AN609" s="30"/>
      <c r="AO609" s="31"/>
      <c r="AP609" s="39"/>
      <c r="AQ609" s="39"/>
      <c r="AR609" s="31"/>
      <c r="AS609" s="39"/>
      <c r="AT609" s="39"/>
      <c r="AU609" s="39"/>
      <c r="AV609" s="39"/>
      <c r="AW609" s="39"/>
      <c r="AX609" s="13"/>
      <c r="AY609" s="13"/>
      <c r="AZ609" s="13"/>
      <c r="BA609" s="13"/>
      <c r="BB609" s="291"/>
      <c r="BC609" s="302"/>
      <c r="BI609" s="287"/>
    </row>
    <row r="610" spans="1:61" s="282" customFormat="1">
      <c r="A610" s="31"/>
      <c r="B610" s="31"/>
      <c r="C610" s="166"/>
      <c r="D610" s="261"/>
      <c r="E610" s="261"/>
      <c r="F610" s="261"/>
      <c r="G610" s="261"/>
      <c r="H610" s="261"/>
      <c r="I610" s="261"/>
      <c r="J610" s="261"/>
      <c r="K610" s="261"/>
      <c r="L610" s="33"/>
      <c r="M610" s="261"/>
      <c r="N610" s="638"/>
      <c r="O610" s="638"/>
      <c r="P610" s="34"/>
      <c r="Q610" s="35"/>
      <c r="R610" s="36"/>
      <c r="S610" s="37"/>
      <c r="T610" s="21"/>
      <c r="U610" s="495"/>
      <c r="V610" s="38"/>
      <c r="W610" s="21"/>
      <c r="X610" s="21"/>
      <c r="Y610" s="21"/>
      <c r="Z610" s="779"/>
      <c r="AA610" s="21"/>
      <c r="AB610" s="30"/>
      <c r="AC610" s="30"/>
      <c r="AD610" s="30"/>
      <c r="AE610" s="13"/>
      <c r="AF610" s="13"/>
      <c r="AG610" s="13"/>
      <c r="AH610" s="13"/>
      <c r="AI610" s="13"/>
      <c r="AJ610" s="13"/>
      <c r="AK610" s="13"/>
      <c r="AL610" s="13"/>
      <c r="AM610" s="13"/>
      <c r="AN610" s="30"/>
      <c r="AO610" s="31"/>
      <c r="AP610" s="39"/>
      <c r="AQ610" s="39"/>
      <c r="AR610" s="31"/>
      <c r="AS610" s="39"/>
      <c r="AT610" s="39"/>
      <c r="AU610" s="39"/>
      <c r="AV610" s="39"/>
      <c r="AW610" s="39"/>
      <c r="AX610" s="13"/>
      <c r="AY610" s="13"/>
      <c r="AZ610" s="13"/>
      <c r="BA610" s="13"/>
      <c r="BB610" s="291"/>
      <c r="BC610" s="302"/>
      <c r="BI610" s="287"/>
    </row>
    <row r="611" spans="1:61" s="282" customFormat="1">
      <c r="A611" s="31"/>
      <c r="B611" s="31"/>
      <c r="C611" s="166"/>
      <c r="D611" s="261"/>
      <c r="E611" s="261"/>
      <c r="F611" s="261"/>
      <c r="G611" s="261"/>
      <c r="H611" s="261"/>
      <c r="I611" s="261"/>
      <c r="J611" s="261"/>
      <c r="K611" s="261"/>
      <c r="L611" s="33"/>
      <c r="M611" s="261"/>
      <c r="N611" s="638"/>
      <c r="O611" s="638"/>
      <c r="P611" s="34"/>
      <c r="Q611" s="35"/>
      <c r="R611" s="36"/>
      <c r="S611" s="37"/>
      <c r="T611" s="21"/>
      <c r="U611" s="495"/>
      <c r="V611" s="38"/>
      <c r="W611" s="21"/>
      <c r="X611" s="21"/>
      <c r="Y611" s="21"/>
      <c r="Z611" s="779"/>
      <c r="AA611" s="21"/>
      <c r="AB611" s="30"/>
      <c r="AC611" s="30"/>
      <c r="AD611" s="30"/>
      <c r="AE611" s="13"/>
      <c r="AF611" s="13"/>
      <c r="AG611" s="13"/>
      <c r="AH611" s="13"/>
      <c r="AI611" s="13"/>
      <c r="AJ611" s="13"/>
      <c r="AK611" s="13"/>
      <c r="AL611" s="13"/>
      <c r="AM611" s="13"/>
      <c r="AN611" s="30"/>
      <c r="AO611" s="31"/>
      <c r="AP611" s="39"/>
      <c r="AQ611" s="39"/>
      <c r="AR611" s="31"/>
      <c r="AS611" s="39"/>
      <c r="AT611" s="39"/>
      <c r="AU611" s="39"/>
      <c r="AV611" s="39"/>
      <c r="AW611" s="39"/>
      <c r="AX611" s="13"/>
      <c r="AY611" s="13"/>
      <c r="AZ611" s="13"/>
      <c r="BA611" s="13"/>
      <c r="BB611" s="291"/>
      <c r="BC611" s="302"/>
      <c r="BI611" s="287"/>
    </row>
    <row r="612" spans="1:61" s="282" customFormat="1">
      <c r="A612" s="31"/>
      <c r="B612" s="31"/>
      <c r="C612" s="166"/>
      <c r="D612" s="261"/>
      <c r="E612" s="261"/>
      <c r="F612" s="261"/>
      <c r="G612" s="261"/>
      <c r="H612" s="261"/>
      <c r="I612" s="261"/>
      <c r="J612" s="261"/>
      <c r="K612" s="261"/>
      <c r="L612" s="33"/>
      <c r="M612" s="261"/>
      <c r="N612" s="638"/>
      <c r="O612" s="638"/>
      <c r="P612" s="34"/>
      <c r="Q612" s="35"/>
      <c r="R612" s="36"/>
      <c r="S612" s="37"/>
      <c r="T612" s="21"/>
      <c r="U612" s="495"/>
      <c r="V612" s="38"/>
      <c r="W612" s="21"/>
      <c r="X612" s="21"/>
      <c r="Y612" s="21"/>
      <c r="Z612" s="779"/>
      <c r="AA612" s="21"/>
      <c r="AB612" s="30"/>
      <c r="AC612" s="30"/>
      <c r="AD612" s="30"/>
      <c r="AE612" s="13"/>
      <c r="AF612" s="13"/>
      <c r="AG612" s="13"/>
      <c r="AH612" s="13"/>
      <c r="AI612" s="13"/>
      <c r="AJ612" s="13"/>
      <c r="AK612" s="13"/>
      <c r="AL612" s="13"/>
      <c r="AM612" s="13"/>
      <c r="AN612" s="30"/>
      <c r="AO612" s="31"/>
      <c r="AP612" s="39"/>
      <c r="AQ612" s="39"/>
      <c r="AR612" s="31"/>
      <c r="AS612" s="39"/>
      <c r="AT612" s="39"/>
      <c r="AU612" s="39"/>
      <c r="AV612" s="39"/>
      <c r="AW612" s="39"/>
      <c r="AX612" s="13"/>
      <c r="AY612" s="13"/>
      <c r="AZ612" s="13"/>
      <c r="BA612" s="13"/>
      <c r="BB612" s="291"/>
      <c r="BC612" s="302"/>
      <c r="BI612" s="287"/>
    </row>
    <row r="613" spans="1:61" s="282" customFormat="1">
      <c r="A613" s="31"/>
      <c r="B613" s="31"/>
      <c r="C613" s="166"/>
      <c r="D613" s="261"/>
      <c r="E613" s="261"/>
      <c r="F613" s="261"/>
      <c r="G613" s="261"/>
      <c r="H613" s="261"/>
      <c r="I613" s="261"/>
      <c r="J613" s="261"/>
      <c r="K613" s="261"/>
      <c r="L613" s="33"/>
      <c r="M613" s="261"/>
      <c r="N613" s="638"/>
      <c r="O613" s="638"/>
      <c r="P613" s="34"/>
      <c r="Q613" s="35"/>
      <c r="R613" s="36"/>
      <c r="S613" s="37"/>
      <c r="T613" s="21"/>
      <c r="U613" s="495"/>
      <c r="V613" s="38"/>
      <c r="W613" s="21"/>
      <c r="X613" s="21"/>
      <c r="Y613" s="21"/>
      <c r="Z613" s="779"/>
      <c r="AA613" s="21"/>
      <c r="AB613" s="30"/>
      <c r="AC613" s="30"/>
      <c r="AD613" s="30"/>
      <c r="AE613" s="13"/>
      <c r="AF613" s="13"/>
      <c r="AG613" s="13"/>
      <c r="AH613" s="13"/>
      <c r="AI613" s="13"/>
      <c r="AJ613" s="13"/>
      <c r="AK613" s="13"/>
      <c r="AL613" s="13"/>
      <c r="AM613" s="13"/>
      <c r="AN613" s="30"/>
      <c r="AO613" s="31"/>
      <c r="AP613" s="39"/>
      <c r="AQ613" s="39"/>
      <c r="AR613" s="31"/>
      <c r="AS613" s="39"/>
      <c r="AT613" s="39"/>
      <c r="AU613" s="39"/>
      <c r="AV613" s="39"/>
      <c r="AW613" s="39"/>
      <c r="AX613" s="13"/>
      <c r="AY613" s="13"/>
      <c r="AZ613" s="13"/>
      <c r="BA613" s="13"/>
      <c r="BB613" s="291"/>
      <c r="BC613" s="302"/>
      <c r="BI613" s="287"/>
    </row>
    <row r="614" spans="1:61" s="282" customFormat="1">
      <c r="A614" s="31"/>
      <c r="B614" s="31"/>
      <c r="C614" s="166"/>
      <c r="D614" s="261"/>
      <c r="E614" s="261"/>
      <c r="F614" s="261"/>
      <c r="G614" s="261"/>
      <c r="H614" s="261"/>
      <c r="I614" s="261"/>
      <c r="J614" s="261"/>
      <c r="K614" s="261"/>
      <c r="L614" s="33"/>
      <c r="M614" s="261"/>
      <c r="N614" s="638"/>
      <c r="O614" s="638"/>
      <c r="P614" s="34"/>
      <c r="Q614" s="35"/>
      <c r="R614" s="36"/>
      <c r="S614" s="37"/>
      <c r="T614" s="21"/>
      <c r="U614" s="495"/>
      <c r="V614" s="38"/>
      <c r="W614" s="21"/>
      <c r="X614" s="21"/>
      <c r="Y614" s="21"/>
      <c r="Z614" s="779"/>
      <c r="AA614" s="21"/>
      <c r="AB614" s="30"/>
      <c r="AC614" s="30"/>
      <c r="AD614" s="30"/>
      <c r="AE614" s="13"/>
      <c r="AF614" s="13"/>
      <c r="AG614" s="13"/>
      <c r="AH614" s="13"/>
      <c r="AI614" s="13"/>
      <c r="AJ614" s="13"/>
      <c r="AK614" s="13"/>
      <c r="AL614" s="13"/>
      <c r="AM614" s="13"/>
      <c r="AN614" s="30"/>
      <c r="AO614" s="31"/>
      <c r="AP614" s="39"/>
      <c r="AQ614" s="39"/>
      <c r="AR614" s="31"/>
      <c r="AS614" s="39"/>
      <c r="AT614" s="39"/>
      <c r="AU614" s="39"/>
      <c r="AV614" s="39"/>
      <c r="AW614" s="39"/>
      <c r="AX614" s="13"/>
      <c r="AY614" s="13"/>
      <c r="AZ614" s="13"/>
      <c r="BA614" s="13"/>
      <c r="BB614" s="291"/>
      <c r="BC614" s="302"/>
      <c r="BI614" s="287"/>
    </row>
    <row r="615" spans="1:61" s="282" customFormat="1">
      <c r="A615" s="31"/>
      <c r="B615" s="31"/>
      <c r="C615" s="166"/>
      <c r="D615" s="261"/>
      <c r="E615" s="261"/>
      <c r="F615" s="261"/>
      <c r="G615" s="261"/>
      <c r="H615" s="261"/>
      <c r="I615" s="261"/>
      <c r="J615" s="261"/>
      <c r="K615" s="261"/>
      <c r="L615" s="33"/>
      <c r="M615" s="261"/>
      <c r="N615" s="638"/>
      <c r="O615" s="638"/>
      <c r="P615" s="34"/>
      <c r="Q615" s="35"/>
      <c r="R615" s="36"/>
      <c r="S615" s="37"/>
      <c r="T615" s="21"/>
      <c r="U615" s="495"/>
      <c r="V615" s="38"/>
      <c r="W615" s="21"/>
      <c r="X615" s="21"/>
      <c r="Y615" s="21"/>
      <c r="Z615" s="779"/>
      <c r="AA615" s="21"/>
      <c r="AB615" s="30"/>
      <c r="AC615" s="30"/>
      <c r="AD615" s="30"/>
      <c r="AE615" s="13"/>
      <c r="AF615" s="13"/>
      <c r="AG615" s="13"/>
      <c r="AH615" s="13"/>
      <c r="AI615" s="13"/>
      <c r="AJ615" s="13"/>
      <c r="AK615" s="13"/>
      <c r="AL615" s="13"/>
      <c r="AM615" s="13"/>
      <c r="AN615" s="30"/>
      <c r="AO615" s="31"/>
      <c r="AP615" s="39"/>
      <c r="AQ615" s="39"/>
      <c r="AR615" s="31"/>
      <c r="AS615" s="39"/>
      <c r="AT615" s="39"/>
      <c r="AU615" s="39"/>
      <c r="AV615" s="39"/>
      <c r="AW615" s="39"/>
      <c r="AX615" s="13"/>
      <c r="AY615" s="13"/>
      <c r="AZ615" s="13"/>
      <c r="BA615" s="13"/>
      <c r="BB615" s="291"/>
      <c r="BC615" s="302"/>
      <c r="BI615" s="287"/>
    </row>
    <row r="616" spans="1:61" s="282" customFormat="1">
      <c r="A616" s="31"/>
      <c r="B616" s="31"/>
      <c r="C616" s="166"/>
      <c r="D616" s="261"/>
      <c r="E616" s="261"/>
      <c r="F616" s="261"/>
      <c r="G616" s="261"/>
      <c r="H616" s="261"/>
      <c r="I616" s="261"/>
      <c r="J616" s="261"/>
      <c r="K616" s="261"/>
      <c r="L616" s="33"/>
      <c r="M616" s="261"/>
      <c r="N616" s="638"/>
      <c r="O616" s="638"/>
      <c r="P616" s="34"/>
      <c r="Q616" s="35"/>
      <c r="R616" s="36"/>
      <c r="S616" s="37"/>
      <c r="T616" s="21"/>
      <c r="U616" s="495"/>
      <c r="V616" s="38"/>
      <c r="W616" s="21"/>
      <c r="X616" s="21"/>
      <c r="Y616" s="21"/>
      <c r="Z616" s="779"/>
      <c r="AA616" s="21"/>
      <c r="AB616" s="30"/>
      <c r="AC616" s="30"/>
      <c r="AD616" s="30"/>
      <c r="AE616" s="13"/>
      <c r="AF616" s="13"/>
      <c r="AG616" s="13"/>
      <c r="AH616" s="13"/>
      <c r="AI616" s="13"/>
      <c r="AJ616" s="13"/>
      <c r="AK616" s="13"/>
      <c r="AL616" s="13"/>
      <c r="AM616" s="13"/>
      <c r="AN616" s="30"/>
      <c r="AO616" s="31"/>
      <c r="AP616" s="39"/>
      <c r="AQ616" s="39"/>
      <c r="AR616" s="31"/>
      <c r="AS616" s="39"/>
      <c r="AT616" s="39"/>
      <c r="AU616" s="39"/>
      <c r="AV616" s="39"/>
      <c r="AW616" s="39"/>
      <c r="AX616" s="13"/>
      <c r="AY616" s="13"/>
      <c r="AZ616" s="13"/>
      <c r="BA616" s="13"/>
      <c r="BB616" s="291"/>
      <c r="BC616" s="302"/>
      <c r="BI616" s="287"/>
    </row>
    <row r="617" spans="1:61" s="282" customFormat="1">
      <c r="A617" s="31"/>
      <c r="B617" s="31"/>
      <c r="C617" s="166"/>
      <c r="D617" s="261"/>
      <c r="E617" s="261"/>
      <c r="F617" s="261"/>
      <c r="G617" s="261"/>
      <c r="H617" s="261"/>
      <c r="I617" s="261"/>
      <c r="J617" s="261"/>
      <c r="K617" s="261"/>
      <c r="L617" s="33"/>
      <c r="M617" s="261"/>
      <c r="N617" s="638"/>
      <c r="O617" s="638"/>
      <c r="P617" s="34"/>
      <c r="Q617" s="35"/>
      <c r="R617" s="36"/>
      <c r="S617" s="37"/>
      <c r="T617" s="21"/>
      <c r="U617" s="495"/>
      <c r="V617" s="38"/>
      <c r="W617" s="21"/>
      <c r="X617" s="21"/>
      <c r="Y617" s="21"/>
      <c r="Z617" s="779"/>
      <c r="AA617" s="21"/>
      <c r="AB617" s="30"/>
      <c r="AC617" s="30"/>
      <c r="AD617" s="30"/>
      <c r="AE617" s="13"/>
      <c r="AF617" s="13"/>
      <c r="AG617" s="13"/>
      <c r="AH617" s="13"/>
      <c r="AI617" s="13"/>
      <c r="AJ617" s="13"/>
      <c r="AK617" s="13"/>
      <c r="AL617" s="13"/>
      <c r="AM617" s="13"/>
      <c r="AN617" s="30"/>
      <c r="AO617" s="31"/>
      <c r="AP617" s="39"/>
      <c r="AQ617" s="39"/>
      <c r="AR617" s="31"/>
      <c r="AS617" s="39"/>
      <c r="AT617" s="39"/>
      <c r="AU617" s="39"/>
      <c r="AV617" s="39"/>
      <c r="AW617" s="39"/>
      <c r="AX617" s="13"/>
      <c r="AY617" s="13"/>
      <c r="AZ617" s="13"/>
      <c r="BA617" s="13"/>
      <c r="BB617" s="291"/>
      <c r="BC617" s="302"/>
      <c r="BI617" s="287"/>
    </row>
    <row r="618" spans="1:61" s="282" customFormat="1">
      <c r="A618" s="31"/>
      <c r="B618" s="31"/>
      <c r="C618" s="166"/>
      <c r="D618" s="261"/>
      <c r="E618" s="261"/>
      <c r="F618" s="261"/>
      <c r="G618" s="261"/>
      <c r="H618" s="261"/>
      <c r="I618" s="261"/>
      <c r="J618" s="261"/>
      <c r="K618" s="261"/>
      <c r="L618" s="33"/>
      <c r="M618" s="261"/>
      <c r="N618" s="638"/>
      <c r="O618" s="638"/>
      <c r="P618" s="34"/>
      <c r="Q618" s="35"/>
      <c r="R618" s="36"/>
      <c r="S618" s="37"/>
      <c r="T618" s="21"/>
      <c r="U618" s="495"/>
      <c r="V618" s="38"/>
      <c r="W618" s="21"/>
      <c r="X618" s="21"/>
      <c r="Y618" s="21"/>
      <c r="Z618" s="779"/>
      <c r="AA618" s="21"/>
      <c r="AB618" s="30"/>
      <c r="AC618" s="30"/>
      <c r="AD618" s="30"/>
      <c r="AE618" s="13"/>
      <c r="AF618" s="13"/>
      <c r="AG618" s="13"/>
      <c r="AH618" s="13"/>
      <c r="AI618" s="13"/>
      <c r="AJ618" s="13"/>
      <c r="AK618" s="13"/>
      <c r="AL618" s="13"/>
      <c r="AM618" s="13"/>
      <c r="AN618" s="30"/>
      <c r="AO618" s="31"/>
      <c r="AP618" s="39"/>
      <c r="AQ618" s="39"/>
      <c r="AR618" s="31"/>
      <c r="AS618" s="39"/>
      <c r="AT618" s="39"/>
      <c r="AU618" s="39"/>
      <c r="AV618" s="39"/>
      <c r="AW618" s="39"/>
      <c r="AX618" s="13"/>
      <c r="AY618" s="13"/>
      <c r="AZ618" s="13"/>
      <c r="BA618" s="13"/>
      <c r="BB618" s="291"/>
      <c r="BC618" s="302"/>
      <c r="BI618" s="287"/>
    </row>
    <row r="619" spans="1:61" s="282" customFormat="1">
      <c r="A619" s="31"/>
      <c r="B619" s="31"/>
      <c r="C619" s="166"/>
      <c r="D619" s="261"/>
      <c r="E619" s="261"/>
      <c r="F619" s="261"/>
      <c r="G619" s="261"/>
      <c r="H619" s="261"/>
      <c r="I619" s="261"/>
      <c r="J619" s="261"/>
      <c r="K619" s="261"/>
      <c r="L619" s="33"/>
      <c r="M619" s="261"/>
      <c r="N619" s="638"/>
      <c r="O619" s="638"/>
      <c r="P619" s="34"/>
      <c r="Q619" s="35"/>
      <c r="R619" s="36"/>
      <c r="S619" s="37"/>
      <c r="T619" s="21"/>
      <c r="U619" s="495"/>
      <c r="V619" s="38"/>
      <c r="W619" s="21"/>
      <c r="X619" s="21"/>
      <c r="Y619" s="21"/>
      <c r="Z619" s="779"/>
      <c r="AA619" s="21"/>
      <c r="AB619" s="30"/>
      <c r="AC619" s="30"/>
      <c r="AD619" s="30"/>
      <c r="AE619" s="13"/>
      <c r="AF619" s="13"/>
      <c r="AG619" s="13"/>
      <c r="AH619" s="13"/>
      <c r="AI619" s="13"/>
      <c r="AJ619" s="13"/>
      <c r="AK619" s="13"/>
      <c r="AL619" s="13"/>
      <c r="AM619" s="13"/>
      <c r="AN619" s="30"/>
      <c r="AO619" s="31"/>
      <c r="AP619" s="39"/>
      <c r="AQ619" s="39"/>
      <c r="AR619" s="31"/>
      <c r="AS619" s="39"/>
      <c r="AT619" s="39"/>
      <c r="AU619" s="39"/>
      <c r="AV619" s="39"/>
      <c r="AW619" s="39"/>
      <c r="AX619" s="13"/>
      <c r="AY619" s="13"/>
      <c r="AZ619" s="13"/>
      <c r="BA619" s="13"/>
      <c r="BB619" s="291"/>
      <c r="BC619" s="302"/>
      <c r="BI619" s="287"/>
    </row>
    <row r="620" spans="1:61" s="282" customFormat="1">
      <c r="A620" s="31"/>
      <c r="B620" s="31"/>
      <c r="C620" s="166"/>
      <c r="D620" s="261"/>
      <c r="E620" s="261"/>
      <c r="F620" s="261"/>
      <c r="G620" s="261"/>
      <c r="H620" s="261"/>
      <c r="I620" s="261"/>
      <c r="J620" s="261"/>
      <c r="K620" s="261"/>
      <c r="L620" s="33"/>
      <c r="M620" s="261"/>
      <c r="N620" s="638"/>
      <c r="O620" s="638"/>
      <c r="P620" s="34"/>
      <c r="Q620" s="35"/>
      <c r="R620" s="36"/>
      <c r="S620" s="37"/>
      <c r="T620" s="21"/>
      <c r="U620" s="495"/>
      <c r="V620" s="38"/>
      <c r="W620" s="21"/>
      <c r="X620" s="21"/>
      <c r="Y620" s="21"/>
      <c r="Z620" s="779"/>
      <c r="AA620" s="21"/>
      <c r="AB620" s="30"/>
      <c r="AC620" s="30"/>
      <c r="AD620" s="30"/>
      <c r="AE620" s="13"/>
      <c r="AF620" s="13"/>
      <c r="AG620" s="13"/>
      <c r="AH620" s="13"/>
      <c r="AI620" s="13"/>
      <c r="AJ620" s="13"/>
      <c r="AK620" s="13"/>
      <c r="AL620" s="13"/>
      <c r="AM620" s="13"/>
      <c r="AN620" s="30"/>
      <c r="AO620" s="31"/>
      <c r="AP620" s="39"/>
      <c r="AQ620" s="39"/>
      <c r="AR620" s="31"/>
      <c r="AS620" s="39"/>
      <c r="AT620" s="39"/>
      <c r="AU620" s="39"/>
      <c r="AV620" s="39"/>
      <c r="AW620" s="39"/>
      <c r="AX620" s="13"/>
      <c r="AY620" s="13"/>
      <c r="AZ620" s="13"/>
      <c r="BA620" s="13"/>
      <c r="BB620" s="291"/>
      <c r="BC620" s="302"/>
      <c r="BI620" s="287"/>
    </row>
    <row r="621" spans="1:61" s="282" customFormat="1">
      <c r="A621" s="31"/>
      <c r="B621" s="31"/>
      <c r="C621" s="166"/>
      <c r="D621" s="261"/>
      <c r="E621" s="261"/>
      <c r="F621" s="261"/>
      <c r="G621" s="261"/>
      <c r="H621" s="261"/>
      <c r="I621" s="261"/>
      <c r="J621" s="261"/>
      <c r="K621" s="261"/>
      <c r="L621" s="33"/>
      <c r="M621" s="261"/>
      <c r="N621" s="638"/>
      <c r="O621" s="638"/>
      <c r="P621" s="34"/>
      <c r="Q621" s="35"/>
      <c r="R621" s="36"/>
      <c r="S621" s="37"/>
      <c r="T621" s="21"/>
      <c r="U621" s="495"/>
      <c r="V621" s="38"/>
      <c r="W621" s="21"/>
      <c r="X621" s="21"/>
      <c r="Y621" s="21"/>
      <c r="Z621" s="779"/>
      <c r="AA621" s="21"/>
      <c r="AB621" s="30"/>
      <c r="AC621" s="30"/>
      <c r="AD621" s="30"/>
      <c r="AE621" s="13"/>
      <c r="AF621" s="13"/>
      <c r="AG621" s="13"/>
      <c r="AH621" s="13"/>
      <c r="AI621" s="13"/>
      <c r="AJ621" s="13"/>
      <c r="AK621" s="13"/>
      <c r="AL621" s="13"/>
      <c r="AM621" s="13"/>
      <c r="AN621" s="30"/>
      <c r="AO621" s="31"/>
      <c r="AP621" s="39"/>
      <c r="AQ621" s="39"/>
      <c r="AR621" s="31"/>
      <c r="AS621" s="39"/>
      <c r="AT621" s="39"/>
      <c r="AU621" s="39"/>
      <c r="AV621" s="39"/>
      <c r="AW621" s="39"/>
      <c r="AX621" s="13"/>
      <c r="AY621" s="13"/>
      <c r="AZ621" s="13"/>
      <c r="BA621" s="13"/>
      <c r="BB621" s="291"/>
      <c r="BC621" s="302"/>
      <c r="BI621" s="287"/>
    </row>
    <row r="622" spans="1:61" s="282" customFormat="1">
      <c r="A622" s="31"/>
      <c r="B622" s="31"/>
      <c r="C622" s="166"/>
      <c r="D622" s="261"/>
      <c r="E622" s="261"/>
      <c r="F622" s="261"/>
      <c r="G622" s="261"/>
      <c r="H622" s="261"/>
      <c r="I622" s="261"/>
      <c r="J622" s="261"/>
      <c r="K622" s="261"/>
      <c r="L622" s="33"/>
      <c r="M622" s="261"/>
      <c r="N622" s="638"/>
      <c r="O622" s="638"/>
      <c r="P622" s="34"/>
      <c r="Q622" s="35"/>
      <c r="R622" s="36"/>
      <c r="S622" s="37"/>
      <c r="T622" s="21"/>
      <c r="U622" s="495"/>
      <c r="V622" s="38"/>
      <c r="W622" s="21"/>
      <c r="X622" s="21"/>
      <c r="Y622" s="21"/>
      <c r="Z622" s="779"/>
      <c r="AA622" s="21"/>
      <c r="AB622" s="30"/>
      <c r="AC622" s="30"/>
      <c r="AD622" s="30"/>
      <c r="AE622" s="13"/>
      <c r="AF622" s="13"/>
      <c r="AG622" s="13"/>
      <c r="AH622" s="13"/>
      <c r="AI622" s="13"/>
      <c r="AJ622" s="13"/>
      <c r="AK622" s="13"/>
      <c r="AL622" s="13"/>
      <c r="AM622" s="13"/>
      <c r="AN622" s="30"/>
      <c r="AO622" s="31"/>
      <c r="AP622" s="39"/>
      <c r="AQ622" s="39"/>
      <c r="AR622" s="31"/>
      <c r="AS622" s="39"/>
      <c r="AT622" s="39"/>
      <c r="AU622" s="39"/>
      <c r="AV622" s="39"/>
      <c r="AW622" s="39"/>
      <c r="AX622" s="13"/>
      <c r="AY622" s="13"/>
      <c r="AZ622" s="13"/>
      <c r="BA622" s="13"/>
      <c r="BB622" s="291"/>
      <c r="BC622" s="302"/>
      <c r="BI622" s="287"/>
    </row>
    <row r="623" spans="1:61" s="282" customFormat="1">
      <c r="A623" s="31"/>
      <c r="B623" s="31"/>
      <c r="C623" s="166"/>
      <c r="D623" s="261"/>
      <c r="E623" s="261"/>
      <c r="F623" s="261"/>
      <c r="G623" s="261"/>
      <c r="H623" s="261"/>
      <c r="I623" s="261"/>
      <c r="J623" s="261"/>
      <c r="K623" s="261"/>
      <c r="L623" s="33"/>
      <c r="M623" s="261"/>
      <c r="N623" s="638"/>
      <c r="O623" s="638"/>
      <c r="P623" s="34"/>
      <c r="Q623" s="35"/>
      <c r="R623" s="36"/>
      <c r="S623" s="37"/>
      <c r="T623" s="21"/>
      <c r="U623" s="495"/>
      <c r="V623" s="38"/>
      <c r="W623" s="21"/>
      <c r="X623" s="21"/>
      <c r="Y623" s="21"/>
      <c r="Z623" s="779"/>
      <c r="AA623" s="21"/>
      <c r="AB623" s="30"/>
      <c r="AC623" s="30"/>
      <c r="AD623" s="30"/>
      <c r="AE623" s="13"/>
      <c r="AF623" s="13"/>
      <c r="AG623" s="13"/>
      <c r="AH623" s="13"/>
      <c r="AI623" s="13"/>
      <c r="AJ623" s="13"/>
      <c r="AK623" s="13"/>
      <c r="AL623" s="13"/>
      <c r="AM623" s="13"/>
      <c r="AN623" s="30"/>
      <c r="AO623" s="31"/>
      <c r="AP623" s="39"/>
      <c r="AQ623" s="39"/>
      <c r="AR623" s="31"/>
      <c r="AS623" s="39"/>
      <c r="AT623" s="39"/>
      <c r="AU623" s="39"/>
      <c r="AV623" s="39"/>
      <c r="AW623" s="39"/>
      <c r="AX623" s="13"/>
      <c r="AY623" s="13"/>
      <c r="AZ623" s="13"/>
      <c r="BA623" s="13"/>
      <c r="BB623" s="291"/>
      <c r="BC623" s="302"/>
      <c r="BI623" s="287"/>
    </row>
    <row r="624" spans="1:61" s="282" customFormat="1">
      <c r="A624" s="31"/>
      <c r="B624" s="31"/>
      <c r="C624" s="166"/>
      <c r="D624" s="261"/>
      <c r="E624" s="261"/>
      <c r="F624" s="261"/>
      <c r="G624" s="261"/>
      <c r="H624" s="261"/>
      <c r="I624" s="261"/>
      <c r="J624" s="261"/>
      <c r="K624" s="261"/>
      <c r="L624" s="33"/>
      <c r="M624" s="261"/>
      <c r="N624" s="638"/>
      <c r="O624" s="638"/>
      <c r="P624" s="34"/>
      <c r="Q624" s="35"/>
      <c r="R624" s="36"/>
      <c r="S624" s="37"/>
      <c r="T624" s="21"/>
      <c r="U624" s="495"/>
      <c r="V624" s="38"/>
      <c r="W624" s="21"/>
      <c r="X624" s="21"/>
      <c r="Y624" s="21"/>
      <c r="Z624" s="779"/>
      <c r="AA624" s="21"/>
      <c r="AB624" s="30"/>
      <c r="AC624" s="30"/>
      <c r="AD624" s="30"/>
      <c r="AE624" s="13"/>
      <c r="AF624" s="13"/>
      <c r="AG624" s="13"/>
      <c r="AH624" s="13"/>
      <c r="AI624" s="13"/>
      <c r="AJ624" s="13"/>
      <c r="AK624" s="13"/>
      <c r="AL624" s="13"/>
      <c r="AM624" s="13"/>
      <c r="AN624" s="30"/>
      <c r="AO624" s="31"/>
      <c r="AP624" s="39"/>
      <c r="AQ624" s="39"/>
      <c r="AR624" s="31"/>
      <c r="AS624" s="39"/>
      <c r="AT624" s="39"/>
      <c r="AU624" s="39"/>
      <c r="AV624" s="39"/>
      <c r="AW624" s="39"/>
      <c r="AX624" s="13"/>
      <c r="AY624" s="13"/>
      <c r="AZ624" s="13"/>
      <c r="BA624" s="13"/>
      <c r="BB624" s="291"/>
      <c r="BC624" s="302"/>
      <c r="BI624" s="287"/>
    </row>
    <row r="625" spans="1:61" s="282" customFormat="1">
      <c r="A625" s="31"/>
      <c r="B625" s="31"/>
      <c r="C625" s="166"/>
      <c r="D625" s="261"/>
      <c r="E625" s="261"/>
      <c r="F625" s="261"/>
      <c r="G625" s="261"/>
      <c r="H625" s="261"/>
      <c r="I625" s="261"/>
      <c r="J625" s="261"/>
      <c r="K625" s="261"/>
      <c r="L625" s="33"/>
      <c r="M625" s="261"/>
      <c r="N625" s="638"/>
      <c r="O625" s="638"/>
      <c r="P625" s="34"/>
      <c r="Q625" s="35"/>
      <c r="R625" s="36"/>
      <c r="S625" s="37"/>
      <c r="T625" s="21"/>
      <c r="U625" s="495"/>
      <c r="V625" s="38"/>
      <c r="W625" s="21"/>
      <c r="X625" s="21"/>
      <c r="Y625" s="21"/>
      <c r="Z625" s="779"/>
      <c r="AA625" s="21"/>
      <c r="AB625" s="30"/>
      <c r="AC625" s="30"/>
      <c r="AD625" s="30"/>
      <c r="AE625" s="13"/>
      <c r="AF625" s="13"/>
      <c r="AG625" s="13"/>
      <c r="AH625" s="13"/>
      <c r="AI625" s="13"/>
      <c r="AJ625" s="13"/>
      <c r="AK625" s="13"/>
      <c r="AL625" s="13"/>
      <c r="AM625" s="13"/>
      <c r="AN625" s="30"/>
      <c r="AO625" s="31"/>
      <c r="AP625" s="39"/>
      <c r="AQ625" s="39"/>
      <c r="AR625" s="31"/>
      <c r="AS625" s="39"/>
      <c r="AT625" s="39"/>
      <c r="AU625" s="39"/>
      <c r="AV625" s="39"/>
      <c r="AW625" s="39"/>
      <c r="AX625" s="13"/>
      <c r="AY625" s="13"/>
      <c r="AZ625" s="13"/>
      <c r="BA625" s="13"/>
      <c r="BB625" s="291"/>
      <c r="BC625" s="302"/>
      <c r="BI625" s="287"/>
    </row>
    <row r="626" spans="1:61" s="282" customFormat="1">
      <c r="A626" s="31"/>
      <c r="B626" s="31"/>
      <c r="C626" s="166"/>
      <c r="D626" s="261"/>
      <c r="E626" s="261"/>
      <c r="F626" s="261"/>
      <c r="G626" s="261"/>
      <c r="H626" s="261"/>
      <c r="I626" s="261"/>
      <c r="J626" s="261"/>
      <c r="K626" s="261"/>
      <c r="L626" s="33"/>
      <c r="M626" s="261"/>
      <c r="N626" s="638"/>
      <c r="O626" s="638"/>
      <c r="P626" s="34"/>
      <c r="Q626" s="35"/>
      <c r="R626" s="36"/>
      <c r="S626" s="37"/>
      <c r="T626" s="21"/>
      <c r="U626" s="495"/>
      <c r="V626" s="38"/>
      <c r="W626" s="21"/>
      <c r="X626" s="21"/>
      <c r="Y626" s="21"/>
      <c r="Z626" s="779"/>
      <c r="AA626" s="21"/>
      <c r="AB626" s="30"/>
      <c r="AC626" s="30"/>
      <c r="AD626" s="30"/>
      <c r="AE626" s="13"/>
      <c r="AF626" s="13"/>
      <c r="AG626" s="13"/>
      <c r="AH626" s="13"/>
      <c r="AI626" s="13"/>
      <c r="AJ626" s="13"/>
      <c r="AK626" s="13"/>
      <c r="AL626" s="13"/>
      <c r="AM626" s="13"/>
      <c r="AN626" s="30"/>
      <c r="AO626" s="31"/>
      <c r="AP626" s="39"/>
      <c r="AQ626" s="39"/>
      <c r="AR626" s="31"/>
      <c r="AS626" s="39"/>
      <c r="AT626" s="39"/>
      <c r="AU626" s="39"/>
      <c r="AV626" s="39"/>
      <c r="AW626" s="39"/>
      <c r="AX626" s="13"/>
      <c r="AY626" s="13"/>
      <c r="AZ626" s="13"/>
      <c r="BA626" s="13"/>
      <c r="BB626" s="291"/>
      <c r="BC626" s="302"/>
      <c r="BI626" s="287"/>
    </row>
    <row r="627" spans="1:61" s="282" customFormat="1">
      <c r="A627" s="31"/>
      <c r="B627" s="31"/>
      <c r="C627" s="166"/>
      <c r="D627" s="261"/>
      <c r="E627" s="261"/>
      <c r="F627" s="261"/>
      <c r="G627" s="261"/>
      <c r="H627" s="261"/>
      <c r="I627" s="261"/>
      <c r="J627" s="261"/>
      <c r="K627" s="261"/>
      <c r="L627" s="33"/>
      <c r="M627" s="261"/>
      <c r="N627" s="638"/>
      <c r="O627" s="638"/>
      <c r="P627" s="34"/>
      <c r="Q627" s="35"/>
      <c r="R627" s="36"/>
      <c r="S627" s="37"/>
      <c r="T627" s="21"/>
      <c r="U627" s="495"/>
      <c r="V627" s="38"/>
      <c r="W627" s="21"/>
      <c r="X627" s="21"/>
      <c r="Y627" s="21"/>
      <c r="Z627" s="779"/>
      <c r="AA627" s="21"/>
      <c r="AB627" s="30"/>
      <c r="AC627" s="30"/>
      <c r="AD627" s="30"/>
      <c r="AE627" s="13"/>
      <c r="AF627" s="13"/>
      <c r="AG627" s="13"/>
      <c r="AH627" s="13"/>
      <c r="AI627" s="13"/>
      <c r="AJ627" s="13"/>
      <c r="AK627" s="13"/>
      <c r="AL627" s="13"/>
      <c r="AM627" s="13"/>
      <c r="AN627" s="30"/>
      <c r="AO627" s="31"/>
      <c r="AP627" s="39"/>
      <c r="AQ627" s="39"/>
      <c r="AR627" s="31"/>
      <c r="AS627" s="39"/>
      <c r="AT627" s="39"/>
      <c r="AU627" s="39"/>
      <c r="AV627" s="39"/>
      <c r="AW627" s="39"/>
      <c r="AX627" s="13"/>
      <c r="AY627" s="13"/>
      <c r="AZ627" s="13"/>
      <c r="BA627" s="13"/>
      <c r="BB627" s="291"/>
      <c r="BC627" s="302"/>
      <c r="BI627" s="287"/>
    </row>
    <row r="628" spans="1:61" s="282" customFormat="1">
      <c r="A628" s="31"/>
      <c r="B628" s="31"/>
      <c r="C628" s="166"/>
      <c r="D628" s="261"/>
      <c r="E628" s="261"/>
      <c r="F628" s="261"/>
      <c r="G628" s="261"/>
      <c r="H628" s="261"/>
      <c r="I628" s="261"/>
      <c r="J628" s="261"/>
      <c r="K628" s="261"/>
      <c r="L628" s="33"/>
      <c r="M628" s="261"/>
      <c r="N628" s="638"/>
      <c r="O628" s="638"/>
      <c r="P628" s="34"/>
      <c r="Q628" s="35"/>
      <c r="R628" s="36"/>
      <c r="S628" s="37"/>
      <c r="T628" s="21"/>
      <c r="U628" s="495"/>
      <c r="V628" s="38"/>
      <c r="W628" s="21"/>
      <c r="X628" s="21"/>
      <c r="Y628" s="21"/>
      <c r="Z628" s="779"/>
      <c r="AA628" s="21"/>
      <c r="AB628" s="30"/>
      <c r="AC628" s="30"/>
      <c r="AD628" s="30"/>
      <c r="AE628" s="13"/>
      <c r="AF628" s="13"/>
      <c r="AG628" s="13"/>
      <c r="AH628" s="13"/>
      <c r="AI628" s="13"/>
      <c r="AJ628" s="13"/>
      <c r="AK628" s="13"/>
      <c r="AL628" s="13"/>
      <c r="AM628" s="13"/>
      <c r="AN628" s="30"/>
      <c r="AO628" s="31"/>
      <c r="AP628" s="39"/>
      <c r="AQ628" s="39"/>
      <c r="AR628" s="31"/>
      <c r="AS628" s="39"/>
      <c r="AT628" s="39"/>
      <c r="AU628" s="39"/>
      <c r="AV628" s="39"/>
      <c r="AW628" s="39"/>
      <c r="AX628" s="13"/>
      <c r="AY628" s="13"/>
      <c r="AZ628" s="13"/>
      <c r="BA628" s="13"/>
      <c r="BB628" s="291"/>
      <c r="BC628" s="302"/>
      <c r="BI628" s="287"/>
    </row>
    <row r="629" spans="1:61" s="282" customFormat="1">
      <c r="A629" s="31"/>
      <c r="B629" s="31"/>
      <c r="C629" s="166"/>
      <c r="D629" s="261"/>
      <c r="E629" s="261"/>
      <c r="F629" s="261"/>
      <c r="G629" s="261"/>
      <c r="H629" s="261"/>
      <c r="I629" s="261"/>
      <c r="J629" s="261"/>
      <c r="K629" s="261"/>
      <c r="L629" s="33"/>
      <c r="M629" s="261"/>
      <c r="N629" s="638"/>
      <c r="O629" s="638"/>
      <c r="P629" s="34"/>
      <c r="Q629" s="35"/>
      <c r="R629" s="36"/>
      <c r="S629" s="37"/>
      <c r="T629" s="21"/>
      <c r="U629" s="495"/>
      <c r="V629" s="38"/>
      <c r="W629" s="21"/>
      <c r="X629" s="21"/>
      <c r="Y629" s="21"/>
      <c r="Z629" s="779"/>
      <c r="AA629" s="21"/>
      <c r="AB629" s="30"/>
      <c r="AC629" s="30"/>
      <c r="AD629" s="30"/>
      <c r="AE629" s="13"/>
      <c r="AF629" s="13"/>
      <c r="AG629" s="13"/>
      <c r="AH629" s="13"/>
      <c r="AI629" s="13"/>
      <c r="AJ629" s="13"/>
      <c r="AK629" s="13"/>
      <c r="AL629" s="13"/>
      <c r="AM629" s="13"/>
      <c r="AN629" s="30"/>
      <c r="AO629" s="31"/>
      <c r="AP629" s="39"/>
      <c r="AQ629" s="39"/>
      <c r="AR629" s="31"/>
      <c r="AS629" s="39"/>
      <c r="AT629" s="39"/>
      <c r="AU629" s="39"/>
      <c r="AV629" s="39"/>
      <c r="AW629" s="39"/>
      <c r="AX629" s="13"/>
      <c r="AY629" s="13"/>
      <c r="AZ629" s="13"/>
      <c r="BA629" s="13"/>
      <c r="BB629" s="291"/>
      <c r="BC629" s="302"/>
      <c r="BI629" s="287"/>
    </row>
    <row r="630" spans="1:61" s="282" customFormat="1">
      <c r="A630" s="31"/>
      <c r="B630" s="31"/>
      <c r="C630" s="166"/>
      <c r="D630" s="261"/>
      <c r="E630" s="261"/>
      <c r="F630" s="261"/>
      <c r="G630" s="261"/>
      <c r="H630" s="261"/>
      <c r="I630" s="261"/>
      <c r="J630" s="261"/>
      <c r="K630" s="261"/>
      <c r="L630" s="33"/>
      <c r="M630" s="261"/>
      <c r="N630" s="638"/>
      <c r="O630" s="638"/>
      <c r="P630" s="34"/>
      <c r="Q630" s="35"/>
      <c r="R630" s="36"/>
      <c r="S630" s="37"/>
      <c r="T630" s="21"/>
      <c r="U630" s="495"/>
      <c r="V630" s="38"/>
      <c r="W630" s="21"/>
      <c r="X630" s="21"/>
      <c r="Y630" s="21"/>
      <c r="Z630" s="779"/>
      <c r="AA630" s="21"/>
      <c r="AB630" s="30"/>
      <c r="AC630" s="30"/>
      <c r="AD630" s="30"/>
      <c r="AE630" s="13"/>
      <c r="AF630" s="13"/>
      <c r="AG630" s="13"/>
      <c r="AH630" s="13"/>
      <c r="AI630" s="13"/>
      <c r="AJ630" s="13"/>
      <c r="AK630" s="13"/>
      <c r="AL630" s="13"/>
      <c r="AM630" s="13"/>
      <c r="AN630" s="30"/>
      <c r="AO630" s="31"/>
      <c r="AP630" s="39"/>
      <c r="AQ630" s="39"/>
      <c r="AR630" s="31"/>
      <c r="AS630" s="39"/>
      <c r="AT630" s="39"/>
      <c r="AU630" s="39"/>
      <c r="AV630" s="39"/>
      <c r="AW630" s="39"/>
      <c r="AX630" s="13"/>
      <c r="AY630" s="13"/>
      <c r="AZ630" s="13"/>
      <c r="BA630" s="13"/>
      <c r="BB630" s="291"/>
      <c r="BC630" s="302"/>
      <c r="BI630" s="287"/>
    </row>
    <row r="631" spans="1:61" s="282" customFormat="1">
      <c r="A631" s="31"/>
      <c r="B631" s="31"/>
      <c r="C631" s="166"/>
      <c r="D631" s="261"/>
      <c r="E631" s="261"/>
      <c r="F631" s="261"/>
      <c r="G631" s="261"/>
      <c r="H631" s="261"/>
      <c r="I631" s="261"/>
      <c r="J631" s="261"/>
      <c r="K631" s="261"/>
      <c r="L631" s="33"/>
      <c r="M631" s="261"/>
      <c r="N631" s="638"/>
      <c r="O631" s="638"/>
      <c r="P631" s="34"/>
      <c r="Q631" s="35"/>
      <c r="R631" s="36"/>
      <c r="S631" s="37"/>
      <c r="T631" s="21"/>
      <c r="U631" s="495"/>
      <c r="V631" s="38"/>
      <c r="W631" s="21"/>
      <c r="X631" s="21"/>
      <c r="Y631" s="21"/>
      <c r="Z631" s="779"/>
      <c r="AA631" s="21"/>
      <c r="AB631" s="30"/>
      <c r="AC631" s="30"/>
      <c r="AD631" s="30"/>
      <c r="AE631" s="13"/>
      <c r="AF631" s="13"/>
      <c r="AG631" s="13"/>
      <c r="AH631" s="13"/>
      <c r="AI631" s="13"/>
      <c r="AJ631" s="13"/>
      <c r="AK631" s="13"/>
      <c r="AL631" s="13"/>
      <c r="AM631" s="13"/>
      <c r="AN631" s="30"/>
      <c r="AO631" s="31"/>
      <c r="AP631" s="39"/>
      <c r="AQ631" s="39"/>
      <c r="AR631" s="31"/>
      <c r="AS631" s="39"/>
      <c r="AT631" s="39"/>
      <c r="AU631" s="39"/>
      <c r="AV631" s="39"/>
      <c r="AW631" s="39"/>
      <c r="AX631" s="13"/>
      <c r="AY631" s="13"/>
      <c r="AZ631" s="13"/>
      <c r="BA631" s="13"/>
      <c r="BB631" s="291"/>
      <c r="BC631" s="302"/>
      <c r="BI631" s="287"/>
    </row>
    <row r="632" spans="1:61" s="282" customFormat="1">
      <c r="A632" s="31"/>
      <c r="B632" s="31"/>
      <c r="C632" s="166"/>
      <c r="D632" s="261"/>
      <c r="E632" s="261"/>
      <c r="F632" s="261"/>
      <c r="G632" s="261"/>
      <c r="H632" s="261"/>
      <c r="I632" s="261"/>
      <c r="J632" s="261"/>
      <c r="K632" s="261"/>
      <c r="L632" s="33"/>
      <c r="M632" s="261"/>
      <c r="N632" s="638"/>
      <c r="O632" s="638"/>
      <c r="P632" s="34"/>
      <c r="Q632" s="35"/>
      <c r="R632" s="36"/>
      <c r="S632" s="37"/>
      <c r="T632" s="21"/>
      <c r="U632" s="495"/>
      <c r="V632" s="38"/>
      <c r="W632" s="21"/>
      <c r="X632" s="21"/>
      <c r="Y632" s="21"/>
      <c r="Z632" s="779"/>
      <c r="AA632" s="21"/>
      <c r="AB632" s="30"/>
      <c r="AC632" s="30"/>
      <c r="AD632" s="30"/>
      <c r="AE632" s="13"/>
      <c r="AF632" s="13"/>
      <c r="AG632" s="13"/>
      <c r="AH632" s="13"/>
      <c r="AI632" s="13"/>
      <c r="AJ632" s="13"/>
      <c r="AK632" s="13"/>
      <c r="AL632" s="13"/>
      <c r="AM632" s="13"/>
      <c r="AN632" s="30"/>
      <c r="AO632" s="31"/>
      <c r="AP632" s="39"/>
      <c r="AQ632" s="39"/>
      <c r="AR632" s="31"/>
      <c r="AS632" s="39"/>
      <c r="AT632" s="39"/>
      <c r="AU632" s="39"/>
      <c r="AV632" s="39"/>
      <c r="AW632" s="39"/>
      <c r="AX632" s="13"/>
      <c r="AY632" s="13"/>
      <c r="AZ632" s="13"/>
      <c r="BA632" s="13"/>
      <c r="BB632" s="291"/>
      <c r="BC632" s="302"/>
      <c r="BI632" s="287"/>
    </row>
    <row r="633" spans="1:61" s="282" customFormat="1">
      <c r="A633" s="31"/>
      <c r="B633" s="31"/>
      <c r="C633" s="166"/>
      <c r="D633" s="261"/>
      <c r="E633" s="261"/>
      <c r="F633" s="261"/>
      <c r="G633" s="261"/>
      <c r="H633" s="261"/>
      <c r="I633" s="261"/>
      <c r="J633" s="261"/>
      <c r="K633" s="261"/>
      <c r="L633" s="33"/>
      <c r="M633" s="261"/>
      <c r="N633" s="638"/>
      <c r="O633" s="638"/>
      <c r="P633" s="34"/>
      <c r="Q633" s="35"/>
      <c r="R633" s="36"/>
      <c r="S633" s="37"/>
      <c r="T633" s="21"/>
      <c r="U633" s="495"/>
      <c r="V633" s="38"/>
      <c r="W633" s="21"/>
      <c r="X633" s="21"/>
      <c r="Y633" s="21"/>
      <c r="Z633" s="779"/>
      <c r="AA633" s="21"/>
      <c r="AB633" s="30"/>
      <c r="AC633" s="30"/>
      <c r="AD633" s="30"/>
      <c r="AE633" s="13"/>
      <c r="AF633" s="13"/>
      <c r="AG633" s="13"/>
      <c r="AH633" s="13"/>
      <c r="AI633" s="13"/>
      <c r="AJ633" s="13"/>
      <c r="AK633" s="13"/>
      <c r="AL633" s="13"/>
      <c r="AM633" s="13"/>
      <c r="AN633" s="30"/>
      <c r="AO633" s="31"/>
      <c r="AP633" s="39"/>
      <c r="AQ633" s="39"/>
      <c r="AR633" s="31"/>
      <c r="AS633" s="39"/>
      <c r="AT633" s="39"/>
      <c r="AU633" s="39"/>
      <c r="AV633" s="39"/>
      <c r="AW633" s="39"/>
      <c r="AX633" s="13"/>
      <c r="AY633" s="13"/>
      <c r="AZ633" s="13"/>
      <c r="BA633" s="13"/>
      <c r="BB633" s="291"/>
      <c r="BC633" s="302"/>
      <c r="BI633" s="287"/>
    </row>
    <row r="634" spans="1:61" s="282" customFormat="1">
      <c r="A634" s="31"/>
      <c r="B634" s="31"/>
      <c r="C634" s="166"/>
      <c r="D634" s="261"/>
      <c r="E634" s="261"/>
      <c r="F634" s="261"/>
      <c r="G634" s="261"/>
      <c r="H634" s="261"/>
      <c r="I634" s="261"/>
      <c r="J634" s="261"/>
      <c r="K634" s="261"/>
      <c r="L634" s="33"/>
      <c r="M634" s="261"/>
      <c r="N634" s="638"/>
      <c r="O634" s="638"/>
      <c r="P634" s="34"/>
      <c r="Q634" s="35"/>
      <c r="R634" s="36"/>
      <c r="S634" s="37"/>
      <c r="T634" s="21"/>
      <c r="U634" s="495"/>
      <c r="V634" s="38"/>
      <c r="W634" s="21"/>
      <c r="X634" s="21"/>
      <c r="Y634" s="21"/>
      <c r="Z634" s="779"/>
      <c r="AA634" s="21"/>
      <c r="AB634" s="30"/>
      <c r="AC634" s="30"/>
      <c r="AD634" s="30"/>
      <c r="AE634" s="13"/>
      <c r="AF634" s="13"/>
      <c r="AG634" s="13"/>
      <c r="AH634" s="13"/>
      <c r="AI634" s="13"/>
      <c r="AJ634" s="13"/>
      <c r="AK634" s="13"/>
      <c r="AL634" s="13"/>
      <c r="AM634" s="13"/>
      <c r="AN634" s="30"/>
      <c r="AO634" s="31"/>
      <c r="AP634" s="39"/>
      <c r="AQ634" s="39"/>
      <c r="AR634" s="31"/>
      <c r="AS634" s="39"/>
      <c r="AT634" s="39"/>
      <c r="AU634" s="39"/>
      <c r="AV634" s="39"/>
      <c r="AW634" s="39"/>
      <c r="AX634" s="13"/>
      <c r="AY634" s="13"/>
      <c r="AZ634" s="13"/>
      <c r="BA634" s="13"/>
      <c r="BB634" s="291"/>
      <c r="BC634" s="302"/>
      <c r="BI634" s="287"/>
    </row>
    <row r="635" spans="1:61" s="282" customFormat="1">
      <c r="A635" s="31"/>
      <c r="B635" s="31"/>
      <c r="C635" s="166"/>
      <c r="D635" s="261"/>
      <c r="E635" s="261"/>
      <c r="F635" s="261"/>
      <c r="G635" s="261"/>
      <c r="H635" s="261"/>
      <c r="I635" s="261"/>
      <c r="J635" s="261"/>
      <c r="K635" s="261"/>
      <c r="L635" s="33"/>
      <c r="M635" s="261"/>
      <c r="N635" s="638"/>
      <c r="O635" s="638"/>
      <c r="P635" s="34"/>
      <c r="Q635" s="35"/>
      <c r="R635" s="36"/>
      <c r="S635" s="37"/>
      <c r="T635" s="21"/>
      <c r="U635" s="495"/>
      <c r="V635" s="38"/>
      <c r="W635" s="21"/>
      <c r="X635" s="21"/>
      <c r="Y635" s="21"/>
      <c r="Z635" s="779"/>
      <c r="AA635" s="21"/>
      <c r="AB635" s="30"/>
      <c r="AC635" s="30"/>
      <c r="AD635" s="30"/>
      <c r="AE635" s="13"/>
      <c r="AF635" s="13"/>
      <c r="AG635" s="13"/>
      <c r="AH635" s="13"/>
      <c r="AI635" s="13"/>
      <c r="AJ635" s="13"/>
      <c r="AK635" s="13"/>
      <c r="AL635" s="13"/>
      <c r="AM635" s="13"/>
      <c r="AN635" s="30"/>
      <c r="AO635" s="31"/>
      <c r="AP635" s="39"/>
      <c r="AQ635" s="39"/>
      <c r="AR635" s="31"/>
      <c r="AS635" s="39"/>
      <c r="AT635" s="39"/>
      <c r="AU635" s="39"/>
      <c r="AV635" s="39"/>
      <c r="AW635" s="39"/>
      <c r="AX635" s="13"/>
      <c r="AY635" s="13"/>
      <c r="AZ635" s="13"/>
      <c r="BA635" s="13"/>
      <c r="BB635" s="291"/>
      <c r="BC635" s="302"/>
      <c r="BI635" s="287"/>
    </row>
    <row r="636" spans="1:61" s="282" customFormat="1">
      <c r="A636" s="31"/>
      <c r="B636" s="31"/>
      <c r="C636" s="166"/>
      <c r="D636" s="261"/>
      <c r="E636" s="261"/>
      <c r="F636" s="261"/>
      <c r="G636" s="261"/>
      <c r="H636" s="261"/>
      <c r="I636" s="261"/>
      <c r="J636" s="261"/>
      <c r="K636" s="261"/>
      <c r="L636" s="33"/>
      <c r="M636" s="261"/>
      <c r="N636" s="638"/>
      <c r="O636" s="638"/>
      <c r="P636" s="34"/>
      <c r="Q636" s="35"/>
      <c r="R636" s="36"/>
      <c r="S636" s="37"/>
      <c r="T636" s="21"/>
      <c r="U636" s="495"/>
      <c r="V636" s="38"/>
      <c r="W636" s="21"/>
      <c r="X636" s="21"/>
      <c r="Y636" s="21"/>
      <c r="Z636" s="779"/>
      <c r="AA636" s="21"/>
      <c r="AB636" s="30"/>
      <c r="AC636" s="30"/>
      <c r="AD636" s="30"/>
      <c r="AE636" s="13"/>
      <c r="AF636" s="13"/>
      <c r="AG636" s="13"/>
      <c r="AH636" s="13"/>
      <c r="AI636" s="13"/>
      <c r="AJ636" s="13"/>
      <c r="AK636" s="13"/>
      <c r="AL636" s="13"/>
      <c r="AM636" s="13"/>
      <c r="AN636" s="30"/>
      <c r="AO636" s="31"/>
      <c r="AP636" s="39"/>
      <c r="AQ636" s="39"/>
      <c r="AR636" s="31"/>
      <c r="AS636" s="39"/>
      <c r="AT636" s="39"/>
      <c r="AU636" s="39"/>
      <c r="AV636" s="39"/>
      <c r="AW636" s="39"/>
      <c r="AX636" s="13"/>
      <c r="AY636" s="13"/>
      <c r="AZ636" s="13"/>
      <c r="BA636" s="13"/>
      <c r="BB636" s="291"/>
      <c r="BC636" s="302"/>
      <c r="BI636" s="287"/>
    </row>
    <row r="637" spans="1:61" s="282" customFormat="1">
      <c r="A637" s="31"/>
      <c r="B637" s="31"/>
      <c r="C637" s="166"/>
      <c r="D637" s="261"/>
      <c r="E637" s="261"/>
      <c r="F637" s="261"/>
      <c r="G637" s="261"/>
      <c r="H637" s="261"/>
      <c r="I637" s="261"/>
      <c r="J637" s="261"/>
      <c r="K637" s="261"/>
      <c r="L637" s="33"/>
      <c r="M637" s="261"/>
      <c r="N637" s="638"/>
      <c r="O637" s="638"/>
      <c r="P637" s="34"/>
      <c r="Q637" s="35"/>
      <c r="R637" s="36"/>
      <c r="S637" s="37"/>
      <c r="T637" s="21"/>
      <c r="U637" s="495"/>
      <c r="V637" s="38"/>
      <c r="W637" s="21"/>
      <c r="X637" s="21"/>
      <c r="Y637" s="21"/>
      <c r="Z637" s="779"/>
      <c r="AA637" s="21"/>
      <c r="AB637" s="30"/>
      <c r="AC637" s="30"/>
      <c r="AD637" s="30"/>
      <c r="AE637" s="13"/>
      <c r="AF637" s="13"/>
      <c r="AG637" s="13"/>
      <c r="AH637" s="13"/>
      <c r="AI637" s="13"/>
      <c r="AJ637" s="13"/>
      <c r="AK637" s="13"/>
      <c r="AL637" s="13"/>
      <c r="AM637" s="13"/>
      <c r="AN637" s="30"/>
      <c r="AO637" s="31"/>
      <c r="AP637" s="39"/>
      <c r="AQ637" s="39"/>
      <c r="AR637" s="31"/>
      <c r="AS637" s="39"/>
      <c r="AT637" s="39"/>
      <c r="AU637" s="39"/>
      <c r="AV637" s="39"/>
      <c r="AW637" s="39"/>
      <c r="AX637" s="13"/>
      <c r="AY637" s="13"/>
      <c r="AZ637" s="13"/>
      <c r="BA637" s="13"/>
      <c r="BB637" s="291"/>
      <c r="BC637" s="302"/>
      <c r="BI637" s="287"/>
    </row>
    <row r="638" spans="1:61" s="282" customFormat="1">
      <c r="A638" s="31"/>
      <c r="B638" s="31"/>
      <c r="C638" s="166"/>
      <c r="D638" s="261"/>
      <c r="E638" s="261"/>
      <c r="F638" s="261"/>
      <c r="G638" s="261"/>
      <c r="H638" s="261"/>
      <c r="I638" s="261"/>
      <c r="J638" s="261"/>
      <c r="K638" s="261"/>
      <c r="L638" s="33"/>
      <c r="M638" s="261"/>
      <c r="N638" s="638"/>
      <c r="O638" s="638"/>
      <c r="P638" s="34"/>
      <c r="Q638" s="35"/>
      <c r="R638" s="36"/>
      <c r="S638" s="37"/>
      <c r="T638" s="21"/>
      <c r="U638" s="495"/>
      <c r="V638" s="38"/>
      <c r="W638" s="21"/>
      <c r="X638" s="21"/>
      <c r="Y638" s="21"/>
      <c r="Z638" s="779"/>
      <c r="AA638" s="21"/>
      <c r="AB638" s="30"/>
      <c r="AC638" s="30"/>
      <c r="AD638" s="30"/>
      <c r="AE638" s="13"/>
      <c r="AF638" s="13"/>
      <c r="AG638" s="13"/>
      <c r="AH638" s="13"/>
      <c r="AI638" s="13"/>
      <c r="AJ638" s="13"/>
      <c r="AK638" s="13"/>
      <c r="AL638" s="13"/>
      <c r="AM638" s="13"/>
      <c r="AN638" s="30"/>
      <c r="AO638" s="31"/>
      <c r="AP638" s="39"/>
      <c r="AQ638" s="39"/>
      <c r="AR638" s="31"/>
      <c r="AS638" s="39"/>
      <c r="AT638" s="39"/>
      <c r="AU638" s="39"/>
      <c r="AV638" s="39"/>
      <c r="AW638" s="39"/>
      <c r="AX638" s="13"/>
      <c r="AY638" s="13"/>
      <c r="AZ638" s="13"/>
      <c r="BA638" s="13"/>
      <c r="BB638" s="291"/>
      <c r="BC638" s="302"/>
      <c r="BI638" s="287"/>
    </row>
    <row r="639" spans="1:61" s="282" customFormat="1">
      <c r="A639" s="31"/>
      <c r="B639" s="31"/>
      <c r="C639" s="166"/>
      <c r="D639" s="261"/>
      <c r="E639" s="261"/>
      <c r="F639" s="261"/>
      <c r="G639" s="261"/>
      <c r="H639" s="261"/>
      <c r="I639" s="261"/>
      <c r="J639" s="261"/>
      <c r="K639" s="261"/>
      <c r="L639" s="33"/>
      <c r="M639" s="261"/>
      <c r="N639" s="638"/>
      <c r="O639" s="638"/>
      <c r="P639" s="34"/>
      <c r="Q639" s="35"/>
      <c r="R639" s="36"/>
      <c r="S639" s="37"/>
      <c r="T639" s="21"/>
      <c r="U639" s="495"/>
      <c r="V639" s="38"/>
      <c r="W639" s="21"/>
      <c r="X639" s="21"/>
      <c r="Y639" s="21"/>
      <c r="Z639" s="779"/>
      <c r="AA639" s="21"/>
      <c r="AB639" s="30"/>
      <c r="AC639" s="30"/>
      <c r="AD639" s="30"/>
      <c r="AE639" s="13"/>
      <c r="AF639" s="13"/>
      <c r="AG639" s="13"/>
      <c r="AH639" s="13"/>
      <c r="AI639" s="13"/>
      <c r="AJ639" s="13"/>
      <c r="AK639" s="13"/>
      <c r="AL639" s="13"/>
      <c r="AM639" s="13"/>
      <c r="AN639" s="30"/>
      <c r="AO639" s="31"/>
      <c r="AP639" s="39"/>
      <c r="AQ639" s="39"/>
      <c r="AR639" s="31"/>
      <c r="AS639" s="39"/>
      <c r="AT639" s="39"/>
      <c r="AU639" s="39"/>
      <c r="AV639" s="39"/>
      <c r="AW639" s="39"/>
      <c r="AX639" s="13"/>
      <c r="AY639" s="13"/>
      <c r="AZ639" s="13"/>
      <c r="BA639" s="13"/>
      <c r="BB639" s="291"/>
      <c r="BC639" s="302"/>
      <c r="BI639" s="287"/>
    </row>
    <row r="640" spans="1:61" s="282" customFormat="1">
      <c r="A640" s="31"/>
      <c r="B640" s="31"/>
      <c r="C640" s="166"/>
      <c r="D640" s="261"/>
      <c r="E640" s="261"/>
      <c r="F640" s="261"/>
      <c r="G640" s="261"/>
      <c r="H640" s="261"/>
      <c r="I640" s="261"/>
      <c r="J640" s="261"/>
      <c r="K640" s="261"/>
      <c r="L640" s="33"/>
      <c r="M640" s="261"/>
      <c r="N640" s="638"/>
      <c r="O640" s="638"/>
      <c r="P640" s="34"/>
      <c r="Q640" s="35"/>
      <c r="R640" s="36"/>
      <c r="S640" s="37"/>
      <c r="T640" s="21"/>
      <c r="U640" s="495"/>
      <c r="V640" s="38"/>
      <c r="W640" s="21"/>
      <c r="X640" s="21"/>
      <c r="Y640" s="21"/>
      <c r="Z640" s="779"/>
      <c r="AA640" s="21"/>
      <c r="AB640" s="30"/>
      <c r="AC640" s="30"/>
      <c r="AD640" s="30"/>
      <c r="AE640" s="13"/>
      <c r="AF640" s="13"/>
      <c r="AG640" s="13"/>
      <c r="AH640" s="13"/>
      <c r="AI640" s="13"/>
      <c r="AJ640" s="13"/>
      <c r="AK640" s="13"/>
      <c r="AL640" s="13"/>
      <c r="AM640" s="13"/>
      <c r="AN640" s="30"/>
      <c r="AO640" s="31"/>
      <c r="AP640" s="39"/>
      <c r="AQ640" s="39"/>
      <c r="AR640" s="31"/>
      <c r="AS640" s="39"/>
      <c r="AT640" s="39"/>
      <c r="AU640" s="39"/>
      <c r="AV640" s="39"/>
      <c r="AW640" s="39"/>
      <c r="AX640" s="13"/>
      <c r="AY640" s="13"/>
      <c r="AZ640" s="13"/>
      <c r="BA640" s="13"/>
      <c r="BB640" s="291"/>
      <c r="BC640" s="302"/>
      <c r="BI640" s="287"/>
    </row>
    <row r="641" spans="1:61" s="282" customFormat="1">
      <c r="A641" s="31"/>
      <c r="B641" s="31"/>
      <c r="C641" s="166"/>
      <c r="D641" s="261"/>
      <c r="E641" s="261"/>
      <c r="F641" s="261"/>
      <c r="G641" s="261"/>
      <c r="H641" s="261"/>
      <c r="I641" s="261"/>
      <c r="J641" s="261"/>
      <c r="K641" s="261"/>
      <c r="L641" s="33"/>
      <c r="M641" s="261"/>
      <c r="N641" s="638"/>
      <c r="O641" s="638"/>
      <c r="P641" s="34"/>
      <c r="Q641" s="35"/>
      <c r="R641" s="36"/>
      <c r="S641" s="37"/>
      <c r="T641" s="21"/>
      <c r="U641" s="495"/>
      <c r="V641" s="38"/>
      <c r="W641" s="21"/>
      <c r="X641" s="21"/>
      <c r="Y641" s="21"/>
      <c r="Z641" s="779"/>
      <c r="AA641" s="21"/>
      <c r="AB641" s="30"/>
      <c r="AC641" s="30"/>
      <c r="AD641" s="30"/>
      <c r="AE641" s="13"/>
      <c r="AF641" s="13"/>
      <c r="AG641" s="13"/>
      <c r="AH641" s="13"/>
      <c r="AI641" s="13"/>
      <c r="AJ641" s="13"/>
      <c r="AK641" s="13"/>
      <c r="AL641" s="13"/>
      <c r="AM641" s="13"/>
      <c r="AN641" s="30"/>
      <c r="AO641" s="31"/>
      <c r="AP641" s="39"/>
      <c r="AQ641" s="39"/>
      <c r="AR641" s="31"/>
      <c r="AS641" s="39"/>
      <c r="AT641" s="39"/>
      <c r="AU641" s="39"/>
      <c r="AV641" s="39"/>
      <c r="AW641" s="39"/>
      <c r="AX641" s="13"/>
      <c r="AY641" s="13"/>
      <c r="AZ641" s="13"/>
      <c r="BA641" s="13"/>
      <c r="BB641" s="291"/>
      <c r="BC641" s="302"/>
      <c r="BI641" s="287"/>
    </row>
    <row r="642" spans="1:61" s="282" customFormat="1">
      <c r="A642" s="31"/>
      <c r="B642" s="31"/>
      <c r="C642" s="166"/>
      <c r="D642" s="261"/>
      <c r="E642" s="261"/>
      <c r="F642" s="261"/>
      <c r="G642" s="261"/>
      <c r="H642" s="261"/>
      <c r="I642" s="261"/>
      <c r="J642" s="261"/>
      <c r="K642" s="261"/>
      <c r="L642" s="33"/>
      <c r="M642" s="261"/>
      <c r="N642" s="638"/>
      <c r="O642" s="638"/>
      <c r="P642" s="34"/>
      <c r="Q642" s="35"/>
      <c r="R642" s="36"/>
      <c r="S642" s="37"/>
      <c r="T642" s="21"/>
      <c r="U642" s="495"/>
      <c r="V642" s="38"/>
      <c r="W642" s="21"/>
      <c r="X642" s="21"/>
      <c r="Y642" s="21"/>
      <c r="Z642" s="779"/>
      <c r="AA642" s="21"/>
      <c r="AB642" s="30"/>
      <c r="AC642" s="30"/>
      <c r="AD642" s="30"/>
      <c r="AE642" s="13"/>
      <c r="AF642" s="13"/>
      <c r="AG642" s="13"/>
      <c r="AH642" s="13"/>
      <c r="AI642" s="13"/>
      <c r="AJ642" s="13"/>
      <c r="AK642" s="13"/>
      <c r="AL642" s="13"/>
      <c r="AM642" s="13"/>
      <c r="AN642" s="30"/>
      <c r="AO642" s="31"/>
      <c r="AP642" s="39"/>
      <c r="AQ642" s="39"/>
      <c r="AR642" s="31"/>
      <c r="AS642" s="39"/>
      <c r="AT642" s="39"/>
      <c r="AU642" s="39"/>
      <c r="AV642" s="39"/>
      <c r="AW642" s="39"/>
      <c r="AX642" s="13"/>
      <c r="AY642" s="13"/>
      <c r="AZ642" s="13"/>
      <c r="BA642" s="13"/>
      <c r="BB642" s="291"/>
      <c r="BC642" s="302"/>
      <c r="BI642" s="287"/>
    </row>
    <row r="643" spans="1:61" s="282" customFormat="1">
      <c r="A643" s="31"/>
      <c r="B643" s="31"/>
      <c r="C643" s="166"/>
      <c r="D643" s="261"/>
      <c r="E643" s="261"/>
      <c r="F643" s="261"/>
      <c r="G643" s="261"/>
      <c r="H643" s="261"/>
      <c r="I643" s="261"/>
      <c r="J643" s="261"/>
      <c r="K643" s="261"/>
      <c r="L643" s="33"/>
      <c r="M643" s="261"/>
      <c r="N643" s="638"/>
      <c r="O643" s="638"/>
      <c r="P643" s="34"/>
      <c r="Q643" s="35"/>
      <c r="R643" s="36"/>
      <c r="S643" s="37"/>
      <c r="T643" s="21"/>
      <c r="U643" s="495"/>
      <c r="V643" s="38"/>
      <c r="W643" s="21"/>
      <c r="X643" s="21"/>
      <c r="Y643" s="21"/>
      <c r="Z643" s="779"/>
      <c r="AA643" s="21"/>
      <c r="AB643" s="30"/>
      <c r="AC643" s="30"/>
      <c r="AD643" s="30"/>
      <c r="AE643" s="13"/>
      <c r="AF643" s="13"/>
      <c r="AG643" s="13"/>
      <c r="AH643" s="13"/>
      <c r="AI643" s="13"/>
      <c r="AJ643" s="13"/>
      <c r="AK643" s="13"/>
      <c r="AL643" s="13"/>
      <c r="AM643" s="13"/>
      <c r="AN643" s="30"/>
      <c r="AO643" s="31"/>
      <c r="AP643" s="39"/>
      <c r="AQ643" s="39"/>
      <c r="AR643" s="31"/>
      <c r="AS643" s="39"/>
      <c r="AT643" s="39"/>
      <c r="AU643" s="39"/>
      <c r="AV643" s="39"/>
      <c r="AW643" s="39"/>
      <c r="AX643" s="13"/>
      <c r="AY643" s="13"/>
      <c r="AZ643" s="13"/>
      <c r="BA643" s="13"/>
      <c r="BB643" s="291"/>
      <c r="BC643" s="302"/>
      <c r="BI643" s="287"/>
    </row>
    <row r="644" spans="1:61" s="282" customFormat="1">
      <c r="A644" s="31"/>
      <c r="B644" s="31"/>
      <c r="C644" s="166"/>
      <c r="D644" s="261"/>
      <c r="E644" s="261"/>
      <c r="F644" s="261"/>
      <c r="G644" s="261"/>
      <c r="H644" s="261"/>
      <c r="I644" s="261"/>
      <c r="J644" s="261"/>
      <c r="K644" s="261"/>
      <c r="L644" s="33"/>
      <c r="M644" s="261"/>
      <c r="N644" s="638"/>
      <c r="O644" s="638"/>
      <c r="P644" s="34"/>
      <c r="Q644" s="35"/>
      <c r="R644" s="36"/>
      <c r="S644" s="37"/>
      <c r="T644" s="21"/>
      <c r="U644" s="495"/>
      <c r="V644" s="38"/>
      <c r="W644" s="21"/>
      <c r="X644" s="21"/>
      <c r="Y644" s="21"/>
      <c r="Z644" s="779"/>
      <c r="AA644" s="21"/>
      <c r="AB644" s="30"/>
      <c r="AC644" s="30"/>
      <c r="AD644" s="30"/>
      <c r="AE644" s="13"/>
      <c r="AF644" s="13"/>
      <c r="AG644" s="13"/>
      <c r="AH644" s="13"/>
      <c r="AI644" s="13"/>
      <c r="AJ644" s="13"/>
      <c r="AK644" s="13"/>
      <c r="AL644" s="13"/>
      <c r="AM644" s="13"/>
      <c r="AN644" s="30"/>
      <c r="AO644" s="31"/>
      <c r="AP644" s="39"/>
      <c r="AQ644" s="39"/>
      <c r="AR644" s="31"/>
      <c r="AS644" s="39"/>
      <c r="AT644" s="39"/>
      <c r="AU644" s="39"/>
      <c r="AV644" s="39"/>
      <c r="AW644" s="39"/>
      <c r="AX644" s="13"/>
      <c r="AY644" s="13"/>
      <c r="AZ644" s="13"/>
      <c r="BA644" s="13"/>
      <c r="BB644" s="291"/>
      <c r="BC644" s="302"/>
      <c r="BI644" s="287"/>
    </row>
    <row r="645" spans="1:61" s="282" customFormat="1">
      <c r="A645" s="31"/>
      <c r="B645" s="31"/>
      <c r="C645" s="166"/>
      <c r="D645" s="261"/>
      <c r="E645" s="261"/>
      <c r="F645" s="261"/>
      <c r="G645" s="261"/>
      <c r="H645" s="261"/>
      <c r="I645" s="261"/>
      <c r="J645" s="261"/>
      <c r="K645" s="261"/>
      <c r="L645" s="33"/>
      <c r="M645" s="261"/>
      <c r="N645" s="638"/>
      <c r="O645" s="638"/>
      <c r="P645" s="34"/>
      <c r="Q645" s="35"/>
      <c r="R645" s="36"/>
      <c r="S645" s="37"/>
      <c r="T645" s="21"/>
      <c r="U645" s="495"/>
      <c r="V645" s="38"/>
      <c r="W645" s="21"/>
      <c r="X645" s="21"/>
      <c r="Y645" s="21"/>
      <c r="Z645" s="779"/>
      <c r="AA645" s="21"/>
      <c r="AB645" s="30"/>
      <c r="AC645" s="30"/>
      <c r="AD645" s="30"/>
      <c r="AE645" s="13"/>
      <c r="AF645" s="13"/>
      <c r="AG645" s="13"/>
      <c r="AH645" s="13"/>
      <c r="AI645" s="13"/>
      <c r="AJ645" s="13"/>
      <c r="AK645" s="13"/>
      <c r="AL645" s="13"/>
      <c r="AM645" s="13"/>
      <c r="AN645" s="30"/>
      <c r="AO645" s="31"/>
      <c r="AP645" s="39"/>
      <c r="AQ645" s="39"/>
      <c r="AR645" s="31"/>
      <c r="AS645" s="39"/>
      <c r="AT645" s="39"/>
      <c r="AU645" s="39"/>
      <c r="AV645" s="39"/>
      <c r="AW645" s="39"/>
      <c r="AX645" s="13"/>
      <c r="AY645" s="13"/>
      <c r="AZ645" s="13"/>
      <c r="BA645" s="13"/>
      <c r="BB645" s="291"/>
      <c r="BC645" s="302"/>
      <c r="BI645" s="287"/>
    </row>
    <row r="646" spans="1:61" s="282" customFormat="1">
      <c r="A646" s="31"/>
      <c r="B646" s="31"/>
      <c r="C646" s="166"/>
      <c r="D646" s="261"/>
      <c r="E646" s="261"/>
      <c r="F646" s="261"/>
      <c r="G646" s="261"/>
      <c r="H646" s="261"/>
      <c r="I646" s="261"/>
      <c r="J646" s="261"/>
      <c r="K646" s="261"/>
      <c r="L646" s="33"/>
      <c r="M646" s="261"/>
      <c r="N646" s="638"/>
      <c r="O646" s="638"/>
      <c r="P646" s="34"/>
      <c r="Q646" s="35"/>
      <c r="R646" s="36"/>
      <c r="S646" s="37"/>
      <c r="T646" s="21"/>
      <c r="U646" s="495"/>
      <c r="V646" s="38"/>
      <c r="W646" s="21"/>
      <c r="X646" s="21"/>
      <c r="Y646" s="21"/>
      <c r="Z646" s="779"/>
      <c r="AA646" s="21"/>
      <c r="AB646" s="30"/>
      <c r="AC646" s="30"/>
      <c r="AD646" s="30"/>
      <c r="AE646" s="13"/>
      <c r="AF646" s="13"/>
      <c r="AG646" s="13"/>
      <c r="AH646" s="13"/>
      <c r="AI646" s="13"/>
      <c r="AJ646" s="13"/>
      <c r="AK646" s="13"/>
      <c r="AL646" s="13"/>
      <c r="AM646" s="13"/>
      <c r="AN646" s="30"/>
      <c r="AO646" s="31"/>
      <c r="AP646" s="39"/>
      <c r="AQ646" s="39"/>
      <c r="AR646" s="31"/>
      <c r="AS646" s="39"/>
      <c r="AT646" s="39"/>
      <c r="AU646" s="39"/>
      <c r="AV646" s="39"/>
      <c r="AW646" s="39"/>
      <c r="AX646" s="13"/>
      <c r="AY646" s="13"/>
      <c r="AZ646" s="13"/>
      <c r="BA646" s="13"/>
      <c r="BB646" s="291"/>
      <c r="BC646" s="302"/>
      <c r="BI646" s="287"/>
    </row>
    <row r="647" spans="1:61" s="282" customFormat="1">
      <c r="A647" s="31"/>
      <c r="B647" s="31"/>
      <c r="C647" s="166"/>
      <c r="D647" s="261"/>
      <c r="E647" s="261"/>
      <c r="F647" s="261"/>
      <c r="G647" s="261"/>
      <c r="H647" s="261"/>
      <c r="I647" s="261"/>
      <c r="J647" s="261"/>
      <c r="K647" s="261"/>
      <c r="L647" s="33"/>
      <c r="M647" s="261"/>
      <c r="N647" s="638"/>
      <c r="O647" s="638"/>
      <c r="P647" s="34"/>
      <c r="Q647" s="35"/>
      <c r="R647" s="36"/>
      <c r="S647" s="37"/>
      <c r="T647" s="21"/>
      <c r="U647" s="495"/>
      <c r="V647" s="38"/>
      <c r="W647" s="21"/>
      <c r="X647" s="21"/>
      <c r="Y647" s="21"/>
      <c r="Z647" s="779"/>
      <c r="AA647" s="21"/>
      <c r="AB647" s="30"/>
      <c r="AC647" s="30"/>
      <c r="AD647" s="30"/>
      <c r="AE647" s="13"/>
      <c r="AF647" s="13"/>
      <c r="AG647" s="13"/>
      <c r="AH647" s="13"/>
      <c r="AI647" s="13"/>
      <c r="AJ647" s="13"/>
      <c r="AK647" s="13"/>
      <c r="AL647" s="13"/>
      <c r="AM647" s="13"/>
      <c r="AN647" s="30"/>
      <c r="AO647" s="31"/>
      <c r="AP647" s="39"/>
      <c r="AQ647" s="39"/>
      <c r="AR647" s="31"/>
      <c r="AS647" s="39"/>
      <c r="AT647" s="39"/>
      <c r="AU647" s="39"/>
      <c r="AV647" s="39"/>
      <c r="AW647" s="39"/>
      <c r="AX647" s="13"/>
      <c r="AY647" s="13"/>
      <c r="AZ647" s="13"/>
      <c r="BA647" s="13"/>
      <c r="BB647" s="291"/>
      <c r="BC647" s="302"/>
      <c r="BI647" s="287"/>
    </row>
    <row r="648" spans="1:61" s="282" customFormat="1">
      <c r="A648" s="31"/>
      <c r="B648" s="31"/>
      <c r="C648" s="166"/>
      <c r="D648" s="261"/>
      <c r="E648" s="261"/>
      <c r="F648" s="261"/>
      <c r="G648" s="261"/>
      <c r="H648" s="261"/>
      <c r="I648" s="261"/>
      <c r="J648" s="261"/>
      <c r="K648" s="261"/>
      <c r="L648" s="33"/>
      <c r="M648" s="261"/>
      <c r="N648" s="638"/>
      <c r="O648" s="638"/>
      <c r="P648" s="34"/>
      <c r="Q648" s="35"/>
      <c r="R648" s="36"/>
      <c r="S648" s="37"/>
      <c r="T648" s="21"/>
      <c r="U648" s="495"/>
      <c r="V648" s="38"/>
      <c r="W648" s="21"/>
      <c r="X648" s="21"/>
      <c r="Y648" s="21"/>
      <c r="Z648" s="779"/>
      <c r="AA648" s="21"/>
      <c r="AB648" s="30"/>
      <c r="AC648" s="30"/>
      <c r="AD648" s="30"/>
      <c r="AE648" s="13"/>
      <c r="AF648" s="13"/>
      <c r="AG648" s="13"/>
      <c r="AH648" s="13"/>
      <c r="AI648" s="13"/>
      <c r="AJ648" s="13"/>
      <c r="AK648" s="13"/>
      <c r="AL648" s="13"/>
      <c r="AM648" s="13"/>
      <c r="AN648" s="30"/>
      <c r="AO648" s="31"/>
      <c r="AP648" s="39"/>
      <c r="AQ648" s="39"/>
      <c r="AR648" s="31"/>
      <c r="AS648" s="39"/>
      <c r="AT648" s="39"/>
      <c r="AU648" s="39"/>
      <c r="AV648" s="39"/>
      <c r="AW648" s="39"/>
      <c r="AX648" s="13"/>
      <c r="AY648" s="13"/>
      <c r="AZ648" s="13"/>
      <c r="BA648" s="13"/>
      <c r="BB648" s="291"/>
      <c r="BC648" s="302"/>
      <c r="BI648" s="287"/>
    </row>
    <row r="649" spans="1:61" s="282" customFormat="1">
      <c r="A649" s="31"/>
      <c r="B649" s="31"/>
      <c r="C649" s="166"/>
      <c r="D649" s="261"/>
      <c r="E649" s="261"/>
      <c r="F649" s="261"/>
      <c r="G649" s="261"/>
      <c r="H649" s="261"/>
      <c r="I649" s="261"/>
      <c r="J649" s="261"/>
      <c r="K649" s="261"/>
      <c r="L649" s="33"/>
      <c r="M649" s="261"/>
      <c r="N649" s="638"/>
      <c r="O649" s="638"/>
      <c r="P649" s="34"/>
      <c r="Q649" s="35"/>
      <c r="R649" s="36"/>
      <c r="S649" s="37"/>
      <c r="T649" s="21"/>
      <c r="U649" s="495"/>
      <c r="V649" s="38"/>
      <c r="W649" s="21"/>
      <c r="X649" s="21"/>
      <c r="Y649" s="21"/>
      <c r="Z649" s="779"/>
      <c r="AA649" s="21"/>
      <c r="AB649" s="30"/>
      <c r="AC649" s="30"/>
      <c r="AD649" s="30"/>
      <c r="AE649" s="13"/>
      <c r="AF649" s="13"/>
      <c r="AG649" s="13"/>
      <c r="AH649" s="13"/>
      <c r="AI649" s="13"/>
      <c r="AJ649" s="13"/>
      <c r="AK649" s="13"/>
      <c r="AL649" s="13"/>
      <c r="AM649" s="13"/>
      <c r="AN649" s="30"/>
      <c r="AO649" s="31"/>
      <c r="AP649" s="39"/>
      <c r="AQ649" s="39"/>
      <c r="AR649" s="31"/>
      <c r="AS649" s="39"/>
      <c r="AT649" s="39"/>
      <c r="AU649" s="39"/>
      <c r="AV649" s="39"/>
      <c r="AW649" s="39"/>
      <c r="AX649" s="13"/>
      <c r="AY649" s="13"/>
      <c r="AZ649" s="13"/>
      <c r="BA649" s="13"/>
      <c r="BB649" s="291"/>
      <c r="BC649" s="302"/>
      <c r="BI649" s="287"/>
    </row>
    <row r="650" spans="1:61" s="282" customFormat="1">
      <c r="A650" s="31"/>
      <c r="B650" s="31"/>
      <c r="C650" s="166"/>
      <c r="D650" s="261"/>
      <c r="E650" s="261"/>
      <c r="F650" s="261"/>
      <c r="G650" s="261"/>
      <c r="H650" s="261"/>
      <c r="I650" s="261"/>
      <c r="J650" s="261"/>
      <c r="K650" s="261"/>
      <c r="L650" s="33"/>
      <c r="M650" s="261"/>
      <c r="N650" s="638"/>
      <c r="O650" s="638"/>
      <c r="P650" s="34"/>
      <c r="Q650" s="35"/>
      <c r="R650" s="36"/>
      <c r="S650" s="37"/>
      <c r="T650" s="21"/>
      <c r="U650" s="495"/>
      <c r="V650" s="38"/>
      <c r="W650" s="21"/>
      <c r="X650" s="21"/>
      <c r="Y650" s="21"/>
      <c r="Z650" s="779"/>
      <c r="AA650" s="21"/>
      <c r="AB650" s="30"/>
      <c r="AC650" s="30"/>
      <c r="AD650" s="30"/>
      <c r="AE650" s="13"/>
      <c r="AF650" s="13"/>
      <c r="AG650" s="13"/>
      <c r="AH650" s="13"/>
      <c r="AI650" s="13"/>
      <c r="AJ650" s="13"/>
      <c r="AK650" s="13"/>
      <c r="AL650" s="13"/>
      <c r="AM650" s="13"/>
      <c r="AN650" s="30"/>
      <c r="AO650" s="31"/>
      <c r="AP650" s="39"/>
      <c r="AQ650" s="39"/>
      <c r="AR650" s="31"/>
      <c r="AS650" s="39"/>
      <c r="AT650" s="39"/>
      <c r="AU650" s="39"/>
      <c r="AV650" s="39"/>
      <c r="AW650" s="39"/>
      <c r="AX650" s="13"/>
      <c r="AY650" s="13"/>
      <c r="AZ650" s="13"/>
      <c r="BA650" s="13"/>
      <c r="BB650" s="291"/>
      <c r="BC650" s="302"/>
      <c r="BI650" s="287"/>
    </row>
    <row r="651" spans="1:61" s="282" customFormat="1">
      <c r="A651" s="31"/>
      <c r="B651" s="31"/>
      <c r="C651" s="166"/>
      <c r="D651" s="261"/>
      <c r="E651" s="261"/>
      <c r="F651" s="261"/>
      <c r="G651" s="261"/>
      <c r="H651" s="261"/>
      <c r="I651" s="261"/>
      <c r="J651" s="261"/>
      <c r="K651" s="261"/>
      <c r="L651" s="33"/>
      <c r="M651" s="261"/>
      <c r="N651" s="638"/>
      <c r="O651" s="638"/>
      <c r="P651" s="34"/>
      <c r="Q651" s="35"/>
      <c r="R651" s="36"/>
      <c r="S651" s="37"/>
      <c r="T651" s="21"/>
      <c r="U651" s="495"/>
      <c r="V651" s="38"/>
      <c r="W651" s="21"/>
      <c r="X651" s="21"/>
      <c r="Y651" s="21"/>
      <c r="Z651" s="779"/>
      <c r="AA651" s="21"/>
      <c r="AB651" s="30"/>
      <c r="AC651" s="30"/>
      <c r="AD651" s="30"/>
      <c r="AE651" s="13"/>
      <c r="AF651" s="13"/>
      <c r="AG651" s="13"/>
      <c r="AH651" s="13"/>
      <c r="AI651" s="13"/>
      <c r="AJ651" s="13"/>
      <c r="AK651" s="13"/>
      <c r="AL651" s="13"/>
      <c r="AM651" s="13"/>
      <c r="AN651" s="30"/>
      <c r="AO651" s="31"/>
      <c r="AP651" s="39"/>
      <c r="AQ651" s="39"/>
      <c r="AR651" s="31"/>
      <c r="AS651" s="39"/>
      <c r="AT651" s="39"/>
      <c r="AU651" s="39"/>
      <c r="AV651" s="39"/>
      <c r="AW651" s="39"/>
      <c r="AX651" s="13"/>
      <c r="AY651" s="13"/>
      <c r="AZ651" s="13"/>
      <c r="BA651" s="13"/>
      <c r="BB651" s="291"/>
      <c r="BC651" s="302"/>
      <c r="BI651" s="287"/>
    </row>
    <row r="652" spans="1:61" s="282" customFormat="1">
      <c r="A652" s="31"/>
      <c r="B652" s="31"/>
      <c r="C652" s="166"/>
      <c r="D652" s="261"/>
      <c r="E652" s="261"/>
      <c r="F652" s="261"/>
      <c r="G652" s="261"/>
      <c r="H652" s="261"/>
      <c r="I652" s="261"/>
      <c r="J652" s="261"/>
      <c r="K652" s="261"/>
      <c r="L652" s="33"/>
      <c r="M652" s="261"/>
      <c r="N652" s="638"/>
      <c r="O652" s="638"/>
      <c r="P652" s="34"/>
      <c r="Q652" s="35"/>
      <c r="R652" s="36"/>
      <c r="S652" s="37"/>
      <c r="T652" s="21"/>
      <c r="U652" s="495"/>
      <c r="V652" s="38"/>
      <c r="W652" s="21"/>
      <c r="X652" s="21"/>
      <c r="Y652" s="21"/>
      <c r="Z652" s="779"/>
      <c r="AA652" s="21"/>
      <c r="AB652" s="30"/>
      <c r="AC652" s="30"/>
      <c r="AD652" s="30"/>
      <c r="AE652" s="13"/>
      <c r="AF652" s="13"/>
      <c r="AG652" s="13"/>
      <c r="AH652" s="13"/>
      <c r="AI652" s="13"/>
      <c r="AJ652" s="13"/>
      <c r="AK652" s="13"/>
      <c r="AL652" s="13"/>
      <c r="AM652" s="13"/>
      <c r="AN652" s="30"/>
      <c r="AO652" s="31"/>
      <c r="AP652" s="39"/>
      <c r="AQ652" s="39"/>
      <c r="AR652" s="31"/>
      <c r="AS652" s="39"/>
      <c r="AT652" s="39"/>
      <c r="AU652" s="39"/>
      <c r="AV652" s="39"/>
      <c r="AW652" s="39"/>
      <c r="AX652" s="13"/>
      <c r="AY652" s="13"/>
      <c r="AZ652" s="13"/>
      <c r="BA652" s="13"/>
      <c r="BB652" s="291"/>
      <c r="BC652" s="302"/>
      <c r="BI652" s="287"/>
    </row>
    <row r="653" spans="1:61" s="282" customFormat="1">
      <c r="A653" s="31"/>
      <c r="B653" s="31"/>
      <c r="C653" s="166"/>
      <c r="D653" s="261"/>
      <c r="E653" s="261"/>
      <c r="F653" s="261"/>
      <c r="G653" s="261"/>
      <c r="H653" s="261"/>
      <c r="I653" s="261"/>
      <c r="J653" s="261"/>
      <c r="K653" s="261"/>
      <c r="L653" s="33"/>
      <c r="M653" s="261"/>
      <c r="N653" s="638"/>
      <c r="O653" s="638"/>
      <c r="P653" s="34"/>
      <c r="Q653" s="35"/>
      <c r="R653" s="36"/>
      <c r="S653" s="37"/>
      <c r="T653" s="21"/>
      <c r="U653" s="495"/>
      <c r="V653" s="38"/>
      <c r="W653" s="21"/>
      <c r="X653" s="21"/>
      <c r="Y653" s="21"/>
      <c r="Z653" s="779"/>
      <c r="AA653" s="21"/>
      <c r="AB653" s="30"/>
      <c r="AC653" s="30"/>
      <c r="AD653" s="30"/>
      <c r="AE653" s="13"/>
      <c r="AF653" s="13"/>
      <c r="AG653" s="13"/>
      <c r="AH653" s="13"/>
      <c r="AI653" s="13"/>
      <c r="AJ653" s="13"/>
      <c r="AK653" s="13"/>
      <c r="AL653" s="13"/>
      <c r="AM653" s="13"/>
      <c r="AN653" s="30"/>
      <c r="AO653" s="31"/>
      <c r="AP653" s="39"/>
      <c r="AQ653" s="39"/>
      <c r="AR653" s="31"/>
      <c r="AS653" s="39"/>
      <c r="AT653" s="39"/>
      <c r="AU653" s="39"/>
      <c r="AV653" s="39"/>
      <c r="AW653" s="39"/>
      <c r="AX653" s="13"/>
      <c r="AY653" s="13"/>
      <c r="AZ653" s="13"/>
      <c r="BA653" s="13"/>
      <c r="BB653" s="291"/>
      <c r="BC653" s="302"/>
      <c r="BI653" s="287"/>
    </row>
    <row r="654" spans="1:61" s="282" customFormat="1">
      <c r="A654" s="31"/>
      <c r="B654" s="31"/>
      <c r="C654" s="166"/>
      <c r="D654" s="261"/>
      <c r="E654" s="261"/>
      <c r="F654" s="261"/>
      <c r="G654" s="261"/>
      <c r="H654" s="261"/>
      <c r="I654" s="261"/>
      <c r="J654" s="261"/>
      <c r="K654" s="261"/>
      <c r="L654" s="33"/>
      <c r="M654" s="261"/>
      <c r="N654" s="638"/>
      <c r="O654" s="638"/>
      <c r="P654" s="34"/>
      <c r="Q654" s="35"/>
      <c r="R654" s="36"/>
      <c r="S654" s="37"/>
      <c r="T654" s="21"/>
      <c r="U654" s="495"/>
      <c r="V654" s="38"/>
      <c r="W654" s="21"/>
      <c r="X654" s="21"/>
      <c r="Y654" s="21"/>
      <c r="Z654" s="779"/>
      <c r="AA654" s="21"/>
      <c r="AB654" s="30"/>
      <c r="AC654" s="30"/>
      <c r="AD654" s="30"/>
      <c r="AE654" s="13"/>
      <c r="AF654" s="13"/>
      <c r="AG654" s="13"/>
      <c r="AH654" s="13"/>
      <c r="AI654" s="13"/>
      <c r="AJ654" s="13"/>
      <c r="AK654" s="13"/>
      <c r="AL654" s="13"/>
      <c r="AM654" s="13"/>
      <c r="AN654" s="30"/>
      <c r="AO654" s="31"/>
      <c r="AP654" s="39"/>
      <c r="AQ654" s="39"/>
      <c r="AR654" s="31"/>
      <c r="AS654" s="39"/>
      <c r="AT654" s="39"/>
      <c r="AU654" s="39"/>
      <c r="AV654" s="39"/>
      <c r="AW654" s="39"/>
      <c r="AX654" s="13"/>
      <c r="AY654" s="13"/>
      <c r="AZ654" s="13"/>
      <c r="BA654" s="13"/>
      <c r="BB654" s="291"/>
      <c r="BC654" s="302"/>
      <c r="BI654" s="287"/>
    </row>
    <row r="655" spans="1:61" s="282" customFormat="1">
      <c r="A655" s="31"/>
      <c r="B655" s="31"/>
      <c r="C655" s="166"/>
      <c r="D655" s="261"/>
      <c r="E655" s="261"/>
      <c r="F655" s="261"/>
      <c r="G655" s="261"/>
      <c r="H655" s="261"/>
      <c r="I655" s="261"/>
      <c r="J655" s="261"/>
      <c r="K655" s="261"/>
      <c r="L655" s="33"/>
      <c r="M655" s="261"/>
      <c r="N655" s="638"/>
      <c r="O655" s="638"/>
      <c r="P655" s="34"/>
      <c r="Q655" s="35"/>
      <c r="R655" s="36"/>
      <c r="S655" s="37"/>
      <c r="T655" s="21"/>
      <c r="U655" s="495"/>
      <c r="V655" s="38"/>
      <c r="W655" s="21"/>
      <c r="X655" s="21"/>
      <c r="Y655" s="21"/>
      <c r="Z655" s="779"/>
      <c r="AA655" s="21"/>
      <c r="AB655" s="30"/>
      <c r="AC655" s="30"/>
      <c r="AD655" s="30"/>
      <c r="AE655" s="13"/>
      <c r="AF655" s="13"/>
      <c r="AG655" s="13"/>
      <c r="AH655" s="13"/>
      <c r="AI655" s="13"/>
      <c r="AJ655" s="13"/>
      <c r="AK655" s="13"/>
      <c r="AL655" s="13"/>
      <c r="AM655" s="13"/>
      <c r="AN655" s="30"/>
      <c r="AO655" s="31"/>
      <c r="AP655" s="39"/>
      <c r="AQ655" s="39"/>
      <c r="AR655" s="31"/>
      <c r="AS655" s="39"/>
      <c r="AT655" s="39"/>
      <c r="AU655" s="39"/>
      <c r="AV655" s="39"/>
      <c r="AW655" s="39"/>
      <c r="AX655" s="13"/>
      <c r="AY655" s="13"/>
      <c r="AZ655" s="13"/>
      <c r="BA655" s="13"/>
      <c r="BB655" s="291"/>
      <c r="BC655" s="302"/>
      <c r="BI655" s="287"/>
    </row>
    <row r="656" spans="1:61" s="282" customFormat="1">
      <c r="A656" s="31"/>
      <c r="B656" s="31"/>
      <c r="C656" s="166"/>
      <c r="D656" s="261"/>
      <c r="E656" s="261"/>
      <c r="F656" s="261"/>
      <c r="G656" s="261"/>
      <c r="H656" s="261"/>
      <c r="I656" s="261"/>
      <c r="J656" s="261"/>
      <c r="K656" s="261"/>
      <c r="L656" s="33"/>
      <c r="M656" s="261"/>
      <c r="N656" s="638"/>
      <c r="O656" s="638"/>
      <c r="P656" s="34"/>
      <c r="Q656" s="35"/>
      <c r="R656" s="36"/>
      <c r="S656" s="37"/>
      <c r="T656" s="21"/>
      <c r="U656" s="495"/>
      <c r="V656" s="38"/>
      <c r="W656" s="21"/>
      <c r="X656" s="21"/>
      <c r="Y656" s="21"/>
      <c r="Z656" s="779"/>
      <c r="AA656" s="21"/>
      <c r="AB656" s="30"/>
      <c r="AC656" s="30"/>
      <c r="AD656" s="30"/>
      <c r="AE656" s="13"/>
      <c r="AF656" s="13"/>
      <c r="AG656" s="13"/>
      <c r="AH656" s="13"/>
      <c r="AI656" s="13"/>
      <c r="AJ656" s="13"/>
      <c r="AK656" s="13"/>
      <c r="AL656" s="13"/>
      <c r="AM656" s="13"/>
      <c r="AN656" s="30"/>
      <c r="AO656" s="31"/>
      <c r="AP656" s="39"/>
      <c r="AQ656" s="39"/>
      <c r="AR656" s="31"/>
      <c r="AS656" s="39"/>
      <c r="AT656" s="39"/>
      <c r="AU656" s="39"/>
      <c r="AV656" s="39"/>
      <c r="AW656" s="39"/>
      <c r="AX656" s="13"/>
      <c r="AY656" s="13"/>
      <c r="AZ656" s="13"/>
      <c r="BA656" s="13"/>
      <c r="BB656" s="291"/>
      <c r="BC656" s="302"/>
      <c r="BI656" s="287"/>
    </row>
    <row r="657" spans="1:61" s="282" customFormat="1">
      <c r="A657" s="31"/>
      <c r="B657" s="31"/>
      <c r="C657" s="166"/>
      <c r="D657" s="261"/>
      <c r="E657" s="261"/>
      <c r="F657" s="261"/>
      <c r="G657" s="261"/>
      <c r="H657" s="261"/>
      <c r="I657" s="261"/>
      <c r="J657" s="261"/>
      <c r="K657" s="261"/>
      <c r="L657" s="33"/>
      <c r="M657" s="261"/>
      <c r="N657" s="638"/>
      <c r="O657" s="638"/>
      <c r="P657" s="34"/>
      <c r="Q657" s="35"/>
      <c r="R657" s="36"/>
      <c r="S657" s="37"/>
      <c r="T657" s="21"/>
      <c r="U657" s="495"/>
      <c r="V657" s="38"/>
      <c r="W657" s="21"/>
      <c r="X657" s="21"/>
      <c r="Y657" s="21"/>
      <c r="Z657" s="779"/>
      <c r="AA657" s="21"/>
      <c r="AB657" s="30"/>
      <c r="AC657" s="30"/>
      <c r="AD657" s="30"/>
      <c r="AE657" s="13"/>
      <c r="AF657" s="13"/>
      <c r="AG657" s="13"/>
      <c r="AH657" s="13"/>
      <c r="AI657" s="13"/>
      <c r="AJ657" s="13"/>
      <c r="AK657" s="13"/>
      <c r="AL657" s="13"/>
      <c r="AM657" s="13"/>
      <c r="AN657" s="30"/>
      <c r="AO657" s="31"/>
      <c r="AP657" s="39"/>
      <c r="AQ657" s="39"/>
      <c r="AR657" s="31"/>
      <c r="AS657" s="39"/>
      <c r="AT657" s="39"/>
      <c r="AU657" s="39"/>
      <c r="AV657" s="39"/>
      <c r="AW657" s="39"/>
      <c r="AX657" s="13"/>
      <c r="AY657" s="13"/>
      <c r="AZ657" s="13"/>
      <c r="BA657" s="13"/>
      <c r="BB657" s="291"/>
      <c r="BC657" s="302"/>
      <c r="BI657" s="287"/>
    </row>
    <row r="658" spans="1:61" s="282" customFormat="1">
      <c r="A658" s="31"/>
      <c r="B658" s="31"/>
      <c r="C658" s="166"/>
      <c r="D658" s="261"/>
      <c r="E658" s="261"/>
      <c r="F658" s="261"/>
      <c r="G658" s="261"/>
      <c r="H658" s="261"/>
      <c r="I658" s="261"/>
      <c r="J658" s="261"/>
      <c r="K658" s="261"/>
      <c r="L658" s="33"/>
      <c r="M658" s="261"/>
      <c r="N658" s="638"/>
      <c r="O658" s="638"/>
      <c r="P658" s="34"/>
      <c r="Q658" s="35"/>
      <c r="R658" s="36"/>
      <c r="S658" s="37"/>
      <c r="T658" s="21"/>
      <c r="U658" s="495"/>
      <c r="V658" s="38"/>
      <c r="W658" s="21"/>
      <c r="X658" s="21"/>
      <c r="Y658" s="21"/>
      <c r="Z658" s="779"/>
      <c r="AA658" s="21"/>
      <c r="AB658" s="30"/>
      <c r="AC658" s="30"/>
      <c r="AD658" s="30"/>
      <c r="AE658" s="13"/>
      <c r="AF658" s="13"/>
      <c r="AG658" s="13"/>
      <c r="AH658" s="13"/>
      <c r="AI658" s="13"/>
      <c r="AJ658" s="13"/>
      <c r="AK658" s="13"/>
      <c r="AL658" s="13"/>
      <c r="AM658" s="13"/>
      <c r="AN658" s="30"/>
      <c r="AO658" s="31"/>
      <c r="AP658" s="39"/>
      <c r="AQ658" s="39"/>
      <c r="AR658" s="31"/>
      <c r="AS658" s="39"/>
      <c r="AT658" s="39"/>
      <c r="AU658" s="39"/>
      <c r="AV658" s="39"/>
      <c r="AW658" s="39"/>
      <c r="AX658" s="13"/>
      <c r="AY658" s="13"/>
      <c r="AZ658" s="13"/>
      <c r="BA658" s="13"/>
      <c r="BB658" s="291"/>
      <c r="BC658" s="302"/>
      <c r="BI658" s="287"/>
    </row>
    <row r="659" spans="1:61" s="282" customFormat="1">
      <c r="A659" s="31"/>
      <c r="B659" s="31"/>
      <c r="C659" s="166"/>
      <c r="D659" s="261"/>
      <c r="E659" s="261"/>
      <c r="F659" s="261"/>
      <c r="G659" s="261"/>
      <c r="H659" s="261"/>
      <c r="I659" s="261"/>
      <c r="J659" s="261"/>
      <c r="K659" s="261"/>
      <c r="L659" s="33"/>
      <c r="M659" s="261"/>
      <c r="N659" s="638"/>
      <c r="O659" s="638"/>
      <c r="P659" s="34"/>
      <c r="Q659" s="35"/>
      <c r="R659" s="36"/>
      <c r="S659" s="37"/>
      <c r="T659" s="21"/>
      <c r="U659" s="495"/>
      <c r="V659" s="38"/>
      <c r="W659" s="21"/>
      <c r="X659" s="21"/>
      <c r="Y659" s="21"/>
      <c r="Z659" s="779"/>
      <c r="AA659" s="21"/>
      <c r="AB659" s="30"/>
      <c r="AC659" s="30"/>
      <c r="AD659" s="30"/>
      <c r="AE659" s="13"/>
      <c r="AF659" s="13"/>
      <c r="AG659" s="13"/>
      <c r="AH659" s="13"/>
      <c r="AI659" s="13"/>
      <c r="AJ659" s="13"/>
      <c r="AK659" s="13"/>
      <c r="AL659" s="13"/>
      <c r="AM659" s="13"/>
      <c r="AN659" s="30"/>
      <c r="AO659" s="31"/>
      <c r="AP659" s="39"/>
      <c r="AQ659" s="39"/>
      <c r="AR659" s="31"/>
      <c r="AS659" s="39"/>
      <c r="AT659" s="39"/>
      <c r="AU659" s="39"/>
      <c r="AV659" s="39"/>
      <c r="AW659" s="39"/>
      <c r="AX659" s="13"/>
      <c r="AY659" s="13"/>
      <c r="AZ659" s="13"/>
      <c r="BA659" s="13"/>
      <c r="BB659" s="291"/>
      <c r="BC659" s="302"/>
      <c r="BI659" s="287"/>
    </row>
    <row r="660" spans="1:61" s="282" customFormat="1">
      <c r="A660" s="31"/>
      <c r="B660" s="31"/>
      <c r="C660" s="166"/>
      <c r="D660" s="261"/>
      <c r="E660" s="261"/>
      <c r="F660" s="261"/>
      <c r="G660" s="261"/>
      <c r="H660" s="261"/>
      <c r="I660" s="261"/>
      <c r="J660" s="261"/>
      <c r="K660" s="261"/>
      <c r="L660" s="33"/>
      <c r="M660" s="261"/>
      <c r="N660" s="638"/>
      <c r="O660" s="638"/>
      <c r="P660" s="34"/>
      <c r="Q660" s="35"/>
      <c r="R660" s="36"/>
      <c r="S660" s="37"/>
      <c r="T660" s="21"/>
      <c r="U660" s="495"/>
      <c r="V660" s="38"/>
      <c r="W660" s="21"/>
      <c r="X660" s="21"/>
      <c r="Y660" s="21"/>
      <c r="Z660" s="779"/>
      <c r="AA660" s="21"/>
      <c r="AB660" s="30"/>
      <c r="AC660" s="30"/>
      <c r="AD660" s="30"/>
      <c r="AE660" s="13"/>
      <c r="AF660" s="13"/>
      <c r="AG660" s="13"/>
      <c r="AH660" s="13"/>
      <c r="AI660" s="13"/>
      <c r="AJ660" s="13"/>
      <c r="AK660" s="13"/>
      <c r="AL660" s="13"/>
      <c r="AM660" s="13"/>
      <c r="AN660" s="30"/>
      <c r="AO660" s="31"/>
      <c r="AP660" s="39"/>
      <c r="AQ660" s="39"/>
      <c r="AR660" s="31"/>
      <c r="AS660" s="39"/>
      <c r="AT660" s="39"/>
      <c r="AU660" s="39"/>
      <c r="AV660" s="39"/>
      <c r="AW660" s="39"/>
      <c r="AX660" s="13"/>
      <c r="AY660" s="13"/>
      <c r="AZ660" s="13"/>
      <c r="BA660" s="13"/>
      <c r="BB660" s="291"/>
      <c r="BC660" s="302"/>
      <c r="BI660" s="287"/>
    </row>
    <row r="661" spans="1:61" s="282" customFormat="1">
      <c r="A661" s="31"/>
      <c r="B661" s="31"/>
      <c r="C661" s="166"/>
      <c r="D661" s="261"/>
      <c r="E661" s="261"/>
      <c r="F661" s="261"/>
      <c r="G661" s="261"/>
      <c r="H661" s="261"/>
      <c r="I661" s="261"/>
      <c r="J661" s="261"/>
      <c r="K661" s="261"/>
      <c r="L661" s="33"/>
      <c r="M661" s="261"/>
      <c r="N661" s="638"/>
      <c r="O661" s="638"/>
      <c r="P661" s="34"/>
      <c r="Q661" s="35"/>
      <c r="R661" s="36"/>
      <c r="S661" s="37"/>
      <c r="T661" s="21"/>
      <c r="U661" s="495"/>
      <c r="V661" s="38"/>
      <c r="W661" s="21"/>
      <c r="X661" s="21"/>
      <c r="Y661" s="21"/>
      <c r="Z661" s="779"/>
      <c r="AA661" s="21"/>
      <c r="AB661" s="30"/>
      <c r="AC661" s="30"/>
      <c r="AD661" s="30"/>
      <c r="AE661" s="13"/>
      <c r="AF661" s="13"/>
      <c r="AG661" s="13"/>
      <c r="AH661" s="13"/>
      <c r="AI661" s="13"/>
      <c r="AJ661" s="13"/>
      <c r="AK661" s="13"/>
      <c r="AL661" s="13"/>
      <c r="AM661" s="13"/>
      <c r="AN661" s="30"/>
      <c r="AO661" s="31"/>
      <c r="AP661" s="39"/>
      <c r="AQ661" s="39"/>
      <c r="AR661" s="31"/>
      <c r="AS661" s="39"/>
      <c r="AT661" s="39"/>
      <c r="AU661" s="39"/>
      <c r="AV661" s="39"/>
      <c r="AW661" s="39"/>
      <c r="AX661" s="13"/>
      <c r="AY661" s="13"/>
      <c r="AZ661" s="13"/>
      <c r="BA661" s="13"/>
      <c r="BB661" s="291"/>
      <c r="BC661" s="302"/>
      <c r="BI661" s="287"/>
    </row>
    <row r="662" spans="1:61" s="282" customFormat="1">
      <c r="A662" s="31"/>
      <c r="B662" s="31"/>
      <c r="C662" s="166"/>
      <c r="D662" s="261"/>
      <c r="E662" s="261"/>
      <c r="F662" s="261"/>
      <c r="G662" s="261"/>
      <c r="H662" s="261"/>
      <c r="I662" s="261"/>
      <c r="J662" s="261"/>
      <c r="K662" s="261"/>
      <c r="L662" s="33"/>
      <c r="M662" s="261"/>
      <c r="N662" s="638"/>
      <c r="O662" s="638"/>
      <c r="P662" s="34"/>
      <c r="Q662" s="35"/>
      <c r="R662" s="36"/>
      <c r="S662" s="37"/>
      <c r="T662" s="21"/>
      <c r="U662" s="495"/>
      <c r="V662" s="38"/>
      <c r="W662" s="21"/>
      <c r="X662" s="21"/>
      <c r="Y662" s="21"/>
      <c r="Z662" s="779"/>
      <c r="AA662" s="21"/>
      <c r="AB662" s="30"/>
      <c r="AC662" s="30"/>
      <c r="AD662" s="30"/>
      <c r="AE662" s="13"/>
      <c r="AF662" s="13"/>
      <c r="AG662" s="13"/>
      <c r="AH662" s="13"/>
      <c r="AI662" s="13"/>
      <c r="AJ662" s="13"/>
      <c r="AK662" s="13"/>
      <c r="AL662" s="13"/>
      <c r="AM662" s="13"/>
      <c r="AN662" s="30"/>
      <c r="AO662" s="31"/>
      <c r="AP662" s="39"/>
      <c r="AQ662" s="39"/>
      <c r="AR662" s="31"/>
      <c r="AS662" s="39"/>
      <c r="AT662" s="39"/>
      <c r="AU662" s="39"/>
      <c r="AV662" s="39"/>
      <c r="AW662" s="39"/>
      <c r="AX662" s="13"/>
      <c r="AY662" s="13"/>
      <c r="AZ662" s="13"/>
      <c r="BA662" s="13"/>
      <c r="BB662" s="291"/>
      <c r="BC662" s="302"/>
      <c r="BI662" s="287"/>
    </row>
    <row r="663" spans="1:61" s="282" customFormat="1">
      <c r="A663" s="31"/>
      <c r="B663" s="31"/>
      <c r="C663" s="166"/>
      <c r="D663" s="261"/>
      <c r="E663" s="261"/>
      <c r="F663" s="261"/>
      <c r="G663" s="261"/>
      <c r="H663" s="261"/>
      <c r="I663" s="261"/>
      <c r="J663" s="261"/>
      <c r="K663" s="261"/>
      <c r="L663" s="33"/>
      <c r="M663" s="261"/>
      <c r="N663" s="638"/>
      <c r="O663" s="638"/>
      <c r="P663" s="34"/>
      <c r="Q663" s="35"/>
      <c r="R663" s="36"/>
      <c r="S663" s="37"/>
      <c r="T663" s="21"/>
      <c r="U663" s="495"/>
      <c r="V663" s="38"/>
      <c r="W663" s="21"/>
      <c r="X663" s="21"/>
      <c r="Y663" s="21"/>
      <c r="Z663" s="779"/>
      <c r="AA663" s="21"/>
      <c r="AB663" s="30"/>
      <c r="AC663" s="30"/>
      <c r="AD663" s="30"/>
      <c r="AE663" s="13"/>
      <c r="AF663" s="13"/>
      <c r="AG663" s="13"/>
      <c r="AH663" s="13"/>
      <c r="AI663" s="13"/>
      <c r="AJ663" s="13"/>
      <c r="AK663" s="13"/>
      <c r="AL663" s="13"/>
      <c r="AM663" s="13"/>
      <c r="AN663" s="30"/>
      <c r="AO663" s="31"/>
      <c r="AP663" s="39"/>
      <c r="AQ663" s="39"/>
      <c r="AR663" s="31"/>
      <c r="AS663" s="39"/>
      <c r="AT663" s="39"/>
      <c r="AU663" s="39"/>
      <c r="AV663" s="39"/>
      <c r="AW663" s="39"/>
      <c r="AX663" s="13"/>
      <c r="AY663" s="13"/>
      <c r="AZ663" s="13"/>
      <c r="BA663" s="13"/>
      <c r="BB663" s="291"/>
      <c r="BC663" s="302"/>
      <c r="BI663" s="287"/>
    </row>
    <row r="664" spans="1:61" s="282" customFormat="1">
      <c r="A664" s="31"/>
      <c r="B664" s="31"/>
      <c r="C664" s="166"/>
      <c r="D664" s="261"/>
      <c r="E664" s="261"/>
      <c r="F664" s="261"/>
      <c r="G664" s="261"/>
      <c r="H664" s="261"/>
      <c r="I664" s="261"/>
      <c r="J664" s="261"/>
      <c r="K664" s="261"/>
      <c r="L664" s="33"/>
      <c r="M664" s="261"/>
      <c r="N664" s="638"/>
      <c r="O664" s="638"/>
      <c r="P664" s="34"/>
      <c r="Q664" s="35"/>
      <c r="R664" s="36"/>
      <c r="S664" s="37"/>
      <c r="T664" s="21"/>
      <c r="U664" s="495"/>
      <c r="V664" s="38"/>
      <c r="W664" s="21"/>
      <c r="X664" s="21"/>
      <c r="Y664" s="21"/>
      <c r="Z664" s="779"/>
      <c r="AA664" s="21"/>
      <c r="AB664" s="30"/>
      <c r="AC664" s="30"/>
      <c r="AD664" s="30"/>
      <c r="AE664" s="13"/>
      <c r="AF664" s="13"/>
      <c r="AG664" s="13"/>
      <c r="AH664" s="13"/>
      <c r="AI664" s="13"/>
      <c r="AJ664" s="13"/>
      <c r="AK664" s="13"/>
      <c r="AL664" s="13"/>
      <c r="AM664" s="13"/>
      <c r="AN664" s="30"/>
      <c r="AO664" s="31"/>
      <c r="AP664" s="39"/>
      <c r="AQ664" s="39"/>
      <c r="AR664" s="31"/>
      <c r="AS664" s="39"/>
      <c r="AT664" s="39"/>
      <c r="AU664" s="39"/>
      <c r="AV664" s="39"/>
      <c r="AW664" s="39"/>
      <c r="AX664" s="13"/>
      <c r="AY664" s="13"/>
      <c r="AZ664" s="13"/>
      <c r="BA664" s="13"/>
      <c r="BB664" s="291"/>
      <c r="BC664" s="302"/>
      <c r="BI664" s="287"/>
    </row>
    <row r="665" spans="1:61" s="282" customFormat="1">
      <c r="A665" s="31"/>
      <c r="B665" s="31"/>
      <c r="C665" s="166"/>
      <c r="D665" s="261"/>
      <c r="E665" s="261"/>
      <c r="F665" s="261"/>
      <c r="G665" s="261"/>
      <c r="H665" s="261"/>
      <c r="I665" s="261"/>
      <c r="J665" s="261"/>
      <c r="K665" s="261"/>
      <c r="L665" s="33"/>
      <c r="M665" s="261"/>
      <c r="N665" s="638"/>
      <c r="O665" s="638"/>
      <c r="P665" s="34"/>
      <c r="Q665" s="35"/>
      <c r="R665" s="36"/>
      <c r="S665" s="37"/>
      <c r="T665" s="21"/>
      <c r="U665" s="495"/>
      <c r="V665" s="38"/>
      <c r="W665" s="21"/>
      <c r="X665" s="21"/>
      <c r="Y665" s="21"/>
      <c r="Z665" s="779"/>
      <c r="AA665" s="21"/>
      <c r="AB665" s="30"/>
      <c r="AC665" s="30"/>
      <c r="AD665" s="30"/>
      <c r="AE665" s="13"/>
      <c r="AF665" s="13"/>
      <c r="AG665" s="13"/>
      <c r="AH665" s="13"/>
      <c r="AI665" s="13"/>
      <c r="AJ665" s="13"/>
      <c r="AK665" s="13"/>
      <c r="AL665" s="13"/>
      <c r="AM665" s="13"/>
      <c r="AN665" s="30"/>
      <c r="AO665" s="31"/>
      <c r="AP665" s="39"/>
      <c r="AQ665" s="39"/>
      <c r="AR665" s="31"/>
      <c r="AS665" s="39"/>
      <c r="AT665" s="39"/>
      <c r="AU665" s="39"/>
      <c r="AV665" s="39"/>
      <c r="AW665" s="39"/>
      <c r="AX665" s="13"/>
      <c r="AY665" s="13"/>
      <c r="AZ665" s="13"/>
      <c r="BA665" s="13"/>
      <c r="BB665" s="291"/>
      <c r="BC665" s="302"/>
      <c r="BI665" s="287"/>
    </row>
    <row r="666" spans="1:61" s="282" customFormat="1">
      <c r="A666" s="31"/>
      <c r="B666" s="31"/>
      <c r="C666" s="166"/>
      <c r="D666" s="261"/>
      <c r="E666" s="261"/>
      <c r="F666" s="261"/>
      <c r="G666" s="261"/>
      <c r="H666" s="261"/>
      <c r="I666" s="261"/>
      <c r="J666" s="261"/>
      <c r="K666" s="261"/>
      <c r="L666" s="33"/>
      <c r="M666" s="261"/>
      <c r="N666" s="638"/>
      <c r="O666" s="638"/>
      <c r="P666" s="34"/>
      <c r="Q666" s="35"/>
      <c r="R666" s="36"/>
      <c r="S666" s="37"/>
      <c r="T666" s="21"/>
      <c r="U666" s="495"/>
      <c r="V666" s="38"/>
      <c r="W666" s="21"/>
      <c r="X666" s="21"/>
      <c r="Y666" s="21"/>
      <c r="Z666" s="779"/>
      <c r="AA666" s="21"/>
      <c r="AB666" s="30"/>
      <c r="AC666" s="30"/>
      <c r="AD666" s="30"/>
      <c r="AE666" s="13"/>
      <c r="AF666" s="13"/>
      <c r="AG666" s="13"/>
      <c r="AH666" s="13"/>
      <c r="AI666" s="13"/>
      <c r="AJ666" s="13"/>
      <c r="AK666" s="13"/>
      <c r="AL666" s="13"/>
      <c r="AM666" s="13"/>
      <c r="AN666" s="30"/>
      <c r="AO666" s="31"/>
      <c r="AP666" s="39"/>
      <c r="AQ666" s="39"/>
      <c r="AR666" s="31"/>
      <c r="AS666" s="39"/>
      <c r="AT666" s="39"/>
      <c r="AU666" s="39"/>
      <c r="AV666" s="39"/>
      <c r="AW666" s="39"/>
      <c r="AX666" s="13"/>
      <c r="AY666" s="13"/>
      <c r="AZ666" s="13"/>
      <c r="BA666" s="13"/>
      <c r="BB666" s="291"/>
      <c r="BC666" s="302"/>
      <c r="BI666" s="287"/>
    </row>
    <row r="667" spans="1:61" s="282" customFormat="1">
      <c r="A667" s="31"/>
      <c r="B667" s="31"/>
      <c r="C667" s="166"/>
      <c r="D667" s="261"/>
      <c r="E667" s="261"/>
      <c r="F667" s="261"/>
      <c r="G667" s="261"/>
      <c r="H667" s="261"/>
      <c r="I667" s="261"/>
      <c r="J667" s="261"/>
      <c r="K667" s="261"/>
      <c r="L667" s="33"/>
      <c r="M667" s="261"/>
      <c r="N667" s="638"/>
      <c r="O667" s="638"/>
      <c r="P667" s="34"/>
      <c r="Q667" s="35"/>
      <c r="R667" s="36"/>
      <c r="S667" s="37"/>
      <c r="T667" s="21"/>
      <c r="U667" s="495"/>
      <c r="V667" s="38"/>
      <c r="W667" s="21"/>
      <c r="X667" s="21"/>
      <c r="Y667" s="21"/>
      <c r="Z667" s="779"/>
      <c r="AA667" s="21"/>
      <c r="AB667" s="30"/>
      <c r="AC667" s="30"/>
      <c r="AD667" s="30"/>
      <c r="AE667" s="13"/>
      <c r="AF667" s="13"/>
      <c r="AG667" s="13"/>
      <c r="AH667" s="13"/>
      <c r="AI667" s="13"/>
      <c r="AJ667" s="13"/>
      <c r="AK667" s="13"/>
      <c r="AL667" s="13"/>
      <c r="AM667" s="13"/>
      <c r="AN667" s="30"/>
      <c r="AO667" s="31"/>
      <c r="AP667" s="39"/>
      <c r="AQ667" s="39"/>
      <c r="AR667" s="31"/>
      <c r="AS667" s="39"/>
      <c r="AT667" s="39"/>
      <c r="AU667" s="39"/>
      <c r="AV667" s="39"/>
      <c r="AW667" s="39"/>
      <c r="AX667" s="13"/>
      <c r="AY667" s="13"/>
      <c r="AZ667" s="13"/>
      <c r="BA667" s="13"/>
      <c r="BB667" s="291"/>
      <c r="BC667" s="302"/>
      <c r="BI667" s="287"/>
    </row>
    <row r="668" spans="1:61" s="282" customFormat="1">
      <c r="A668" s="31"/>
      <c r="B668" s="31"/>
      <c r="C668" s="166"/>
      <c r="D668" s="261"/>
      <c r="E668" s="261"/>
      <c r="F668" s="261"/>
      <c r="G668" s="261"/>
      <c r="H668" s="261"/>
      <c r="I668" s="261"/>
      <c r="J668" s="261"/>
      <c r="K668" s="261"/>
      <c r="L668" s="33"/>
      <c r="M668" s="261"/>
      <c r="N668" s="638"/>
      <c r="O668" s="638"/>
      <c r="P668" s="34"/>
      <c r="Q668" s="35"/>
      <c r="R668" s="36"/>
      <c r="S668" s="37"/>
      <c r="T668" s="21"/>
      <c r="U668" s="495"/>
      <c r="V668" s="38"/>
      <c r="W668" s="21"/>
      <c r="X668" s="21"/>
      <c r="Y668" s="21"/>
      <c r="Z668" s="779"/>
      <c r="AA668" s="21"/>
      <c r="AB668" s="30"/>
      <c r="AC668" s="30"/>
      <c r="AD668" s="30"/>
      <c r="AE668" s="13"/>
      <c r="AF668" s="13"/>
      <c r="AG668" s="13"/>
      <c r="AH668" s="13"/>
      <c r="AI668" s="13"/>
      <c r="AJ668" s="13"/>
      <c r="AK668" s="13"/>
      <c r="AL668" s="13"/>
      <c r="AM668" s="13"/>
      <c r="AN668" s="30"/>
      <c r="AO668" s="31"/>
      <c r="AP668" s="39"/>
      <c r="AQ668" s="39"/>
      <c r="AR668" s="31"/>
      <c r="AS668" s="39"/>
      <c r="AT668" s="39"/>
      <c r="AU668" s="39"/>
      <c r="AV668" s="39"/>
      <c r="AW668" s="39"/>
      <c r="AX668" s="13"/>
      <c r="AY668" s="13"/>
      <c r="AZ668" s="13"/>
      <c r="BA668" s="13"/>
      <c r="BB668" s="291"/>
      <c r="BC668" s="302"/>
      <c r="BI668" s="287"/>
    </row>
    <row r="669" spans="1:61" s="282" customFormat="1">
      <c r="A669" s="31"/>
      <c r="B669" s="31"/>
      <c r="C669" s="166"/>
      <c r="D669" s="261"/>
      <c r="E669" s="261"/>
      <c r="F669" s="261"/>
      <c r="G669" s="261"/>
      <c r="H669" s="261"/>
      <c r="I669" s="261"/>
      <c r="J669" s="261"/>
      <c r="K669" s="261"/>
      <c r="L669" s="33"/>
      <c r="M669" s="261"/>
      <c r="N669" s="638"/>
      <c r="O669" s="638"/>
      <c r="P669" s="34"/>
      <c r="Q669" s="35"/>
      <c r="R669" s="36"/>
      <c r="S669" s="37"/>
      <c r="T669" s="21"/>
      <c r="U669" s="495"/>
      <c r="V669" s="38"/>
      <c r="W669" s="21"/>
      <c r="X669" s="21"/>
      <c r="Y669" s="21"/>
      <c r="Z669" s="779"/>
      <c r="AA669" s="21"/>
      <c r="AB669" s="30"/>
      <c r="AC669" s="30"/>
      <c r="AD669" s="30"/>
      <c r="AE669" s="13"/>
      <c r="AF669" s="13"/>
      <c r="AG669" s="13"/>
      <c r="AH669" s="13"/>
      <c r="AI669" s="13"/>
      <c r="AJ669" s="13"/>
      <c r="AK669" s="13"/>
      <c r="AL669" s="13"/>
      <c r="AM669" s="13"/>
      <c r="AN669" s="30"/>
      <c r="AO669" s="31"/>
      <c r="AP669" s="39"/>
      <c r="AQ669" s="39"/>
      <c r="AR669" s="31"/>
      <c r="AS669" s="39"/>
      <c r="AT669" s="39"/>
      <c r="AU669" s="39"/>
      <c r="AV669" s="39"/>
      <c r="AW669" s="39"/>
      <c r="AX669" s="13"/>
      <c r="AY669" s="13"/>
      <c r="AZ669" s="13"/>
      <c r="BA669" s="13"/>
      <c r="BB669" s="291"/>
      <c r="BC669" s="302"/>
      <c r="BI669" s="287"/>
    </row>
    <row r="670" spans="1:61" s="282" customFormat="1">
      <c r="A670" s="31"/>
      <c r="B670" s="31"/>
      <c r="C670" s="166"/>
      <c r="D670" s="261"/>
      <c r="E670" s="261"/>
      <c r="F670" s="261"/>
      <c r="G670" s="261"/>
      <c r="H670" s="261"/>
      <c r="I670" s="261"/>
      <c r="J670" s="261"/>
      <c r="K670" s="261"/>
      <c r="L670" s="33"/>
      <c r="M670" s="261"/>
      <c r="N670" s="638"/>
      <c r="O670" s="638"/>
      <c r="P670" s="34"/>
      <c r="Q670" s="35"/>
      <c r="R670" s="36"/>
      <c r="S670" s="37"/>
      <c r="T670" s="21"/>
      <c r="U670" s="495"/>
      <c r="V670" s="38"/>
      <c r="W670" s="21"/>
      <c r="X670" s="21"/>
      <c r="Y670" s="21"/>
      <c r="Z670" s="779"/>
      <c r="AA670" s="21"/>
      <c r="AB670" s="30"/>
      <c r="AC670" s="30"/>
      <c r="AD670" s="30"/>
      <c r="AE670" s="13"/>
      <c r="AF670" s="13"/>
      <c r="AG670" s="13"/>
      <c r="AH670" s="13"/>
      <c r="AI670" s="13"/>
      <c r="AJ670" s="13"/>
      <c r="AK670" s="13"/>
      <c r="AL670" s="13"/>
      <c r="AM670" s="13"/>
      <c r="AN670" s="30"/>
      <c r="AO670" s="31"/>
      <c r="AP670" s="39"/>
      <c r="AQ670" s="39"/>
      <c r="AR670" s="31"/>
      <c r="AS670" s="39"/>
      <c r="AT670" s="39"/>
      <c r="AU670" s="39"/>
      <c r="AV670" s="39"/>
      <c r="AW670" s="39"/>
      <c r="AX670" s="13"/>
      <c r="AY670" s="13"/>
      <c r="AZ670" s="13"/>
      <c r="BA670" s="13"/>
      <c r="BB670" s="291"/>
      <c r="BC670" s="302"/>
      <c r="BI670" s="287"/>
    </row>
    <row r="671" spans="1:61" s="282" customFormat="1">
      <c r="A671" s="31"/>
      <c r="B671" s="31"/>
      <c r="C671" s="166"/>
      <c r="D671" s="261"/>
      <c r="E671" s="261"/>
      <c r="F671" s="261"/>
      <c r="G671" s="261"/>
      <c r="H671" s="261"/>
      <c r="I671" s="261"/>
      <c r="J671" s="261"/>
      <c r="K671" s="261"/>
      <c r="L671" s="33"/>
      <c r="M671" s="261"/>
      <c r="N671" s="638"/>
      <c r="O671" s="638"/>
      <c r="P671" s="34"/>
      <c r="Q671" s="35"/>
      <c r="R671" s="36"/>
      <c r="S671" s="37"/>
      <c r="T671" s="21"/>
      <c r="U671" s="495"/>
      <c r="V671" s="38"/>
      <c r="W671" s="21"/>
      <c r="X671" s="21"/>
      <c r="Y671" s="21"/>
      <c r="Z671" s="779"/>
      <c r="AA671" s="21"/>
      <c r="AB671" s="30"/>
      <c r="AC671" s="30"/>
      <c r="AD671" s="30"/>
      <c r="AE671" s="13"/>
      <c r="AF671" s="13"/>
      <c r="AG671" s="13"/>
      <c r="AH671" s="13"/>
      <c r="AI671" s="13"/>
      <c r="AJ671" s="13"/>
      <c r="AK671" s="13"/>
      <c r="AL671" s="13"/>
      <c r="AM671" s="13"/>
      <c r="AN671" s="30"/>
      <c r="AO671" s="31"/>
      <c r="AP671" s="39"/>
      <c r="AQ671" s="39"/>
      <c r="AR671" s="31"/>
      <c r="AS671" s="39"/>
      <c r="AT671" s="39"/>
      <c r="AU671" s="39"/>
      <c r="AV671" s="39"/>
      <c r="AW671" s="39"/>
      <c r="AX671" s="13"/>
      <c r="AY671" s="13"/>
      <c r="AZ671" s="13"/>
      <c r="BA671" s="13"/>
      <c r="BB671" s="291"/>
      <c r="BC671" s="302"/>
      <c r="BI671" s="287"/>
    </row>
    <row r="672" spans="1:61" s="282" customFormat="1">
      <c r="A672" s="31"/>
      <c r="B672" s="31"/>
      <c r="C672" s="166"/>
      <c r="D672" s="261"/>
      <c r="E672" s="261"/>
      <c r="F672" s="261"/>
      <c r="G672" s="261"/>
      <c r="H672" s="261"/>
      <c r="I672" s="261"/>
      <c r="J672" s="261"/>
      <c r="K672" s="261"/>
      <c r="L672" s="33"/>
      <c r="M672" s="261"/>
      <c r="N672" s="638"/>
      <c r="O672" s="638"/>
      <c r="P672" s="34"/>
      <c r="Q672" s="35"/>
      <c r="R672" s="36"/>
      <c r="S672" s="37"/>
      <c r="T672" s="21"/>
      <c r="U672" s="495"/>
      <c r="V672" s="38"/>
      <c r="W672" s="21"/>
      <c r="X672" s="21"/>
      <c r="Y672" s="21"/>
      <c r="Z672" s="779"/>
      <c r="AA672" s="21"/>
      <c r="AB672" s="30"/>
      <c r="AC672" s="30"/>
      <c r="AD672" s="30"/>
      <c r="AE672" s="13"/>
      <c r="AF672" s="13"/>
      <c r="AG672" s="13"/>
      <c r="AH672" s="13"/>
      <c r="AI672" s="13"/>
      <c r="AJ672" s="13"/>
      <c r="AK672" s="13"/>
      <c r="AL672" s="13"/>
      <c r="AM672" s="13"/>
      <c r="AN672" s="30"/>
      <c r="AO672" s="31"/>
      <c r="AP672" s="39"/>
      <c r="AQ672" s="39"/>
      <c r="AR672" s="31"/>
      <c r="AS672" s="39"/>
      <c r="AT672" s="39"/>
      <c r="AU672" s="39"/>
      <c r="AV672" s="39"/>
      <c r="AW672" s="39"/>
      <c r="AX672" s="13"/>
      <c r="AY672" s="13"/>
      <c r="AZ672" s="13"/>
      <c r="BA672" s="13"/>
      <c r="BB672" s="291"/>
      <c r="BC672" s="302"/>
      <c r="BI672" s="287"/>
    </row>
    <row r="673" spans="1:61" s="282" customFormat="1">
      <c r="A673" s="31"/>
      <c r="B673" s="31"/>
      <c r="C673" s="166"/>
      <c r="D673" s="261"/>
      <c r="E673" s="261"/>
      <c r="F673" s="261"/>
      <c r="G673" s="261"/>
      <c r="H673" s="261"/>
      <c r="I673" s="261"/>
      <c r="J673" s="261"/>
      <c r="K673" s="261"/>
      <c r="L673" s="33"/>
      <c r="M673" s="261"/>
      <c r="N673" s="638"/>
      <c r="O673" s="638"/>
      <c r="P673" s="34"/>
      <c r="Q673" s="35"/>
      <c r="R673" s="36"/>
      <c r="S673" s="37"/>
      <c r="T673" s="21"/>
      <c r="U673" s="495"/>
      <c r="V673" s="38"/>
      <c r="W673" s="21"/>
      <c r="X673" s="21"/>
      <c r="Y673" s="21"/>
      <c r="Z673" s="779"/>
      <c r="AA673" s="21"/>
      <c r="AB673" s="30"/>
      <c r="AC673" s="30"/>
      <c r="AD673" s="30"/>
      <c r="AE673" s="13"/>
      <c r="AF673" s="13"/>
      <c r="AG673" s="13"/>
      <c r="AH673" s="13"/>
      <c r="AI673" s="13"/>
      <c r="AJ673" s="13"/>
      <c r="AK673" s="13"/>
      <c r="AL673" s="13"/>
      <c r="AM673" s="13"/>
      <c r="AN673" s="30"/>
      <c r="AO673" s="31"/>
      <c r="AP673" s="39"/>
      <c r="AQ673" s="39"/>
      <c r="AR673" s="31"/>
      <c r="AS673" s="39"/>
      <c r="AT673" s="39"/>
      <c r="AU673" s="39"/>
      <c r="AV673" s="39"/>
      <c r="AW673" s="39"/>
      <c r="AX673" s="13"/>
      <c r="AY673" s="13"/>
      <c r="AZ673" s="13"/>
      <c r="BA673" s="13"/>
      <c r="BB673" s="291"/>
      <c r="BC673" s="302"/>
      <c r="BI673" s="287"/>
    </row>
    <row r="674" spans="1:61" s="282" customFormat="1">
      <c r="A674" s="31"/>
      <c r="B674" s="31"/>
      <c r="C674" s="166"/>
      <c r="D674" s="261"/>
      <c r="E674" s="261"/>
      <c r="F674" s="261"/>
      <c r="G674" s="261"/>
      <c r="H674" s="261"/>
      <c r="I674" s="261"/>
      <c r="J674" s="261"/>
      <c r="K674" s="261"/>
      <c r="L674" s="33"/>
      <c r="M674" s="261"/>
      <c r="N674" s="638"/>
      <c r="O674" s="638"/>
      <c r="P674" s="34"/>
      <c r="Q674" s="35"/>
      <c r="R674" s="36"/>
      <c r="S674" s="37"/>
      <c r="T674" s="21"/>
      <c r="U674" s="495"/>
      <c r="V674" s="38"/>
      <c r="W674" s="21"/>
      <c r="X674" s="21"/>
      <c r="Y674" s="21"/>
      <c r="Z674" s="779"/>
      <c r="AA674" s="21"/>
      <c r="AB674" s="30"/>
      <c r="AC674" s="30"/>
      <c r="AD674" s="30"/>
      <c r="AE674" s="13"/>
      <c r="AF674" s="13"/>
      <c r="AG674" s="13"/>
      <c r="AH674" s="13"/>
      <c r="AI674" s="13"/>
      <c r="AJ674" s="13"/>
      <c r="AK674" s="13"/>
      <c r="AL674" s="13"/>
      <c r="AM674" s="13"/>
      <c r="AN674" s="30"/>
      <c r="AO674" s="31"/>
      <c r="AP674" s="39"/>
      <c r="AQ674" s="39"/>
      <c r="AR674" s="31"/>
      <c r="AS674" s="39"/>
      <c r="AT674" s="39"/>
      <c r="AU674" s="39"/>
      <c r="AV674" s="39"/>
      <c r="AW674" s="39"/>
      <c r="AX674" s="13"/>
      <c r="AY674" s="13"/>
      <c r="AZ674" s="13"/>
      <c r="BA674" s="13"/>
      <c r="BB674" s="291"/>
      <c r="BC674" s="302"/>
      <c r="BI674" s="287"/>
    </row>
    <row r="675" spans="1:61" s="282" customFormat="1">
      <c r="A675" s="31"/>
      <c r="B675" s="31"/>
      <c r="C675" s="166"/>
      <c r="D675" s="261"/>
      <c r="E675" s="261"/>
      <c r="F675" s="261"/>
      <c r="G675" s="261"/>
      <c r="H675" s="261"/>
      <c r="I675" s="261"/>
      <c r="J675" s="261"/>
      <c r="K675" s="261"/>
      <c r="L675" s="33"/>
      <c r="M675" s="261"/>
      <c r="N675" s="638"/>
      <c r="O675" s="638"/>
      <c r="P675" s="34"/>
      <c r="Q675" s="35"/>
      <c r="R675" s="36"/>
      <c r="S675" s="37"/>
      <c r="T675" s="21"/>
      <c r="U675" s="495"/>
      <c r="V675" s="38"/>
      <c r="W675" s="21"/>
      <c r="X675" s="21"/>
      <c r="Y675" s="21"/>
      <c r="Z675" s="779"/>
      <c r="AA675" s="21"/>
      <c r="AB675" s="30"/>
      <c r="AC675" s="30"/>
      <c r="AD675" s="30"/>
      <c r="AE675" s="13"/>
      <c r="AF675" s="13"/>
      <c r="AG675" s="13"/>
      <c r="AH675" s="13"/>
      <c r="AI675" s="13"/>
      <c r="AJ675" s="13"/>
      <c r="AK675" s="13"/>
      <c r="AL675" s="13"/>
      <c r="AM675" s="13"/>
      <c r="AN675" s="30"/>
      <c r="AO675" s="31"/>
      <c r="AP675" s="39"/>
      <c r="AQ675" s="39"/>
      <c r="AR675" s="31"/>
      <c r="AS675" s="39"/>
      <c r="AT675" s="39"/>
      <c r="AU675" s="39"/>
      <c r="AV675" s="39"/>
      <c r="AW675" s="39"/>
      <c r="AX675" s="13"/>
      <c r="AY675" s="13"/>
      <c r="AZ675" s="13"/>
      <c r="BA675" s="13"/>
      <c r="BB675" s="291"/>
      <c r="BC675" s="302"/>
      <c r="BI675" s="287"/>
    </row>
    <row r="676" spans="1:61" s="282" customFormat="1">
      <c r="A676" s="31"/>
      <c r="B676" s="31"/>
      <c r="C676" s="166"/>
      <c r="D676" s="261"/>
      <c r="E676" s="261"/>
      <c r="F676" s="261"/>
      <c r="G676" s="261"/>
      <c r="H676" s="261"/>
      <c r="I676" s="261"/>
      <c r="J676" s="261"/>
      <c r="K676" s="261"/>
      <c r="L676" s="33"/>
      <c r="M676" s="261"/>
      <c r="N676" s="638"/>
      <c r="O676" s="638"/>
      <c r="P676" s="34"/>
      <c r="Q676" s="35"/>
      <c r="R676" s="36"/>
      <c r="S676" s="37"/>
      <c r="T676" s="21"/>
      <c r="U676" s="495"/>
      <c r="V676" s="38"/>
      <c r="W676" s="21"/>
      <c r="X676" s="21"/>
      <c r="Y676" s="21"/>
      <c r="Z676" s="779"/>
      <c r="AA676" s="21"/>
      <c r="AB676" s="30"/>
      <c r="AC676" s="30"/>
      <c r="AD676" s="30"/>
      <c r="AE676" s="13"/>
      <c r="AF676" s="13"/>
      <c r="AG676" s="13"/>
      <c r="AH676" s="13"/>
      <c r="AI676" s="13"/>
      <c r="AJ676" s="13"/>
      <c r="AK676" s="13"/>
      <c r="AL676" s="13"/>
      <c r="AM676" s="13"/>
      <c r="AN676" s="30"/>
      <c r="AO676" s="31"/>
      <c r="AP676" s="39"/>
      <c r="AQ676" s="39"/>
      <c r="AR676" s="31"/>
      <c r="AS676" s="39"/>
      <c r="AT676" s="39"/>
      <c r="AU676" s="39"/>
      <c r="AV676" s="39"/>
      <c r="AW676" s="39"/>
      <c r="AX676" s="13"/>
      <c r="AY676" s="13"/>
      <c r="AZ676" s="13"/>
      <c r="BA676" s="13"/>
      <c r="BB676" s="291"/>
      <c r="BC676" s="302"/>
      <c r="BI676" s="287"/>
    </row>
    <row r="677" spans="1:61" s="282" customFormat="1">
      <c r="A677" s="31"/>
      <c r="B677" s="31"/>
      <c r="C677" s="166"/>
      <c r="D677" s="261"/>
      <c r="E677" s="261"/>
      <c r="F677" s="261"/>
      <c r="G677" s="261"/>
      <c r="H677" s="261"/>
      <c r="I677" s="261"/>
      <c r="J677" s="261"/>
      <c r="K677" s="261"/>
      <c r="L677" s="33"/>
      <c r="M677" s="261"/>
      <c r="N677" s="638"/>
      <c r="O677" s="638"/>
      <c r="P677" s="34"/>
      <c r="Q677" s="35"/>
      <c r="R677" s="36"/>
      <c r="S677" s="37"/>
      <c r="T677" s="21"/>
      <c r="U677" s="495"/>
      <c r="V677" s="38"/>
      <c r="W677" s="21"/>
      <c r="X677" s="21"/>
      <c r="Y677" s="21"/>
      <c r="Z677" s="779"/>
      <c r="AA677" s="21"/>
      <c r="AB677" s="30"/>
      <c r="AC677" s="30"/>
      <c r="AD677" s="30"/>
      <c r="AE677" s="13"/>
      <c r="AF677" s="13"/>
      <c r="AG677" s="13"/>
      <c r="AH677" s="13"/>
      <c r="AI677" s="13"/>
      <c r="AJ677" s="13"/>
      <c r="AK677" s="13"/>
      <c r="AL677" s="13"/>
      <c r="AM677" s="13"/>
      <c r="AN677" s="30"/>
      <c r="AO677" s="31"/>
      <c r="AP677" s="39"/>
      <c r="AQ677" s="39"/>
      <c r="AR677" s="31"/>
      <c r="AS677" s="39"/>
      <c r="AT677" s="39"/>
      <c r="AU677" s="39"/>
      <c r="AV677" s="39"/>
      <c r="AW677" s="39"/>
      <c r="AX677" s="13"/>
      <c r="AY677" s="13"/>
      <c r="AZ677" s="13"/>
      <c r="BA677" s="13"/>
      <c r="BB677" s="291"/>
      <c r="BC677" s="302"/>
      <c r="BI677" s="287"/>
    </row>
    <row r="678" spans="1:61" s="282" customFormat="1">
      <c r="A678" s="31"/>
      <c r="B678" s="31"/>
      <c r="C678" s="166"/>
      <c r="D678" s="261"/>
      <c r="E678" s="261"/>
      <c r="F678" s="261"/>
      <c r="G678" s="261"/>
      <c r="H678" s="261"/>
      <c r="I678" s="261"/>
      <c r="J678" s="261"/>
      <c r="K678" s="261"/>
      <c r="L678" s="33"/>
      <c r="M678" s="261"/>
      <c r="N678" s="638"/>
      <c r="O678" s="638"/>
      <c r="P678" s="34"/>
      <c r="Q678" s="35"/>
      <c r="R678" s="36"/>
      <c r="S678" s="37"/>
      <c r="T678" s="21"/>
      <c r="U678" s="495"/>
      <c r="V678" s="38"/>
      <c r="W678" s="21"/>
      <c r="X678" s="21"/>
      <c r="Y678" s="21"/>
      <c r="Z678" s="779"/>
      <c r="AA678" s="21"/>
      <c r="AB678" s="30"/>
      <c r="AC678" s="30"/>
      <c r="AD678" s="30"/>
      <c r="AE678" s="13"/>
      <c r="AF678" s="13"/>
      <c r="AG678" s="13"/>
      <c r="AH678" s="13"/>
      <c r="AI678" s="13"/>
      <c r="AJ678" s="13"/>
      <c r="AK678" s="13"/>
      <c r="AL678" s="13"/>
      <c r="AM678" s="13"/>
      <c r="AN678" s="30"/>
      <c r="AO678" s="31"/>
      <c r="AP678" s="39"/>
      <c r="AQ678" s="39"/>
      <c r="AR678" s="31"/>
      <c r="AS678" s="39"/>
      <c r="AT678" s="39"/>
      <c r="AU678" s="39"/>
      <c r="AV678" s="39"/>
      <c r="AW678" s="39"/>
      <c r="AX678" s="13"/>
      <c r="AY678" s="13"/>
      <c r="AZ678" s="13"/>
      <c r="BA678" s="13"/>
      <c r="BB678" s="291"/>
      <c r="BC678" s="302"/>
      <c r="BI678" s="287"/>
    </row>
    <row r="679" spans="1:61" s="282" customFormat="1">
      <c r="A679" s="31"/>
      <c r="B679" s="31"/>
      <c r="C679" s="166"/>
      <c r="D679" s="261"/>
      <c r="E679" s="261"/>
      <c r="F679" s="261"/>
      <c r="G679" s="261"/>
      <c r="H679" s="261"/>
      <c r="I679" s="261"/>
      <c r="J679" s="261"/>
      <c r="K679" s="261"/>
      <c r="L679" s="33"/>
      <c r="M679" s="261"/>
      <c r="N679" s="638"/>
      <c r="O679" s="638"/>
      <c r="P679" s="34"/>
      <c r="Q679" s="35"/>
      <c r="R679" s="36"/>
      <c r="S679" s="37"/>
      <c r="T679" s="21"/>
      <c r="U679" s="495"/>
      <c r="V679" s="38"/>
      <c r="W679" s="21"/>
      <c r="X679" s="21"/>
      <c r="Y679" s="21"/>
      <c r="Z679" s="779"/>
      <c r="AA679" s="21"/>
      <c r="AB679" s="30"/>
      <c r="AC679" s="30"/>
      <c r="AD679" s="30"/>
      <c r="AE679" s="13"/>
      <c r="AF679" s="13"/>
      <c r="AG679" s="13"/>
      <c r="AH679" s="13"/>
      <c r="AI679" s="13"/>
      <c r="AJ679" s="13"/>
      <c r="AK679" s="13"/>
      <c r="AL679" s="13"/>
      <c r="AM679" s="13"/>
      <c r="AN679" s="30"/>
      <c r="AO679" s="31"/>
      <c r="AP679" s="39"/>
      <c r="AQ679" s="39"/>
      <c r="AR679" s="31"/>
      <c r="AS679" s="39"/>
      <c r="AT679" s="39"/>
      <c r="AU679" s="39"/>
      <c r="AV679" s="39"/>
      <c r="AW679" s="39"/>
      <c r="AX679" s="13"/>
      <c r="AY679" s="13"/>
      <c r="AZ679" s="13"/>
      <c r="BA679" s="13"/>
      <c r="BB679" s="291"/>
      <c r="BC679" s="302"/>
      <c r="BI679" s="287"/>
    </row>
    <row r="680" spans="1:61" s="282" customFormat="1">
      <c r="A680" s="31"/>
      <c r="B680" s="31"/>
      <c r="C680" s="166"/>
      <c r="D680" s="261"/>
      <c r="E680" s="261"/>
      <c r="F680" s="261"/>
      <c r="G680" s="261"/>
      <c r="H680" s="261"/>
      <c r="I680" s="261"/>
      <c r="J680" s="261"/>
      <c r="K680" s="261"/>
      <c r="L680" s="33"/>
      <c r="M680" s="261"/>
      <c r="N680" s="638"/>
      <c r="O680" s="638"/>
      <c r="P680" s="34"/>
      <c r="Q680" s="35"/>
      <c r="R680" s="36"/>
      <c r="S680" s="37"/>
      <c r="T680" s="21"/>
      <c r="U680" s="495"/>
      <c r="V680" s="38"/>
      <c r="W680" s="21"/>
      <c r="X680" s="21"/>
      <c r="Y680" s="21"/>
      <c r="Z680" s="779"/>
      <c r="AA680" s="21"/>
      <c r="AB680" s="30"/>
      <c r="AC680" s="30"/>
      <c r="AD680" s="30"/>
      <c r="AE680" s="13"/>
      <c r="AF680" s="13"/>
      <c r="AG680" s="13"/>
      <c r="AH680" s="13"/>
      <c r="AI680" s="13"/>
      <c r="AJ680" s="13"/>
      <c r="AK680" s="13"/>
      <c r="AL680" s="13"/>
      <c r="AM680" s="13"/>
      <c r="AN680" s="30"/>
      <c r="AO680" s="31"/>
      <c r="AP680" s="39"/>
      <c r="AQ680" s="39"/>
      <c r="AR680" s="31"/>
      <c r="AS680" s="39"/>
      <c r="AT680" s="39"/>
      <c r="AU680" s="39"/>
      <c r="AV680" s="39"/>
      <c r="AW680" s="39"/>
      <c r="AX680" s="13"/>
      <c r="AY680" s="13"/>
      <c r="AZ680" s="13"/>
      <c r="BA680" s="13"/>
      <c r="BB680" s="291"/>
      <c r="BC680" s="302"/>
      <c r="BI680" s="287"/>
    </row>
    <row r="681" spans="1:61" s="282" customFormat="1">
      <c r="A681" s="31"/>
      <c r="B681" s="31"/>
      <c r="C681" s="166"/>
      <c r="D681" s="261"/>
      <c r="E681" s="261"/>
      <c r="F681" s="261"/>
      <c r="G681" s="261"/>
      <c r="H681" s="261"/>
      <c r="I681" s="261"/>
      <c r="J681" s="261"/>
      <c r="K681" s="261"/>
      <c r="L681" s="33"/>
      <c r="M681" s="261"/>
      <c r="N681" s="638"/>
      <c r="O681" s="638"/>
      <c r="P681" s="34"/>
      <c r="Q681" s="35"/>
      <c r="R681" s="36"/>
      <c r="S681" s="37"/>
      <c r="T681" s="21"/>
      <c r="U681" s="495"/>
      <c r="V681" s="38"/>
      <c r="W681" s="21"/>
      <c r="X681" s="21"/>
      <c r="Y681" s="21"/>
      <c r="Z681" s="779"/>
      <c r="AA681" s="21"/>
      <c r="AB681" s="30"/>
      <c r="AC681" s="30"/>
      <c r="AD681" s="30"/>
      <c r="AE681" s="13"/>
      <c r="AF681" s="13"/>
      <c r="AG681" s="13"/>
      <c r="AH681" s="13"/>
      <c r="AI681" s="13"/>
      <c r="AJ681" s="13"/>
      <c r="AK681" s="13"/>
      <c r="AL681" s="13"/>
      <c r="AM681" s="13"/>
      <c r="AN681" s="30"/>
      <c r="AO681" s="31"/>
      <c r="AP681" s="39"/>
      <c r="AQ681" s="39"/>
      <c r="AR681" s="31"/>
      <c r="AS681" s="39"/>
      <c r="AT681" s="39"/>
      <c r="AU681" s="39"/>
      <c r="AV681" s="39"/>
      <c r="AW681" s="39"/>
      <c r="AX681" s="13"/>
      <c r="AY681" s="13"/>
      <c r="AZ681" s="13"/>
      <c r="BA681" s="13"/>
      <c r="BB681" s="291"/>
      <c r="BC681" s="302"/>
      <c r="BI681" s="287"/>
    </row>
    <row r="682" spans="1:61" s="282" customFormat="1">
      <c r="A682" s="31"/>
      <c r="B682" s="31"/>
      <c r="C682" s="166"/>
      <c r="D682" s="261"/>
      <c r="E682" s="261"/>
      <c r="F682" s="261"/>
      <c r="G682" s="261"/>
      <c r="H682" s="261"/>
      <c r="I682" s="261"/>
      <c r="J682" s="261"/>
      <c r="K682" s="261"/>
      <c r="L682" s="33"/>
      <c r="M682" s="261"/>
      <c r="N682" s="638"/>
      <c r="O682" s="638"/>
      <c r="P682" s="34"/>
      <c r="Q682" s="35"/>
      <c r="R682" s="36"/>
      <c r="S682" s="37"/>
      <c r="T682" s="21"/>
      <c r="U682" s="495"/>
      <c r="V682" s="38"/>
      <c r="W682" s="21"/>
      <c r="X682" s="21"/>
      <c r="Y682" s="21"/>
      <c r="Z682" s="779"/>
      <c r="AA682" s="21"/>
      <c r="AB682" s="30"/>
      <c r="AC682" s="30"/>
      <c r="AD682" s="30"/>
      <c r="AE682" s="13"/>
      <c r="AF682" s="13"/>
      <c r="AG682" s="13"/>
      <c r="AH682" s="13"/>
      <c r="AI682" s="13"/>
      <c r="AJ682" s="13"/>
      <c r="AK682" s="13"/>
      <c r="AL682" s="13"/>
      <c r="AM682" s="13"/>
      <c r="AN682" s="30"/>
      <c r="AO682" s="31"/>
      <c r="AP682" s="39"/>
      <c r="AQ682" s="39"/>
      <c r="AR682" s="31"/>
      <c r="AS682" s="39"/>
      <c r="AT682" s="39"/>
      <c r="AU682" s="39"/>
      <c r="AV682" s="39"/>
      <c r="AW682" s="39"/>
      <c r="AX682" s="13"/>
      <c r="AY682" s="13"/>
      <c r="AZ682" s="13"/>
      <c r="BA682" s="13"/>
      <c r="BB682" s="291"/>
      <c r="BC682" s="302"/>
      <c r="BI682" s="287"/>
    </row>
    <row r="683" spans="1:61" s="282" customFormat="1">
      <c r="A683" s="31"/>
      <c r="B683" s="31"/>
      <c r="C683" s="166"/>
      <c r="D683" s="261"/>
      <c r="E683" s="261"/>
      <c r="F683" s="261"/>
      <c r="G683" s="261"/>
      <c r="H683" s="261"/>
      <c r="I683" s="261"/>
      <c r="J683" s="261"/>
      <c r="K683" s="261"/>
      <c r="L683" s="33"/>
      <c r="M683" s="261"/>
      <c r="N683" s="638"/>
      <c r="O683" s="638"/>
      <c r="P683" s="34"/>
      <c r="Q683" s="35"/>
      <c r="R683" s="36"/>
      <c r="S683" s="37"/>
      <c r="T683" s="21"/>
      <c r="U683" s="495"/>
      <c r="V683" s="38"/>
      <c r="W683" s="21"/>
      <c r="X683" s="21"/>
      <c r="Y683" s="21"/>
      <c r="Z683" s="779"/>
      <c r="AA683" s="21"/>
      <c r="AB683" s="30"/>
      <c r="AC683" s="30"/>
      <c r="AD683" s="30"/>
      <c r="AE683" s="13"/>
      <c r="AF683" s="13"/>
      <c r="AG683" s="13"/>
      <c r="AH683" s="13"/>
      <c r="AI683" s="13"/>
      <c r="AJ683" s="13"/>
      <c r="AK683" s="13"/>
      <c r="AL683" s="13"/>
      <c r="AM683" s="13"/>
      <c r="AN683" s="30"/>
      <c r="AO683" s="31"/>
      <c r="AP683" s="39"/>
      <c r="AQ683" s="39"/>
      <c r="AR683" s="31"/>
      <c r="AS683" s="39"/>
      <c r="AT683" s="39"/>
      <c r="AU683" s="39"/>
      <c r="AV683" s="39"/>
      <c r="AW683" s="39"/>
      <c r="AX683" s="13"/>
      <c r="AY683" s="13"/>
      <c r="AZ683" s="13"/>
      <c r="BA683" s="13"/>
      <c r="BB683" s="291"/>
      <c r="BC683" s="302"/>
      <c r="BI683" s="287"/>
    </row>
    <row r="684" spans="1:61" s="282" customFormat="1">
      <c r="A684" s="31"/>
      <c r="B684" s="31"/>
      <c r="C684" s="166"/>
      <c r="D684" s="261"/>
      <c r="E684" s="261"/>
      <c r="F684" s="261"/>
      <c r="G684" s="261"/>
      <c r="H684" s="261"/>
      <c r="I684" s="261"/>
      <c r="J684" s="261"/>
      <c r="K684" s="261"/>
      <c r="L684" s="33"/>
      <c r="M684" s="261"/>
      <c r="N684" s="638"/>
      <c r="O684" s="638"/>
      <c r="P684" s="34"/>
      <c r="Q684" s="35"/>
      <c r="R684" s="36"/>
      <c r="S684" s="37"/>
      <c r="T684" s="21"/>
      <c r="U684" s="495"/>
      <c r="V684" s="38"/>
      <c r="W684" s="21"/>
      <c r="X684" s="21"/>
      <c r="Y684" s="21"/>
      <c r="Z684" s="779"/>
      <c r="AA684" s="21"/>
      <c r="AB684" s="30"/>
      <c r="AC684" s="30"/>
      <c r="AD684" s="30"/>
      <c r="AE684" s="13"/>
      <c r="AF684" s="13"/>
      <c r="AG684" s="13"/>
      <c r="AH684" s="13"/>
      <c r="AI684" s="13"/>
      <c r="AJ684" s="13"/>
      <c r="AK684" s="13"/>
      <c r="AL684" s="13"/>
      <c r="AM684" s="13"/>
      <c r="AN684" s="30"/>
      <c r="AO684" s="31"/>
      <c r="AP684" s="39"/>
      <c r="AQ684" s="39"/>
      <c r="AR684" s="31"/>
      <c r="AS684" s="39"/>
      <c r="AT684" s="39"/>
      <c r="AU684" s="39"/>
      <c r="AV684" s="39"/>
      <c r="AW684" s="39"/>
      <c r="AX684" s="13"/>
      <c r="AY684" s="13"/>
      <c r="AZ684" s="13"/>
      <c r="BA684" s="13"/>
      <c r="BB684" s="291"/>
      <c r="BC684" s="302"/>
      <c r="BI684" s="287"/>
    </row>
    <row r="685" spans="1:61" s="282" customFormat="1">
      <c r="A685" s="31"/>
      <c r="B685" s="31"/>
      <c r="C685" s="166"/>
      <c r="D685" s="261"/>
      <c r="E685" s="261"/>
      <c r="F685" s="261"/>
      <c r="G685" s="261"/>
      <c r="H685" s="261"/>
      <c r="I685" s="261"/>
      <c r="J685" s="261"/>
      <c r="K685" s="261"/>
      <c r="L685" s="33"/>
      <c r="M685" s="261"/>
      <c r="N685" s="638"/>
      <c r="O685" s="638"/>
      <c r="P685" s="34"/>
      <c r="Q685" s="35"/>
      <c r="R685" s="36"/>
      <c r="S685" s="37"/>
      <c r="T685" s="21"/>
      <c r="U685" s="495"/>
      <c r="V685" s="38"/>
      <c r="W685" s="21"/>
      <c r="X685" s="21"/>
      <c r="Y685" s="21"/>
      <c r="Z685" s="779"/>
      <c r="AA685" s="21"/>
      <c r="AB685" s="30"/>
      <c r="AC685" s="30"/>
      <c r="AD685" s="30"/>
      <c r="AE685" s="13"/>
      <c r="AF685" s="13"/>
      <c r="AG685" s="13"/>
      <c r="AH685" s="13"/>
      <c r="AI685" s="13"/>
      <c r="AJ685" s="13"/>
      <c r="AK685" s="13"/>
      <c r="AL685" s="13"/>
      <c r="AM685" s="13"/>
      <c r="AN685" s="30"/>
      <c r="AO685" s="31"/>
      <c r="AP685" s="39"/>
      <c r="AQ685" s="39"/>
      <c r="AR685" s="31"/>
      <c r="AS685" s="39"/>
      <c r="AT685" s="39"/>
      <c r="AU685" s="39"/>
      <c r="AV685" s="39"/>
      <c r="AW685" s="39"/>
      <c r="AX685" s="13"/>
      <c r="AY685" s="13"/>
      <c r="AZ685" s="13"/>
      <c r="BA685" s="13"/>
      <c r="BB685" s="291"/>
      <c r="BC685" s="302"/>
      <c r="BI685" s="287"/>
    </row>
    <row r="686" spans="1:61" s="282" customFormat="1">
      <c r="A686" s="31"/>
      <c r="B686" s="31"/>
      <c r="C686" s="166"/>
      <c r="D686" s="261"/>
      <c r="E686" s="261"/>
      <c r="F686" s="261"/>
      <c r="G686" s="261"/>
      <c r="H686" s="261"/>
      <c r="I686" s="261"/>
      <c r="J686" s="261"/>
      <c r="K686" s="261"/>
      <c r="L686" s="33"/>
      <c r="M686" s="261"/>
      <c r="N686" s="638"/>
      <c r="O686" s="638"/>
      <c r="P686" s="34"/>
      <c r="Q686" s="35"/>
      <c r="R686" s="36"/>
      <c r="S686" s="37"/>
      <c r="T686" s="21"/>
      <c r="U686" s="495"/>
      <c r="V686" s="38"/>
      <c r="W686" s="21"/>
      <c r="X686" s="21"/>
      <c r="Y686" s="21"/>
      <c r="Z686" s="779"/>
      <c r="AA686" s="21"/>
      <c r="AB686" s="30"/>
      <c r="AC686" s="30"/>
      <c r="AD686" s="30"/>
      <c r="AE686" s="13"/>
      <c r="AF686" s="13"/>
      <c r="AG686" s="13"/>
      <c r="AH686" s="13"/>
      <c r="AI686" s="13"/>
      <c r="AJ686" s="13"/>
      <c r="AK686" s="13"/>
      <c r="AL686" s="13"/>
      <c r="AM686" s="13"/>
      <c r="AN686" s="30"/>
      <c r="AO686" s="31"/>
      <c r="AP686" s="39"/>
      <c r="AQ686" s="39"/>
      <c r="AR686" s="31"/>
      <c r="AS686" s="39"/>
      <c r="AT686" s="39"/>
      <c r="AU686" s="39"/>
      <c r="AV686" s="39"/>
      <c r="AW686" s="39"/>
      <c r="AX686" s="13"/>
      <c r="AY686" s="13"/>
      <c r="AZ686" s="13"/>
      <c r="BA686" s="13"/>
      <c r="BB686" s="291"/>
      <c r="BC686" s="302"/>
      <c r="BI686" s="287"/>
    </row>
    <row r="687" spans="1:61" s="282" customFormat="1">
      <c r="A687" s="31"/>
      <c r="B687" s="31"/>
      <c r="C687" s="166"/>
      <c r="D687" s="261"/>
      <c r="E687" s="261"/>
      <c r="F687" s="261"/>
      <c r="G687" s="261"/>
      <c r="H687" s="261"/>
      <c r="I687" s="261"/>
      <c r="J687" s="261"/>
      <c r="K687" s="261"/>
      <c r="L687" s="33"/>
      <c r="M687" s="261"/>
      <c r="N687" s="638"/>
      <c r="O687" s="638"/>
      <c r="P687" s="34"/>
      <c r="Q687" s="35"/>
      <c r="R687" s="36"/>
      <c r="S687" s="37"/>
      <c r="T687" s="21"/>
      <c r="U687" s="495"/>
      <c r="V687" s="38"/>
      <c r="W687" s="21"/>
      <c r="X687" s="21"/>
      <c r="Y687" s="21"/>
      <c r="Z687" s="779"/>
      <c r="AA687" s="21"/>
      <c r="AB687" s="30"/>
      <c r="AC687" s="30"/>
      <c r="AD687" s="30"/>
      <c r="AE687" s="13"/>
      <c r="AF687" s="13"/>
      <c r="AG687" s="13"/>
      <c r="AH687" s="13"/>
      <c r="AI687" s="13"/>
      <c r="AJ687" s="13"/>
      <c r="AK687" s="13"/>
      <c r="AL687" s="13"/>
      <c r="AM687" s="13"/>
      <c r="AN687" s="30"/>
      <c r="AO687" s="31"/>
      <c r="AP687" s="39"/>
      <c r="AQ687" s="39"/>
      <c r="AR687" s="31"/>
      <c r="AS687" s="39"/>
      <c r="AT687" s="39"/>
      <c r="AU687" s="39"/>
      <c r="AV687" s="39"/>
      <c r="AW687" s="39"/>
      <c r="AX687" s="13"/>
      <c r="AY687" s="13"/>
      <c r="AZ687" s="13"/>
      <c r="BA687" s="13"/>
      <c r="BB687" s="291"/>
      <c r="BC687" s="302"/>
      <c r="BI687" s="287"/>
    </row>
    <row r="688" spans="1:61" s="282" customFormat="1">
      <c r="A688" s="31"/>
      <c r="B688" s="31"/>
      <c r="C688" s="166"/>
      <c r="D688" s="261"/>
      <c r="E688" s="261"/>
      <c r="F688" s="261"/>
      <c r="G688" s="261"/>
      <c r="H688" s="261"/>
      <c r="I688" s="261"/>
      <c r="J688" s="261"/>
      <c r="K688" s="261"/>
      <c r="L688" s="33"/>
      <c r="M688" s="261"/>
      <c r="N688" s="638"/>
      <c r="O688" s="638"/>
      <c r="P688" s="34"/>
      <c r="Q688" s="35"/>
      <c r="R688" s="36"/>
      <c r="S688" s="37"/>
      <c r="T688" s="21"/>
      <c r="U688" s="495"/>
      <c r="V688" s="38"/>
      <c r="W688" s="21"/>
      <c r="X688" s="21"/>
      <c r="Y688" s="21"/>
      <c r="Z688" s="779"/>
      <c r="AA688" s="21"/>
      <c r="AB688" s="30"/>
      <c r="AC688" s="30"/>
      <c r="AD688" s="30"/>
      <c r="AE688" s="13"/>
      <c r="AF688" s="13"/>
      <c r="AG688" s="13"/>
      <c r="AH688" s="13"/>
      <c r="AI688" s="13"/>
      <c r="AJ688" s="13"/>
      <c r="AK688" s="13"/>
      <c r="AL688" s="13"/>
      <c r="AM688" s="13"/>
      <c r="AN688" s="30"/>
      <c r="AO688" s="31"/>
      <c r="AP688" s="39"/>
      <c r="AQ688" s="39"/>
      <c r="AR688" s="31"/>
      <c r="AS688" s="39"/>
      <c r="AT688" s="39"/>
      <c r="AU688" s="39"/>
      <c r="AV688" s="39"/>
      <c r="AW688" s="39"/>
      <c r="AX688" s="13"/>
      <c r="AY688" s="13"/>
      <c r="AZ688" s="13"/>
      <c r="BA688" s="13"/>
      <c r="BB688" s="291"/>
      <c r="BC688" s="302"/>
      <c r="BI688" s="287"/>
    </row>
    <row r="689" spans="1:61" s="282" customFormat="1">
      <c r="A689" s="31"/>
      <c r="B689" s="31"/>
      <c r="C689" s="166"/>
      <c r="D689" s="261"/>
      <c r="E689" s="261"/>
      <c r="F689" s="261"/>
      <c r="G689" s="261"/>
      <c r="H689" s="261"/>
      <c r="I689" s="261"/>
      <c r="J689" s="261"/>
      <c r="K689" s="261"/>
      <c r="L689" s="33"/>
      <c r="M689" s="261"/>
      <c r="N689" s="638"/>
      <c r="O689" s="638"/>
      <c r="P689" s="34"/>
      <c r="Q689" s="35"/>
      <c r="R689" s="36"/>
      <c r="S689" s="37"/>
      <c r="T689" s="21"/>
      <c r="U689" s="495"/>
      <c r="V689" s="38"/>
      <c r="W689" s="21"/>
      <c r="X689" s="21"/>
      <c r="Y689" s="21"/>
      <c r="Z689" s="779"/>
      <c r="AA689" s="21"/>
      <c r="AB689" s="30"/>
      <c r="AC689" s="30"/>
      <c r="AD689" s="30"/>
      <c r="AE689" s="13"/>
      <c r="AF689" s="13"/>
      <c r="AG689" s="13"/>
      <c r="AH689" s="13"/>
      <c r="AI689" s="13"/>
      <c r="AJ689" s="13"/>
      <c r="AK689" s="13"/>
      <c r="AL689" s="13"/>
      <c r="AM689" s="13"/>
      <c r="AN689" s="30"/>
      <c r="AO689" s="31"/>
      <c r="AP689" s="39"/>
      <c r="AQ689" s="39"/>
      <c r="AR689" s="31"/>
      <c r="AS689" s="39"/>
      <c r="AT689" s="39"/>
      <c r="AU689" s="39"/>
      <c r="AV689" s="39"/>
      <c r="AW689" s="39"/>
      <c r="AX689" s="13"/>
      <c r="AY689" s="13"/>
      <c r="AZ689" s="13"/>
      <c r="BA689" s="13"/>
      <c r="BB689" s="291"/>
      <c r="BC689" s="302"/>
      <c r="BI689" s="287"/>
    </row>
    <row r="690" spans="1:61" s="282" customFormat="1">
      <c r="A690" s="31"/>
      <c r="B690" s="31"/>
      <c r="C690" s="166"/>
      <c r="D690" s="261"/>
      <c r="E690" s="261"/>
      <c r="F690" s="261"/>
      <c r="G690" s="261"/>
      <c r="H690" s="261"/>
      <c r="I690" s="261"/>
      <c r="J690" s="261"/>
      <c r="K690" s="261"/>
      <c r="L690" s="33"/>
      <c r="M690" s="261"/>
      <c r="N690" s="638"/>
      <c r="O690" s="638"/>
      <c r="P690" s="34"/>
      <c r="Q690" s="35"/>
      <c r="R690" s="36"/>
      <c r="S690" s="37"/>
      <c r="T690" s="21"/>
      <c r="U690" s="495"/>
      <c r="V690" s="38"/>
      <c r="W690" s="21"/>
      <c r="X690" s="21"/>
      <c r="Y690" s="21"/>
      <c r="Z690" s="779"/>
      <c r="AA690" s="21"/>
      <c r="AB690" s="30"/>
      <c r="AC690" s="30"/>
      <c r="AD690" s="30"/>
      <c r="AE690" s="13"/>
      <c r="AF690" s="13"/>
      <c r="AG690" s="13"/>
      <c r="AH690" s="13"/>
      <c r="AI690" s="13"/>
      <c r="AJ690" s="13"/>
      <c r="AK690" s="13"/>
      <c r="AL690" s="13"/>
      <c r="AM690" s="13"/>
      <c r="AN690" s="30"/>
      <c r="AO690" s="31"/>
      <c r="AP690" s="39"/>
      <c r="AQ690" s="39"/>
      <c r="AR690" s="31"/>
      <c r="AS690" s="39"/>
      <c r="AT690" s="39"/>
      <c r="AU690" s="39"/>
      <c r="AV690" s="39"/>
      <c r="AW690" s="39"/>
      <c r="AX690" s="13"/>
      <c r="AY690" s="13"/>
      <c r="AZ690" s="13"/>
      <c r="BA690" s="13"/>
      <c r="BB690" s="291"/>
      <c r="BC690" s="302"/>
      <c r="BI690" s="287"/>
    </row>
    <row r="691" spans="1:61" s="282" customFormat="1">
      <c r="A691" s="31"/>
      <c r="B691" s="31"/>
      <c r="C691" s="166"/>
      <c r="D691" s="261"/>
      <c r="E691" s="261"/>
      <c r="F691" s="261"/>
      <c r="G691" s="261"/>
      <c r="H691" s="261"/>
      <c r="I691" s="261"/>
      <c r="J691" s="261"/>
      <c r="K691" s="261"/>
      <c r="L691" s="33"/>
      <c r="M691" s="261"/>
      <c r="N691" s="638"/>
      <c r="O691" s="638"/>
      <c r="P691" s="34"/>
      <c r="Q691" s="35"/>
      <c r="R691" s="36"/>
      <c r="S691" s="37"/>
      <c r="T691" s="21"/>
      <c r="U691" s="495"/>
      <c r="V691" s="38"/>
      <c r="W691" s="21"/>
      <c r="X691" s="21"/>
      <c r="Y691" s="21"/>
      <c r="Z691" s="779"/>
      <c r="AA691" s="21"/>
      <c r="AB691" s="30"/>
      <c r="AC691" s="30"/>
      <c r="AD691" s="30"/>
      <c r="AE691" s="13"/>
      <c r="AF691" s="13"/>
      <c r="AG691" s="13"/>
      <c r="AH691" s="13"/>
      <c r="AI691" s="13"/>
      <c r="AJ691" s="13"/>
      <c r="AK691" s="13"/>
      <c r="AL691" s="13"/>
      <c r="AM691" s="13"/>
      <c r="AN691" s="30"/>
      <c r="AO691" s="31"/>
      <c r="AP691" s="39"/>
      <c r="AQ691" s="39"/>
      <c r="AR691" s="31"/>
      <c r="AS691" s="39"/>
      <c r="AT691" s="39"/>
      <c r="AU691" s="39"/>
      <c r="AV691" s="39"/>
      <c r="AW691" s="39"/>
      <c r="AX691" s="13"/>
      <c r="AY691" s="13"/>
      <c r="AZ691" s="13"/>
      <c r="BA691" s="13"/>
      <c r="BB691" s="291"/>
      <c r="BC691" s="302"/>
      <c r="BI691" s="287"/>
    </row>
    <row r="692" spans="1:61" s="282" customFormat="1">
      <c r="A692" s="31"/>
      <c r="B692" s="31"/>
      <c r="C692" s="166"/>
      <c r="D692" s="261"/>
      <c r="E692" s="261"/>
      <c r="F692" s="261"/>
      <c r="G692" s="261"/>
      <c r="H692" s="261"/>
      <c r="I692" s="261"/>
      <c r="J692" s="261"/>
      <c r="K692" s="261"/>
      <c r="L692" s="33"/>
      <c r="M692" s="261"/>
      <c r="N692" s="638"/>
      <c r="O692" s="638"/>
      <c r="P692" s="34"/>
      <c r="Q692" s="35"/>
      <c r="R692" s="36"/>
      <c r="S692" s="37"/>
      <c r="T692" s="21"/>
      <c r="U692" s="495"/>
      <c r="V692" s="38"/>
      <c r="W692" s="21"/>
      <c r="X692" s="21"/>
      <c r="Y692" s="21"/>
      <c r="Z692" s="779"/>
      <c r="AA692" s="21"/>
      <c r="AB692" s="30"/>
      <c r="AC692" s="30"/>
      <c r="AD692" s="30"/>
      <c r="AE692" s="13"/>
      <c r="AF692" s="13"/>
      <c r="AG692" s="13"/>
      <c r="AH692" s="13"/>
      <c r="AI692" s="13"/>
      <c r="AJ692" s="13"/>
      <c r="AK692" s="13"/>
      <c r="AL692" s="13"/>
      <c r="AM692" s="13"/>
      <c r="AN692" s="30"/>
      <c r="AO692" s="31"/>
      <c r="AP692" s="39"/>
      <c r="AQ692" s="39"/>
      <c r="AR692" s="31"/>
      <c r="AS692" s="39"/>
      <c r="AT692" s="39"/>
      <c r="AU692" s="39"/>
      <c r="AV692" s="39"/>
      <c r="AW692" s="39"/>
      <c r="AX692" s="13"/>
      <c r="AY692" s="13"/>
      <c r="AZ692" s="13"/>
      <c r="BA692" s="13"/>
      <c r="BB692" s="291"/>
      <c r="BC692" s="302"/>
      <c r="BI692" s="287"/>
    </row>
    <row r="693" spans="1:61" s="282" customFormat="1">
      <c r="A693" s="31"/>
      <c r="B693" s="31"/>
      <c r="C693" s="166"/>
      <c r="D693" s="261"/>
      <c r="E693" s="261"/>
      <c r="F693" s="261"/>
      <c r="G693" s="261"/>
      <c r="H693" s="261"/>
      <c r="I693" s="261"/>
      <c r="J693" s="261"/>
      <c r="K693" s="261"/>
      <c r="L693" s="33"/>
      <c r="M693" s="261"/>
      <c r="N693" s="638"/>
      <c r="O693" s="638"/>
      <c r="P693" s="34"/>
      <c r="Q693" s="35"/>
      <c r="R693" s="36"/>
      <c r="S693" s="37"/>
      <c r="T693" s="21"/>
      <c r="U693" s="495"/>
      <c r="V693" s="38"/>
      <c r="W693" s="21"/>
      <c r="X693" s="21"/>
      <c r="Y693" s="21"/>
      <c r="Z693" s="779"/>
      <c r="AA693" s="21"/>
      <c r="AB693" s="30"/>
      <c r="AC693" s="30"/>
      <c r="AD693" s="30"/>
      <c r="AE693" s="13"/>
      <c r="AF693" s="13"/>
      <c r="AG693" s="13"/>
      <c r="AH693" s="13"/>
      <c r="AI693" s="13"/>
      <c r="AJ693" s="13"/>
      <c r="AK693" s="13"/>
      <c r="AL693" s="13"/>
      <c r="AM693" s="13"/>
      <c r="AN693" s="30"/>
      <c r="AO693" s="31"/>
      <c r="AP693" s="39"/>
      <c r="AQ693" s="39"/>
      <c r="AR693" s="31"/>
      <c r="AS693" s="39"/>
      <c r="AT693" s="39"/>
      <c r="AU693" s="39"/>
      <c r="AV693" s="39"/>
      <c r="AW693" s="39"/>
      <c r="AX693" s="13"/>
      <c r="AY693" s="13"/>
      <c r="AZ693" s="13"/>
      <c r="BA693" s="13"/>
      <c r="BB693" s="291"/>
      <c r="BC693" s="302"/>
      <c r="BI693" s="287"/>
    </row>
    <row r="694" spans="1:61" s="282" customFormat="1">
      <c r="A694" s="31"/>
      <c r="B694" s="31"/>
      <c r="C694" s="166"/>
      <c r="D694" s="261"/>
      <c r="E694" s="261"/>
      <c r="F694" s="261"/>
      <c r="G694" s="261"/>
      <c r="H694" s="261"/>
      <c r="I694" s="261"/>
      <c r="J694" s="261"/>
      <c r="K694" s="261"/>
      <c r="L694" s="33"/>
      <c r="M694" s="261"/>
      <c r="N694" s="638"/>
      <c r="O694" s="638"/>
      <c r="P694" s="34"/>
      <c r="Q694" s="35"/>
      <c r="R694" s="36"/>
      <c r="S694" s="37"/>
      <c r="T694" s="21"/>
      <c r="U694" s="495"/>
      <c r="V694" s="38"/>
      <c r="W694" s="21"/>
      <c r="X694" s="21"/>
      <c r="Y694" s="21"/>
      <c r="Z694" s="779"/>
      <c r="AA694" s="21"/>
      <c r="AB694" s="30"/>
      <c r="AC694" s="30"/>
      <c r="AD694" s="30"/>
      <c r="AE694" s="13"/>
      <c r="AF694" s="13"/>
      <c r="AG694" s="13"/>
      <c r="AH694" s="13"/>
      <c r="AI694" s="13"/>
      <c r="AJ694" s="13"/>
      <c r="AK694" s="13"/>
      <c r="AL694" s="13"/>
      <c r="AM694" s="13"/>
      <c r="AN694" s="30"/>
      <c r="AO694" s="31"/>
      <c r="AP694" s="39"/>
      <c r="AQ694" s="39"/>
      <c r="AR694" s="31"/>
      <c r="AS694" s="39"/>
      <c r="AT694" s="39"/>
      <c r="AU694" s="39"/>
      <c r="AV694" s="39"/>
      <c r="AW694" s="39"/>
      <c r="AX694" s="13"/>
      <c r="AY694" s="13"/>
      <c r="AZ694" s="13"/>
      <c r="BA694" s="13"/>
      <c r="BB694" s="291"/>
      <c r="BC694" s="302"/>
      <c r="BI694" s="287"/>
    </row>
    <row r="695" spans="1:61" s="282" customFormat="1">
      <c r="A695" s="31"/>
      <c r="B695" s="31"/>
      <c r="C695" s="166"/>
      <c r="D695" s="261"/>
      <c r="E695" s="261"/>
      <c r="F695" s="261"/>
      <c r="G695" s="261"/>
      <c r="H695" s="261"/>
      <c r="I695" s="261"/>
      <c r="J695" s="261"/>
      <c r="K695" s="261"/>
      <c r="L695" s="33"/>
      <c r="M695" s="261"/>
      <c r="N695" s="638"/>
      <c r="O695" s="638"/>
      <c r="P695" s="34"/>
      <c r="Q695" s="35"/>
      <c r="R695" s="36"/>
      <c r="S695" s="37"/>
      <c r="T695" s="21"/>
      <c r="U695" s="495"/>
      <c r="V695" s="38"/>
      <c r="W695" s="21"/>
      <c r="X695" s="21"/>
      <c r="Y695" s="21"/>
      <c r="Z695" s="779"/>
      <c r="AA695" s="21"/>
      <c r="AB695" s="30"/>
      <c r="AC695" s="30"/>
      <c r="AD695" s="30"/>
      <c r="AE695" s="13"/>
      <c r="AF695" s="13"/>
      <c r="AG695" s="13"/>
      <c r="AH695" s="13"/>
      <c r="AI695" s="13"/>
      <c r="AJ695" s="13"/>
      <c r="AK695" s="13"/>
      <c r="AL695" s="13"/>
      <c r="AM695" s="13"/>
      <c r="AN695" s="30"/>
      <c r="AO695" s="31"/>
      <c r="AP695" s="39"/>
      <c r="AQ695" s="39"/>
      <c r="AR695" s="31"/>
      <c r="AS695" s="39"/>
      <c r="AT695" s="39"/>
      <c r="AU695" s="39"/>
      <c r="AV695" s="39"/>
      <c r="AW695" s="39"/>
      <c r="AX695" s="13"/>
      <c r="AY695" s="13"/>
      <c r="AZ695" s="13"/>
      <c r="BA695" s="13"/>
      <c r="BB695" s="291"/>
      <c r="BC695" s="302"/>
      <c r="BI695" s="287"/>
    </row>
    <row r="696" spans="1:61" s="282" customFormat="1">
      <c r="A696" s="31"/>
      <c r="B696" s="31"/>
      <c r="C696" s="166"/>
      <c r="D696" s="261"/>
      <c r="E696" s="261"/>
      <c r="F696" s="261"/>
      <c r="G696" s="261"/>
      <c r="H696" s="261"/>
      <c r="I696" s="261"/>
      <c r="J696" s="261"/>
      <c r="K696" s="261"/>
      <c r="L696" s="33"/>
      <c r="M696" s="261"/>
      <c r="N696" s="638"/>
      <c r="O696" s="638"/>
      <c r="P696" s="34"/>
      <c r="Q696" s="35"/>
      <c r="R696" s="36"/>
      <c r="S696" s="37"/>
      <c r="T696" s="21"/>
      <c r="U696" s="495"/>
      <c r="V696" s="38"/>
      <c r="W696" s="21"/>
      <c r="X696" s="21"/>
      <c r="Y696" s="21"/>
      <c r="Z696" s="779"/>
      <c r="AA696" s="21"/>
      <c r="AB696" s="30"/>
      <c r="AC696" s="30"/>
      <c r="AD696" s="30"/>
      <c r="AE696" s="13"/>
      <c r="AF696" s="13"/>
      <c r="AG696" s="13"/>
      <c r="AH696" s="13"/>
      <c r="AI696" s="13"/>
      <c r="AJ696" s="13"/>
      <c r="AK696" s="13"/>
      <c r="AL696" s="13"/>
      <c r="AM696" s="13"/>
      <c r="AN696" s="30"/>
      <c r="AO696" s="31"/>
      <c r="AP696" s="39"/>
      <c r="AQ696" s="39"/>
      <c r="AR696" s="31"/>
      <c r="AS696" s="39"/>
      <c r="AT696" s="39"/>
      <c r="AU696" s="39"/>
      <c r="AV696" s="39"/>
      <c r="AW696" s="39"/>
      <c r="AX696" s="13"/>
      <c r="AY696" s="13"/>
      <c r="AZ696" s="13"/>
      <c r="BA696" s="13"/>
      <c r="BB696" s="291"/>
      <c r="BC696" s="302"/>
      <c r="BI696" s="287"/>
    </row>
    <row r="697" spans="1:61" s="282" customFormat="1">
      <c r="A697" s="31"/>
      <c r="B697" s="31"/>
      <c r="C697" s="166"/>
      <c r="D697" s="261"/>
      <c r="E697" s="261"/>
      <c r="F697" s="261"/>
      <c r="G697" s="261"/>
      <c r="H697" s="261"/>
      <c r="I697" s="261"/>
      <c r="J697" s="261"/>
      <c r="K697" s="261"/>
      <c r="L697" s="33"/>
      <c r="M697" s="261"/>
      <c r="N697" s="638"/>
      <c r="O697" s="638"/>
      <c r="P697" s="34"/>
      <c r="Q697" s="35"/>
      <c r="R697" s="36"/>
      <c r="S697" s="37"/>
      <c r="T697" s="21"/>
      <c r="U697" s="495"/>
      <c r="V697" s="38"/>
      <c r="W697" s="21"/>
      <c r="X697" s="21"/>
      <c r="Y697" s="21"/>
      <c r="Z697" s="779"/>
      <c r="AA697" s="21"/>
      <c r="AB697" s="30"/>
      <c r="AC697" s="30"/>
      <c r="AD697" s="30"/>
      <c r="AE697" s="13"/>
      <c r="AF697" s="13"/>
      <c r="AG697" s="13"/>
      <c r="AH697" s="13"/>
      <c r="AI697" s="13"/>
      <c r="AJ697" s="13"/>
      <c r="AK697" s="13"/>
      <c r="AL697" s="13"/>
      <c r="AM697" s="13"/>
      <c r="AN697" s="30"/>
      <c r="AO697" s="31"/>
      <c r="AP697" s="39"/>
      <c r="AQ697" s="39"/>
      <c r="AR697" s="31"/>
      <c r="AS697" s="39"/>
      <c r="AT697" s="39"/>
      <c r="AU697" s="39"/>
      <c r="AV697" s="39"/>
      <c r="AW697" s="39"/>
      <c r="AX697" s="13"/>
      <c r="AY697" s="13"/>
      <c r="AZ697" s="13"/>
      <c r="BA697" s="13"/>
      <c r="BB697" s="291"/>
      <c r="BC697" s="302"/>
      <c r="BI697" s="287"/>
    </row>
    <row r="698" spans="1:61" s="282" customFormat="1">
      <c r="A698" s="31"/>
      <c r="B698" s="31"/>
      <c r="C698" s="166"/>
      <c r="D698" s="261"/>
      <c r="E698" s="261"/>
      <c r="F698" s="261"/>
      <c r="G698" s="261"/>
      <c r="H698" s="261"/>
      <c r="I698" s="261"/>
      <c r="J698" s="261"/>
      <c r="K698" s="261"/>
      <c r="L698" s="33"/>
      <c r="M698" s="261"/>
      <c r="N698" s="638"/>
      <c r="O698" s="638"/>
      <c r="P698" s="34"/>
      <c r="Q698" s="35"/>
      <c r="R698" s="36"/>
      <c r="S698" s="37"/>
      <c r="T698" s="21"/>
      <c r="U698" s="495"/>
      <c r="V698" s="38"/>
      <c r="W698" s="21"/>
      <c r="X698" s="21"/>
      <c r="Y698" s="21"/>
      <c r="Z698" s="779"/>
      <c r="AA698" s="21"/>
      <c r="AB698" s="30"/>
      <c r="AC698" s="30"/>
      <c r="AD698" s="30"/>
      <c r="AE698" s="13"/>
      <c r="AF698" s="13"/>
      <c r="AG698" s="13"/>
      <c r="AH698" s="13"/>
      <c r="AI698" s="13"/>
      <c r="AJ698" s="13"/>
      <c r="AK698" s="13"/>
      <c r="AL698" s="13"/>
      <c r="AM698" s="13"/>
      <c r="AN698" s="30"/>
      <c r="AO698" s="31"/>
      <c r="AP698" s="39"/>
      <c r="AQ698" s="39"/>
      <c r="AR698" s="31"/>
      <c r="AS698" s="39"/>
      <c r="AT698" s="39"/>
      <c r="AU698" s="39"/>
      <c r="AV698" s="39"/>
      <c r="AW698" s="39"/>
      <c r="AX698" s="13"/>
      <c r="AY698" s="13"/>
      <c r="AZ698" s="13"/>
      <c r="BA698" s="13"/>
      <c r="BB698" s="291"/>
      <c r="BC698" s="302"/>
      <c r="BI698" s="287"/>
    </row>
    <row r="699" spans="1:61" s="282" customFormat="1">
      <c r="A699" s="31"/>
      <c r="B699" s="31"/>
      <c r="C699" s="166"/>
      <c r="D699" s="261"/>
      <c r="E699" s="261"/>
      <c r="F699" s="261"/>
      <c r="G699" s="261"/>
      <c r="H699" s="261"/>
      <c r="I699" s="261"/>
      <c r="J699" s="261"/>
      <c r="K699" s="261"/>
      <c r="L699" s="33"/>
      <c r="M699" s="261"/>
      <c r="N699" s="638"/>
      <c r="O699" s="638"/>
      <c r="P699" s="34"/>
      <c r="Q699" s="35"/>
      <c r="R699" s="36"/>
      <c r="S699" s="37"/>
      <c r="T699" s="21"/>
      <c r="U699" s="495"/>
      <c r="V699" s="38"/>
      <c r="W699" s="21"/>
      <c r="X699" s="21"/>
      <c r="Y699" s="21"/>
      <c r="Z699" s="779"/>
      <c r="AA699" s="21"/>
      <c r="AB699" s="30"/>
      <c r="AC699" s="30"/>
      <c r="AD699" s="30"/>
      <c r="AE699" s="13"/>
      <c r="AF699" s="13"/>
      <c r="AG699" s="13"/>
      <c r="AH699" s="13"/>
      <c r="AI699" s="13"/>
      <c r="AJ699" s="13"/>
      <c r="AK699" s="13"/>
      <c r="AL699" s="13"/>
      <c r="AM699" s="13"/>
      <c r="AN699" s="30"/>
      <c r="AO699" s="31"/>
      <c r="AP699" s="39"/>
      <c r="AQ699" s="39"/>
      <c r="AR699" s="31"/>
      <c r="AS699" s="39"/>
      <c r="AT699" s="39"/>
      <c r="AU699" s="39"/>
      <c r="AV699" s="39"/>
      <c r="AW699" s="39"/>
      <c r="AX699" s="13"/>
      <c r="AY699" s="13"/>
      <c r="AZ699" s="13"/>
      <c r="BA699" s="13"/>
      <c r="BB699" s="291"/>
      <c r="BC699" s="302"/>
      <c r="BI699" s="287"/>
    </row>
    <row r="700" spans="1:61" s="282" customFormat="1">
      <c r="A700" s="31"/>
      <c r="B700" s="31"/>
      <c r="C700" s="166"/>
      <c r="D700" s="261"/>
      <c r="E700" s="261"/>
      <c r="F700" s="261"/>
      <c r="G700" s="261"/>
      <c r="H700" s="261"/>
      <c r="I700" s="261"/>
      <c r="J700" s="261"/>
      <c r="K700" s="261"/>
      <c r="L700" s="33"/>
      <c r="M700" s="261"/>
      <c r="N700" s="638"/>
      <c r="O700" s="638"/>
      <c r="P700" s="34"/>
      <c r="Q700" s="35"/>
      <c r="R700" s="36"/>
      <c r="S700" s="37"/>
      <c r="T700" s="21"/>
      <c r="U700" s="495"/>
      <c r="V700" s="38"/>
      <c r="W700" s="21"/>
      <c r="X700" s="21"/>
      <c r="Y700" s="21"/>
      <c r="Z700" s="779"/>
      <c r="AA700" s="21"/>
      <c r="AB700" s="30"/>
      <c r="AC700" s="30"/>
      <c r="AD700" s="30"/>
      <c r="AE700" s="13"/>
      <c r="AF700" s="13"/>
      <c r="AG700" s="13"/>
      <c r="AH700" s="13"/>
      <c r="AI700" s="13"/>
      <c r="AJ700" s="13"/>
      <c r="AK700" s="13"/>
      <c r="AL700" s="13"/>
      <c r="AM700" s="13"/>
      <c r="AN700" s="30"/>
      <c r="AO700" s="31"/>
      <c r="AP700" s="39"/>
      <c r="AQ700" s="39"/>
      <c r="AR700" s="31"/>
      <c r="AS700" s="39"/>
      <c r="AT700" s="39"/>
      <c r="AU700" s="39"/>
      <c r="AV700" s="39"/>
      <c r="AW700" s="39"/>
      <c r="AX700" s="13"/>
      <c r="AY700" s="13"/>
      <c r="AZ700" s="13"/>
      <c r="BA700" s="13"/>
      <c r="BB700" s="291"/>
      <c r="BC700" s="302"/>
      <c r="BI700" s="287"/>
    </row>
    <row r="701" spans="1:61" s="282" customFormat="1">
      <c r="A701" s="31"/>
      <c r="B701" s="31"/>
      <c r="C701" s="166"/>
      <c r="D701" s="261"/>
      <c r="E701" s="261"/>
      <c r="F701" s="261"/>
      <c r="G701" s="261"/>
      <c r="H701" s="261"/>
      <c r="I701" s="261"/>
      <c r="J701" s="261"/>
      <c r="K701" s="261"/>
      <c r="L701" s="33"/>
      <c r="M701" s="261"/>
      <c r="N701" s="638"/>
      <c r="O701" s="638"/>
      <c r="P701" s="34"/>
      <c r="Q701" s="35"/>
      <c r="R701" s="36"/>
      <c r="S701" s="37"/>
      <c r="T701" s="21"/>
      <c r="U701" s="495"/>
      <c r="V701" s="38"/>
      <c r="W701" s="21"/>
      <c r="X701" s="21"/>
      <c r="Y701" s="21"/>
      <c r="Z701" s="779"/>
      <c r="AA701" s="21"/>
      <c r="AB701" s="30"/>
      <c r="AC701" s="30"/>
      <c r="AD701" s="30"/>
      <c r="AE701" s="13"/>
      <c r="AF701" s="13"/>
      <c r="AG701" s="13"/>
      <c r="AH701" s="13"/>
      <c r="AI701" s="13"/>
      <c r="AJ701" s="13"/>
      <c r="AK701" s="13"/>
      <c r="AL701" s="13"/>
      <c r="AM701" s="13"/>
      <c r="AN701" s="30"/>
      <c r="AO701" s="31"/>
      <c r="AP701" s="39"/>
      <c r="AQ701" s="39"/>
      <c r="AR701" s="31"/>
      <c r="AS701" s="39"/>
      <c r="AT701" s="39"/>
      <c r="AU701" s="39"/>
      <c r="AV701" s="39"/>
      <c r="AW701" s="39"/>
      <c r="AX701" s="13"/>
      <c r="AY701" s="13"/>
      <c r="AZ701" s="13"/>
      <c r="BA701" s="13"/>
      <c r="BB701" s="291"/>
      <c r="BC701" s="302"/>
      <c r="BI701" s="287"/>
    </row>
    <row r="702" spans="1:61" s="282" customFormat="1">
      <c r="A702" s="31"/>
      <c r="B702" s="31"/>
      <c r="C702" s="166"/>
      <c r="D702" s="261"/>
      <c r="E702" s="261"/>
      <c r="F702" s="261"/>
      <c r="G702" s="261"/>
      <c r="H702" s="261"/>
      <c r="I702" s="261"/>
      <c r="J702" s="261"/>
      <c r="K702" s="261"/>
      <c r="L702" s="33"/>
      <c r="M702" s="261"/>
      <c r="N702" s="638"/>
      <c r="O702" s="638"/>
      <c r="P702" s="34"/>
      <c r="Q702" s="35"/>
      <c r="R702" s="36"/>
      <c r="S702" s="37"/>
      <c r="T702" s="21"/>
      <c r="U702" s="495"/>
      <c r="V702" s="38"/>
      <c r="W702" s="21"/>
      <c r="X702" s="21"/>
      <c r="Y702" s="21"/>
      <c r="Z702" s="779"/>
      <c r="AA702" s="21"/>
      <c r="AB702" s="30"/>
      <c r="AC702" s="30"/>
      <c r="AD702" s="30"/>
      <c r="AE702" s="13"/>
      <c r="AF702" s="13"/>
      <c r="AG702" s="13"/>
      <c r="AH702" s="13"/>
      <c r="AI702" s="13"/>
      <c r="AJ702" s="13"/>
      <c r="AK702" s="13"/>
      <c r="AL702" s="13"/>
      <c r="AM702" s="13"/>
      <c r="AN702" s="30"/>
      <c r="AO702" s="31"/>
      <c r="AP702" s="39"/>
      <c r="AQ702" s="39"/>
      <c r="AR702" s="31"/>
      <c r="AS702" s="39"/>
      <c r="AT702" s="39"/>
      <c r="AU702" s="39"/>
      <c r="AV702" s="39"/>
      <c r="AW702" s="39"/>
      <c r="AX702" s="13"/>
      <c r="AY702" s="13"/>
      <c r="AZ702" s="13"/>
      <c r="BA702" s="13"/>
      <c r="BB702" s="291"/>
      <c r="BC702" s="302"/>
      <c r="BI702" s="287"/>
    </row>
    <row r="703" spans="1:61" s="282" customFormat="1">
      <c r="A703" s="31"/>
      <c r="B703" s="31"/>
      <c r="C703" s="166"/>
      <c r="D703" s="261"/>
      <c r="E703" s="261"/>
      <c r="F703" s="261"/>
      <c r="G703" s="261"/>
      <c r="H703" s="261"/>
      <c r="I703" s="261"/>
      <c r="J703" s="261"/>
      <c r="K703" s="261"/>
      <c r="L703" s="33"/>
      <c r="M703" s="261"/>
      <c r="N703" s="638"/>
      <c r="O703" s="638"/>
      <c r="P703" s="34"/>
      <c r="Q703" s="35"/>
      <c r="R703" s="36"/>
      <c r="S703" s="37"/>
      <c r="T703" s="21"/>
      <c r="U703" s="495"/>
      <c r="V703" s="38"/>
      <c r="W703" s="21"/>
      <c r="X703" s="21"/>
      <c r="Y703" s="21"/>
      <c r="Z703" s="779"/>
      <c r="AA703" s="21"/>
      <c r="AB703" s="30"/>
      <c r="AC703" s="30"/>
      <c r="AD703" s="30"/>
      <c r="AE703" s="13"/>
      <c r="AF703" s="13"/>
      <c r="AG703" s="13"/>
      <c r="AH703" s="13"/>
      <c r="AI703" s="13"/>
      <c r="AJ703" s="13"/>
      <c r="AK703" s="13"/>
      <c r="AL703" s="13"/>
      <c r="AM703" s="13"/>
      <c r="AN703" s="30"/>
      <c r="AO703" s="31"/>
      <c r="AP703" s="39"/>
      <c r="AQ703" s="39"/>
      <c r="AR703" s="31"/>
      <c r="AS703" s="39"/>
      <c r="AT703" s="39"/>
      <c r="AU703" s="39"/>
      <c r="AV703" s="39"/>
      <c r="AW703" s="39"/>
      <c r="AX703" s="13"/>
      <c r="AY703" s="13"/>
      <c r="AZ703" s="13"/>
      <c r="BA703" s="13"/>
      <c r="BB703" s="291"/>
      <c r="BC703" s="302"/>
      <c r="BI703" s="287"/>
    </row>
    <row r="704" spans="1:61" s="282" customFormat="1">
      <c r="A704" s="31"/>
      <c r="B704" s="31"/>
      <c r="C704" s="166"/>
      <c r="D704" s="261"/>
      <c r="E704" s="261"/>
      <c r="F704" s="261"/>
      <c r="G704" s="261"/>
      <c r="H704" s="261"/>
      <c r="I704" s="261"/>
      <c r="J704" s="261"/>
      <c r="K704" s="261"/>
      <c r="L704" s="33"/>
      <c r="M704" s="261"/>
      <c r="N704" s="638"/>
      <c r="O704" s="638"/>
      <c r="P704" s="34"/>
      <c r="Q704" s="35"/>
      <c r="R704" s="36"/>
      <c r="S704" s="37"/>
      <c r="T704" s="21"/>
      <c r="U704" s="495"/>
      <c r="V704" s="38"/>
      <c r="W704" s="21"/>
      <c r="X704" s="21"/>
      <c r="Y704" s="21"/>
      <c r="Z704" s="779"/>
      <c r="AA704" s="21"/>
      <c r="AB704" s="30"/>
      <c r="AC704" s="30"/>
      <c r="AD704" s="30"/>
      <c r="AE704" s="13"/>
      <c r="AF704" s="13"/>
      <c r="AG704" s="13"/>
      <c r="AH704" s="13"/>
      <c r="AI704" s="13"/>
      <c r="AJ704" s="13"/>
      <c r="AK704" s="13"/>
      <c r="AL704" s="13"/>
      <c r="AM704" s="13"/>
      <c r="AN704" s="30"/>
      <c r="AO704" s="31"/>
      <c r="AP704" s="39"/>
      <c r="AQ704" s="39"/>
      <c r="AR704" s="31"/>
      <c r="AS704" s="39"/>
      <c r="AT704" s="39"/>
      <c r="AU704" s="39"/>
      <c r="AV704" s="39"/>
      <c r="AW704" s="39"/>
      <c r="AX704" s="13"/>
      <c r="AY704" s="13"/>
      <c r="AZ704" s="13"/>
      <c r="BA704" s="13"/>
      <c r="BB704" s="291"/>
      <c r="BC704" s="302"/>
      <c r="BI704" s="287"/>
    </row>
    <row r="705" spans="1:61" s="282" customFormat="1">
      <c r="A705" s="31"/>
      <c r="B705" s="31"/>
      <c r="C705" s="166"/>
      <c r="D705" s="261"/>
      <c r="E705" s="261"/>
      <c r="F705" s="261"/>
      <c r="G705" s="261"/>
      <c r="H705" s="261"/>
      <c r="I705" s="261"/>
      <c r="J705" s="261"/>
      <c r="K705" s="261"/>
      <c r="L705" s="33"/>
      <c r="M705" s="261"/>
      <c r="N705" s="638"/>
      <c r="O705" s="638"/>
      <c r="P705" s="34"/>
      <c r="Q705" s="35"/>
      <c r="R705" s="36"/>
      <c r="S705" s="37"/>
      <c r="T705" s="21"/>
      <c r="U705" s="495"/>
      <c r="V705" s="38"/>
      <c r="W705" s="21"/>
      <c r="X705" s="21"/>
      <c r="Y705" s="21"/>
      <c r="Z705" s="779"/>
      <c r="AA705" s="21"/>
      <c r="AB705" s="30"/>
      <c r="AC705" s="30"/>
      <c r="AD705" s="30"/>
      <c r="AE705" s="13"/>
      <c r="AF705" s="13"/>
      <c r="AG705" s="13"/>
      <c r="AH705" s="13"/>
      <c r="AI705" s="13"/>
      <c r="AJ705" s="13"/>
      <c r="AK705" s="13"/>
      <c r="AL705" s="13"/>
      <c r="AM705" s="13"/>
      <c r="AN705" s="30"/>
      <c r="AO705" s="31"/>
      <c r="AP705" s="39"/>
      <c r="AQ705" s="39"/>
      <c r="AR705" s="31"/>
      <c r="AS705" s="39"/>
      <c r="AT705" s="39"/>
      <c r="AU705" s="39"/>
      <c r="AV705" s="39"/>
      <c r="AW705" s="39"/>
      <c r="AX705" s="13"/>
      <c r="AY705" s="13"/>
      <c r="AZ705" s="13"/>
      <c r="BA705" s="13"/>
      <c r="BB705" s="291"/>
      <c r="BC705" s="302"/>
      <c r="BI705" s="287"/>
    </row>
    <row r="706" spans="1:61" s="282" customFormat="1">
      <c r="A706" s="31"/>
      <c r="B706" s="31"/>
      <c r="C706" s="166"/>
      <c r="D706" s="261"/>
      <c r="E706" s="261"/>
      <c r="F706" s="261"/>
      <c r="G706" s="261"/>
      <c r="H706" s="261"/>
      <c r="I706" s="261"/>
      <c r="J706" s="261"/>
      <c r="K706" s="261"/>
      <c r="L706" s="33"/>
      <c r="M706" s="261"/>
      <c r="N706" s="638"/>
      <c r="O706" s="638"/>
      <c r="P706" s="34"/>
      <c r="Q706" s="35"/>
      <c r="R706" s="36"/>
      <c r="S706" s="37"/>
      <c r="T706" s="21"/>
      <c r="U706" s="495"/>
      <c r="V706" s="38"/>
      <c r="W706" s="21"/>
      <c r="X706" s="21"/>
      <c r="Y706" s="21"/>
      <c r="Z706" s="779"/>
      <c r="AA706" s="21"/>
      <c r="AB706" s="30"/>
      <c r="AC706" s="30"/>
      <c r="AD706" s="30"/>
      <c r="AE706" s="13"/>
      <c r="AF706" s="13"/>
      <c r="AG706" s="13"/>
      <c r="AH706" s="13"/>
      <c r="AI706" s="13"/>
      <c r="AJ706" s="13"/>
      <c r="AK706" s="13"/>
      <c r="AL706" s="13"/>
      <c r="AM706" s="13"/>
      <c r="AN706" s="30"/>
      <c r="AO706" s="31"/>
      <c r="AP706" s="39"/>
      <c r="AQ706" s="39"/>
      <c r="AR706" s="31"/>
      <c r="AS706" s="39"/>
      <c r="AT706" s="39"/>
      <c r="AU706" s="39"/>
      <c r="AV706" s="39"/>
      <c r="AW706" s="39"/>
      <c r="AX706" s="13"/>
      <c r="AY706" s="13"/>
      <c r="AZ706" s="13"/>
      <c r="BA706" s="13"/>
      <c r="BB706" s="291"/>
      <c r="BC706" s="302"/>
      <c r="BI706" s="287"/>
    </row>
    <row r="707" spans="1:61" s="282" customFormat="1">
      <c r="A707" s="31"/>
      <c r="B707" s="31"/>
      <c r="C707" s="166"/>
      <c r="D707" s="261"/>
      <c r="E707" s="261"/>
      <c r="F707" s="261"/>
      <c r="G707" s="261"/>
      <c r="H707" s="261"/>
      <c r="I707" s="261"/>
      <c r="J707" s="261"/>
      <c r="K707" s="261"/>
      <c r="L707" s="33"/>
      <c r="M707" s="261"/>
      <c r="N707" s="638"/>
      <c r="O707" s="638"/>
      <c r="P707" s="34"/>
      <c r="Q707" s="35"/>
      <c r="R707" s="36"/>
      <c r="S707" s="37"/>
      <c r="T707" s="21"/>
      <c r="U707" s="495"/>
      <c r="V707" s="38"/>
      <c r="W707" s="21"/>
      <c r="X707" s="21"/>
      <c r="Y707" s="21"/>
      <c r="Z707" s="779"/>
      <c r="AA707" s="21"/>
      <c r="AB707" s="30"/>
      <c r="AC707" s="30"/>
      <c r="AD707" s="30"/>
      <c r="AE707" s="13"/>
      <c r="AF707" s="13"/>
      <c r="AG707" s="13"/>
      <c r="AH707" s="13"/>
      <c r="AI707" s="13"/>
      <c r="AJ707" s="13"/>
      <c r="AK707" s="13"/>
      <c r="AL707" s="13"/>
      <c r="AM707" s="13"/>
      <c r="AN707" s="30"/>
      <c r="AO707" s="31"/>
      <c r="AP707" s="39"/>
      <c r="AQ707" s="39"/>
      <c r="AR707" s="31"/>
      <c r="AS707" s="39"/>
      <c r="AT707" s="39"/>
      <c r="AU707" s="39"/>
      <c r="AV707" s="39"/>
      <c r="AW707" s="39"/>
      <c r="AX707" s="13"/>
      <c r="AY707" s="13"/>
      <c r="AZ707" s="13"/>
      <c r="BA707" s="13"/>
      <c r="BB707" s="291"/>
      <c r="BC707" s="302"/>
      <c r="BI707" s="287"/>
    </row>
    <row r="708" spans="1:61" s="282" customFormat="1">
      <c r="A708" s="31"/>
      <c r="B708" s="31"/>
      <c r="C708" s="166"/>
      <c r="D708" s="261"/>
      <c r="E708" s="261"/>
      <c r="F708" s="261"/>
      <c r="G708" s="261"/>
      <c r="H708" s="261"/>
      <c r="I708" s="261"/>
      <c r="J708" s="261"/>
      <c r="K708" s="261"/>
      <c r="L708" s="33"/>
      <c r="M708" s="261"/>
      <c r="N708" s="638"/>
      <c r="O708" s="638"/>
      <c r="P708" s="34"/>
      <c r="Q708" s="35"/>
      <c r="R708" s="36"/>
      <c r="S708" s="37"/>
      <c r="T708" s="21"/>
      <c r="U708" s="495"/>
      <c r="V708" s="38"/>
      <c r="W708" s="21"/>
      <c r="X708" s="21"/>
      <c r="Y708" s="21"/>
      <c r="Z708" s="779"/>
      <c r="AA708" s="21"/>
      <c r="AB708" s="30"/>
      <c r="AC708" s="30"/>
      <c r="AD708" s="30"/>
      <c r="AE708" s="13"/>
      <c r="AF708" s="13"/>
      <c r="AG708" s="13"/>
      <c r="AH708" s="13"/>
      <c r="AI708" s="13"/>
      <c r="AJ708" s="13"/>
      <c r="AK708" s="13"/>
      <c r="AL708" s="13"/>
      <c r="AM708" s="13"/>
      <c r="AN708" s="30"/>
      <c r="AO708" s="31"/>
      <c r="AP708" s="39"/>
      <c r="AQ708" s="39"/>
      <c r="AR708" s="31"/>
      <c r="AS708" s="39"/>
      <c r="AT708" s="39"/>
      <c r="AU708" s="39"/>
      <c r="AV708" s="39"/>
      <c r="AW708" s="39"/>
      <c r="AX708" s="13"/>
      <c r="AY708" s="13"/>
      <c r="AZ708" s="13"/>
      <c r="BA708" s="13"/>
      <c r="BB708" s="291"/>
      <c r="BC708" s="302"/>
      <c r="BI708" s="287"/>
    </row>
    <row r="709" spans="1:61" s="282" customFormat="1">
      <c r="A709" s="31"/>
      <c r="B709" s="31"/>
      <c r="C709" s="166"/>
      <c r="D709" s="261"/>
      <c r="E709" s="261"/>
      <c r="F709" s="261"/>
      <c r="G709" s="261"/>
      <c r="H709" s="261"/>
      <c r="I709" s="261"/>
      <c r="J709" s="261"/>
      <c r="K709" s="261"/>
      <c r="L709" s="33"/>
      <c r="M709" s="261"/>
      <c r="N709" s="638"/>
      <c r="O709" s="638"/>
      <c r="P709" s="34"/>
      <c r="Q709" s="35"/>
      <c r="R709" s="36"/>
      <c r="S709" s="37"/>
      <c r="T709" s="21"/>
      <c r="U709" s="495"/>
      <c r="V709" s="38"/>
      <c r="W709" s="21"/>
      <c r="X709" s="21"/>
      <c r="Y709" s="21"/>
      <c r="Z709" s="779"/>
      <c r="AA709" s="21"/>
      <c r="AB709" s="30"/>
      <c r="AC709" s="30"/>
      <c r="AD709" s="30"/>
      <c r="AE709" s="13"/>
      <c r="AF709" s="13"/>
      <c r="AG709" s="13"/>
      <c r="AH709" s="13"/>
      <c r="AI709" s="13"/>
      <c r="AJ709" s="13"/>
      <c r="AK709" s="13"/>
      <c r="AL709" s="13"/>
      <c r="AM709" s="13"/>
      <c r="AN709" s="30"/>
      <c r="AO709" s="31"/>
      <c r="AP709" s="39"/>
      <c r="AQ709" s="39"/>
      <c r="AR709" s="31"/>
      <c r="AS709" s="39"/>
      <c r="AT709" s="39"/>
      <c r="AU709" s="39"/>
      <c r="AV709" s="39"/>
      <c r="AW709" s="39"/>
      <c r="AX709" s="13"/>
      <c r="AY709" s="13"/>
      <c r="AZ709" s="13"/>
      <c r="BA709" s="13"/>
      <c r="BB709" s="291"/>
      <c r="BC709" s="302"/>
      <c r="BI709" s="287"/>
    </row>
    <row r="710" spans="1:61" s="282" customFormat="1">
      <c r="A710" s="31"/>
      <c r="B710" s="31"/>
      <c r="C710" s="166"/>
      <c r="D710" s="261"/>
      <c r="E710" s="261"/>
      <c r="F710" s="261"/>
      <c r="G710" s="261"/>
      <c r="H710" s="261"/>
      <c r="I710" s="261"/>
      <c r="J710" s="261"/>
      <c r="K710" s="261"/>
      <c r="L710" s="33"/>
      <c r="M710" s="261"/>
      <c r="N710" s="638"/>
      <c r="O710" s="638"/>
      <c r="P710" s="34"/>
      <c r="Q710" s="35"/>
      <c r="R710" s="36"/>
      <c r="S710" s="37"/>
      <c r="T710" s="21"/>
      <c r="U710" s="495"/>
      <c r="V710" s="38"/>
      <c r="W710" s="21"/>
      <c r="X710" s="21"/>
      <c r="Y710" s="21"/>
      <c r="Z710" s="779"/>
      <c r="AA710" s="21"/>
      <c r="AB710" s="30"/>
      <c r="AC710" s="30"/>
      <c r="AD710" s="30"/>
      <c r="AE710" s="13"/>
      <c r="AF710" s="13"/>
      <c r="AG710" s="13"/>
      <c r="AH710" s="13"/>
      <c r="AI710" s="13"/>
      <c r="AJ710" s="13"/>
      <c r="AK710" s="13"/>
      <c r="AL710" s="13"/>
      <c r="AM710" s="13"/>
      <c r="AN710" s="30"/>
      <c r="AO710" s="31"/>
      <c r="AP710" s="39"/>
      <c r="AQ710" s="39"/>
      <c r="AR710" s="31"/>
      <c r="AS710" s="39"/>
      <c r="AT710" s="39"/>
      <c r="AU710" s="39"/>
      <c r="AV710" s="39"/>
      <c r="AW710" s="39"/>
      <c r="AX710" s="13"/>
      <c r="AY710" s="13"/>
      <c r="AZ710" s="13"/>
      <c r="BA710" s="13"/>
      <c r="BB710" s="291"/>
      <c r="BC710" s="302"/>
      <c r="BI710" s="287"/>
    </row>
    <row r="711" spans="1:61" s="282" customFormat="1">
      <c r="A711" s="31"/>
      <c r="B711" s="31"/>
      <c r="C711" s="166"/>
      <c r="D711" s="261"/>
      <c r="E711" s="261"/>
      <c r="F711" s="261"/>
      <c r="G711" s="261"/>
      <c r="H711" s="261"/>
      <c r="I711" s="261"/>
      <c r="J711" s="261"/>
      <c r="K711" s="261"/>
      <c r="L711" s="33"/>
      <c r="M711" s="261"/>
      <c r="N711" s="638"/>
      <c r="O711" s="638"/>
      <c r="P711" s="34"/>
      <c r="Q711" s="35"/>
      <c r="R711" s="36"/>
      <c r="S711" s="37"/>
      <c r="T711" s="21"/>
      <c r="U711" s="495"/>
      <c r="V711" s="38"/>
      <c r="W711" s="21"/>
      <c r="X711" s="21"/>
      <c r="Y711" s="21"/>
      <c r="Z711" s="779"/>
      <c r="AA711" s="21"/>
      <c r="AB711" s="30"/>
      <c r="AC711" s="30"/>
      <c r="AD711" s="30"/>
      <c r="AE711" s="13"/>
      <c r="AF711" s="13"/>
      <c r="AG711" s="13"/>
      <c r="AH711" s="13"/>
      <c r="AI711" s="13"/>
      <c r="AJ711" s="13"/>
      <c r="AK711" s="13"/>
      <c r="AL711" s="13"/>
      <c r="AM711" s="13"/>
      <c r="AN711" s="30"/>
      <c r="AO711" s="31"/>
      <c r="AP711" s="39"/>
      <c r="AQ711" s="39"/>
      <c r="AR711" s="31"/>
      <c r="AS711" s="39"/>
      <c r="AT711" s="39"/>
      <c r="AU711" s="39"/>
      <c r="AV711" s="39"/>
      <c r="AW711" s="39"/>
      <c r="AX711" s="13"/>
      <c r="AY711" s="13"/>
      <c r="AZ711" s="13"/>
      <c r="BA711" s="13"/>
      <c r="BB711" s="291"/>
      <c r="BC711" s="302"/>
      <c r="BI711" s="287"/>
    </row>
    <row r="712" spans="1:61" s="282" customFormat="1">
      <c r="A712" s="31"/>
      <c r="B712" s="31"/>
      <c r="C712" s="166"/>
      <c r="D712" s="261"/>
      <c r="E712" s="261"/>
      <c r="F712" s="261"/>
      <c r="G712" s="261"/>
      <c r="H712" s="261"/>
      <c r="I712" s="261"/>
      <c r="J712" s="261"/>
      <c r="K712" s="261"/>
      <c r="L712" s="33"/>
      <c r="M712" s="261"/>
      <c r="N712" s="638"/>
      <c r="O712" s="638"/>
      <c r="P712" s="34"/>
      <c r="Q712" s="35"/>
      <c r="R712" s="36"/>
      <c r="S712" s="37"/>
      <c r="T712" s="21"/>
      <c r="U712" s="495"/>
      <c r="V712" s="38"/>
      <c r="W712" s="21"/>
      <c r="X712" s="21"/>
      <c r="Y712" s="21"/>
      <c r="Z712" s="779"/>
      <c r="AA712" s="21"/>
      <c r="AB712" s="30"/>
      <c r="AC712" s="30"/>
      <c r="AD712" s="30"/>
      <c r="AE712" s="13"/>
      <c r="AF712" s="13"/>
      <c r="AG712" s="13"/>
      <c r="AH712" s="13"/>
      <c r="AI712" s="13"/>
      <c r="AJ712" s="13"/>
      <c r="AK712" s="13"/>
      <c r="AL712" s="13"/>
      <c r="AM712" s="13"/>
      <c r="AN712" s="30"/>
      <c r="AO712" s="31"/>
      <c r="AP712" s="39"/>
      <c r="AQ712" s="39"/>
      <c r="AR712" s="31"/>
      <c r="AS712" s="39"/>
      <c r="AT712" s="39"/>
      <c r="AU712" s="39"/>
      <c r="AV712" s="39"/>
      <c r="AW712" s="39"/>
      <c r="AX712" s="13"/>
      <c r="AY712" s="13"/>
      <c r="AZ712" s="13"/>
      <c r="BA712" s="13"/>
      <c r="BB712" s="291"/>
      <c r="BC712" s="302"/>
      <c r="BI712" s="287"/>
    </row>
    <row r="713" spans="1:61" s="282" customFormat="1">
      <c r="A713" s="31"/>
      <c r="B713" s="31"/>
      <c r="C713" s="166"/>
      <c r="D713" s="261"/>
      <c r="E713" s="261"/>
      <c r="F713" s="261"/>
      <c r="G713" s="261"/>
      <c r="H713" s="261"/>
      <c r="I713" s="261"/>
      <c r="J713" s="261"/>
      <c r="K713" s="261"/>
      <c r="L713" s="33"/>
      <c r="M713" s="261"/>
      <c r="N713" s="638"/>
      <c r="O713" s="638"/>
      <c r="P713" s="34"/>
      <c r="Q713" s="35"/>
      <c r="R713" s="36"/>
      <c r="S713" s="37"/>
      <c r="T713" s="21"/>
      <c r="U713" s="495"/>
      <c r="V713" s="38"/>
      <c r="W713" s="21"/>
      <c r="X713" s="21"/>
      <c r="Y713" s="21"/>
      <c r="Z713" s="779"/>
      <c r="AA713" s="21"/>
      <c r="AB713" s="30"/>
      <c r="AC713" s="30"/>
      <c r="AD713" s="30"/>
      <c r="AE713" s="13"/>
      <c r="AF713" s="13"/>
      <c r="AG713" s="13"/>
      <c r="AH713" s="13"/>
      <c r="AI713" s="13"/>
      <c r="AJ713" s="13"/>
      <c r="AK713" s="13"/>
      <c r="AL713" s="13"/>
      <c r="AM713" s="13"/>
      <c r="AN713" s="30"/>
      <c r="AO713" s="31"/>
      <c r="AP713" s="39"/>
      <c r="AQ713" s="39"/>
      <c r="AR713" s="31"/>
      <c r="AS713" s="39"/>
      <c r="AT713" s="39"/>
      <c r="AU713" s="39"/>
      <c r="AV713" s="39"/>
      <c r="AW713" s="39"/>
      <c r="AX713" s="13"/>
      <c r="AY713" s="13"/>
      <c r="AZ713" s="13"/>
      <c r="BA713" s="13"/>
      <c r="BB713" s="291"/>
      <c r="BC713" s="302"/>
      <c r="BI713" s="287"/>
    </row>
    <row r="714" spans="1:61" s="282" customFormat="1">
      <c r="A714" s="31"/>
      <c r="B714" s="31"/>
      <c r="C714" s="166"/>
      <c r="D714" s="261"/>
      <c r="E714" s="261"/>
      <c r="F714" s="261"/>
      <c r="G714" s="261"/>
      <c r="H714" s="261"/>
      <c r="I714" s="261"/>
      <c r="J714" s="261"/>
      <c r="K714" s="261"/>
      <c r="L714" s="33"/>
      <c r="M714" s="261"/>
      <c r="N714" s="638"/>
      <c r="O714" s="638"/>
      <c r="P714" s="34"/>
      <c r="Q714" s="35"/>
      <c r="R714" s="36"/>
      <c r="S714" s="37"/>
      <c r="T714" s="21"/>
      <c r="U714" s="495"/>
      <c r="V714" s="38"/>
      <c r="W714" s="21"/>
      <c r="X714" s="21"/>
      <c r="Y714" s="21"/>
      <c r="Z714" s="779"/>
      <c r="AA714" s="21"/>
      <c r="AB714" s="30"/>
      <c r="AC714" s="30"/>
      <c r="AD714" s="30"/>
      <c r="AE714" s="13"/>
      <c r="AF714" s="13"/>
      <c r="AG714" s="13"/>
      <c r="AH714" s="13"/>
      <c r="AI714" s="13"/>
      <c r="AJ714" s="13"/>
      <c r="AK714" s="13"/>
      <c r="AL714" s="13"/>
      <c r="AM714" s="13"/>
      <c r="AN714" s="30"/>
      <c r="AO714" s="31"/>
      <c r="AP714" s="39"/>
      <c r="AQ714" s="39"/>
      <c r="AR714" s="31"/>
      <c r="AS714" s="39"/>
      <c r="AT714" s="39"/>
      <c r="AU714" s="39"/>
      <c r="AV714" s="39"/>
      <c r="AW714" s="39"/>
      <c r="AX714" s="13"/>
      <c r="AY714" s="13"/>
      <c r="AZ714" s="13"/>
      <c r="BA714" s="13"/>
      <c r="BB714" s="291"/>
      <c r="BC714" s="302"/>
      <c r="BI714" s="287"/>
    </row>
    <row r="715" spans="1:61" s="282" customFormat="1">
      <c r="A715" s="31"/>
      <c r="B715" s="31"/>
      <c r="C715" s="166"/>
      <c r="D715" s="261"/>
      <c r="E715" s="261"/>
      <c r="F715" s="261"/>
      <c r="G715" s="261"/>
      <c r="H715" s="261"/>
      <c r="I715" s="261"/>
      <c r="J715" s="261"/>
      <c r="K715" s="261"/>
      <c r="L715" s="33"/>
      <c r="M715" s="261"/>
      <c r="N715" s="638"/>
      <c r="O715" s="638"/>
      <c r="P715" s="34"/>
      <c r="Q715" s="35"/>
      <c r="R715" s="36"/>
      <c r="S715" s="37"/>
      <c r="T715" s="21"/>
      <c r="U715" s="495"/>
      <c r="V715" s="38"/>
      <c r="W715" s="21"/>
      <c r="X715" s="21"/>
      <c r="Y715" s="21"/>
      <c r="Z715" s="779"/>
      <c r="AA715" s="21"/>
      <c r="AB715" s="30"/>
      <c r="AC715" s="30"/>
      <c r="AD715" s="30"/>
      <c r="AE715" s="13"/>
      <c r="AF715" s="13"/>
      <c r="AG715" s="13"/>
      <c r="AH715" s="13"/>
      <c r="AI715" s="13"/>
      <c r="AJ715" s="13"/>
      <c r="AK715" s="13"/>
      <c r="AL715" s="13"/>
      <c r="AM715" s="13"/>
      <c r="AN715" s="30"/>
      <c r="AO715" s="31"/>
      <c r="AP715" s="39"/>
      <c r="AQ715" s="39"/>
      <c r="AR715" s="31"/>
      <c r="AS715" s="39"/>
      <c r="AT715" s="39"/>
      <c r="AU715" s="39"/>
      <c r="AV715" s="39"/>
      <c r="AW715" s="39"/>
      <c r="AX715" s="13"/>
      <c r="AY715" s="13"/>
      <c r="AZ715" s="13"/>
      <c r="BA715" s="13"/>
      <c r="BB715" s="291"/>
      <c r="BC715" s="302"/>
      <c r="BI715" s="287"/>
    </row>
    <row r="716" spans="1:61" s="282" customFormat="1">
      <c r="A716" s="31"/>
      <c r="B716" s="31"/>
      <c r="C716" s="166"/>
      <c r="D716" s="261"/>
      <c r="E716" s="261"/>
      <c r="F716" s="261"/>
      <c r="G716" s="261"/>
      <c r="H716" s="261"/>
      <c r="I716" s="261"/>
      <c r="J716" s="261"/>
      <c r="K716" s="261"/>
      <c r="L716" s="33"/>
      <c r="M716" s="261"/>
      <c r="N716" s="638"/>
      <c r="O716" s="638"/>
      <c r="P716" s="34"/>
      <c r="Q716" s="35"/>
      <c r="R716" s="36"/>
      <c r="S716" s="37"/>
      <c r="T716" s="21"/>
      <c r="U716" s="495"/>
      <c r="V716" s="38"/>
      <c r="W716" s="21"/>
      <c r="X716" s="21"/>
      <c r="Y716" s="21"/>
      <c r="Z716" s="779"/>
      <c r="AA716" s="21"/>
      <c r="AB716" s="30"/>
      <c r="AC716" s="30"/>
      <c r="AD716" s="30"/>
      <c r="AE716" s="13"/>
      <c r="AF716" s="13"/>
      <c r="AG716" s="13"/>
      <c r="AH716" s="13"/>
      <c r="AI716" s="13"/>
      <c r="AJ716" s="13"/>
      <c r="AK716" s="13"/>
      <c r="AL716" s="13"/>
      <c r="AM716" s="13"/>
      <c r="AN716" s="30"/>
      <c r="AO716" s="31"/>
      <c r="AP716" s="39"/>
      <c r="AQ716" s="39"/>
      <c r="AR716" s="31"/>
      <c r="AS716" s="39"/>
      <c r="AT716" s="39"/>
      <c r="AU716" s="39"/>
      <c r="AV716" s="39"/>
      <c r="AW716" s="39"/>
      <c r="AX716" s="13"/>
      <c r="AY716" s="13"/>
      <c r="AZ716" s="13"/>
      <c r="BA716" s="13"/>
      <c r="BB716" s="291"/>
      <c r="BC716" s="302"/>
      <c r="BI716" s="287"/>
    </row>
    <row r="717" spans="1:61" s="282" customFormat="1">
      <c r="A717" s="31"/>
      <c r="B717" s="31"/>
      <c r="C717" s="166"/>
      <c r="D717" s="261"/>
      <c r="E717" s="261"/>
      <c r="F717" s="261"/>
      <c r="G717" s="261"/>
      <c r="H717" s="261"/>
      <c r="I717" s="261"/>
      <c r="J717" s="261"/>
      <c r="K717" s="261"/>
      <c r="L717" s="33"/>
      <c r="M717" s="261"/>
      <c r="N717" s="638"/>
      <c r="O717" s="638"/>
      <c r="P717" s="34"/>
      <c r="Q717" s="35"/>
      <c r="R717" s="36"/>
      <c r="S717" s="37"/>
      <c r="T717" s="21"/>
      <c r="U717" s="495"/>
      <c r="V717" s="38"/>
      <c r="W717" s="21"/>
      <c r="X717" s="21"/>
      <c r="Y717" s="21"/>
      <c r="Z717" s="779"/>
      <c r="AA717" s="21"/>
      <c r="AB717" s="30"/>
      <c r="AC717" s="30"/>
      <c r="AD717" s="30"/>
      <c r="AE717" s="13"/>
      <c r="AF717" s="13"/>
      <c r="AG717" s="13"/>
      <c r="AH717" s="13"/>
      <c r="AI717" s="13"/>
      <c r="AJ717" s="13"/>
      <c r="AK717" s="13"/>
      <c r="AL717" s="13"/>
      <c r="AM717" s="13"/>
      <c r="AN717" s="30"/>
      <c r="AO717" s="31"/>
      <c r="AP717" s="39"/>
      <c r="AQ717" s="39"/>
      <c r="AR717" s="31"/>
      <c r="AS717" s="39"/>
      <c r="AT717" s="39"/>
      <c r="AU717" s="39"/>
      <c r="AV717" s="39"/>
      <c r="AW717" s="39"/>
      <c r="AX717" s="13"/>
      <c r="AY717" s="13"/>
      <c r="AZ717" s="13"/>
      <c r="BA717" s="13"/>
      <c r="BB717" s="291"/>
      <c r="BC717" s="302"/>
      <c r="BI717" s="287"/>
    </row>
    <row r="718" spans="1:61" s="282" customFormat="1">
      <c r="A718" s="31"/>
      <c r="B718" s="31"/>
      <c r="C718" s="166"/>
      <c r="D718" s="261"/>
      <c r="E718" s="261"/>
      <c r="F718" s="261"/>
      <c r="G718" s="261"/>
      <c r="H718" s="261"/>
      <c r="I718" s="261"/>
      <c r="J718" s="261"/>
      <c r="K718" s="261"/>
      <c r="L718" s="33"/>
      <c r="M718" s="261"/>
      <c r="N718" s="638"/>
      <c r="O718" s="638"/>
      <c r="P718" s="34"/>
      <c r="Q718" s="35"/>
      <c r="R718" s="36"/>
      <c r="S718" s="37"/>
      <c r="T718" s="21"/>
      <c r="U718" s="495"/>
      <c r="V718" s="38"/>
      <c r="W718" s="21"/>
      <c r="X718" s="21"/>
      <c r="Y718" s="21"/>
      <c r="Z718" s="779"/>
      <c r="AA718" s="21"/>
      <c r="AB718" s="30"/>
      <c r="AC718" s="30"/>
      <c r="AD718" s="30"/>
      <c r="AE718" s="13"/>
      <c r="AF718" s="13"/>
      <c r="AG718" s="13"/>
      <c r="AH718" s="13"/>
      <c r="AI718" s="13"/>
      <c r="AJ718" s="13"/>
      <c r="AK718" s="13"/>
      <c r="AL718" s="13"/>
      <c r="AM718" s="13"/>
      <c r="AN718" s="30"/>
      <c r="AO718" s="31"/>
      <c r="AP718" s="39"/>
      <c r="AQ718" s="39"/>
      <c r="AR718" s="31"/>
      <c r="AS718" s="39"/>
      <c r="AT718" s="39"/>
      <c r="AU718" s="39"/>
      <c r="AV718" s="39"/>
      <c r="AW718" s="39"/>
      <c r="AX718" s="13"/>
      <c r="AY718" s="13"/>
      <c r="AZ718" s="13"/>
      <c r="BA718" s="13"/>
      <c r="BB718" s="291"/>
      <c r="BC718" s="302"/>
      <c r="BI718" s="287"/>
    </row>
    <row r="719" spans="1:61" s="282" customFormat="1">
      <c r="A719" s="31"/>
      <c r="B719" s="31"/>
      <c r="C719" s="166"/>
      <c r="D719" s="261"/>
      <c r="E719" s="261"/>
      <c r="F719" s="261"/>
      <c r="G719" s="261"/>
      <c r="H719" s="261"/>
      <c r="I719" s="261"/>
      <c r="J719" s="261"/>
      <c r="K719" s="261"/>
      <c r="L719" s="33"/>
      <c r="M719" s="261"/>
      <c r="N719" s="638"/>
      <c r="O719" s="638"/>
      <c r="P719" s="34"/>
      <c r="Q719" s="35"/>
      <c r="R719" s="36"/>
      <c r="S719" s="37"/>
      <c r="T719" s="21"/>
      <c r="U719" s="495"/>
      <c r="V719" s="38"/>
      <c r="W719" s="21"/>
      <c r="X719" s="21"/>
      <c r="Y719" s="21"/>
      <c r="Z719" s="779"/>
      <c r="AA719" s="21"/>
      <c r="AB719" s="30"/>
      <c r="AC719" s="30"/>
      <c r="AD719" s="30"/>
      <c r="AE719" s="13"/>
      <c r="AF719" s="13"/>
      <c r="AG719" s="13"/>
      <c r="AH719" s="13"/>
      <c r="AI719" s="13"/>
      <c r="AJ719" s="13"/>
      <c r="AK719" s="13"/>
      <c r="AL719" s="13"/>
      <c r="AM719" s="13"/>
      <c r="AN719" s="30"/>
      <c r="AO719" s="31"/>
      <c r="AP719" s="39"/>
      <c r="AQ719" s="39"/>
      <c r="AR719" s="31"/>
      <c r="AS719" s="39"/>
      <c r="AT719" s="39"/>
      <c r="AU719" s="39"/>
      <c r="AV719" s="39"/>
      <c r="AW719" s="39"/>
      <c r="AX719" s="13"/>
      <c r="AY719" s="13"/>
      <c r="AZ719" s="13"/>
      <c r="BA719" s="13"/>
      <c r="BB719" s="291"/>
      <c r="BC719" s="302"/>
      <c r="BI719" s="287"/>
    </row>
    <row r="720" spans="1:61" s="282" customFormat="1">
      <c r="A720" s="31"/>
      <c r="B720" s="31"/>
      <c r="C720" s="166"/>
      <c r="D720" s="261"/>
      <c r="E720" s="261"/>
      <c r="F720" s="261"/>
      <c r="G720" s="261"/>
      <c r="H720" s="261"/>
      <c r="I720" s="261"/>
      <c r="J720" s="261"/>
      <c r="K720" s="261"/>
      <c r="L720" s="33"/>
      <c r="M720" s="261"/>
      <c r="N720" s="638"/>
      <c r="O720" s="638"/>
      <c r="P720" s="34"/>
      <c r="Q720" s="35"/>
      <c r="R720" s="36"/>
      <c r="S720" s="37"/>
      <c r="T720" s="21"/>
      <c r="U720" s="495"/>
      <c r="V720" s="38"/>
      <c r="W720" s="21"/>
      <c r="X720" s="21"/>
      <c r="Y720" s="21"/>
      <c r="Z720" s="779"/>
      <c r="AA720" s="21"/>
      <c r="AB720" s="30"/>
      <c r="AC720" s="30"/>
      <c r="AD720" s="30"/>
      <c r="AE720" s="13"/>
      <c r="AF720" s="13"/>
      <c r="AG720" s="13"/>
      <c r="AH720" s="13"/>
      <c r="AI720" s="13"/>
      <c r="AJ720" s="13"/>
      <c r="AK720" s="13"/>
      <c r="AL720" s="13"/>
      <c r="AM720" s="13"/>
      <c r="AN720" s="30"/>
      <c r="AO720" s="31"/>
      <c r="AP720" s="39"/>
      <c r="AQ720" s="39"/>
      <c r="AR720" s="31"/>
      <c r="AS720" s="39"/>
      <c r="AT720" s="39"/>
      <c r="AU720" s="39"/>
      <c r="AV720" s="39"/>
      <c r="AW720" s="39"/>
      <c r="AX720" s="13"/>
      <c r="AY720" s="13"/>
      <c r="AZ720" s="13"/>
      <c r="BA720" s="13"/>
      <c r="BB720" s="291"/>
      <c r="BC720" s="302"/>
      <c r="BI720" s="287"/>
    </row>
    <row r="721" spans="1:61" s="282" customFormat="1">
      <c r="A721" s="31"/>
      <c r="B721" s="31"/>
      <c r="C721" s="166"/>
      <c r="D721" s="261"/>
      <c r="E721" s="261"/>
      <c r="F721" s="261"/>
      <c r="G721" s="261"/>
      <c r="H721" s="261"/>
      <c r="I721" s="261"/>
      <c r="J721" s="261"/>
      <c r="K721" s="261"/>
      <c r="L721" s="33"/>
      <c r="M721" s="261"/>
      <c r="N721" s="638"/>
      <c r="O721" s="638"/>
      <c r="P721" s="34"/>
      <c r="Q721" s="35"/>
      <c r="R721" s="36"/>
      <c r="S721" s="37"/>
      <c r="T721" s="21"/>
      <c r="U721" s="495"/>
      <c r="V721" s="38"/>
      <c r="W721" s="21"/>
      <c r="X721" s="21"/>
      <c r="Y721" s="21"/>
      <c r="Z721" s="779"/>
      <c r="AA721" s="21"/>
      <c r="AB721" s="30"/>
      <c r="AC721" s="30"/>
      <c r="AD721" s="30"/>
      <c r="AE721" s="13"/>
      <c r="AF721" s="13"/>
      <c r="AG721" s="13"/>
      <c r="AH721" s="13"/>
      <c r="AI721" s="13"/>
      <c r="AJ721" s="13"/>
      <c r="AK721" s="13"/>
      <c r="AL721" s="13"/>
      <c r="AM721" s="13"/>
      <c r="AN721" s="30"/>
      <c r="AO721" s="31"/>
      <c r="AP721" s="39"/>
      <c r="AQ721" s="39"/>
      <c r="AR721" s="31"/>
      <c r="AS721" s="39"/>
      <c r="AT721" s="39"/>
      <c r="AU721" s="39"/>
      <c r="AV721" s="39"/>
      <c r="AW721" s="39"/>
      <c r="AX721" s="13"/>
      <c r="AY721" s="13"/>
      <c r="AZ721" s="13"/>
      <c r="BA721" s="13"/>
      <c r="BB721" s="291"/>
      <c r="BC721" s="302"/>
      <c r="BI721" s="287"/>
    </row>
    <row r="722" spans="1:61" s="282" customFormat="1">
      <c r="A722" s="31"/>
      <c r="B722" s="31"/>
      <c r="C722" s="166"/>
      <c r="D722" s="261"/>
      <c r="E722" s="261"/>
      <c r="F722" s="261"/>
      <c r="G722" s="261"/>
      <c r="H722" s="261"/>
      <c r="I722" s="261"/>
      <c r="J722" s="261"/>
      <c r="K722" s="261"/>
      <c r="L722" s="33"/>
      <c r="M722" s="261"/>
      <c r="N722" s="638"/>
      <c r="O722" s="638"/>
      <c r="P722" s="34"/>
      <c r="Q722" s="35"/>
      <c r="R722" s="36"/>
      <c r="S722" s="37"/>
      <c r="T722" s="21"/>
      <c r="U722" s="495"/>
      <c r="V722" s="38"/>
      <c r="W722" s="21"/>
      <c r="X722" s="21"/>
      <c r="Y722" s="21"/>
      <c r="Z722" s="779"/>
      <c r="AA722" s="21"/>
      <c r="AB722" s="30"/>
      <c r="AC722" s="30"/>
      <c r="AD722" s="30"/>
      <c r="AE722" s="13"/>
      <c r="AF722" s="13"/>
      <c r="AG722" s="13"/>
      <c r="AH722" s="13"/>
      <c r="AI722" s="13"/>
      <c r="AJ722" s="13"/>
      <c r="AK722" s="13"/>
      <c r="AL722" s="13"/>
      <c r="AM722" s="13"/>
      <c r="AN722" s="30"/>
      <c r="AO722" s="31"/>
      <c r="AP722" s="39"/>
      <c r="AQ722" s="39"/>
      <c r="AR722" s="31"/>
      <c r="AS722" s="39"/>
      <c r="AT722" s="39"/>
      <c r="AU722" s="39"/>
      <c r="AV722" s="39"/>
      <c r="AW722" s="39"/>
      <c r="AX722" s="13"/>
      <c r="AY722" s="13"/>
      <c r="AZ722" s="13"/>
      <c r="BA722" s="13"/>
      <c r="BB722" s="291"/>
      <c r="BC722" s="302"/>
      <c r="BI722" s="287"/>
    </row>
    <row r="723" spans="1:61" s="282" customFormat="1">
      <c r="A723" s="31"/>
      <c r="B723" s="31"/>
      <c r="C723" s="166"/>
      <c r="D723" s="261"/>
      <c r="E723" s="261"/>
      <c r="F723" s="261"/>
      <c r="G723" s="261"/>
      <c r="H723" s="261"/>
      <c r="I723" s="261"/>
      <c r="J723" s="261"/>
      <c r="K723" s="261"/>
      <c r="L723" s="33"/>
      <c r="M723" s="261"/>
      <c r="N723" s="638"/>
      <c r="O723" s="638"/>
      <c r="P723" s="34"/>
      <c r="Q723" s="35"/>
      <c r="R723" s="36"/>
      <c r="S723" s="37"/>
      <c r="T723" s="21"/>
      <c r="U723" s="495"/>
      <c r="V723" s="38"/>
      <c r="W723" s="21"/>
      <c r="X723" s="21"/>
      <c r="Y723" s="21"/>
      <c r="Z723" s="779"/>
      <c r="AA723" s="21"/>
      <c r="AB723" s="30"/>
      <c r="AC723" s="30"/>
      <c r="AD723" s="30"/>
      <c r="AE723" s="13"/>
      <c r="AF723" s="13"/>
      <c r="AG723" s="13"/>
      <c r="AH723" s="13"/>
      <c r="AI723" s="13"/>
      <c r="AJ723" s="13"/>
      <c r="AK723" s="13"/>
      <c r="AL723" s="13"/>
      <c r="AM723" s="13"/>
      <c r="AN723" s="30"/>
      <c r="AO723" s="31"/>
      <c r="AP723" s="39"/>
      <c r="AQ723" s="39"/>
      <c r="AR723" s="31"/>
      <c r="AS723" s="39"/>
      <c r="AT723" s="39"/>
      <c r="AU723" s="39"/>
      <c r="AV723" s="39"/>
      <c r="AW723" s="39"/>
      <c r="AX723" s="13"/>
      <c r="AY723" s="13"/>
      <c r="AZ723" s="13"/>
      <c r="BA723" s="13"/>
      <c r="BB723" s="291"/>
      <c r="BC723" s="302"/>
      <c r="BI723" s="287"/>
    </row>
    <row r="724" spans="1:61" s="282" customFormat="1">
      <c r="A724" s="31"/>
      <c r="B724" s="31"/>
      <c r="C724" s="166"/>
      <c r="D724" s="261"/>
      <c r="E724" s="261"/>
      <c r="F724" s="261"/>
      <c r="G724" s="261"/>
      <c r="H724" s="261"/>
      <c r="I724" s="261"/>
      <c r="J724" s="261"/>
      <c r="K724" s="261"/>
      <c r="L724" s="33"/>
      <c r="M724" s="261"/>
      <c r="N724" s="638"/>
      <c r="O724" s="638"/>
      <c r="P724" s="34"/>
      <c r="Q724" s="35"/>
      <c r="R724" s="36"/>
      <c r="S724" s="37"/>
      <c r="T724" s="21"/>
      <c r="U724" s="495"/>
      <c r="V724" s="38"/>
      <c r="W724" s="21"/>
      <c r="X724" s="21"/>
      <c r="Y724" s="21"/>
      <c r="Z724" s="779"/>
      <c r="AA724" s="21"/>
      <c r="AB724" s="30"/>
      <c r="AC724" s="30"/>
      <c r="AD724" s="30"/>
      <c r="AE724" s="13"/>
      <c r="AF724" s="13"/>
      <c r="AG724" s="13"/>
      <c r="AH724" s="13"/>
      <c r="AI724" s="13"/>
      <c r="AJ724" s="13"/>
      <c r="AK724" s="13"/>
      <c r="AL724" s="13"/>
      <c r="AM724" s="13"/>
      <c r="AN724" s="30"/>
      <c r="AO724" s="31"/>
      <c r="AP724" s="39"/>
      <c r="AQ724" s="39"/>
      <c r="AR724" s="31"/>
      <c r="AS724" s="39"/>
      <c r="AT724" s="39"/>
      <c r="AU724" s="39"/>
      <c r="AV724" s="39"/>
      <c r="AW724" s="39"/>
      <c r="AX724" s="13"/>
      <c r="AY724" s="13"/>
      <c r="AZ724" s="13"/>
      <c r="BA724" s="13"/>
      <c r="BB724" s="291"/>
      <c r="BC724" s="302"/>
      <c r="BI724" s="287"/>
    </row>
    <row r="725" spans="1:61" s="282" customFormat="1">
      <c r="A725" s="31"/>
      <c r="B725" s="31"/>
      <c r="C725" s="166"/>
      <c r="D725" s="261"/>
      <c r="E725" s="261"/>
      <c r="F725" s="261"/>
      <c r="G725" s="261"/>
      <c r="H725" s="261"/>
      <c r="I725" s="261"/>
      <c r="J725" s="261"/>
      <c r="K725" s="261"/>
      <c r="L725" s="33"/>
      <c r="M725" s="261"/>
      <c r="N725" s="638"/>
      <c r="O725" s="638"/>
      <c r="P725" s="34"/>
      <c r="Q725" s="35"/>
      <c r="R725" s="36"/>
      <c r="S725" s="37"/>
      <c r="T725" s="21"/>
      <c r="U725" s="495"/>
      <c r="V725" s="38"/>
      <c r="W725" s="21"/>
      <c r="X725" s="21"/>
      <c r="Y725" s="21"/>
      <c r="Z725" s="779"/>
      <c r="AA725" s="21"/>
      <c r="AB725" s="30"/>
      <c r="AC725" s="30"/>
      <c r="AD725" s="30"/>
      <c r="AE725" s="13"/>
      <c r="AF725" s="13"/>
      <c r="AG725" s="13"/>
      <c r="AH725" s="13"/>
      <c r="AI725" s="13"/>
      <c r="AJ725" s="13"/>
      <c r="AK725" s="13"/>
      <c r="AL725" s="13"/>
      <c r="AM725" s="13"/>
      <c r="AN725" s="30"/>
      <c r="AO725" s="31"/>
      <c r="AP725" s="39"/>
      <c r="AQ725" s="39"/>
      <c r="AR725" s="31"/>
      <c r="AS725" s="39"/>
      <c r="AT725" s="39"/>
      <c r="AU725" s="39"/>
      <c r="AV725" s="39"/>
      <c r="AW725" s="39"/>
      <c r="AX725" s="13"/>
      <c r="AY725" s="13"/>
      <c r="AZ725" s="13"/>
      <c r="BA725" s="13"/>
      <c r="BB725" s="291"/>
      <c r="BC725" s="302"/>
      <c r="BI725" s="287"/>
    </row>
    <row r="726" spans="1:61" s="282" customFormat="1">
      <c r="A726" s="31"/>
      <c r="B726" s="31"/>
      <c r="C726" s="166"/>
      <c r="D726" s="261"/>
      <c r="E726" s="261"/>
      <c r="F726" s="261"/>
      <c r="G726" s="261"/>
      <c r="H726" s="261"/>
      <c r="I726" s="261"/>
      <c r="J726" s="261"/>
      <c r="K726" s="261"/>
      <c r="L726" s="33"/>
      <c r="M726" s="261"/>
      <c r="N726" s="638"/>
      <c r="O726" s="638"/>
      <c r="P726" s="34"/>
      <c r="Q726" s="35"/>
      <c r="R726" s="36"/>
      <c r="S726" s="37"/>
      <c r="T726" s="21"/>
      <c r="U726" s="495"/>
      <c r="V726" s="38"/>
      <c r="W726" s="21"/>
      <c r="X726" s="21"/>
      <c r="Y726" s="21"/>
      <c r="Z726" s="779"/>
      <c r="AA726" s="21"/>
      <c r="AB726" s="30"/>
      <c r="AC726" s="30"/>
      <c r="AD726" s="30"/>
      <c r="AE726" s="13"/>
      <c r="AF726" s="13"/>
      <c r="AG726" s="13"/>
      <c r="AH726" s="13"/>
      <c r="AI726" s="13"/>
      <c r="AJ726" s="13"/>
      <c r="AK726" s="13"/>
      <c r="AL726" s="13"/>
      <c r="AM726" s="13"/>
      <c r="AN726" s="30"/>
      <c r="AO726" s="31"/>
      <c r="AP726" s="39"/>
      <c r="AQ726" s="39"/>
      <c r="AR726" s="31"/>
      <c r="AS726" s="39"/>
      <c r="AT726" s="39"/>
      <c r="AU726" s="39"/>
      <c r="AV726" s="39"/>
      <c r="AW726" s="39"/>
      <c r="AX726" s="13"/>
      <c r="AY726" s="13"/>
      <c r="AZ726" s="13"/>
      <c r="BA726" s="13"/>
      <c r="BB726" s="291"/>
      <c r="BC726" s="302"/>
      <c r="BI726" s="287"/>
    </row>
    <row r="727" spans="1:61" s="282" customFormat="1">
      <c r="A727" s="31"/>
      <c r="B727" s="31"/>
      <c r="C727" s="166"/>
      <c r="D727" s="261"/>
      <c r="E727" s="261"/>
      <c r="F727" s="261"/>
      <c r="G727" s="261"/>
      <c r="H727" s="261"/>
      <c r="I727" s="261"/>
      <c r="J727" s="261"/>
      <c r="K727" s="261"/>
      <c r="L727" s="33"/>
      <c r="M727" s="261"/>
      <c r="N727" s="638"/>
      <c r="O727" s="638"/>
      <c r="P727" s="34"/>
      <c r="Q727" s="35"/>
      <c r="R727" s="36"/>
      <c r="S727" s="37"/>
      <c r="T727" s="21"/>
      <c r="U727" s="495"/>
      <c r="V727" s="38"/>
      <c r="W727" s="21"/>
      <c r="X727" s="21"/>
      <c r="Y727" s="21"/>
      <c r="Z727" s="779"/>
      <c r="AA727" s="21"/>
      <c r="AB727" s="30"/>
      <c r="AC727" s="30"/>
      <c r="AD727" s="30"/>
      <c r="AE727" s="13"/>
      <c r="AF727" s="13"/>
      <c r="AG727" s="13"/>
      <c r="AH727" s="13"/>
      <c r="AI727" s="13"/>
      <c r="AJ727" s="13"/>
      <c r="AK727" s="13"/>
      <c r="AL727" s="13"/>
      <c r="AM727" s="13"/>
      <c r="AN727" s="30"/>
      <c r="AO727" s="31"/>
      <c r="AP727" s="39"/>
      <c r="AQ727" s="39"/>
      <c r="AR727" s="31"/>
      <c r="AS727" s="39"/>
      <c r="AT727" s="39"/>
      <c r="AU727" s="39"/>
      <c r="AV727" s="39"/>
      <c r="AW727" s="39"/>
      <c r="AX727" s="13"/>
      <c r="AY727" s="13"/>
      <c r="AZ727" s="13"/>
      <c r="BA727" s="13"/>
      <c r="BB727" s="291"/>
      <c r="BC727" s="302"/>
      <c r="BI727" s="287"/>
    </row>
    <row r="728" spans="1:61" s="282" customFormat="1">
      <c r="A728" s="31"/>
      <c r="B728" s="31"/>
      <c r="C728" s="166"/>
      <c r="D728" s="261"/>
      <c r="E728" s="261"/>
      <c r="F728" s="261"/>
      <c r="G728" s="261"/>
      <c r="H728" s="261"/>
      <c r="I728" s="261"/>
      <c r="J728" s="261"/>
      <c r="K728" s="261"/>
      <c r="L728" s="33"/>
      <c r="M728" s="261"/>
      <c r="N728" s="638"/>
      <c r="O728" s="638"/>
      <c r="P728" s="34"/>
      <c r="Q728" s="35"/>
      <c r="R728" s="36"/>
      <c r="S728" s="37"/>
      <c r="T728" s="21"/>
      <c r="U728" s="495"/>
      <c r="V728" s="38"/>
      <c r="W728" s="21"/>
      <c r="X728" s="21"/>
      <c r="Y728" s="21"/>
      <c r="Z728" s="779"/>
      <c r="AA728" s="21"/>
      <c r="AB728" s="30"/>
      <c r="AC728" s="30"/>
      <c r="AD728" s="30"/>
      <c r="AE728" s="13"/>
      <c r="AF728" s="13"/>
      <c r="AG728" s="13"/>
      <c r="AH728" s="13"/>
      <c r="AI728" s="13"/>
      <c r="AJ728" s="13"/>
      <c r="AK728" s="13"/>
      <c r="AL728" s="13"/>
      <c r="AM728" s="13"/>
      <c r="AN728" s="30"/>
      <c r="AO728" s="31"/>
      <c r="AP728" s="39"/>
      <c r="AQ728" s="39"/>
      <c r="AR728" s="31"/>
      <c r="AS728" s="39"/>
      <c r="AT728" s="39"/>
      <c r="AU728" s="39"/>
      <c r="AV728" s="39"/>
      <c r="AW728" s="39"/>
      <c r="AX728" s="13"/>
      <c r="AY728" s="13"/>
      <c r="AZ728" s="13"/>
      <c r="BA728" s="13"/>
      <c r="BB728" s="291"/>
      <c r="BC728" s="302"/>
      <c r="BI728" s="287"/>
    </row>
    <row r="729" spans="1:61" s="282" customFormat="1">
      <c r="A729" s="31"/>
      <c r="B729" s="31"/>
      <c r="C729" s="166"/>
      <c r="D729" s="261"/>
      <c r="E729" s="261"/>
      <c r="F729" s="261"/>
      <c r="G729" s="261"/>
      <c r="H729" s="261"/>
      <c r="I729" s="261"/>
      <c r="J729" s="261"/>
      <c r="K729" s="261"/>
      <c r="L729" s="33"/>
      <c r="M729" s="261"/>
      <c r="N729" s="638"/>
      <c r="O729" s="638"/>
      <c r="P729" s="34"/>
      <c r="Q729" s="35"/>
      <c r="R729" s="36"/>
      <c r="S729" s="37"/>
      <c r="T729" s="21"/>
      <c r="U729" s="495"/>
      <c r="V729" s="38"/>
      <c r="W729" s="21"/>
      <c r="X729" s="21"/>
      <c r="Y729" s="21"/>
      <c r="Z729" s="779"/>
      <c r="AA729" s="21"/>
      <c r="AB729" s="30"/>
      <c r="AC729" s="30"/>
      <c r="AD729" s="30"/>
      <c r="AE729" s="13"/>
      <c r="AF729" s="13"/>
      <c r="AG729" s="13"/>
      <c r="AH729" s="13"/>
      <c r="AI729" s="13"/>
      <c r="AJ729" s="13"/>
      <c r="AK729" s="13"/>
      <c r="AL729" s="13"/>
      <c r="AM729" s="13"/>
      <c r="AN729" s="30"/>
      <c r="AO729" s="31"/>
      <c r="AP729" s="39"/>
      <c r="AQ729" s="39"/>
      <c r="AR729" s="31"/>
      <c r="AS729" s="39"/>
      <c r="AT729" s="39"/>
      <c r="AU729" s="39"/>
      <c r="AV729" s="39"/>
      <c r="AW729" s="39"/>
      <c r="AX729" s="13"/>
      <c r="AY729" s="13"/>
      <c r="AZ729" s="13"/>
      <c r="BA729" s="13"/>
      <c r="BB729" s="291"/>
      <c r="BC729" s="302"/>
      <c r="BI729" s="287"/>
    </row>
    <row r="730" spans="1:61" s="282" customFormat="1">
      <c r="A730" s="31"/>
      <c r="B730" s="31"/>
      <c r="C730" s="166"/>
      <c r="D730" s="261"/>
      <c r="E730" s="261"/>
      <c r="F730" s="261"/>
      <c r="G730" s="261"/>
      <c r="H730" s="261"/>
      <c r="I730" s="261"/>
      <c r="J730" s="261"/>
      <c r="K730" s="261"/>
      <c r="L730" s="33"/>
      <c r="M730" s="261"/>
      <c r="N730" s="638"/>
      <c r="O730" s="638"/>
      <c r="P730" s="34"/>
      <c r="Q730" s="35"/>
      <c r="R730" s="36"/>
      <c r="S730" s="37"/>
      <c r="T730" s="21"/>
      <c r="U730" s="495"/>
      <c r="V730" s="38"/>
      <c r="W730" s="21"/>
      <c r="X730" s="21"/>
      <c r="Y730" s="21"/>
      <c r="Z730" s="779"/>
      <c r="AA730" s="21"/>
      <c r="AB730" s="30"/>
      <c r="AC730" s="30"/>
      <c r="AD730" s="30"/>
      <c r="AE730" s="13"/>
      <c r="AF730" s="13"/>
      <c r="AG730" s="13"/>
      <c r="AH730" s="13"/>
      <c r="AI730" s="13"/>
      <c r="AJ730" s="13"/>
      <c r="AK730" s="13"/>
      <c r="AL730" s="13"/>
      <c r="AM730" s="13"/>
      <c r="AN730" s="30"/>
      <c r="AO730" s="31"/>
      <c r="AP730" s="39"/>
      <c r="AQ730" s="39"/>
      <c r="AR730" s="31"/>
      <c r="AS730" s="39"/>
      <c r="AT730" s="39"/>
      <c r="AU730" s="39"/>
      <c r="AV730" s="39"/>
      <c r="AW730" s="39"/>
      <c r="AX730" s="13"/>
      <c r="AY730" s="13"/>
      <c r="AZ730" s="13"/>
      <c r="BA730" s="13"/>
      <c r="BB730" s="291"/>
      <c r="BC730" s="302"/>
      <c r="BI730" s="287"/>
    </row>
    <row r="731" spans="1:61" s="282" customFormat="1">
      <c r="A731" s="31"/>
      <c r="B731" s="31"/>
      <c r="C731" s="166"/>
      <c r="D731" s="261"/>
      <c r="E731" s="261"/>
      <c r="F731" s="261"/>
      <c r="G731" s="261"/>
      <c r="H731" s="261"/>
      <c r="I731" s="261"/>
      <c r="J731" s="261"/>
      <c r="K731" s="261"/>
      <c r="L731" s="33"/>
      <c r="M731" s="261"/>
      <c r="N731" s="638"/>
      <c r="O731" s="638"/>
      <c r="P731" s="34"/>
      <c r="Q731" s="35"/>
      <c r="R731" s="36"/>
      <c r="S731" s="37"/>
      <c r="T731" s="21"/>
      <c r="U731" s="495"/>
      <c r="V731" s="38"/>
      <c r="W731" s="21"/>
      <c r="X731" s="21"/>
      <c r="Y731" s="21"/>
      <c r="Z731" s="779"/>
      <c r="AA731" s="21"/>
      <c r="AB731" s="30"/>
      <c r="AC731" s="30"/>
      <c r="AD731" s="30"/>
      <c r="AE731" s="13"/>
      <c r="AF731" s="13"/>
      <c r="AG731" s="13"/>
      <c r="AH731" s="13"/>
      <c r="AI731" s="13"/>
      <c r="AJ731" s="13"/>
      <c r="AK731" s="13"/>
      <c r="AL731" s="13"/>
      <c r="AM731" s="13"/>
      <c r="AN731" s="30"/>
      <c r="AO731" s="31"/>
      <c r="AP731" s="39"/>
      <c r="AQ731" s="39"/>
      <c r="AR731" s="31"/>
      <c r="AS731" s="39"/>
      <c r="AT731" s="39"/>
      <c r="AU731" s="39"/>
      <c r="AV731" s="39"/>
      <c r="AW731" s="39"/>
      <c r="AX731" s="13"/>
      <c r="AY731" s="13"/>
      <c r="AZ731" s="13"/>
      <c r="BA731" s="13"/>
      <c r="BB731" s="291"/>
      <c r="BC731" s="302"/>
      <c r="BI731" s="287"/>
    </row>
    <row r="732" spans="1:61" s="282" customFormat="1">
      <c r="A732" s="31"/>
      <c r="B732" s="31"/>
      <c r="C732" s="166"/>
      <c r="D732" s="261"/>
      <c r="E732" s="261"/>
      <c r="F732" s="261"/>
      <c r="G732" s="261"/>
      <c r="H732" s="261"/>
      <c r="I732" s="261"/>
      <c r="J732" s="261"/>
      <c r="K732" s="261"/>
      <c r="L732" s="33"/>
      <c r="M732" s="261"/>
      <c r="N732" s="638"/>
      <c r="O732" s="638"/>
      <c r="P732" s="34"/>
      <c r="Q732" s="35"/>
      <c r="R732" s="36"/>
      <c r="S732" s="37"/>
      <c r="T732" s="21"/>
      <c r="U732" s="495"/>
      <c r="V732" s="38"/>
      <c r="W732" s="21"/>
      <c r="X732" s="21"/>
      <c r="Y732" s="21"/>
      <c r="Z732" s="779"/>
      <c r="AA732" s="21"/>
      <c r="AB732" s="30"/>
      <c r="AC732" s="30"/>
      <c r="AD732" s="30"/>
      <c r="AE732" s="13"/>
      <c r="AF732" s="13"/>
      <c r="AG732" s="13"/>
      <c r="AH732" s="13"/>
      <c r="AI732" s="13"/>
      <c r="AJ732" s="13"/>
      <c r="AK732" s="13"/>
      <c r="AL732" s="13"/>
      <c r="AM732" s="13"/>
      <c r="AN732" s="30"/>
      <c r="AO732" s="31"/>
      <c r="AP732" s="39"/>
      <c r="AQ732" s="39"/>
      <c r="AR732" s="31"/>
      <c r="AS732" s="39"/>
      <c r="AT732" s="39"/>
      <c r="AU732" s="39"/>
      <c r="AV732" s="39"/>
      <c r="AW732" s="39"/>
      <c r="AX732" s="13"/>
      <c r="AY732" s="13"/>
      <c r="AZ732" s="13"/>
      <c r="BA732" s="13"/>
      <c r="BB732" s="291"/>
      <c r="BC732" s="302"/>
      <c r="BI732" s="287"/>
    </row>
    <row r="733" spans="1:61" s="282" customFormat="1">
      <c r="A733" s="31"/>
      <c r="B733" s="31"/>
      <c r="C733" s="166"/>
      <c r="D733" s="261"/>
      <c r="E733" s="261"/>
      <c r="F733" s="261"/>
      <c r="G733" s="261"/>
      <c r="H733" s="261"/>
      <c r="I733" s="261"/>
      <c r="J733" s="261"/>
      <c r="K733" s="261"/>
      <c r="L733" s="33"/>
      <c r="M733" s="261"/>
      <c r="N733" s="638"/>
      <c r="O733" s="638"/>
      <c r="P733" s="34"/>
      <c r="Q733" s="35"/>
      <c r="R733" s="36"/>
      <c r="S733" s="37"/>
      <c r="T733" s="21"/>
      <c r="U733" s="495"/>
      <c r="V733" s="38"/>
      <c r="W733" s="21"/>
      <c r="X733" s="21"/>
      <c r="Y733" s="21"/>
      <c r="Z733" s="779"/>
      <c r="AA733" s="21"/>
      <c r="AB733" s="30"/>
      <c r="AC733" s="30"/>
      <c r="AD733" s="30"/>
      <c r="AE733" s="13"/>
      <c r="AF733" s="13"/>
      <c r="AG733" s="13"/>
      <c r="AH733" s="13"/>
      <c r="AI733" s="13"/>
      <c r="AJ733" s="13"/>
      <c r="AK733" s="13"/>
      <c r="AL733" s="13"/>
      <c r="AM733" s="13"/>
      <c r="AN733" s="30"/>
      <c r="AO733" s="31"/>
      <c r="AP733" s="39"/>
      <c r="AQ733" s="39"/>
      <c r="AR733" s="31"/>
      <c r="AS733" s="39"/>
      <c r="AT733" s="39"/>
      <c r="AU733" s="39"/>
      <c r="AV733" s="39"/>
      <c r="AW733" s="39"/>
      <c r="AX733" s="13"/>
      <c r="AY733" s="13"/>
      <c r="AZ733" s="13"/>
      <c r="BA733" s="13"/>
      <c r="BB733" s="291"/>
      <c r="BC733" s="302"/>
      <c r="BI733" s="287"/>
    </row>
    <row r="734" spans="1:61" s="282" customFormat="1">
      <c r="A734" s="31"/>
      <c r="B734" s="31"/>
      <c r="C734" s="166"/>
      <c r="D734" s="261"/>
      <c r="E734" s="261"/>
      <c r="F734" s="261"/>
      <c r="G734" s="261"/>
      <c r="H734" s="261"/>
      <c r="I734" s="261"/>
      <c r="J734" s="261"/>
      <c r="K734" s="261"/>
      <c r="L734" s="33"/>
      <c r="M734" s="261"/>
      <c r="N734" s="638"/>
      <c r="O734" s="638"/>
      <c r="P734" s="34"/>
      <c r="Q734" s="35"/>
      <c r="R734" s="36"/>
      <c r="S734" s="37"/>
      <c r="T734" s="21"/>
      <c r="U734" s="495"/>
      <c r="V734" s="38"/>
      <c r="W734" s="21"/>
      <c r="X734" s="21"/>
      <c r="Y734" s="21"/>
      <c r="Z734" s="779"/>
      <c r="AA734" s="21"/>
      <c r="AB734" s="30"/>
      <c r="AC734" s="30"/>
      <c r="AD734" s="30"/>
      <c r="AE734" s="13"/>
      <c r="AF734" s="13"/>
      <c r="AG734" s="13"/>
      <c r="AH734" s="13"/>
      <c r="AI734" s="13"/>
      <c r="AJ734" s="13"/>
      <c r="AK734" s="13"/>
      <c r="AL734" s="13"/>
      <c r="AM734" s="13"/>
      <c r="AN734" s="30"/>
      <c r="AO734" s="31"/>
      <c r="AP734" s="39"/>
      <c r="AQ734" s="39"/>
      <c r="AR734" s="31"/>
      <c r="AS734" s="39"/>
      <c r="AT734" s="39"/>
      <c r="AU734" s="39"/>
      <c r="AV734" s="39"/>
      <c r="AW734" s="39"/>
      <c r="AX734" s="13"/>
      <c r="AY734" s="13"/>
      <c r="AZ734" s="13"/>
      <c r="BA734" s="13"/>
      <c r="BB734" s="291"/>
      <c r="BC734" s="302"/>
      <c r="BI734" s="287"/>
    </row>
    <row r="735" spans="1:61" s="282" customFormat="1">
      <c r="A735" s="31"/>
      <c r="B735" s="31"/>
      <c r="C735" s="166"/>
      <c r="D735" s="261"/>
      <c r="E735" s="261"/>
      <c r="F735" s="261"/>
      <c r="G735" s="261"/>
      <c r="H735" s="261"/>
      <c r="I735" s="261"/>
      <c r="J735" s="261"/>
      <c r="K735" s="261"/>
      <c r="L735" s="33"/>
      <c r="M735" s="261"/>
      <c r="N735" s="638"/>
      <c r="O735" s="638"/>
      <c r="P735" s="34"/>
      <c r="Q735" s="35"/>
      <c r="R735" s="36"/>
      <c r="S735" s="37"/>
      <c r="T735" s="21"/>
      <c r="U735" s="495"/>
      <c r="V735" s="38"/>
      <c r="W735" s="21"/>
      <c r="X735" s="21"/>
      <c r="Y735" s="21"/>
      <c r="Z735" s="779"/>
      <c r="AA735" s="21"/>
      <c r="AB735" s="30"/>
      <c r="AC735" s="30"/>
      <c r="AD735" s="30"/>
      <c r="AE735" s="13"/>
      <c r="AF735" s="13"/>
      <c r="AG735" s="13"/>
      <c r="AH735" s="13"/>
      <c r="AI735" s="13"/>
      <c r="AJ735" s="13"/>
      <c r="AK735" s="13"/>
      <c r="AL735" s="13"/>
      <c r="AM735" s="13"/>
      <c r="AN735" s="30"/>
      <c r="AO735" s="31"/>
      <c r="AP735" s="39"/>
      <c r="AQ735" s="39"/>
      <c r="AR735" s="31"/>
      <c r="AS735" s="39"/>
      <c r="AT735" s="39"/>
      <c r="AU735" s="39"/>
      <c r="AV735" s="39"/>
      <c r="AW735" s="39"/>
      <c r="AX735" s="13"/>
      <c r="AY735" s="13"/>
      <c r="AZ735" s="13"/>
      <c r="BA735" s="13"/>
      <c r="BB735" s="291"/>
      <c r="BC735" s="302"/>
      <c r="BI735" s="287"/>
    </row>
    <row r="736" spans="1:61" s="282" customFormat="1">
      <c r="A736" s="31"/>
      <c r="B736" s="31"/>
      <c r="C736" s="166"/>
      <c r="D736" s="261"/>
      <c r="E736" s="261"/>
      <c r="F736" s="261"/>
      <c r="G736" s="261"/>
      <c r="H736" s="261"/>
      <c r="I736" s="261"/>
      <c r="J736" s="261"/>
      <c r="K736" s="261"/>
      <c r="L736" s="33"/>
      <c r="M736" s="261"/>
      <c r="N736" s="638"/>
      <c r="O736" s="638"/>
      <c r="P736" s="34"/>
      <c r="Q736" s="35"/>
      <c r="R736" s="36"/>
      <c r="S736" s="37"/>
      <c r="T736" s="21"/>
      <c r="U736" s="495"/>
      <c r="V736" s="38"/>
      <c r="W736" s="21"/>
      <c r="X736" s="21"/>
      <c r="Y736" s="21"/>
      <c r="Z736" s="779"/>
      <c r="AA736" s="21"/>
      <c r="AB736" s="30"/>
      <c r="AC736" s="30"/>
      <c r="AD736" s="30"/>
      <c r="AE736" s="13"/>
      <c r="AF736" s="13"/>
      <c r="AG736" s="13"/>
      <c r="AH736" s="13"/>
      <c r="AI736" s="13"/>
      <c r="AJ736" s="13"/>
      <c r="AK736" s="13"/>
      <c r="AL736" s="13"/>
      <c r="AM736" s="13"/>
      <c r="AN736" s="30"/>
      <c r="AO736" s="31"/>
      <c r="AP736" s="39"/>
      <c r="AQ736" s="39"/>
      <c r="AR736" s="31"/>
      <c r="AS736" s="39"/>
      <c r="AT736" s="39"/>
      <c r="AU736" s="39"/>
      <c r="AV736" s="39"/>
      <c r="AW736" s="39"/>
      <c r="AX736" s="13"/>
      <c r="AY736" s="13"/>
      <c r="AZ736" s="13"/>
      <c r="BA736" s="13"/>
      <c r="BB736" s="291"/>
      <c r="BC736" s="302"/>
      <c r="BI736" s="287"/>
    </row>
    <row r="737" spans="1:61" s="282" customFormat="1">
      <c r="A737" s="31"/>
      <c r="B737" s="31"/>
      <c r="C737" s="166"/>
      <c r="D737" s="261"/>
      <c r="E737" s="261"/>
      <c r="F737" s="261"/>
      <c r="G737" s="261"/>
      <c r="H737" s="261"/>
      <c r="I737" s="261"/>
      <c r="J737" s="261"/>
      <c r="K737" s="261"/>
      <c r="L737" s="33"/>
      <c r="M737" s="261"/>
      <c r="N737" s="638"/>
      <c r="O737" s="638"/>
      <c r="P737" s="34"/>
      <c r="Q737" s="35"/>
      <c r="R737" s="36"/>
      <c r="S737" s="37"/>
      <c r="T737" s="21"/>
      <c r="U737" s="495"/>
      <c r="V737" s="38"/>
      <c r="W737" s="21"/>
      <c r="X737" s="21"/>
      <c r="Y737" s="21"/>
      <c r="Z737" s="779"/>
      <c r="AA737" s="21"/>
      <c r="AB737" s="30"/>
      <c r="AC737" s="30"/>
      <c r="AD737" s="30"/>
      <c r="AE737" s="13"/>
      <c r="AF737" s="13"/>
      <c r="AG737" s="13"/>
      <c r="AH737" s="13"/>
      <c r="AI737" s="13"/>
      <c r="AJ737" s="13"/>
      <c r="AK737" s="13"/>
      <c r="AL737" s="13"/>
      <c r="AM737" s="13"/>
      <c r="AN737" s="30"/>
      <c r="AO737" s="31"/>
      <c r="AP737" s="39"/>
      <c r="AQ737" s="39"/>
      <c r="AR737" s="31"/>
      <c r="AS737" s="39"/>
      <c r="AT737" s="39"/>
      <c r="AU737" s="39"/>
      <c r="AV737" s="39"/>
      <c r="AW737" s="39"/>
      <c r="AX737" s="13"/>
      <c r="AY737" s="13"/>
      <c r="AZ737" s="13"/>
      <c r="BA737" s="13"/>
      <c r="BB737" s="291"/>
      <c r="BC737" s="302"/>
      <c r="BI737" s="287"/>
    </row>
    <row r="738" spans="1:61" s="282" customFormat="1">
      <c r="A738" s="31"/>
      <c r="B738" s="31"/>
      <c r="C738" s="166"/>
      <c r="D738" s="261"/>
      <c r="E738" s="261"/>
      <c r="F738" s="261"/>
      <c r="G738" s="261"/>
      <c r="H738" s="261"/>
      <c r="I738" s="261"/>
      <c r="J738" s="261"/>
      <c r="K738" s="261"/>
      <c r="L738" s="33"/>
      <c r="M738" s="261"/>
      <c r="N738" s="638"/>
      <c r="O738" s="638"/>
      <c r="P738" s="34"/>
      <c r="Q738" s="35"/>
      <c r="R738" s="36"/>
      <c r="S738" s="37"/>
      <c r="T738" s="21"/>
      <c r="U738" s="495"/>
      <c r="V738" s="38"/>
      <c r="W738" s="21"/>
      <c r="X738" s="21"/>
      <c r="Y738" s="21"/>
      <c r="Z738" s="779"/>
      <c r="AA738" s="21"/>
      <c r="AB738" s="30"/>
      <c r="AC738" s="30"/>
      <c r="AD738" s="30"/>
      <c r="AE738" s="13"/>
      <c r="AF738" s="13"/>
      <c r="AG738" s="13"/>
      <c r="AH738" s="13"/>
      <c r="AI738" s="13"/>
      <c r="AJ738" s="13"/>
      <c r="AK738" s="13"/>
      <c r="AL738" s="13"/>
      <c r="AM738" s="13"/>
      <c r="AN738" s="30"/>
      <c r="AO738" s="31"/>
      <c r="AP738" s="39"/>
      <c r="AQ738" s="39"/>
      <c r="AR738" s="31"/>
      <c r="AS738" s="39"/>
      <c r="AT738" s="39"/>
      <c r="AU738" s="39"/>
      <c r="AV738" s="39"/>
      <c r="AW738" s="39"/>
      <c r="AX738" s="13"/>
      <c r="AY738" s="13"/>
      <c r="AZ738" s="13"/>
      <c r="BA738" s="13"/>
      <c r="BB738" s="291"/>
      <c r="BC738" s="302"/>
      <c r="BI738" s="287"/>
    </row>
    <row r="739" spans="1:61" s="282" customFormat="1">
      <c r="A739" s="31"/>
      <c r="B739" s="31"/>
      <c r="C739" s="166"/>
      <c r="D739" s="261"/>
      <c r="E739" s="261"/>
      <c r="F739" s="261"/>
      <c r="G739" s="261"/>
      <c r="H739" s="261"/>
      <c r="I739" s="261"/>
      <c r="J739" s="261"/>
      <c r="K739" s="261"/>
      <c r="L739" s="33"/>
      <c r="M739" s="261"/>
      <c r="N739" s="638"/>
      <c r="O739" s="638"/>
      <c r="P739" s="34"/>
      <c r="Q739" s="35"/>
      <c r="R739" s="36"/>
      <c r="S739" s="37"/>
      <c r="T739" s="21"/>
      <c r="U739" s="495"/>
      <c r="V739" s="38"/>
      <c r="W739" s="21"/>
      <c r="X739" s="21"/>
      <c r="Y739" s="21"/>
      <c r="Z739" s="779"/>
      <c r="AA739" s="21"/>
      <c r="AB739" s="30"/>
      <c r="AC739" s="30"/>
      <c r="AD739" s="30"/>
      <c r="AE739" s="13"/>
      <c r="AF739" s="13"/>
      <c r="AG739" s="13"/>
      <c r="AH739" s="13"/>
      <c r="AI739" s="13"/>
      <c r="AJ739" s="13"/>
      <c r="AK739" s="13"/>
      <c r="AL739" s="13"/>
      <c r="AM739" s="13"/>
      <c r="AN739" s="30"/>
      <c r="AO739" s="31"/>
      <c r="AP739" s="39"/>
      <c r="AQ739" s="39"/>
      <c r="AR739" s="31"/>
      <c r="AS739" s="39"/>
      <c r="AT739" s="39"/>
      <c r="AU739" s="39"/>
      <c r="AV739" s="39"/>
      <c r="AW739" s="39"/>
      <c r="AX739" s="13"/>
      <c r="AY739" s="13"/>
      <c r="AZ739" s="13"/>
      <c r="BA739" s="13"/>
      <c r="BB739" s="291"/>
      <c r="BC739" s="302"/>
      <c r="BI739" s="287"/>
    </row>
    <row r="740" spans="1:61" s="282" customFormat="1">
      <c r="A740" s="31"/>
      <c r="B740" s="31"/>
      <c r="C740" s="166"/>
      <c r="D740" s="261"/>
      <c r="E740" s="261"/>
      <c r="F740" s="261"/>
      <c r="G740" s="261"/>
      <c r="H740" s="261"/>
      <c r="I740" s="261"/>
      <c r="J740" s="261"/>
      <c r="K740" s="261"/>
      <c r="L740" s="33"/>
      <c r="M740" s="261"/>
      <c r="N740" s="638"/>
      <c r="O740" s="638"/>
      <c r="P740" s="34"/>
      <c r="Q740" s="35"/>
      <c r="R740" s="36"/>
      <c r="S740" s="37"/>
      <c r="T740" s="21"/>
      <c r="U740" s="495"/>
      <c r="V740" s="38"/>
      <c r="W740" s="21"/>
      <c r="X740" s="21"/>
      <c r="Y740" s="21"/>
      <c r="Z740" s="779"/>
      <c r="AA740" s="21"/>
      <c r="AB740" s="30"/>
      <c r="AC740" s="30"/>
      <c r="AD740" s="30"/>
      <c r="AE740" s="13"/>
      <c r="AF740" s="13"/>
      <c r="AG740" s="13"/>
      <c r="AH740" s="13"/>
      <c r="AI740" s="13"/>
      <c r="AJ740" s="13"/>
      <c r="AK740" s="13"/>
      <c r="AL740" s="13"/>
      <c r="AM740" s="13"/>
      <c r="AN740" s="30"/>
      <c r="AO740" s="31"/>
      <c r="AP740" s="39"/>
      <c r="AQ740" s="39"/>
      <c r="AR740" s="31"/>
      <c r="AS740" s="39"/>
      <c r="AT740" s="39"/>
      <c r="AU740" s="39"/>
      <c r="AV740" s="39"/>
      <c r="AW740" s="39"/>
      <c r="AX740" s="13"/>
      <c r="AY740" s="13"/>
      <c r="AZ740" s="13"/>
      <c r="BA740" s="13"/>
      <c r="BB740" s="291"/>
      <c r="BC740" s="302"/>
      <c r="BI740" s="287"/>
    </row>
    <row r="741" spans="1:61" s="282" customFormat="1">
      <c r="A741" s="31"/>
      <c r="B741" s="31"/>
      <c r="C741" s="166"/>
      <c r="D741" s="261"/>
      <c r="E741" s="261"/>
      <c r="F741" s="261"/>
      <c r="G741" s="261"/>
      <c r="H741" s="261"/>
      <c r="I741" s="261"/>
      <c r="J741" s="261"/>
      <c r="K741" s="261"/>
      <c r="L741" s="33"/>
      <c r="M741" s="261"/>
      <c r="N741" s="638"/>
      <c r="O741" s="638"/>
      <c r="P741" s="34"/>
      <c r="Q741" s="35"/>
      <c r="R741" s="36"/>
      <c r="S741" s="37"/>
      <c r="T741" s="21"/>
      <c r="U741" s="495"/>
      <c r="V741" s="38"/>
      <c r="W741" s="21"/>
      <c r="X741" s="21"/>
      <c r="Y741" s="21"/>
      <c r="Z741" s="779"/>
      <c r="AA741" s="21"/>
      <c r="AB741" s="30"/>
      <c r="AC741" s="30"/>
      <c r="AD741" s="30"/>
      <c r="AE741" s="13"/>
      <c r="AF741" s="13"/>
      <c r="AG741" s="13"/>
      <c r="AH741" s="13"/>
      <c r="AI741" s="13"/>
      <c r="AJ741" s="13"/>
      <c r="AK741" s="13"/>
      <c r="AL741" s="13"/>
      <c r="AM741" s="13"/>
      <c r="AN741" s="30"/>
      <c r="AO741" s="31"/>
      <c r="AP741" s="39"/>
      <c r="AQ741" s="39"/>
      <c r="AR741" s="31"/>
      <c r="AS741" s="39"/>
      <c r="AT741" s="39"/>
      <c r="AU741" s="39"/>
      <c r="AV741" s="39"/>
      <c r="AW741" s="39"/>
      <c r="AX741" s="13"/>
      <c r="AY741" s="13"/>
      <c r="AZ741" s="13"/>
      <c r="BA741" s="13"/>
      <c r="BB741" s="291"/>
      <c r="BC741" s="302"/>
      <c r="BI741" s="287"/>
    </row>
    <row r="742" spans="1:61" s="282" customFormat="1">
      <c r="A742" s="31"/>
      <c r="B742" s="31"/>
      <c r="C742" s="166"/>
      <c r="D742" s="261"/>
      <c r="E742" s="261"/>
      <c r="F742" s="261"/>
      <c r="G742" s="261"/>
      <c r="H742" s="261"/>
      <c r="I742" s="261"/>
      <c r="J742" s="261"/>
      <c r="K742" s="261"/>
      <c r="L742" s="33"/>
      <c r="M742" s="261"/>
      <c r="N742" s="638"/>
      <c r="O742" s="638"/>
      <c r="P742" s="34"/>
      <c r="Q742" s="35"/>
      <c r="R742" s="36"/>
      <c r="S742" s="37"/>
      <c r="T742" s="21"/>
      <c r="U742" s="495"/>
      <c r="V742" s="38"/>
      <c r="W742" s="21"/>
      <c r="X742" s="21"/>
      <c r="Y742" s="21"/>
      <c r="Z742" s="779"/>
      <c r="AA742" s="21"/>
      <c r="AB742" s="30"/>
      <c r="AC742" s="30"/>
      <c r="AD742" s="30"/>
      <c r="AE742" s="13"/>
      <c r="AF742" s="13"/>
      <c r="AG742" s="13"/>
      <c r="AH742" s="13"/>
      <c r="AI742" s="13"/>
      <c r="AJ742" s="13"/>
      <c r="AK742" s="13"/>
      <c r="AL742" s="13"/>
      <c r="AM742" s="13"/>
      <c r="AN742" s="30"/>
      <c r="AO742" s="31"/>
      <c r="AP742" s="39"/>
      <c r="AQ742" s="39"/>
      <c r="AR742" s="31"/>
      <c r="AS742" s="39"/>
      <c r="AT742" s="39"/>
      <c r="AU742" s="39"/>
      <c r="AV742" s="39"/>
      <c r="AW742" s="39"/>
      <c r="AX742" s="13"/>
      <c r="AY742" s="13"/>
      <c r="AZ742" s="13"/>
      <c r="BA742" s="13"/>
      <c r="BB742" s="291"/>
      <c r="BC742" s="302"/>
      <c r="BI742" s="287"/>
    </row>
    <row r="743" spans="1:61" s="282" customFormat="1">
      <c r="A743" s="31"/>
      <c r="B743" s="31"/>
      <c r="C743" s="166"/>
      <c r="D743" s="261"/>
      <c r="E743" s="261"/>
      <c r="F743" s="261"/>
      <c r="G743" s="261"/>
      <c r="H743" s="261"/>
      <c r="I743" s="261"/>
      <c r="J743" s="261"/>
      <c r="K743" s="261"/>
      <c r="L743" s="33"/>
      <c r="M743" s="261"/>
      <c r="N743" s="638"/>
      <c r="O743" s="638"/>
      <c r="P743" s="34"/>
      <c r="Q743" s="35"/>
      <c r="R743" s="36"/>
      <c r="S743" s="37"/>
      <c r="T743" s="21"/>
      <c r="U743" s="495"/>
      <c r="V743" s="38"/>
      <c r="W743" s="21"/>
      <c r="X743" s="21"/>
      <c r="Y743" s="21"/>
      <c r="Z743" s="779"/>
      <c r="AA743" s="21"/>
      <c r="AB743" s="30"/>
      <c r="AC743" s="30"/>
      <c r="AD743" s="30"/>
      <c r="AE743" s="13"/>
      <c r="AF743" s="13"/>
      <c r="AG743" s="13"/>
      <c r="AH743" s="13"/>
      <c r="AI743" s="13"/>
      <c r="AJ743" s="13"/>
      <c r="AK743" s="13"/>
      <c r="AL743" s="13"/>
      <c r="AM743" s="13"/>
      <c r="AN743" s="30"/>
      <c r="AO743" s="31"/>
      <c r="AP743" s="39"/>
      <c r="AQ743" s="39"/>
      <c r="AR743" s="31"/>
      <c r="AS743" s="39"/>
      <c r="AT743" s="39"/>
      <c r="AU743" s="39"/>
      <c r="AV743" s="39"/>
      <c r="AW743" s="39"/>
      <c r="AX743" s="13"/>
      <c r="AY743" s="13"/>
      <c r="AZ743" s="13"/>
      <c r="BA743" s="13"/>
      <c r="BB743" s="291"/>
      <c r="BC743" s="302"/>
      <c r="BI743" s="287"/>
    </row>
    <row r="744" spans="1:61" s="282" customFormat="1">
      <c r="A744" s="31"/>
      <c r="B744" s="31"/>
      <c r="C744" s="166"/>
      <c r="D744" s="261"/>
      <c r="E744" s="261"/>
      <c r="F744" s="261"/>
      <c r="G744" s="261"/>
      <c r="H744" s="261"/>
      <c r="I744" s="261"/>
      <c r="J744" s="261"/>
      <c r="K744" s="261"/>
      <c r="L744" s="33"/>
      <c r="M744" s="261"/>
      <c r="N744" s="638"/>
      <c r="O744" s="638"/>
      <c r="P744" s="34"/>
      <c r="Q744" s="35"/>
      <c r="R744" s="36"/>
      <c r="S744" s="37"/>
      <c r="T744" s="21"/>
      <c r="U744" s="495"/>
      <c r="V744" s="38"/>
      <c r="W744" s="21"/>
      <c r="X744" s="21"/>
      <c r="Y744" s="21"/>
      <c r="Z744" s="779"/>
      <c r="AA744" s="21"/>
      <c r="AB744" s="30"/>
      <c r="AC744" s="30"/>
      <c r="AD744" s="30"/>
      <c r="AE744" s="13"/>
      <c r="AF744" s="13"/>
      <c r="AG744" s="13"/>
      <c r="AH744" s="13"/>
      <c r="AI744" s="13"/>
      <c r="AJ744" s="13"/>
      <c r="AK744" s="13"/>
      <c r="AL744" s="13"/>
      <c r="AM744" s="13"/>
      <c r="AN744" s="30"/>
      <c r="AO744" s="31"/>
      <c r="AP744" s="39"/>
      <c r="AQ744" s="39"/>
      <c r="AR744" s="31"/>
      <c r="AS744" s="39"/>
      <c r="AT744" s="39"/>
      <c r="AU744" s="39"/>
      <c r="AV744" s="39"/>
      <c r="AW744" s="39"/>
      <c r="AX744" s="13"/>
      <c r="AY744" s="13"/>
      <c r="AZ744" s="13"/>
      <c r="BA744" s="13"/>
      <c r="BB744" s="291"/>
      <c r="BC744" s="302"/>
      <c r="BI744" s="287"/>
    </row>
    <row r="745" spans="1:61" s="282" customFormat="1">
      <c r="A745" s="31"/>
      <c r="B745" s="31"/>
      <c r="C745" s="166"/>
      <c r="D745" s="261"/>
      <c r="E745" s="261"/>
      <c r="F745" s="261"/>
      <c r="G745" s="261"/>
      <c r="H745" s="261"/>
      <c r="I745" s="261"/>
      <c r="J745" s="261"/>
      <c r="K745" s="261"/>
      <c r="L745" s="33"/>
      <c r="M745" s="261"/>
      <c r="N745" s="638"/>
      <c r="O745" s="638"/>
      <c r="P745" s="34"/>
      <c r="Q745" s="35"/>
      <c r="R745" s="36"/>
      <c r="S745" s="37"/>
      <c r="T745" s="21"/>
      <c r="U745" s="495"/>
      <c r="V745" s="38"/>
      <c r="W745" s="21"/>
      <c r="X745" s="21"/>
      <c r="Y745" s="21"/>
      <c r="Z745" s="779"/>
      <c r="AA745" s="21"/>
      <c r="AB745" s="30"/>
      <c r="AC745" s="30"/>
      <c r="AD745" s="30"/>
      <c r="AE745" s="13"/>
      <c r="AF745" s="13"/>
      <c r="AG745" s="13"/>
      <c r="AH745" s="13"/>
      <c r="AI745" s="13"/>
      <c r="AJ745" s="13"/>
      <c r="AK745" s="13"/>
      <c r="AL745" s="13"/>
      <c r="AM745" s="13"/>
      <c r="AN745" s="30"/>
      <c r="AO745" s="31"/>
      <c r="AP745" s="39"/>
      <c r="AQ745" s="39"/>
      <c r="AR745" s="31"/>
      <c r="AS745" s="39"/>
      <c r="AT745" s="39"/>
      <c r="AU745" s="39"/>
      <c r="AV745" s="39"/>
      <c r="AW745" s="39"/>
      <c r="AX745" s="13"/>
      <c r="AY745" s="13"/>
      <c r="AZ745" s="13"/>
      <c r="BA745" s="13"/>
      <c r="BB745" s="291"/>
      <c r="BC745" s="302"/>
      <c r="BI745" s="287"/>
    </row>
    <row r="746" spans="1:61" s="282" customFormat="1">
      <c r="A746" s="31"/>
      <c r="B746" s="31"/>
      <c r="C746" s="166"/>
      <c r="D746" s="261"/>
      <c r="E746" s="261"/>
      <c r="F746" s="261"/>
      <c r="G746" s="261"/>
      <c r="H746" s="261"/>
      <c r="I746" s="261"/>
      <c r="J746" s="261"/>
      <c r="K746" s="261"/>
      <c r="L746" s="33"/>
      <c r="M746" s="261"/>
      <c r="N746" s="638"/>
      <c r="O746" s="638"/>
      <c r="P746" s="34"/>
      <c r="Q746" s="35"/>
      <c r="R746" s="36"/>
      <c r="S746" s="37"/>
      <c r="T746" s="21"/>
      <c r="U746" s="495"/>
      <c r="V746" s="38"/>
      <c r="W746" s="21"/>
      <c r="X746" s="21"/>
      <c r="Y746" s="21"/>
      <c r="Z746" s="779"/>
      <c r="AA746" s="21"/>
      <c r="AB746" s="30"/>
      <c r="AC746" s="30"/>
      <c r="AD746" s="30"/>
      <c r="AE746" s="13"/>
      <c r="AF746" s="13"/>
      <c r="AG746" s="13"/>
      <c r="AH746" s="13"/>
      <c r="AI746" s="13"/>
      <c r="AJ746" s="13"/>
      <c r="AK746" s="13"/>
      <c r="AL746" s="13"/>
      <c r="AM746" s="13"/>
      <c r="AN746" s="30"/>
      <c r="AO746" s="31"/>
      <c r="AP746" s="39"/>
      <c r="AQ746" s="39"/>
      <c r="AR746" s="31"/>
      <c r="AS746" s="39"/>
      <c r="AT746" s="39"/>
      <c r="AU746" s="39"/>
      <c r="AV746" s="39"/>
      <c r="AW746" s="39"/>
      <c r="AX746" s="13"/>
      <c r="AY746" s="13"/>
      <c r="AZ746" s="13"/>
      <c r="BA746" s="13"/>
      <c r="BB746" s="291"/>
      <c r="BC746" s="302"/>
      <c r="BI746" s="287"/>
    </row>
    <row r="747" spans="1:61" s="282" customFormat="1">
      <c r="A747" s="31"/>
      <c r="B747" s="31"/>
      <c r="C747" s="166"/>
      <c r="D747" s="261"/>
      <c r="E747" s="261"/>
      <c r="F747" s="261"/>
      <c r="G747" s="261"/>
      <c r="H747" s="261"/>
      <c r="I747" s="261"/>
      <c r="J747" s="261"/>
      <c r="K747" s="261"/>
      <c r="L747" s="33"/>
      <c r="M747" s="261"/>
      <c r="N747" s="638"/>
      <c r="O747" s="638"/>
      <c r="P747" s="34"/>
      <c r="Q747" s="35"/>
      <c r="R747" s="36"/>
      <c r="S747" s="37"/>
      <c r="T747" s="21"/>
      <c r="U747" s="495"/>
      <c r="V747" s="38"/>
      <c r="W747" s="21"/>
      <c r="X747" s="21"/>
      <c r="Y747" s="21"/>
      <c r="Z747" s="779"/>
      <c r="AA747" s="21"/>
      <c r="AB747" s="30"/>
      <c r="AC747" s="30"/>
      <c r="AD747" s="30"/>
      <c r="AE747" s="13"/>
      <c r="AF747" s="13"/>
      <c r="AG747" s="13"/>
      <c r="AH747" s="13"/>
      <c r="AI747" s="13"/>
      <c r="AJ747" s="13"/>
      <c r="AK747" s="13"/>
      <c r="AL747" s="13"/>
      <c r="AM747" s="13"/>
      <c r="AN747" s="30"/>
      <c r="AO747" s="31"/>
      <c r="AP747" s="39"/>
      <c r="AQ747" s="39"/>
      <c r="AR747" s="31"/>
      <c r="AS747" s="39"/>
      <c r="AT747" s="39"/>
      <c r="AU747" s="39"/>
      <c r="AV747" s="39"/>
      <c r="AW747" s="39"/>
      <c r="AX747" s="13"/>
      <c r="AY747" s="13"/>
      <c r="AZ747" s="13"/>
      <c r="BA747" s="13"/>
      <c r="BB747" s="291"/>
      <c r="BC747" s="302"/>
      <c r="BI747" s="287"/>
    </row>
    <row r="748" spans="1:61" s="282" customFormat="1">
      <c r="A748" s="31"/>
      <c r="B748" s="31"/>
      <c r="C748" s="166"/>
      <c r="D748" s="261"/>
      <c r="E748" s="261"/>
      <c r="F748" s="261"/>
      <c r="G748" s="261"/>
      <c r="H748" s="261"/>
      <c r="I748" s="261"/>
      <c r="J748" s="261"/>
      <c r="K748" s="261"/>
      <c r="L748" s="33"/>
      <c r="M748" s="261"/>
      <c r="N748" s="638"/>
      <c r="O748" s="638"/>
      <c r="P748" s="34"/>
      <c r="Q748" s="35"/>
      <c r="R748" s="36"/>
      <c r="S748" s="37"/>
      <c r="T748" s="21"/>
      <c r="U748" s="495"/>
      <c r="V748" s="38"/>
      <c r="W748" s="21"/>
      <c r="X748" s="21"/>
      <c r="Y748" s="21"/>
      <c r="Z748" s="779"/>
      <c r="AA748" s="21"/>
      <c r="AB748" s="30"/>
      <c r="AC748" s="30"/>
      <c r="AD748" s="30"/>
      <c r="AE748" s="13"/>
      <c r="AF748" s="13"/>
      <c r="AG748" s="13"/>
      <c r="AH748" s="13"/>
      <c r="AI748" s="13"/>
      <c r="AJ748" s="13"/>
      <c r="AK748" s="13"/>
      <c r="AL748" s="13"/>
      <c r="AM748" s="13"/>
      <c r="AN748" s="30"/>
      <c r="AO748" s="31"/>
      <c r="AP748" s="39"/>
      <c r="AQ748" s="39"/>
      <c r="AR748" s="31"/>
      <c r="AS748" s="39"/>
      <c r="AT748" s="39"/>
      <c r="AU748" s="39"/>
      <c r="AV748" s="39"/>
      <c r="AW748" s="39"/>
      <c r="AX748" s="13"/>
      <c r="AY748" s="13"/>
      <c r="AZ748" s="13"/>
      <c r="BA748" s="13"/>
      <c r="BB748" s="291"/>
      <c r="BC748" s="302"/>
      <c r="BI748" s="287"/>
    </row>
    <row r="749" spans="1:61" s="282" customFormat="1">
      <c r="A749" s="31"/>
      <c r="B749" s="31"/>
      <c r="C749" s="166"/>
      <c r="D749" s="261"/>
      <c r="E749" s="261"/>
      <c r="F749" s="261"/>
      <c r="G749" s="261"/>
      <c r="H749" s="261"/>
      <c r="I749" s="261"/>
      <c r="J749" s="261"/>
      <c r="K749" s="261"/>
      <c r="L749" s="33"/>
      <c r="M749" s="261"/>
      <c r="N749" s="638"/>
      <c r="O749" s="638"/>
      <c r="P749" s="34"/>
      <c r="Q749" s="35"/>
      <c r="R749" s="36"/>
      <c r="S749" s="37"/>
      <c r="T749" s="21"/>
      <c r="U749" s="495"/>
      <c r="V749" s="38"/>
      <c r="W749" s="21"/>
      <c r="X749" s="21"/>
      <c r="Y749" s="21"/>
      <c r="Z749" s="779"/>
      <c r="AA749" s="21"/>
      <c r="AB749" s="30"/>
      <c r="AC749" s="30"/>
      <c r="AD749" s="30"/>
      <c r="AE749" s="13"/>
      <c r="AF749" s="13"/>
      <c r="AG749" s="13"/>
      <c r="AH749" s="13"/>
      <c r="AI749" s="13"/>
      <c r="AJ749" s="13"/>
      <c r="AK749" s="13"/>
      <c r="AL749" s="13"/>
      <c r="AM749" s="13"/>
      <c r="AN749" s="30"/>
      <c r="AO749" s="31"/>
      <c r="AP749" s="39"/>
      <c r="AQ749" s="39"/>
      <c r="AR749" s="31"/>
      <c r="AS749" s="39"/>
      <c r="AT749" s="39"/>
      <c r="AU749" s="39"/>
      <c r="AV749" s="39"/>
      <c r="AW749" s="39"/>
      <c r="AX749" s="13"/>
      <c r="AY749" s="13"/>
      <c r="AZ749" s="13"/>
      <c r="BA749" s="13"/>
      <c r="BB749" s="291"/>
      <c r="BC749" s="302"/>
      <c r="BI749" s="287"/>
    </row>
    <row r="750" spans="1:61" s="282" customFormat="1">
      <c r="A750" s="31"/>
      <c r="B750" s="31"/>
      <c r="C750" s="166"/>
      <c r="D750" s="261"/>
      <c r="E750" s="261"/>
      <c r="F750" s="261"/>
      <c r="G750" s="261"/>
      <c r="H750" s="261"/>
      <c r="I750" s="261"/>
      <c r="J750" s="261"/>
      <c r="K750" s="261"/>
      <c r="L750" s="33"/>
      <c r="M750" s="261"/>
      <c r="N750" s="638"/>
      <c r="O750" s="638"/>
      <c r="P750" s="34"/>
      <c r="Q750" s="35"/>
      <c r="R750" s="36"/>
      <c r="S750" s="37"/>
      <c r="T750" s="21"/>
      <c r="U750" s="495"/>
      <c r="V750" s="38"/>
      <c r="W750" s="21"/>
      <c r="X750" s="21"/>
      <c r="Y750" s="21"/>
      <c r="Z750" s="779"/>
      <c r="AA750" s="21"/>
      <c r="AB750" s="30"/>
      <c r="AC750" s="30"/>
      <c r="AD750" s="30"/>
      <c r="AE750" s="13"/>
      <c r="AF750" s="13"/>
      <c r="AG750" s="13"/>
      <c r="AH750" s="13"/>
      <c r="AI750" s="13"/>
      <c r="AJ750" s="13"/>
      <c r="AK750" s="13"/>
      <c r="AL750" s="13"/>
      <c r="AM750" s="13"/>
      <c r="AN750" s="30"/>
      <c r="AO750" s="31"/>
      <c r="AP750" s="39"/>
      <c r="AQ750" s="39"/>
      <c r="AR750" s="31"/>
      <c r="AS750" s="39"/>
      <c r="AT750" s="39"/>
      <c r="AU750" s="39"/>
      <c r="AV750" s="39"/>
      <c r="AW750" s="39"/>
      <c r="AX750" s="13"/>
      <c r="AY750" s="13"/>
      <c r="AZ750" s="13"/>
      <c r="BA750" s="13"/>
      <c r="BB750" s="291"/>
      <c r="BC750" s="302"/>
      <c r="BI750" s="287"/>
    </row>
    <row r="751" spans="1:61" s="282" customFormat="1">
      <c r="A751" s="31"/>
      <c r="B751" s="31"/>
      <c r="C751" s="166"/>
      <c r="D751" s="261"/>
      <c r="E751" s="261"/>
      <c r="F751" s="261"/>
      <c r="G751" s="261"/>
      <c r="H751" s="261"/>
      <c r="I751" s="261"/>
      <c r="J751" s="261"/>
      <c r="K751" s="261"/>
      <c r="L751" s="33"/>
      <c r="M751" s="261"/>
      <c r="N751" s="638"/>
      <c r="O751" s="638"/>
      <c r="P751" s="34"/>
      <c r="Q751" s="35"/>
      <c r="R751" s="36"/>
      <c r="S751" s="37"/>
      <c r="T751" s="21"/>
      <c r="U751" s="495"/>
      <c r="V751" s="38"/>
      <c r="W751" s="21"/>
      <c r="X751" s="21"/>
      <c r="Y751" s="21"/>
      <c r="Z751" s="779"/>
      <c r="AA751" s="21"/>
      <c r="AB751" s="30"/>
      <c r="AC751" s="30"/>
      <c r="AD751" s="30"/>
      <c r="AE751" s="13"/>
      <c r="AF751" s="13"/>
      <c r="AG751" s="13"/>
      <c r="AH751" s="13"/>
      <c r="AI751" s="13"/>
      <c r="AJ751" s="13"/>
      <c r="AK751" s="13"/>
      <c r="AL751" s="13"/>
      <c r="AM751" s="13"/>
      <c r="AN751" s="30"/>
      <c r="AO751" s="31"/>
      <c r="AP751" s="39"/>
      <c r="AQ751" s="39"/>
      <c r="AR751" s="31"/>
      <c r="AS751" s="39"/>
      <c r="AT751" s="39"/>
      <c r="AU751" s="39"/>
      <c r="AV751" s="39"/>
      <c r="AW751" s="39"/>
      <c r="AX751" s="13"/>
      <c r="AY751" s="13"/>
      <c r="AZ751" s="13"/>
      <c r="BA751" s="13"/>
      <c r="BB751" s="291"/>
      <c r="BC751" s="302"/>
      <c r="BI751" s="287"/>
    </row>
    <row r="752" spans="1:61" s="282" customFormat="1">
      <c r="A752" s="31"/>
      <c r="B752" s="31"/>
      <c r="C752" s="166"/>
      <c r="D752" s="261"/>
      <c r="E752" s="261"/>
      <c r="F752" s="261"/>
      <c r="G752" s="261"/>
      <c r="H752" s="261"/>
      <c r="I752" s="261"/>
      <c r="J752" s="261"/>
      <c r="K752" s="261"/>
      <c r="L752" s="33"/>
      <c r="M752" s="261"/>
      <c r="N752" s="638"/>
      <c r="O752" s="638"/>
      <c r="P752" s="34"/>
      <c r="Q752" s="35"/>
      <c r="R752" s="36"/>
      <c r="S752" s="37"/>
      <c r="T752" s="21"/>
      <c r="U752" s="495"/>
      <c r="V752" s="38"/>
      <c r="W752" s="21"/>
      <c r="X752" s="21"/>
      <c r="Y752" s="21"/>
      <c r="Z752" s="779"/>
      <c r="AA752" s="21"/>
      <c r="AB752" s="30"/>
      <c r="AC752" s="30"/>
      <c r="AD752" s="30"/>
      <c r="AE752" s="13"/>
      <c r="AF752" s="13"/>
      <c r="AG752" s="13"/>
      <c r="AH752" s="13"/>
      <c r="AI752" s="13"/>
      <c r="AJ752" s="13"/>
      <c r="AK752" s="13"/>
      <c r="AL752" s="13"/>
      <c r="AM752" s="13"/>
      <c r="AN752" s="30"/>
      <c r="AO752" s="31"/>
      <c r="AP752" s="39"/>
      <c r="AQ752" s="39"/>
      <c r="AR752" s="31"/>
      <c r="AS752" s="39"/>
      <c r="AT752" s="39"/>
      <c r="AU752" s="39"/>
      <c r="AV752" s="39"/>
      <c r="AW752" s="39"/>
      <c r="AX752" s="13"/>
      <c r="AY752" s="13"/>
      <c r="AZ752" s="13"/>
      <c r="BA752" s="13"/>
      <c r="BB752" s="291"/>
      <c r="BC752" s="302"/>
      <c r="BI752" s="287"/>
    </row>
    <row r="753" spans="1:61" s="282" customFormat="1">
      <c r="A753" s="31"/>
      <c r="B753" s="31"/>
      <c r="C753" s="166"/>
      <c r="D753" s="261"/>
      <c r="E753" s="261"/>
      <c r="F753" s="261"/>
      <c r="G753" s="261"/>
      <c r="H753" s="261"/>
      <c r="I753" s="261"/>
      <c r="J753" s="261"/>
      <c r="K753" s="261"/>
      <c r="L753" s="33"/>
      <c r="M753" s="261"/>
      <c r="N753" s="638"/>
      <c r="O753" s="638"/>
      <c r="P753" s="34"/>
      <c r="Q753" s="35"/>
      <c r="R753" s="36"/>
      <c r="S753" s="37"/>
      <c r="T753" s="21"/>
      <c r="U753" s="495"/>
      <c r="V753" s="38"/>
      <c r="W753" s="21"/>
      <c r="X753" s="21"/>
      <c r="Y753" s="21"/>
      <c r="Z753" s="779"/>
      <c r="AA753" s="21"/>
      <c r="AB753" s="30"/>
      <c r="AC753" s="30"/>
      <c r="AD753" s="30"/>
      <c r="AE753" s="13"/>
      <c r="AF753" s="13"/>
      <c r="AG753" s="13"/>
      <c r="AH753" s="13"/>
      <c r="AI753" s="13"/>
      <c r="AJ753" s="13"/>
      <c r="AK753" s="13"/>
      <c r="AL753" s="13"/>
      <c r="AM753" s="13"/>
      <c r="AN753" s="30"/>
      <c r="AO753" s="31"/>
      <c r="AP753" s="39"/>
      <c r="AQ753" s="39"/>
      <c r="AR753" s="31"/>
      <c r="AS753" s="39"/>
      <c r="AT753" s="39"/>
      <c r="AU753" s="39"/>
      <c r="AV753" s="39"/>
      <c r="AW753" s="39"/>
      <c r="AX753" s="13"/>
      <c r="AY753" s="13"/>
      <c r="AZ753" s="13"/>
      <c r="BA753" s="13"/>
      <c r="BB753" s="291"/>
      <c r="BC753" s="302"/>
      <c r="BI753" s="287"/>
    </row>
    <row r="754" spans="1:61" s="282" customFormat="1">
      <c r="A754" s="31"/>
      <c r="B754" s="31"/>
      <c r="C754" s="166"/>
      <c r="D754" s="261"/>
      <c r="E754" s="261"/>
      <c r="F754" s="261"/>
      <c r="G754" s="261"/>
      <c r="H754" s="261"/>
      <c r="I754" s="261"/>
      <c r="J754" s="261"/>
      <c r="K754" s="261"/>
      <c r="L754" s="33"/>
      <c r="M754" s="261"/>
      <c r="N754" s="638"/>
      <c r="O754" s="638"/>
      <c r="P754" s="34"/>
      <c r="Q754" s="35"/>
      <c r="R754" s="36"/>
      <c r="S754" s="37"/>
      <c r="T754" s="21"/>
      <c r="U754" s="495"/>
      <c r="V754" s="38"/>
      <c r="W754" s="21"/>
      <c r="X754" s="21"/>
      <c r="Y754" s="21"/>
      <c r="Z754" s="779"/>
      <c r="AA754" s="21"/>
      <c r="AB754" s="30"/>
      <c r="AC754" s="30"/>
      <c r="AD754" s="30"/>
      <c r="AE754" s="13"/>
      <c r="AF754" s="13"/>
      <c r="AG754" s="13"/>
      <c r="AH754" s="13"/>
      <c r="AI754" s="13"/>
      <c r="AJ754" s="13"/>
      <c r="AK754" s="13"/>
      <c r="AL754" s="13"/>
      <c r="AM754" s="13"/>
      <c r="AN754" s="30"/>
      <c r="AO754" s="31"/>
      <c r="AP754" s="39"/>
      <c r="AQ754" s="39"/>
      <c r="AR754" s="31"/>
      <c r="AS754" s="39"/>
      <c r="AT754" s="39"/>
      <c r="AU754" s="39"/>
      <c r="AV754" s="39"/>
      <c r="AW754" s="39"/>
      <c r="AX754" s="13"/>
      <c r="AY754" s="13"/>
      <c r="AZ754" s="13"/>
      <c r="BA754" s="13"/>
      <c r="BB754" s="291"/>
      <c r="BC754" s="302"/>
      <c r="BI754" s="287"/>
    </row>
    <row r="755" spans="1:61" s="282" customFormat="1">
      <c r="A755" s="31"/>
      <c r="B755" s="31"/>
      <c r="C755" s="166"/>
      <c r="D755" s="261"/>
      <c r="E755" s="261"/>
      <c r="F755" s="261"/>
      <c r="G755" s="261"/>
      <c r="H755" s="261"/>
      <c r="I755" s="261"/>
      <c r="J755" s="261"/>
      <c r="K755" s="261"/>
      <c r="L755" s="33"/>
      <c r="M755" s="261"/>
      <c r="N755" s="638"/>
      <c r="O755" s="638"/>
      <c r="P755" s="34"/>
      <c r="Q755" s="35"/>
      <c r="R755" s="36"/>
      <c r="S755" s="37"/>
      <c r="T755" s="21"/>
      <c r="U755" s="495"/>
      <c r="V755" s="38"/>
      <c r="W755" s="21"/>
      <c r="X755" s="21"/>
      <c r="Y755" s="21"/>
      <c r="Z755" s="779"/>
      <c r="AA755" s="21"/>
      <c r="AB755" s="30"/>
      <c r="AC755" s="30"/>
      <c r="AD755" s="30"/>
      <c r="AE755" s="13"/>
      <c r="AF755" s="13"/>
      <c r="AG755" s="13"/>
      <c r="AH755" s="13"/>
      <c r="AI755" s="13"/>
      <c r="AJ755" s="13"/>
      <c r="AK755" s="13"/>
      <c r="AL755" s="13"/>
      <c r="AM755" s="13"/>
      <c r="AN755" s="30"/>
      <c r="AO755" s="31"/>
      <c r="AP755" s="39"/>
      <c r="AQ755" s="39"/>
      <c r="AR755" s="31"/>
      <c r="AS755" s="39"/>
      <c r="AT755" s="39"/>
      <c r="AU755" s="39"/>
      <c r="AV755" s="39"/>
      <c r="AW755" s="39"/>
      <c r="AX755" s="13"/>
      <c r="AY755" s="13"/>
      <c r="AZ755" s="13"/>
      <c r="BA755" s="13"/>
      <c r="BB755" s="291"/>
      <c r="BC755" s="302"/>
      <c r="BI755" s="287"/>
    </row>
    <row r="756" spans="1:61" s="282" customFormat="1">
      <c r="A756" s="31"/>
      <c r="B756" s="31"/>
      <c r="C756" s="166"/>
      <c r="D756" s="261"/>
      <c r="E756" s="261"/>
      <c r="F756" s="261"/>
      <c r="G756" s="261"/>
      <c r="H756" s="261"/>
      <c r="I756" s="261"/>
      <c r="J756" s="261"/>
      <c r="K756" s="261"/>
      <c r="L756" s="33"/>
      <c r="M756" s="261"/>
      <c r="N756" s="638"/>
      <c r="O756" s="638"/>
      <c r="P756" s="34"/>
      <c r="Q756" s="35"/>
      <c r="R756" s="36"/>
      <c r="S756" s="37"/>
      <c r="T756" s="21"/>
      <c r="U756" s="495"/>
      <c r="V756" s="38"/>
      <c r="W756" s="21"/>
      <c r="X756" s="21"/>
      <c r="Y756" s="21"/>
      <c r="Z756" s="779"/>
      <c r="AA756" s="21"/>
      <c r="AB756" s="30"/>
      <c r="AC756" s="30"/>
      <c r="AD756" s="30"/>
      <c r="AE756" s="13"/>
      <c r="AF756" s="13"/>
      <c r="AG756" s="13"/>
      <c r="AH756" s="13"/>
      <c r="AI756" s="13"/>
      <c r="AJ756" s="13"/>
      <c r="AK756" s="13"/>
      <c r="AL756" s="13"/>
      <c r="AM756" s="13"/>
      <c r="AN756" s="30"/>
      <c r="AO756" s="31"/>
      <c r="AP756" s="39"/>
      <c r="AQ756" s="39"/>
      <c r="AR756" s="31"/>
      <c r="AS756" s="39"/>
      <c r="AT756" s="39"/>
      <c r="AU756" s="39"/>
      <c r="AV756" s="39"/>
      <c r="AW756" s="39"/>
      <c r="AX756" s="13"/>
      <c r="AY756" s="13"/>
      <c r="AZ756" s="13"/>
      <c r="BA756" s="13"/>
      <c r="BB756" s="291"/>
      <c r="BC756" s="302"/>
      <c r="BI756" s="287"/>
    </row>
    <row r="757" spans="1:61" s="282" customFormat="1">
      <c r="A757" s="31"/>
      <c r="B757" s="31"/>
      <c r="C757" s="166"/>
      <c r="D757" s="261"/>
      <c r="E757" s="261"/>
      <c r="F757" s="261"/>
      <c r="G757" s="261"/>
      <c r="H757" s="261"/>
      <c r="I757" s="261"/>
      <c r="J757" s="261"/>
      <c r="K757" s="261"/>
      <c r="L757" s="33"/>
      <c r="M757" s="261"/>
      <c r="N757" s="638"/>
      <c r="O757" s="638"/>
      <c r="P757" s="34"/>
      <c r="Q757" s="35"/>
      <c r="R757" s="36"/>
      <c r="S757" s="37"/>
      <c r="T757" s="21"/>
      <c r="U757" s="495"/>
      <c r="V757" s="38"/>
      <c r="W757" s="21"/>
      <c r="X757" s="21"/>
      <c r="Y757" s="21"/>
      <c r="Z757" s="779"/>
      <c r="AA757" s="21"/>
      <c r="AB757" s="30"/>
      <c r="AC757" s="30"/>
      <c r="AD757" s="30"/>
      <c r="AE757" s="13"/>
      <c r="AF757" s="13"/>
      <c r="AG757" s="13"/>
      <c r="AH757" s="13"/>
      <c r="AI757" s="13"/>
      <c r="AJ757" s="13"/>
      <c r="AK757" s="13"/>
      <c r="AL757" s="13"/>
      <c r="AM757" s="13"/>
      <c r="AN757" s="30"/>
      <c r="AO757" s="31"/>
      <c r="AP757" s="39"/>
      <c r="AQ757" s="39"/>
      <c r="AR757" s="31"/>
      <c r="AS757" s="39"/>
      <c r="AT757" s="39"/>
      <c r="AU757" s="39"/>
      <c r="AV757" s="39"/>
      <c r="AW757" s="39"/>
      <c r="AX757" s="13"/>
      <c r="AY757" s="13"/>
      <c r="AZ757" s="13"/>
      <c r="BA757" s="13"/>
      <c r="BB757" s="291"/>
      <c r="BC757" s="302"/>
      <c r="BI757" s="287"/>
    </row>
    <row r="758" spans="1:61" s="282" customFormat="1">
      <c r="A758" s="31"/>
      <c r="B758" s="31"/>
      <c r="C758" s="166"/>
      <c r="D758" s="261"/>
      <c r="E758" s="261"/>
      <c r="F758" s="261"/>
      <c r="G758" s="261"/>
      <c r="H758" s="261"/>
      <c r="I758" s="261"/>
      <c r="J758" s="261"/>
      <c r="K758" s="261"/>
      <c r="L758" s="33"/>
      <c r="M758" s="261"/>
      <c r="N758" s="638"/>
      <c r="O758" s="638"/>
      <c r="P758" s="34"/>
      <c r="Q758" s="35"/>
      <c r="R758" s="36"/>
      <c r="S758" s="37"/>
      <c r="T758" s="21"/>
      <c r="U758" s="495"/>
      <c r="V758" s="38"/>
      <c r="W758" s="21"/>
      <c r="X758" s="21"/>
      <c r="Y758" s="21"/>
      <c r="Z758" s="779"/>
      <c r="AA758" s="21"/>
      <c r="AB758" s="30"/>
      <c r="AC758" s="30"/>
      <c r="AD758" s="30"/>
      <c r="AE758" s="13"/>
      <c r="AF758" s="13"/>
      <c r="AG758" s="13"/>
      <c r="AH758" s="13"/>
      <c r="AI758" s="13"/>
      <c r="AJ758" s="13"/>
      <c r="AK758" s="13"/>
      <c r="AL758" s="13"/>
      <c r="AM758" s="13"/>
      <c r="AN758" s="30"/>
      <c r="AO758" s="31"/>
      <c r="AP758" s="39"/>
      <c r="AQ758" s="39"/>
      <c r="AR758" s="31"/>
      <c r="AS758" s="39"/>
      <c r="AT758" s="39"/>
      <c r="AU758" s="39"/>
      <c r="AV758" s="39"/>
      <c r="AW758" s="39"/>
      <c r="AX758" s="13"/>
      <c r="AY758" s="13"/>
      <c r="AZ758" s="13"/>
      <c r="BA758" s="13"/>
      <c r="BB758" s="291"/>
      <c r="BC758" s="302"/>
      <c r="BI758" s="287"/>
    </row>
    <row r="759" spans="1:61" s="282" customFormat="1">
      <c r="A759" s="31"/>
      <c r="B759" s="31"/>
      <c r="C759" s="166"/>
      <c r="D759" s="261"/>
      <c r="E759" s="261"/>
      <c r="F759" s="261"/>
      <c r="G759" s="261"/>
      <c r="H759" s="261"/>
      <c r="I759" s="261"/>
      <c r="J759" s="261"/>
      <c r="K759" s="261"/>
      <c r="L759" s="33"/>
      <c r="M759" s="261"/>
      <c r="N759" s="638"/>
      <c r="O759" s="638"/>
      <c r="P759" s="34"/>
      <c r="Q759" s="35"/>
      <c r="R759" s="36"/>
      <c r="S759" s="37"/>
      <c r="T759" s="21"/>
      <c r="U759" s="495"/>
      <c r="V759" s="38"/>
      <c r="W759" s="21"/>
      <c r="X759" s="21"/>
      <c r="Y759" s="21"/>
      <c r="Z759" s="779"/>
      <c r="AA759" s="21"/>
      <c r="AB759" s="30"/>
      <c r="AC759" s="30"/>
      <c r="AD759" s="30"/>
      <c r="AE759" s="13"/>
      <c r="AF759" s="13"/>
      <c r="AG759" s="13"/>
      <c r="AH759" s="13"/>
      <c r="AI759" s="13"/>
      <c r="AJ759" s="13"/>
      <c r="AK759" s="13"/>
      <c r="AL759" s="13"/>
      <c r="AM759" s="13"/>
      <c r="AN759" s="30"/>
      <c r="AO759" s="31"/>
      <c r="AP759" s="39"/>
      <c r="AQ759" s="39"/>
      <c r="AR759" s="31"/>
      <c r="AS759" s="39"/>
      <c r="AT759" s="39"/>
      <c r="AU759" s="39"/>
      <c r="AV759" s="39"/>
      <c r="AW759" s="39"/>
      <c r="AX759" s="13"/>
      <c r="AY759" s="13"/>
      <c r="AZ759" s="13"/>
      <c r="BA759" s="13"/>
      <c r="BB759" s="291"/>
      <c r="BC759" s="302"/>
      <c r="BI759" s="287"/>
    </row>
    <row r="760" spans="1:61" s="282" customFormat="1">
      <c r="A760" s="31"/>
      <c r="B760" s="31"/>
      <c r="C760" s="166"/>
      <c r="D760" s="261"/>
      <c r="E760" s="261"/>
      <c r="F760" s="261"/>
      <c r="G760" s="261"/>
      <c r="H760" s="261"/>
      <c r="I760" s="261"/>
      <c r="J760" s="261"/>
      <c r="K760" s="261"/>
      <c r="L760" s="33"/>
      <c r="M760" s="261"/>
      <c r="N760" s="638"/>
      <c r="O760" s="638"/>
      <c r="P760" s="34"/>
      <c r="Q760" s="35"/>
      <c r="R760" s="36"/>
      <c r="S760" s="37"/>
      <c r="T760" s="21"/>
      <c r="U760" s="495"/>
      <c r="V760" s="38"/>
      <c r="W760" s="21"/>
      <c r="X760" s="21"/>
      <c r="Y760" s="21"/>
      <c r="Z760" s="779"/>
      <c r="AA760" s="21"/>
      <c r="AB760" s="30"/>
      <c r="AC760" s="30"/>
      <c r="AD760" s="30"/>
      <c r="AE760" s="13"/>
      <c r="AF760" s="13"/>
      <c r="AG760" s="13"/>
      <c r="AH760" s="13"/>
      <c r="AI760" s="13"/>
      <c r="AJ760" s="13"/>
      <c r="AK760" s="13"/>
      <c r="AL760" s="13"/>
      <c r="AM760" s="13"/>
      <c r="AN760" s="30"/>
      <c r="AO760" s="31"/>
      <c r="AP760" s="39"/>
      <c r="AQ760" s="39"/>
      <c r="AR760" s="31"/>
      <c r="AS760" s="39"/>
      <c r="AT760" s="39"/>
      <c r="AU760" s="39"/>
      <c r="AV760" s="39"/>
      <c r="AW760" s="39"/>
      <c r="AX760" s="13"/>
      <c r="AY760" s="13"/>
      <c r="AZ760" s="13"/>
      <c r="BA760" s="13"/>
      <c r="BB760" s="291"/>
      <c r="BC760" s="302"/>
      <c r="BI760" s="287"/>
    </row>
    <row r="761" spans="1:61" s="282" customFormat="1">
      <c r="A761" s="31"/>
      <c r="B761" s="31"/>
      <c r="C761" s="166"/>
      <c r="D761" s="261"/>
      <c r="E761" s="261"/>
      <c r="F761" s="261"/>
      <c r="G761" s="261"/>
      <c r="H761" s="261"/>
      <c r="I761" s="261"/>
      <c r="J761" s="261"/>
      <c r="K761" s="261"/>
      <c r="L761" s="33"/>
      <c r="M761" s="261"/>
      <c r="N761" s="638"/>
      <c r="O761" s="638"/>
      <c r="P761" s="34"/>
      <c r="Q761" s="35"/>
      <c r="R761" s="36"/>
      <c r="S761" s="37"/>
      <c r="T761" s="21"/>
      <c r="U761" s="495"/>
      <c r="V761" s="38"/>
      <c r="W761" s="21"/>
      <c r="X761" s="21"/>
      <c r="Y761" s="21"/>
      <c r="Z761" s="779"/>
      <c r="AA761" s="21"/>
      <c r="AB761" s="30"/>
      <c r="AC761" s="30"/>
      <c r="AD761" s="30"/>
      <c r="AE761" s="13"/>
      <c r="AF761" s="13"/>
      <c r="AG761" s="13"/>
      <c r="AH761" s="13"/>
      <c r="AI761" s="13"/>
      <c r="AJ761" s="13"/>
      <c r="AK761" s="13"/>
      <c r="AL761" s="13"/>
      <c r="AM761" s="13"/>
      <c r="AN761" s="30"/>
      <c r="AO761" s="31"/>
      <c r="AP761" s="39"/>
      <c r="AQ761" s="39"/>
      <c r="AR761" s="31"/>
      <c r="AS761" s="39"/>
      <c r="AT761" s="39"/>
      <c r="AU761" s="39"/>
      <c r="AV761" s="39"/>
      <c r="AW761" s="39"/>
      <c r="AX761" s="13"/>
      <c r="AY761" s="13"/>
      <c r="AZ761" s="13"/>
      <c r="BA761" s="13"/>
      <c r="BB761" s="291"/>
      <c r="BC761" s="302"/>
      <c r="BI761" s="287"/>
    </row>
    <row r="762" spans="1:61" s="282" customFormat="1">
      <c r="A762" s="31"/>
      <c r="B762" s="31"/>
      <c r="C762" s="166"/>
      <c r="D762" s="261"/>
      <c r="E762" s="261"/>
      <c r="F762" s="261"/>
      <c r="G762" s="261"/>
      <c r="H762" s="261"/>
      <c r="I762" s="261"/>
      <c r="J762" s="261"/>
      <c r="K762" s="261"/>
      <c r="L762" s="33"/>
      <c r="M762" s="261"/>
      <c r="N762" s="638"/>
      <c r="O762" s="638"/>
      <c r="P762" s="34"/>
      <c r="Q762" s="35"/>
      <c r="R762" s="36"/>
      <c r="S762" s="37"/>
      <c r="T762" s="21"/>
      <c r="U762" s="495"/>
      <c r="V762" s="38"/>
      <c r="W762" s="21"/>
      <c r="X762" s="21"/>
      <c r="Y762" s="21"/>
      <c r="Z762" s="779"/>
      <c r="AA762" s="21"/>
      <c r="AB762" s="30"/>
      <c r="AC762" s="30"/>
      <c r="AD762" s="30"/>
      <c r="AE762" s="13"/>
      <c r="AF762" s="13"/>
      <c r="AG762" s="13"/>
      <c r="AH762" s="13"/>
      <c r="AI762" s="13"/>
      <c r="AJ762" s="13"/>
      <c r="AK762" s="13"/>
      <c r="AL762" s="13"/>
      <c r="AM762" s="13"/>
      <c r="AN762" s="30"/>
      <c r="AO762" s="31"/>
      <c r="AP762" s="39"/>
      <c r="AQ762" s="39"/>
      <c r="AR762" s="31"/>
      <c r="AS762" s="39"/>
      <c r="AT762" s="39"/>
      <c r="AU762" s="39"/>
      <c r="AV762" s="39"/>
      <c r="AW762" s="39"/>
      <c r="AX762" s="13"/>
      <c r="AY762" s="13"/>
      <c r="AZ762" s="13"/>
      <c r="BA762" s="13"/>
      <c r="BB762" s="291"/>
      <c r="BC762" s="302"/>
      <c r="BI762" s="287"/>
    </row>
    <row r="763" spans="1:61" s="282" customFormat="1">
      <c r="A763" s="31"/>
      <c r="B763" s="31"/>
      <c r="C763" s="166"/>
      <c r="D763" s="261"/>
      <c r="E763" s="261"/>
      <c r="F763" s="261"/>
      <c r="G763" s="261"/>
      <c r="H763" s="261"/>
      <c r="I763" s="261"/>
      <c r="J763" s="261"/>
      <c r="K763" s="261"/>
      <c r="L763" s="33"/>
      <c r="M763" s="261"/>
      <c r="N763" s="638"/>
      <c r="O763" s="638"/>
      <c r="P763" s="34"/>
      <c r="Q763" s="35"/>
      <c r="R763" s="36"/>
      <c r="S763" s="37"/>
      <c r="T763" s="21"/>
      <c r="U763" s="495"/>
      <c r="V763" s="38"/>
      <c r="W763" s="21"/>
      <c r="X763" s="21"/>
      <c r="Y763" s="21"/>
      <c r="Z763" s="779"/>
      <c r="AA763" s="21"/>
      <c r="AB763" s="30"/>
      <c r="AC763" s="30"/>
      <c r="AD763" s="30"/>
      <c r="AE763" s="13"/>
      <c r="AF763" s="13"/>
      <c r="AG763" s="13"/>
      <c r="AH763" s="13"/>
      <c r="AI763" s="13"/>
      <c r="AJ763" s="13"/>
      <c r="AK763" s="13"/>
      <c r="AL763" s="13"/>
      <c r="AM763" s="13"/>
      <c r="AN763" s="30"/>
      <c r="AO763" s="31"/>
      <c r="AP763" s="39"/>
      <c r="AQ763" s="39"/>
      <c r="AR763" s="31"/>
      <c r="AS763" s="39"/>
      <c r="AT763" s="39"/>
      <c r="AU763" s="39"/>
      <c r="AV763" s="39"/>
      <c r="AW763" s="39"/>
      <c r="AX763" s="13"/>
      <c r="AY763" s="13"/>
      <c r="AZ763" s="13"/>
      <c r="BA763" s="13"/>
      <c r="BB763" s="291"/>
      <c r="BC763" s="302"/>
      <c r="BI763" s="287"/>
    </row>
    <row r="764" spans="1:61" s="282" customFormat="1">
      <c r="A764" s="31"/>
      <c r="B764" s="31"/>
      <c r="C764" s="166"/>
      <c r="D764" s="261"/>
      <c r="E764" s="261"/>
      <c r="F764" s="261"/>
      <c r="G764" s="261"/>
      <c r="H764" s="261"/>
      <c r="I764" s="261"/>
      <c r="J764" s="261"/>
      <c r="K764" s="261"/>
      <c r="L764" s="33"/>
      <c r="M764" s="261"/>
      <c r="N764" s="638"/>
      <c r="O764" s="638"/>
      <c r="P764" s="34"/>
      <c r="Q764" s="35"/>
      <c r="R764" s="36"/>
      <c r="S764" s="37"/>
      <c r="T764" s="21"/>
      <c r="U764" s="495"/>
      <c r="V764" s="38"/>
      <c r="W764" s="21"/>
      <c r="X764" s="21"/>
      <c r="Y764" s="21"/>
      <c r="Z764" s="779"/>
      <c r="AA764" s="21"/>
      <c r="AB764" s="30"/>
      <c r="AC764" s="30"/>
      <c r="AD764" s="30"/>
      <c r="AE764" s="13"/>
      <c r="AF764" s="13"/>
      <c r="AG764" s="13"/>
      <c r="AH764" s="13"/>
      <c r="AI764" s="13"/>
      <c r="AJ764" s="13"/>
      <c r="AK764" s="13"/>
      <c r="AL764" s="13"/>
      <c r="AM764" s="13"/>
      <c r="AN764" s="30"/>
      <c r="AO764" s="31"/>
      <c r="AP764" s="39"/>
      <c r="AQ764" s="39"/>
      <c r="AR764" s="31"/>
      <c r="AS764" s="39"/>
      <c r="AT764" s="39"/>
      <c r="AU764" s="39"/>
      <c r="AV764" s="39"/>
      <c r="AW764" s="39"/>
      <c r="AX764" s="13"/>
      <c r="AY764" s="13"/>
      <c r="AZ764" s="13"/>
      <c r="BA764" s="13"/>
      <c r="BB764" s="291"/>
      <c r="BC764" s="302"/>
      <c r="BI764" s="287"/>
    </row>
    <row r="765" spans="1:61" s="282" customFormat="1">
      <c r="A765" s="31"/>
      <c r="B765" s="31"/>
      <c r="C765" s="166"/>
      <c r="D765" s="261"/>
      <c r="E765" s="261"/>
      <c r="F765" s="261"/>
      <c r="G765" s="261"/>
      <c r="H765" s="261"/>
      <c r="I765" s="261"/>
      <c r="J765" s="261"/>
      <c r="K765" s="261"/>
      <c r="L765" s="33"/>
      <c r="M765" s="261"/>
      <c r="N765" s="638"/>
      <c r="O765" s="638"/>
      <c r="P765" s="34"/>
      <c r="Q765" s="35"/>
      <c r="R765" s="36"/>
      <c r="S765" s="37"/>
      <c r="T765" s="21"/>
      <c r="U765" s="495"/>
      <c r="V765" s="38"/>
      <c r="W765" s="21"/>
      <c r="X765" s="21"/>
      <c r="Y765" s="21"/>
      <c r="Z765" s="779"/>
      <c r="AA765" s="21"/>
      <c r="AB765" s="30"/>
      <c r="AC765" s="30"/>
      <c r="AD765" s="30"/>
      <c r="AE765" s="13"/>
      <c r="AF765" s="13"/>
      <c r="AG765" s="13"/>
      <c r="AH765" s="13"/>
      <c r="AI765" s="13"/>
      <c r="AJ765" s="13"/>
      <c r="AK765" s="13"/>
      <c r="AL765" s="13"/>
      <c r="AM765" s="13"/>
      <c r="AN765" s="30"/>
      <c r="AO765" s="31"/>
      <c r="AP765" s="39"/>
      <c r="AQ765" s="39"/>
      <c r="AR765" s="31"/>
      <c r="AS765" s="39"/>
      <c r="AT765" s="39"/>
      <c r="AU765" s="39"/>
      <c r="AV765" s="39"/>
      <c r="AW765" s="39"/>
      <c r="AX765" s="13"/>
      <c r="AY765" s="13"/>
      <c r="AZ765" s="13"/>
      <c r="BA765" s="13"/>
      <c r="BB765" s="291"/>
      <c r="BC765" s="302"/>
      <c r="BI765" s="287"/>
    </row>
    <row r="766" spans="1:61" s="282" customFormat="1">
      <c r="A766" s="31"/>
      <c r="B766" s="31"/>
      <c r="C766" s="166"/>
      <c r="D766" s="261"/>
      <c r="E766" s="261"/>
      <c r="F766" s="261"/>
      <c r="G766" s="261"/>
      <c r="H766" s="261"/>
      <c r="I766" s="261"/>
      <c r="J766" s="261"/>
      <c r="K766" s="261"/>
      <c r="L766" s="33"/>
      <c r="M766" s="261"/>
      <c r="N766" s="638"/>
      <c r="O766" s="638"/>
      <c r="P766" s="34"/>
      <c r="Q766" s="35"/>
      <c r="R766" s="36"/>
      <c r="S766" s="37"/>
      <c r="T766" s="21"/>
      <c r="U766" s="495"/>
      <c r="V766" s="38"/>
      <c r="W766" s="21"/>
      <c r="X766" s="21"/>
      <c r="Y766" s="21"/>
      <c r="Z766" s="779"/>
      <c r="AA766" s="21"/>
      <c r="AB766" s="30"/>
      <c r="AC766" s="30"/>
      <c r="AD766" s="30"/>
      <c r="AE766" s="13"/>
      <c r="AF766" s="13"/>
      <c r="AG766" s="13"/>
      <c r="AH766" s="13"/>
      <c r="AI766" s="13"/>
      <c r="AJ766" s="13"/>
      <c r="AK766" s="13"/>
      <c r="AL766" s="13"/>
      <c r="AM766" s="13"/>
      <c r="AN766" s="30"/>
      <c r="AO766" s="31"/>
      <c r="AP766" s="39"/>
      <c r="AQ766" s="39"/>
      <c r="AR766" s="31"/>
      <c r="AS766" s="39"/>
      <c r="AT766" s="39"/>
      <c r="AU766" s="39"/>
      <c r="AV766" s="39"/>
      <c r="AW766" s="39"/>
      <c r="AX766" s="13"/>
      <c r="AY766" s="13"/>
      <c r="AZ766" s="13"/>
      <c r="BA766" s="13"/>
      <c r="BB766" s="291"/>
      <c r="BC766" s="302"/>
      <c r="BI766" s="287"/>
    </row>
    <row r="767" spans="1:61" s="282" customFormat="1">
      <c r="A767" s="31"/>
      <c r="B767" s="31"/>
      <c r="C767" s="166"/>
      <c r="D767" s="261"/>
      <c r="E767" s="261"/>
      <c r="F767" s="261"/>
      <c r="G767" s="261"/>
      <c r="H767" s="261"/>
      <c r="I767" s="261"/>
      <c r="J767" s="261"/>
      <c r="K767" s="261"/>
      <c r="L767" s="33"/>
      <c r="M767" s="261"/>
      <c r="N767" s="638"/>
      <c r="O767" s="638"/>
      <c r="P767" s="34"/>
      <c r="Q767" s="35"/>
      <c r="R767" s="36"/>
      <c r="S767" s="37"/>
      <c r="T767" s="21"/>
      <c r="U767" s="495"/>
      <c r="V767" s="38"/>
      <c r="W767" s="21"/>
      <c r="X767" s="21"/>
      <c r="Y767" s="21"/>
      <c r="Z767" s="779"/>
      <c r="AA767" s="21"/>
      <c r="AB767" s="30"/>
      <c r="AC767" s="30"/>
      <c r="AD767" s="30"/>
      <c r="AE767" s="13"/>
      <c r="AF767" s="13"/>
      <c r="AG767" s="13"/>
      <c r="AH767" s="13"/>
      <c r="AI767" s="13"/>
      <c r="AJ767" s="13"/>
      <c r="AK767" s="13"/>
      <c r="AL767" s="13"/>
      <c r="AM767" s="13"/>
      <c r="AN767" s="30"/>
      <c r="AO767" s="31"/>
      <c r="AP767" s="39"/>
      <c r="AQ767" s="39"/>
      <c r="AR767" s="31"/>
      <c r="AS767" s="39"/>
      <c r="AT767" s="39"/>
      <c r="AU767" s="39"/>
      <c r="AV767" s="39"/>
      <c r="AW767" s="39"/>
      <c r="AX767" s="13"/>
      <c r="AY767" s="13"/>
      <c r="AZ767" s="13"/>
      <c r="BA767" s="13"/>
      <c r="BB767" s="291"/>
      <c r="BC767" s="302"/>
      <c r="BI767" s="287"/>
    </row>
    <row r="768" spans="1:61" s="282" customFormat="1">
      <c r="A768" s="31"/>
      <c r="B768" s="31"/>
      <c r="C768" s="166"/>
      <c r="D768" s="261"/>
      <c r="E768" s="261"/>
      <c r="F768" s="261"/>
      <c r="G768" s="261"/>
      <c r="H768" s="261"/>
      <c r="I768" s="261"/>
      <c r="J768" s="261"/>
      <c r="K768" s="261"/>
      <c r="L768" s="33"/>
      <c r="M768" s="261"/>
      <c r="N768" s="638"/>
      <c r="O768" s="638"/>
      <c r="P768" s="34"/>
      <c r="Q768" s="35"/>
      <c r="R768" s="36"/>
      <c r="S768" s="37"/>
      <c r="T768" s="21"/>
      <c r="U768" s="495"/>
      <c r="V768" s="38"/>
      <c r="W768" s="21"/>
      <c r="X768" s="21"/>
      <c r="Y768" s="21"/>
      <c r="Z768" s="779"/>
      <c r="AA768" s="21"/>
      <c r="AB768" s="30"/>
      <c r="AC768" s="30"/>
      <c r="AD768" s="30"/>
      <c r="AE768" s="13"/>
      <c r="AF768" s="13"/>
      <c r="AG768" s="13"/>
      <c r="AH768" s="13"/>
      <c r="AI768" s="13"/>
      <c r="AJ768" s="13"/>
      <c r="AK768" s="13"/>
      <c r="AL768" s="13"/>
      <c r="AM768" s="13"/>
      <c r="AN768" s="30"/>
      <c r="AO768" s="31"/>
      <c r="AP768" s="39"/>
      <c r="AQ768" s="39"/>
      <c r="AR768" s="31"/>
      <c r="AS768" s="39"/>
      <c r="AT768" s="39"/>
      <c r="AU768" s="39"/>
      <c r="AV768" s="39"/>
      <c r="AW768" s="39"/>
      <c r="AX768" s="13"/>
      <c r="AY768" s="13"/>
      <c r="AZ768" s="13"/>
      <c r="BA768" s="13"/>
      <c r="BB768" s="291"/>
      <c r="BC768" s="302"/>
      <c r="BI768" s="287"/>
    </row>
    <row r="769" spans="1:61" s="282" customFormat="1">
      <c r="A769" s="31"/>
      <c r="B769" s="31"/>
      <c r="C769" s="166"/>
      <c r="D769" s="261"/>
      <c r="E769" s="261"/>
      <c r="F769" s="261"/>
      <c r="G769" s="261"/>
      <c r="H769" s="261"/>
      <c r="I769" s="261"/>
      <c r="J769" s="261"/>
      <c r="K769" s="261"/>
      <c r="L769" s="33"/>
      <c r="M769" s="261"/>
      <c r="N769" s="638"/>
      <c r="O769" s="638"/>
      <c r="P769" s="34"/>
      <c r="Q769" s="35"/>
      <c r="R769" s="36"/>
      <c r="S769" s="37"/>
      <c r="T769" s="21"/>
      <c r="U769" s="495"/>
      <c r="V769" s="38"/>
      <c r="W769" s="21"/>
      <c r="X769" s="21"/>
      <c r="Y769" s="21"/>
      <c r="Z769" s="779"/>
      <c r="AA769" s="21"/>
      <c r="AB769" s="30"/>
      <c r="AC769" s="30"/>
      <c r="AD769" s="30"/>
      <c r="AE769" s="13"/>
      <c r="AF769" s="13"/>
      <c r="AG769" s="13"/>
      <c r="AH769" s="13"/>
      <c r="AI769" s="13"/>
      <c r="AJ769" s="13"/>
      <c r="AK769" s="13"/>
      <c r="AL769" s="13"/>
      <c r="AM769" s="13"/>
      <c r="AN769" s="30"/>
      <c r="AO769" s="31"/>
      <c r="AP769" s="39"/>
      <c r="AQ769" s="39"/>
      <c r="AR769" s="31"/>
      <c r="AS769" s="39"/>
      <c r="AT769" s="39"/>
      <c r="AU769" s="39"/>
      <c r="AV769" s="39"/>
      <c r="AW769" s="39"/>
      <c r="AX769" s="13"/>
      <c r="AY769" s="13"/>
      <c r="AZ769" s="13"/>
      <c r="BA769" s="13"/>
      <c r="BB769" s="291"/>
      <c r="BC769" s="302"/>
      <c r="BI769" s="287"/>
    </row>
    <row r="770" spans="1:61" s="282" customFormat="1">
      <c r="A770" s="31"/>
      <c r="B770" s="31"/>
      <c r="C770" s="166"/>
      <c r="D770" s="261"/>
      <c r="E770" s="261"/>
      <c r="F770" s="261"/>
      <c r="G770" s="261"/>
      <c r="H770" s="261"/>
      <c r="I770" s="261"/>
      <c r="J770" s="261"/>
      <c r="K770" s="261"/>
      <c r="L770" s="33"/>
      <c r="M770" s="261"/>
      <c r="N770" s="638"/>
      <c r="O770" s="638"/>
      <c r="P770" s="34"/>
      <c r="Q770" s="35"/>
      <c r="R770" s="36"/>
      <c r="S770" s="37"/>
      <c r="T770" s="21"/>
      <c r="U770" s="495"/>
      <c r="V770" s="38"/>
      <c r="W770" s="21"/>
      <c r="X770" s="21"/>
      <c r="Y770" s="21"/>
      <c r="Z770" s="779"/>
      <c r="AA770" s="21"/>
      <c r="AB770" s="30"/>
      <c r="AC770" s="30"/>
      <c r="AD770" s="30"/>
      <c r="AE770" s="13"/>
      <c r="AF770" s="13"/>
      <c r="AG770" s="13"/>
      <c r="AH770" s="13"/>
      <c r="AI770" s="13"/>
      <c r="AJ770" s="13"/>
      <c r="AK770" s="13"/>
      <c r="AL770" s="13"/>
      <c r="AM770" s="13"/>
      <c r="AN770" s="30"/>
      <c r="AO770" s="31"/>
      <c r="AP770" s="39"/>
      <c r="AQ770" s="39"/>
      <c r="AR770" s="31"/>
      <c r="AS770" s="39"/>
      <c r="AT770" s="39"/>
      <c r="AU770" s="39"/>
      <c r="AV770" s="39"/>
      <c r="AW770" s="39"/>
      <c r="AX770" s="13"/>
      <c r="AY770" s="13"/>
      <c r="AZ770" s="13"/>
      <c r="BA770" s="13"/>
      <c r="BB770" s="291"/>
      <c r="BC770" s="302"/>
      <c r="BI770" s="287"/>
    </row>
    <row r="771" spans="1:61" s="282" customFormat="1">
      <c r="A771" s="31"/>
      <c r="B771" s="31"/>
      <c r="C771" s="166"/>
      <c r="D771" s="261"/>
      <c r="E771" s="261"/>
      <c r="F771" s="261"/>
      <c r="G771" s="261"/>
      <c r="H771" s="261"/>
      <c r="I771" s="261"/>
      <c r="J771" s="261"/>
      <c r="K771" s="261"/>
      <c r="L771" s="33"/>
      <c r="M771" s="261"/>
      <c r="N771" s="638"/>
      <c r="O771" s="638"/>
      <c r="P771" s="34"/>
      <c r="Q771" s="35"/>
      <c r="R771" s="36"/>
      <c r="S771" s="37"/>
      <c r="T771" s="21"/>
      <c r="U771" s="495"/>
      <c r="V771" s="38"/>
      <c r="W771" s="21"/>
      <c r="X771" s="21"/>
      <c r="Y771" s="21"/>
      <c r="Z771" s="779"/>
      <c r="AA771" s="21"/>
      <c r="AB771" s="30"/>
      <c r="AC771" s="30"/>
      <c r="AD771" s="30"/>
      <c r="AE771" s="13"/>
      <c r="AF771" s="13"/>
      <c r="AG771" s="13"/>
      <c r="AH771" s="13"/>
      <c r="AI771" s="13"/>
      <c r="AJ771" s="13"/>
      <c r="AK771" s="13"/>
      <c r="AL771" s="13"/>
      <c r="AM771" s="13"/>
      <c r="AN771" s="30"/>
      <c r="AO771" s="31"/>
      <c r="AP771" s="39"/>
      <c r="AQ771" s="39"/>
      <c r="AR771" s="31"/>
      <c r="AS771" s="39"/>
      <c r="AT771" s="39"/>
      <c r="AU771" s="39"/>
      <c r="AV771" s="39"/>
      <c r="AW771" s="39"/>
      <c r="AX771" s="13"/>
      <c r="AY771" s="13"/>
      <c r="AZ771" s="13"/>
      <c r="BA771" s="13"/>
      <c r="BB771" s="291"/>
      <c r="BC771" s="302"/>
      <c r="BI771" s="287"/>
    </row>
    <row r="772" spans="1:61" s="282" customFormat="1">
      <c r="A772" s="31"/>
      <c r="B772" s="31"/>
      <c r="C772" s="166"/>
      <c r="D772" s="261"/>
      <c r="E772" s="261"/>
      <c r="F772" s="261"/>
      <c r="G772" s="261"/>
      <c r="H772" s="261"/>
      <c r="I772" s="261"/>
      <c r="J772" s="261"/>
      <c r="K772" s="261"/>
      <c r="L772" s="33"/>
      <c r="M772" s="261"/>
      <c r="N772" s="638"/>
      <c r="O772" s="638"/>
      <c r="P772" s="34"/>
      <c r="Q772" s="35"/>
      <c r="R772" s="36"/>
      <c r="S772" s="37"/>
      <c r="T772" s="21"/>
      <c r="U772" s="495"/>
      <c r="V772" s="38"/>
      <c r="W772" s="21"/>
      <c r="X772" s="21"/>
      <c r="Y772" s="21"/>
      <c r="Z772" s="779"/>
      <c r="AA772" s="21"/>
      <c r="AB772" s="30"/>
      <c r="AC772" s="30"/>
      <c r="AD772" s="30"/>
      <c r="AE772" s="13"/>
      <c r="AF772" s="13"/>
      <c r="AG772" s="13"/>
      <c r="AH772" s="13"/>
      <c r="AI772" s="13"/>
      <c r="AJ772" s="13"/>
      <c r="AK772" s="13"/>
      <c r="AL772" s="13"/>
      <c r="AM772" s="13"/>
      <c r="AN772" s="30"/>
      <c r="AO772" s="31"/>
      <c r="AP772" s="39"/>
      <c r="AQ772" s="39"/>
      <c r="AR772" s="31"/>
      <c r="AS772" s="39"/>
      <c r="AT772" s="39"/>
      <c r="AU772" s="39"/>
      <c r="AV772" s="39"/>
      <c r="AW772" s="39"/>
      <c r="AX772" s="13"/>
      <c r="AY772" s="13"/>
      <c r="AZ772" s="13"/>
      <c r="BA772" s="13"/>
      <c r="BB772" s="291"/>
      <c r="BC772" s="302"/>
      <c r="BI772" s="287"/>
    </row>
    <row r="773" spans="1:61" s="282" customFormat="1">
      <c r="A773" s="31"/>
      <c r="B773" s="31"/>
      <c r="C773" s="166"/>
      <c r="D773" s="261"/>
      <c r="E773" s="261"/>
      <c r="F773" s="261"/>
      <c r="G773" s="261"/>
      <c r="H773" s="261"/>
      <c r="I773" s="261"/>
      <c r="J773" s="261"/>
      <c r="K773" s="261"/>
      <c r="L773" s="33"/>
      <c r="M773" s="261"/>
      <c r="N773" s="638"/>
      <c r="O773" s="638"/>
      <c r="P773" s="34"/>
      <c r="Q773" s="35"/>
      <c r="R773" s="36"/>
      <c r="S773" s="37"/>
      <c r="T773" s="21"/>
      <c r="U773" s="495"/>
      <c r="V773" s="38"/>
      <c r="W773" s="21"/>
      <c r="X773" s="21"/>
      <c r="Y773" s="21"/>
      <c r="Z773" s="779"/>
      <c r="AA773" s="21"/>
      <c r="AB773" s="30"/>
      <c r="AC773" s="30"/>
      <c r="AD773" s="30"/>
      <c r="AE773" s="13"/>
      <c r="AF773" s="13"/>
      <c r="AG773" s="13"/>
      <c r="AH773" s="13"/>
      <c r="AI773" s="13"/>
      <c r="AJ773" s="13"/>
      <c r="AK773" s="13"/>
      <c r="AL773" s="13"/>
      <c r="AM773" s="13"/>
      <c r="AN773" s="30"/>
      <c r="AO773" s="31"/>
      <c r="AP773" s="39"/>
      <c r="AQ773" s="39"/>
      <c r="AR773" s="31"/>
      <c r="AS773" s="39"/>
      <c r="AT773" s="39"/>
      <c r="AU773" s="39"/>
      <c r="AV773" s="39"/>
      <c r="AW773" s="39"/>
      <c r="AX773" s="13"/>
      <c r="AY773" s="13"/>
      <c r="AZ773" s="13"/>
      <c r="BA773" s="13"/>
      <c r="BB773" s="291"/>
      <c r="BC773" s="302"/>
      <c r="BI773" s="287"/>
    </row>
    <row r="774" spans="1:61" s="282" customFormat="1">
      <c r="A774" s="31"/>
      <c r="B774" s="31"/>
      <c r="C774" s="166"/>
      <c r="D774" s="261"/>
      <c r="E774" s="261"/>
      <c r="F774" s="261"/>
      <c r="G774" s="261"/>
      <c r="H774" s="261"/>
      <c r="I774" s="261"/>
      <c r="J774" s="261"/>
      <c r="K774" s="261"/>
      <c r="L774" s="33"/>
      <c r="M774" s="261"/>
      <c r="N774" s="638"/>
      <c r="O774" s="638"/>
      <c r="P774" s="34"/>
      <c r="Q774" s="35"/>
      <c r="R774" s="36"/>
      <c r="S774" s="37"/>
      <c r="T774" s="21"/>
      <c r="U774" s="495"/>
      <c r="V774" s="38"/>
      <c r="W774" s="21"/>
      <c r="X774" s="21"/>
      <c r="Y774" s="21"/>
      <c r="Z774" s="779"/>
      <c r="AA774" s="21"/>
      <c r="AB774" s="30"/>
      <c r="AC774" s="30"/>
      <c r="AD774" s="30"/>
      <c r="AE774" s="13"/>
      <c r="AF774" s="13"/>
      <c r="AG774" s="13"/>
      <c r="AH774" s="13"/>
      <c r="AI774" s="13"/>
      <c r="AJ774" s="13"/>
      <c r="AK774" s="13"/>
      <c r="AL774" s="13"/>
      <c r="AM774" s="13"/>
      <c r="AN774" s="30"/>
      <c r="AO774" s="31"/>
      <c r="AP774" s="39"/>
      <c r="AQ774" s="39"/>
      <c r="AR774" s="31"/>
      <c r="AS774" s="39"/>
      <c r="AT774" s="39"/>
      <c r="AU774" s="39"/>
      <c r="AV774" s="39"/>
      <c r="AW774" s="39"/>
      <c r="AX774" s="13"/>
      <c r="AY774" s="13"/>
      <c r="AZ774" s="13"/>
      <c r="BA774" s="13"/>
      <c r="BB774" s="291"/>
      <c r="BC774" s="302"/>
      <c r="BI774" s="287"/>
    </row>
    <row r="775" spans="1:61" s="282" customFormat="1">
      <c r="A775" s="31"/>
      <c r="B775" s="31"/>
      <c r="C775" s="166"/>
      <c r="D775" s="261"/>
      <c r="E775" s="261"/>
      <c r="F775" s="261"/>
      <c r="G775" s="261"/>
      <c r="H775" s="261"/>
      <c r="I775" s="261"/>
      <c r="J775" s="261"/>
      <c r="K775" s="261"/>
      <c r="L775" s="33"/>
      <c r="M775" s="261"/>
      <c r="N775" s="638"/>
      <c r="O775" s="638"/>
      <c r="P775" s="34"/>
      <c r="Q775" s="35"/>
      <c r="R775" s="36"/>
      <c r="S775" s="37"/>
      <c r="T775" s="21"/>
      <c r="U775" s="495"/>
      <c r="V775" s="38"/>
      <c r="W775" s="21"/>
      <c r="X775" s="21"/>
      <c r="Y775" s="21"/>
      <c r="Z775" s="779"/>
      <c r="AA775" s="21"/>
      <c r="AB775" s="30"/>
      <c r="AC775" s="30"/>
      <c r="AD775" s="30"/>
      <c r="AE775" s="13"/>
      <c r="AF775" s="13"/>
      <c r="AG775" s="13"/>
      <c r="AH775" s="13"/>
      <c r="AI775" s="13"/>
      <c r="AJ775" s="13"/>
      <c r="AK775" s="13"/>
      <c r="AL775" s="13"/>
      <c r="AM775" s="13"/>
      <c r="AN775" s="30"/>
      <c r="AO775" s="31"/>
      <c r="AP775" s="39"/>
      <c r="AQ775" s="39"/>
      <c r="AR775" s="31"/>
      <c r="AS775" s="39"/>
      <c r="AT775" s="39"/>
      <c r="AU775" s="39"/>
      <c r="AV775" s="39"/>
      <c r="AW775" s="39"/>
      <c r="AX775" s="13"/>
      <c r="AY775" s="13"/>
      <c r="AZ775" s="13"/>
      <c r="BA775" s="13"/>
      <c r="BB775" s="291"/>
      <c r="BC775" s="302"/>
      <c r="BI775" s="287"/>
    </row>
    <row r="776" spans="1:61" s="282" customFormat="1">
      <c r="A776" s="31"/>
      <c r="B776" s="31"/>
      <c r="C776" s="166"/>
      <c r="D776" s="261"/>
      <c r="E776" s="261"/>
      <c r="F776" s="261"/>
      <c r="G776" s="261"/>
      <c r="H776" s="261"/>
      <c r="I776" s="261"/>
      <c r="J776" s="261"/>
      <c r="K776" s="261"/>
      <c r="L776" s="33"/>
      <c r="M776" s="261"/>
      <c r="N776" s="638"/>
      <c r="O776" s="638"/>
      <c r="P776" s="34"/>
      <c r="Q776" s="35"/>
      <c r="R776" s="36"/>
      <c r="S776" s="37"/>
      <c r="T776" s="21"/>
      <c r="U776" s="495"/>
      <c r="V776" s="38"/>
      <c r="W776" s="21"/>
      <c r="X776" s="21"/>
      <c r="Y776" s="21"/>
      <c r="Z776" s="779"/>
      <c r="AA776" s="21"/>
      <c r="AB776" s="30"/>
      <c r="AC776" s="30"/>
      <c r="AD776" s="30"/>
      <c r="AE776" s="13"/>
      <c r="AF776" s="13"/>
      <c r="AG776" s="13"/>
      <c r="AH776" s="13"/>
      <c r="AI776" s="13"/>
      <c r="AJ776" s="13"/>
      <c r="AK776" s="13"/>
      <c r="AL776" s="13"/>
      <c r="AM776" s="13"/>
      <c r="AN776" s="30"/>
      <c r="AO776" s="31"/>
      <c r="AP776" s="39"/>
      <c r="AQ776" s="39"/>
      <c r="AR776" s="31"/>
      <c r="AS776" s="39"/>
      <c r="AT776" s="39"/>
      <c r="AU776" s="39"/>
      <c r="AV776" s="39"/>
      <c r="AW776" s="39"/>
      <c r="AX776" s="13"/>
      <c r="AY776" s="13"/>
      <c r="AZ776" s="13"/>
      <c r="BA776" s="13"/>
      <c r="BB776" s="291"/>
      <c r="BC776" s="302"/>
      <c r="BI776" s="287"/>
    </row>
    <row r="777" spans="1:61" s="282" customFormat="1">
      <c r="A777" s="31"/>
      <c r="B777" s="31"/>
      <c r="C777" s="166"/>
      <c r="D777" s="261"/>
      <c r="E777" s="261"/>
      <c r="F777" s="261"/>
      <c r="G777" s="261"/>
      <c r="H777" s="261"/>
      <c r="I777" s="261"/>
      <c r="J777" s="261"/>
      <c r="K777" s="261"/>
      <c r="L777" s="33"/>
      <c r="M777" s="261"/>
      <c r="N777" s="638"/>
      <c r="O777" s="638"/>
      <c r="P777" s="34"/>
      <c r="Q777" s="35"/>
      <c r="R777" s="36"/>
      <c r="S777" s="37"/>
      <c r="T777" s="21"/>
      <c r="U777" s="495"/>
      <c r="V777" s="38"/>
      <c r="W777" s="21"/>
      <c r="X777" s="21"/>
      <c r="Y777" s="21"/>
      <c r="Z777" s="779"/>
      <c r="AA777" s="21"/>
      <c r="AB777" s="30"/>
      <c r="AC777" s="30"/>
      <c r="AD777" s="30"/>
      <c r="AE777" s="13"/>
      <c r="AF777" s="13"/>
      <c r="AG777" s="13"/>
      <c r="AH777" s="13"/>
      <c r="AI777" s="13"/>
      <c r="AJ777" s="13"/>
      <c r="AK777" s="13"/>
      <c r="AL777" s="13"/>
      <c r="AM777" s="13"/>
      <c r="AN777" s="30"/>
      <c r="AO777" s="31"/>
      <c r="AP777" s="39"/>
      <c r="AQ777" s="39"/>
      <c r="AR777" s="31"/>
      <c r="AS777" s="39"/>
      <c r="AT777" s="39"/>
      <c r="AU777" s="39"/>
      <c r="AV777" s="39"/>
      <c r="AW777" s="39"/>
      <c r="AX777" s="13"/>
      <c r="AY777" s="13"/>
      <c r="AZ777" s="13"/>
      <c r="BA777" s="13"/>
      <c r="BB777" s="291"/>
      <c r="BC777" s="302"/>
      <c r="BI777" s="287"/>
    </row>
    <row r="778" spans="1:61" s="282" customFormat="1">
      <c r="A778" s="31"/>
      <c r="B778" s="31"/>
      <c r="C778" s="166"/>
      <c r="D778" s="261"/>
      <c r="E778" s="261"/>
      <c r="F778" s="261"/>
      <c r="G778" s="261"/>
      <c r="H778" s="261"/>
      <c r="I778" s="261"/>
      <c r="J778" s="261"/>
      <c r="K778" s="261"/>
      <c r="L778" s="33"/>
      <c r="M778" s="261"/>
      <c r="N778" s="638"/>
      <c r="O778" s="638"/>
      <c r="P778" s="34"/>
      <c r="Q778" s="35"/>
      <c r="R778" s="36"/>
      <c r="S778" s="37"/>
      <c r="T778" s="21"/>
      <c r="U778" s="495"/>
      <c r="V778" s="38"/>
      <c r="W778" s="21"/>
      <c r="X778" s="21"/>
      <c r="Y778" s="21"/>
      <c r="Z778" s="779"/>
      <c r="AA778" s="21"/>
      <c r="AB778" s="30"/>
      <c r="AC778" s="30"/>
      <c r="AD778" s="30"/>
      <c r="AE778" s="13"/>
      <c r="AF778" s="13"/>
      <c r="AG778" s="13"/>
      <c r="AH778" s="13"/>
      <c r="AI778" s="13"/>
      <c r="AJ778" s="13"/>
      <c r="AK778" s="13"/>
      <c r="AL778" s="13"/>
      <c r="AM778" s="13"/>
      <c r="AN778" s="30"/>
      <c r="AO778" s="31"/>
      <c r="AP778" s="39"/>
      <c r="AQ778" s="39"/>
      <c r="AR778" s="31"/>
      <c r="AS778" s="39"/>
      <c r="AT778" s="39"/>
      <c r="AU778" s="39"/>
      <c r="AV778" s="39"/>
      <c r="AW778" s="39"/>
      <c r="AX778" s="13"/>
      <c r="AY778" s="13"/>
      <c r="AZ778" s="13"/>
      <c r="BA778" s="13"/>
      <c r="BB778" s="291"/>
      <c r="BC778" s="302"/>
      <c r="BI778" s="287"/>
    </row>
    <row r="779" spans="1:61" s="282" customFormat="1">
      <c r="A779" s="31"/>
      <c r="B779" s="31"/>
      <c r="C779" s="166"/>
      <c r="D779" s="261"/>
      <c r="E779" s="261"/>
      <c r="F779" s="261"/>
      <c r="G779" s="261"/>
      <c r="H779" s="261"/>
      <c r="I779" s="261"/>
      <c r="J779" s="261"/>
      <c r="K779" s="261"/>
      <c r="L779" s="33"/>
      <c r="M779" s="261"/>
      <c r="N779" s="638"/>
      <c r="O779" s="638"/>
      <c r="P779" s="34"/>
      <c r="Q779" s="35"/>
      <c r="R779" s="36"/>
      <c r="S779" s="37"/>
      <c r="T779" s="21"/>
      <c r="U779" s="495"/>
      <c r="V779" s="38"/>
      <c r="W779" s="21"/>
      <c r="X779" s="21"/>
      <c r="Y779" s="21"/>
      <c r="Z779" s="779"/>
      <c r="AA779" s="21"/>
      <c r="AB779" s="30"/>
      <c r="AC779" s="30"/>
      <c r="AD779" s="30"/>
      <c r="AE779" s="13"/>
      <c r="AF779" s="13"/>
      <c r="AG779" s="13"/>
      <c r="AH779" s="13"/>
      <c r="AI779" s="13"/>
      <c r="AJ779" s="13"/>
      <c r="AK779" s="13"/>
      <c r="AL779" s="13"/>
      <c r="AM779" s="13"/>
      <c r="AN779" s="30"/>
      <c r="AO779" s="31"/>
      <c r="AP779" s="39"/>
      <c r="AQ779" s="39"/>
      <c r="AR779" s="31"/>
      <c r="AS779" s="39"/>
      <c r="AT779" s="39"/>
      <c r="AU779" s="39"/>
      <c r="AV779" s="39"/>
      <c r="AW779" s="39"/>
      <c r="AX779" s="13"/>
      <c r="AY779" s="13"/>
      <c r="AZ779" s="13"/>
      <c r="BA779" s="13"/>
      <c r="BB779" s="291"/>
      <c r="BC779" s="302"/>
      <c r="BI779" s="287"/>
    </row>
    <row r="780" spans="1:61" s="282" customFormat="1">
      <c r="A780" s="31"/>
      <c r="B780" s="31"/>
      <c r="C780" s="166"/>
      <c r="D780" s="261"/>
      <c r="E780" s="261"/>
      <c r="F780" s="261"/>
      <c r="G780" s="261"/>
      <c r="H780" s="261"/>
      <c r="I780" s="261"/>
      <c r="J780" s="261"/>
      <c r="K780" s="261"/>
      <c r="L780" s="33"/>
      <c r="M780" s="261"/>
      <c r="N780" s="638"/>
      <c r="O780" s="638"/>
      <c r="P780" s="34"/>
      <c r="Q780" s="35"/>
      <c r="R780" s="36"/>
      <c r="S780" s="37"/>
      <c r="T780" s="21"/>
      <c r="U780" s="495"/>
      <c r="V780" s="38"/>
      <c r="W780" s="21"/>
      <c r="X780" s="21"/>
      <c r="Y780" s="21"/>
      <c r="Z780" s="779"/>
      <c r="AA780" s="21"/>
      <c r="AB780" s="30"/>
      <c r="AC780" s="30"/>
      <c r="AD780" s="30"/>
      <c r="AE780" s="13"/>
      <c r="AF780" s="13"/>
      <c r="AG780" s="13"/>
      <c r="AH780" s="13"/>
      <c r="AI780" s="13"/>
      <c r="AJ780" s="13"/>
      <c r="AK780" s="13"/>
      <c r="AL780" s="13"/>
      <c r="AM780" s="13"/>
      <c r="AN780" s="30"/>
      <c r="AO780" s="31"/>
      <c r="AP780" s="39"/>
      <c r="AQ780" s="39"/>
      <c r="AR780" s="31"/>
      <c r="AS780" s="39"/>
      <c r="AT780" s="39"/>
      <c r="AU780" s="39"/>
      <c r="AV780" s="39"/>
      <c r="AW780" s="39"/>
      <c r="AX780" s="13"/>
      <c r="AY780" s="13"/>
      <c r="AZ780" s="13"/>
      <c r="BA780" s="13"/>
      <c r="BB780" s="291"/>
      <c r="BC780" s="302"/>
      <c r="BI780" s="287"/>
    </row>
    <row r="781" spans="1:61" s="282" customFormat="1">
      <c r="A781" s="31"/>
      <c r="B781" s="31"/>
      <c r="C781" s="166"/>
      <c r="D781" s="261"/>
      <c r="E781" s="261"/>
      <c r="F781" s="261"/>
      <c r="G781" s="261"/>
      <c r="H781" s="261"/>
      <c r="I781" s="261"/>
      <c r="J781" s="261"/>
      <c r="K781" s="261"/>
      <c r="L781" s="33"/>
      <c r="M781" s="261"/>
      <c r="N781" s="638"/>
      <c r="O781" s="638"/>
      <c r="P781" s="34"/>
      <c r="Q781" s="35"/>
      <c r="R781" s="36"/>
      <c r="S781" s="37"/>
      <c r="T781" s="21"/>
      <c r="U781" s="495"/>
      <c r="V781" s="38"/>
      <c r="W781" s="21"/>
      <c r="X781" s="21"/>
      <c r="Y781" s="21"/>
      <c r="Z781" s="779"/>
      <c r="AA781" s="21"/>
      <c r="AB781" s="30"/>
      <c r="AC781" s="30"/>
      <c r="AD781" s="30"/>
      <c r="AE781" s="13"/>
      <c r="AF781" s="13"/>
      <c r="AG781" s="13"/>
      <c r="AH781" s="13"/>
      <c r="AI781" s="13"/>
      <c r="AJ781" s="13"/>
      <c r="AK781" s="13"/>
      <c r="AL781" s="13"/>
      <c r="AM781" s="13"/>
      <c r="AN781" s="30"/>
      <c r="AO781" s="31"/>
      <c r="AP781" s="39"/>
      <c r="AQ781" s="39"/>
      <c r="AR781" s="31"/>
      <c r="AS781" s="39"/>
      <c r="AT781" s="39"/>
      <c r="AU781" s="39"/>
      <c r="AV781" s="39"/>
      <c r="AW781" s="39"/>
      <c r="AX781" s="13"/>
      <c r="AY781" s="13"/>
      <c r="AZ781" s="13"/>
      <c r="BA781" s="13"/>
      <c r="BB781" s="291"/>
      <c r="BC781" s="302"/>
      <c r="BI781" s="287"/>
    </row>
    <row r="782" spans="1:61" s="282" customFormat="1">
      <c r="A782" s="31"/>
      <c r="B782" s="31"/>
      <c r="C782" s="166"/>
      <c r="D782" s="261"/>
      <c r="E782" s="261"/>
      <c r="F782" s="261"/>
      <c r="G782" s="261"/>
      <c r="H782" s="261"/>
      <c r="I782" s="261"/>
      <c r="J782" s="261"/>
      <c r="K782" s="261"/>
      <c r="L782" s="33"/>
      <c r="M782" s="261"/>
      <c r="N782" s="638"/>
      <c r="O782" s="638"/>
      <c r="P782" s="34"/>
      <c r="Q782" s="35"/>
      <c r="R782" s="36"/>
      <c r="S782" s="37"/>
      <c r="T782" s="21"/>
      <c r="U782" s="495"/>
      <c r="V782" s="38"/>
      <c r="W782" s="21"/>
      <c r="X782" s="21"/>
      <c r="Y782" s="21"/>
      <c r="Z782" s="779"/>
      <c r="AA782" s="21"/>
      <c r="AB782" s="30"/>
      <c r="AC782" s="30"/>
      <c r="AD782" s="30"/>
      <c r="AE782" s="13"/>
      <c r="AF782" s="13"/>
      <c r="AG782" s="13"/>
      <c r="AH782" s="13"/>
      <c r="AI782" s="13"/>
      <c r="AJ782" s="13"/>
      <c r="AK782" s="13"/>
      <c r="AL782" s="13"/>
      <c r="AM782" s="13"/>
      <c r="AN782" s="30"/>
      <c r="AO782" s="31"/>
      <c r="AP782" s="39"/>
      <c r="AQ782" s="39"/>
      <c r="AR782" s="31"/>
      <c r="AS782" s="39"/>
      <c r="AT782" s="39"/>
      <c r="AU782" s="39"/>
      <c r="AV782" s="39"/>
      <c r="AW782" s="39"/>
      <c r="AX782" s="13"/>
      <c r="AY782" s="13"/>
      <c r="AZ782" s="13"/>
      <c r="BA782" s="13"/>
      <c r="BB782" s="291"/>
      <c r="BC782" s="302"/>
      <c r="BI782" s="287"/>
    </row>
    <row r="783" spans="1:61" s="282" customFormat="1">
      <c r="A783" s="31"/>
      <c r="B783" s="31"/>
      <c r="C783" s="166"/>
      <c r="D783" s="261"/>
      <c r="E783" s="261"/>
      <c r="F783" s="261"/>
      <c r="G783" s="261"/>
      <c r="H783" s="261"/>
      <c r="I783" s="261"/>
      <c r="J783" s="261"/>
      <c r="K783" s="261"/>
      <c r="L783" s="33"/>
      <c r="M783" s="261"/>
      <c r="N783" s="638"/>
      <c r="O783" s="638"/>
      <c r="P783" s="34"/>
      <c r="Q783" s="35"/>
      <c r="R783" s="36"/>
      <c r="S783" s="37"/>
      <c r="T783" s="21"/>
      <c r="U783" s="495"/>
      <c r="V783" s="38"/>
      <c r="W783" s="21"/>
      <c r="X783" s="21"/>
      <c r="Y783" s="21"/>
      <c r="Z783" s="779"/>
      <c r="AA783" s="21"/>
      <c r="AB783" s="30"/>
      <c r="AC783" s="30"/>
      <c r="AD783" s="30"/>
      <c r="AE783" s="13"/>
      <c r="AF783" s="13"/>
      <c r="AG783" s="13"/>
      <c r="AH783" s="13"/>
      <c r="AI783" s="13"/>
      <c r="AJ783" s="13"/>
      <c r="AK783" s="13"/>
      <c r="AL783" s="13"/>
      <c r="AM783" s="13"/>
      <c r="AN783" s="30"/>
      <c r="AO783" s="31"/>
      <c r="AP783" s="39"/>
      <c r="AQ783" s="39"/>
      <c r="AR783" s="31"/>
      <c r="AS783" s="39"/>
      <c r="AT783" s="39"/>
      <c r="AU783" s="39"/>
      <c r="AV783" s="39"/>
      <c r="AW783" s="39"/>
      <c r="AX783" s="13"/>
      <c r="AY783" s="13"/>
      <c r="AZ783" s="13"/>
      <c r="BA783" s="13"/>
      <c r="BB783" s="291"/>
      <c r="BC783" s="302"/>
      <c r="BI783" s="287"/>
    </row>
    <row r="784" spans="1:61" s="282" customFormat="1">
      <c r="A784" s="31"/>
      <c r="B784" s="31"/>
      <c r="C784" s="166"/>
      <c r="D784" s="261"/>
      <c r="E784" s="261"/>
      <c r="F784" s="261"/>
      <c r="G784" s="261"/>
      <c r="H784" s="261"/>
      <c r="I784" s="261"/>
      <c r="J784" s="261"/>
      <c r="K784" s="261"/>
      <c r="L784" s="33"/>
      <c r="M784" s="261"/>
      <c r="N784" s="638"/>
      <c r="O784" s="638"/>
      <c r="P784" s="34"/>
      <c r="Q784" s="35"/>
      <c r="R784" s="36"/>
      <c r="S784" s="37"/>
      <c r="T784" s="21"/>
      <c r="U784" s="495"/>
      <c r="V784" s="38"/>
      <c r="W784" s="21"/>
      <c r="X784" s="21"/>
      <c r="Y784" s="21"/>
      <c r="Z784" s="779"/>
      <c r="AA784" s="21"/>
      <c r="AB784" s="30"/>
      <c r="AC784" s="30"/>
      <c r="AD784" s="30"/>
      <c r="AE784" s="13"/>
      <c r="AF784" s="13"/>
      <c r="AG784" s="13"/>
      <c r="AH784" s="13"/>
      <c r="AI784" s="13"/>
      <c r="AJ784" s="13"/>
      <c r="AK784" s="13"/>
      <c r="AL784" s="13"/>
      <c r="AM784" s="13"/>
      <c r="AN784" s="30"/>
      <c r="AO784" s="31"/>
      <c r="AP784" s="39"/>
      <c r="AQ784" s="39"/>
      <c r="AR784" s="31"/>
      <c r="AS784" s="39"/>
      <c r="AT784" s="39"/>
      <c r="AU784" s="39"/>
      <c r="AV784" s="39"/>
      <c r="AW784" s="39"/>
      <c r="AX784" s="13"/>
      <c r="AY784" s="13"/>
      <c r="AZ784" s="13"/>
      <c r="BA784" s="13"/>
      <c r="BB784" s="291"/>
      <c r="BC784" s="302"/>
      <c r="BI784" s="287"/>
    </row>
    <row r="785" spans="1:61" s="282" customFormat="1">
      <c r="A785" s="31"/>
      <c r="B785" s="31"/>
      <c r="C785" s="166"/>
      <c r="D785" s="261"/>
      <c r="E785" s="261"/>
      <c r="F785" s="261"/>
      <c r="G785" s="261"/>
      <c r="H785" s="261"/>
      <c r="I785" s="261"/>
      <c r="J785" s="261"/>
      <c r="K785" s="261"/>
      <c r="L785" s="33"/>
      <c r="M785" s="261"/>
      <c r="N785" s="638"/>
      <c r="O785" s="638"/>
      <c r="P785" s="34"/>
      <c r="Q785" s="35"/>
      <c r="R785" s="36"/>
      <c r="S785" s="37"/>
      <c r="T785" s="21"/>
      <c r="U785" s="495"/>
      <c r="V785" s="38"/>
      <c r="W785" s="21"/>
      <c r="X785" s="21"/>
      <c r="Y785" s="21"/>
      <c r="Z785" s="779"/>
      <c r="AA785" s="21"/>
      <c r="AB785" s="30"/>
      <c r="AC785" s="30"/>
      <c r="AD785" s="30"/>
      <c r="AE785" s="13"/>
      <c r="AF785" s="13"/>
      <c r="AG785" s="13"/>
      <c r="AH785" s="13"/>
      <c r="AI785" s="13"/>
      <c r="AJ785" s="13"/>
      <c r="AK785" s="13"/>
      <c r="AL785" s="13"/>
      <c r="AM785" s="13"/>
      <c r="AN785" s="30"/>
      <c r="AO785" s="31"/>
      <c r="AP785" s="39"/>
      <c r="AQ785" s="39"/>
      <c r="AR785" s="31"/>
      <c r="AS785" s="39"/>
      <c r="AT785" s="39"/>
      <c r="AU785" s="39"/>
      <c r="AV785" s="39"/>
      <c r="AW785" s="39"/>
      <c r="AX785" s="13"/>
      <c r="AY785" s="13"/>
      <c r="AZ785" s="13"/>
      <c r="BA785" s="13"/>
      <c r="BB785" s="291"/>
      <c r="BC785" s="302"/>
      <c r="BI785" s="287"/>
    </row>
    <row r="786" spans="1:61" s="282" customFormat="1">
      <c r="A786" s="31"/>
      <c r="B786" s="31"/>
      <c r="C786" s="166"/>
      <c r="D786" s="261"/>
      <c r="E786" s="261"/>
      <c r="F786" s="261"/>
      <c r="G786" s="261"/>
      <c r="H786" s="261"/>
      <c r="I786" s="261"/>
      <c r="J786" s="261"/>
      <c r="K786" s="261"/>
      <c r="L786" s="33"/>
      <c r="M786" s="261"/>
      <c r="N786" s="638"/>
      <c r="O786" s="638"/>
      <c r="P786" s="34"/>
      <c r="Q786" s="35"/>
      <c r="R786" s="36"/>
      <c r="S786" s="37"/>
      <c r="T786" s="21"/>
      <c r="U786" s="495"/>
      <c r="V786" s="38"/>
      <c r="W786" s="21"/>
      <c r="X786" s="21"/>
      <c r="Y786" s="21"/>
      <c r="Z786" s="779"/>
      <c r="AA786" s="21"/>
      <c r="AB786" s="30"/>
      <c r="AC786" s="30"/>
      <c r="AD786" s="30"/>
      <c r="AE786" s="13"/>
      <c r="AF786" s="13"/>
      <c r="AG786" s="13"/>
      <c r="AH786" s="13"/>
      <c r="AI786" s="13"/>
      <c r="AJ786" s="13"/>
      <c r="AK786" s="13"/>
      <c r="AL786" s="13"/>
      <c r="AM786" s="13"/>
      <c r="AN786" s="30"/>
      <c r="AO786" s="31"/>
      <c r="AP786" s="39"/>
      <c r="AQ786" s="39"/>
      <c r="AR786" s="31"/>
      <c r="AS786" s="39"/>
      <c r="AT786" s="39"/>
      <c r="AU786" s="39"/>
      <c r="AV786" s="39"/>
      <c r="AW786" s="39"/>
      <c r="AX786" s="13"/>
      <c r="AY786" s="13"/>
      <c r="AZ786" s="13"/>
      <c r="BA786" s="13"/>
      <c r="BB786" s="291"/>
      <c r="BC786" s="302"/>
      <c r="BI786" s="287"/>
    </row>
    <row r="787" spans="1:61" s="282" customFormat="1">
      <c r="A787" s="31"/>
      <c r="B787" s="31"/>
      <c r="C787" s="166"/>
      <c r="D787" s="261"/>
      <c r="E787" s="261"/>
      <c r="F787" s="261"/>
      <c r="G787" s="261"/>
      <c r="H787" s="261"/>
      <c r="I787" s="261"/>
      <c r="J787" s="261"/>
      <c r="K787" s="261"/>
      <c r="L787" s="33"/>
      <c r="M787" s="261"/>
      <c r="N787" s="638"/>
      <c r="O787" s="638"/>
      <c r="P787" s="34"/>
      <c r="Q787" s="35"/>
      <c r="R787" s="36"/>
      <c r="S787" s="37"/>
      <c r="T787" s="21"/>
      <c r="U787" s="495"/>
      <c r="V787" s="38"/>
      <c r="W787" s="21"/>
      <c r="X787" s="21"/>
      <c r="Y787" s="21"/>
      <c r="Z787" s="779"/>
      <c r="AA787" s="21"/>
      <c r="AB787" s="30"/>
      <c r="AC787" s="30"/>
      <c r="AD787" s="30"/>
      <c r="AE787" s="13"/>
      <c r="AF787" s="13"/>
      <c r="AG787" s="13"/>
      <c r="AH787" s="13"/>
      <c r="AI787" s="13"/>
      <c r="AJ787" s="13"/>
      <c r="AK787" s="13"/>
      <c r="AL787" s="13"/>
      <c r="AM787" s="13"/>
      <c r="AN787" s="30"/>
      <c r="AO787" s="31"/>
      <c r="AP787" s="39"/>
      <c r="AQ787" s="39"/>
      <c r="AR787" s="31"/>
      <c r="AS787" s="39"/>
      <c r="AT787" s="39"/>
      <c r="AU787" s="39"/>
      <c r="AV787" s="39"/>
      <c r="AW787" s="39"/>
      <c r="AX787" s="13"/>
      <c r="AY787" s="13"/>
      <c r="AZ787" s="13"/>
      <c r="BA787" s="13"/>
      <c r="BB787" s="291"/>
      <c r="BC787" s="302"/>
      <c r="BI787" s="287"/>
    </row>
    <row r="788" spans="1:61" s="282" customFormat="1">
      <c r="A788" s="31"/>
      <c r="B788" s="31"/>
      <c r="C788" s="166"/>
      <c r="D788" s="261"/>
      <c r="E788" s="261"/>
      <c r="F788" s="261"/>
      <c r="G788" s="261"/>
      <c r="H788" s="261"/>
      <c r="I788" s="261"/>
      <c r="J788" s="261"/>
      <c r="K788" s="261"/>
      <c r="L788" s="33"/>
      <c r="M788" s="261"/>
      <c r="N788" s="638"/>
      <c r="O788" s="638"/>
      <c r="P788" s="34"/>
      <c r="Q788" s="35"/>
      <c r="R788" s="36"/>
      <c r="S788" s="37"/>
      <c r="T788" s="21"/>
      <c r="U788" s="495"/>
      <c r="V788" s="38"/>
      <c r="W788" s="21"/>
      <c r="X788" s="21"/>
      <c r="Y788" s="21"/>
      <c r="Z788" s="779"/>
      <c r="AA788" s="21"/>
      <c r="AB788" s="30"/>
      <c r="AC788" s="30"/>
      <c r="AD788" s="30"/>
      <c r="AE788" s="13"/>
      <c r="AF788" s="13"/>
      <c r="AG788" s="13"/>
      <c r="AH788" s="13"/>
      <c r="AI788" s="13"/>
      <c r="AJ788" s="13"/>
      <c r="AK788" s="13"/>
      <c r="AL788" s="13"/>
      <c r="AM788" s="13"/>
      <c r="AN788" s="30"/>
      <c r="AO788" s="31"/>
      <c r="AP788" s="39"/>
      <c r="AQ788" s="39"/>
      <c r="AR788" s="31"/>
      <c r="AS788" s="39"/>
      <c r="AT788" s="39"/>
      <c r="AU788" s="39"/>
      <c r="AV788" s="39"/>
      <c r="AW788" s="39"/>
      <c r="AX788" s="13"/>
      <c r="AY788" s="13"/>
      <c r="AZ788" s="13"/>
      <c r="BA788" s="13"/>
      <c r="BB788" s="291"/>
      <c r="BC788" s="302"/>
      <c r="BI788" s="287"/>
    </row>
    <row r="789" spans="1:61" s="282" customFormat="1">
      <c r="A789" s="31"/>
      <c r="B789" s="31"/>
      <c r="C789" s="166"/>
      <c r="D789" s="261"/>
      <c r="E789" s="261"/>
      <c r="F789" s="261"/>
      <c r="G789" s="261"/>
      <c r="H789" s="261"/>
      <c r="I789" s="261"/>
      <c r="J789" s="261"/>
      <c r="K789" s="261"/>
      <c r="L789" s="33"/>
      <c r="M789" s="261"/>
      <c r="N789" s="638"/>
      <c r="O789" s="638"/>
      <c r="P789" s="34"/>
      <c r="Q789" s="35"/>
      <c r="R789" s="36"/>
      <c r="S789" s="37"/>
      <c r="T789" s="21"/>
      <c r="U789" s="495"/>
      <c r="V789" s="38"/>
      <c r="W789" s="21"/>
      <c r="X789" s="21"/>
      <c r="Y789" s="21"/>
      <c r="Z789" s="779"/>
      <c r="AA789" s="21"/>
      <c r="AB789" s="30"/>
      <c r="AC789" s="30"/>
      <c r="AD789" s="30"/>
      <c r="AE789" s="13"/>
      <c r="AF789" s="13"/>
      <c r="AG789" s="13"/>
      <c r="AH789" s="13"/>
      <c r="AI789" s="13"/>
      <c r="AJ789" s="13"/>
      <c r="AK789" s="13"/>
      <c r="AL789" s="13"/>
      <c r="AM789" s="13"/>
      <c r="AN789" s="30"/>
      <c r="AO789" s="31"/>
      <c r="AP789" s="39"/>
      <c r="AQ789" s="39"/>
      <c r="AR789" s="31"/>
      <c r="AS789" s="39"/>
      <c r="AT789" s="39"/>
      <c r="AU789" s="39"/>
      <c r="AV789" s="39"/>
      <c r="AW789" s="39"/>
      <c r="AX789" s="13"/>
      <c r="AY789" s="13"/>
      <c r="AZ789" s="13"/>
      <c r="BA789" s="13"/>
      <c r="BB789" s="291"/>
      <c r="BC789" s="302"/>
      <c r="BI789" s="287"/>
    </row>
    <row r="790" spans="1:61" s="282" customFormat="1">
      <c r="A790" s="31"/>
      <c r="B790" s="31"/>
      <c r="C790" s="166"/>
      <c r="D790" s="261"/>
      <c r="E790" s="261"/>
      <c r="F790" s="261"/>
      <c r="G790" s="261"/>
      <c r="H790" s="261"/>
      <c r="I790" s="261"/>
      <c r="J790" s="261"/>
      <c r="K790" s="261"/>
      <c r="L790" s="33"/>
      <c r="M790" s="261"/>
      <c r="N790" s="638"/>
      <c r="O790" s="638"/>
      <c r="P790" s="34"/>
      <c r="Q790" s="35"/>
      <c r="R790" s="36"/>
      <c r="S790" s="37"/>
      <c r="T790" s="21"/>
      <c r="U790" s="495"/>
      <c r="V790" s="38"/>
      <c r="W790" s="21"/>
      <c r="X790" s="21"/>
      <c r="Y790" s="21"/>
      <c r="Z790" s="779"/>
      <c r="AA790" s="21"/>
      <c r="AB790" s="30"/>
      <c r="AC790" s="30"/>
      <c r="AD790" s="30"/>
      <c r="AE790" s="13"/>
      <c r="AF790" s="13"/>
      <c r="AG790" s="13"/>
      <c r="AH790" s="13"/>
      <c r="AI790" s="13"/>
      <c r="AJ790" s="13"/>
      <c r="AK790" s="13"/>
      <c r="AL790" s="13"/>
      <c r="AM790" s="13"/>
      <c r="AN790" s="30"/>
      <c r="AO790" s="31"/>
      <c r="AP790" s="39"/>
      <c r="AQ790" s="39"/>
      <c r="AR790" s="31"/>
      <c r="AS790" s="39"/>
      <c r="AT790" s="39"/>
      <c r="AU790" s="39"/>
      <c r="AV790" s="39"/>
      <c r="AW790" s="39"/>
      <c r="AX790" s="13"/>
      <c r="AY790" s="13"/>
      <c r="AZ790" s="13"/>
      <c r="BA790" s="13"/>
      <c r="BB790" s="291"/>
      <c r="BC790" s="302"/>
      <c r="BI790" s="287"/>
    </row>
    <row r="791" spans="1:61" s="282" customFormat="1">
      <c r="A791" s="31"/>
      <c r="B791" s="31"/>
      <c r="C791" s="166"/>
      <c r="D791" s="261"/>
      <c r="E791" s="261"/>
      <c r="F791" s="261"/>
      <c r="G791" s="261"/>
      <c r="H791" s="261"/>
      <c r="I791" s="261"/>
      <c r="J791" s="261"/>
      <c r="K791" s="261"/>
      <c r="L791" s="33"/>
      <c r="M791" s="261"/>
      <c r="N791" s="638"/>
      <c r="O791" s="638"/>
      <c r="P791" s="34"/>
      <c r="Q791" s="35"/>
      <c r="R791" s="36"/>
      <c r="S791" s="37"/>
      <c r="T791" s="21"/>
      <c r="U791" s="495"/>
      <c r="V791" s="38"/>
      <c r="W791" s="21"/>
      <c r="X791" s="21"/>
      <c r="Y791" s="21"/>
      <c r="Z791" s="779"/>
      <c r="AA791" s="21"/>
      <c r="AB791" s="30"/>
      <c r="AC791" s="30"/>
      <c r="AD791" s="30"/>
      <c r="AE791" s="13"/>
      <c r="AF791" s="13"/>
      <c r="AG791" s="13"/>
      <c r="AH791" s="13"/>
      <c r="AI791" s="13"/>
      <c r="AJ791" s="13"/>
      <c r="AK791" s="13"/>
      <c r="AL791" s="13"/>
      <c r="AM791" s="13"/>
      <c r="AN791" s="30"/>
      <c r="AO791" s="31"/>
      <c r="AP791" s="39"/>
      <c r="AQ791" s="39"/>
      <c r="AR791" s="31"/>
      <c r="AS791" s="39"/>
      <c r="AT791" s="39"/>
      <c r="AU791" s="39"/>
      <c r="AV791" s="39"/>
      <c r="AW791" s="39"/>
      <c r="AX791" s="13"/>
      <c r="AY791" s="13"/>
      <c r="AZ791" s="13"/>
      <c r="BA791" s="13"/>
      <c r="BB791" s="291"/>
      <c r="BC791" s="302"/>
      <c r="BI791" s="287"/>
    </row>
    <row r="792" spans="1:61" s="282" customFormat="1">
      <c r="A792" s="31"/>
      <c r="B792" s="31"/>
      <c r="C792" s="166"/>
      <c r="D792" s="261"/>
      <c r="E792" s="261"/>
      <c r="F792" s="261"/>
      <c r="G792" s="261"/>
      <c r="H792" s="261"/>
      <c r="I792" s="261"/>
      <c r="J792" s="261"/>
      <c r="K792" s="261"/>
      <c r="L792" s="33"/>
      <c r="M792" s="261"/>
      <c r="N792" s="638"/>
      <c r="O792" s="638"/>
      <c r="P792" s="34"/>
      <c r="Q792" s="35"/>
      <c r="R792" s="36"/>
      <c r="S792" s="37"/>
      <c r="T792" s="21"/>
      <c r="U792" s="495"/>
      <c r="V792" s="38"/>
      <c r="W792" s="21"/>
      <c r="X792" s="21"/>
      <c r="Y792" s="21"/>
      <c r="Z792" s="779"/>
      <c r="AA792" s="21"/>
      <c r="AB792" s="30"/>
      <c r="AC792" s="30"/>
      <c r="AD792" s="30"/>
      <c r="AE792" s="13"/>
      <c r="AF792" s="13"/>
      <c r="AG792" s="13"/>
      <c r="AH792" s="13"/>
      <c r="AI792" s="13"/>
      <c r="AJ792" s="13"/>
      <c r="AK792" s="13"/>
      <c r="AL792" s="13"/>
      <c r="AM792" s="13"/>
      <c r="AN792" s="30"/>
      <c r="AO792" s="31"/>
      <c r="AP792" s="39"/>
      <c r="AQ792" s="39"/>
      <c r="AR792" s="31"/>
      <c r="AS792" s="39"/>
      <c r="AT792" s="39"/>
      <c r="AU792" s="39"/>
      <c r="AV792" s="39"/>
      <c r="AW792" s="39"/>
      <c r="AX792" s="13"/>
      <c r="AY792" s="13"/>
      <c r="AZ792" s="13"/>
      <c r="BA792" s="13"/>
      <c r="BB792" s="291"/>
      <c r="BC792" s="302"/>
      <c r="BI792" s="287"/>
    </row>
    <row r="793" spans="1:61" s="282" customFormat="1">
      <c r="A793" s="31"/>
      <c r="B793" s="31"/>
      <c r="C793" s="166"/>
      <c r="D793" s="261"/>
      <c r="E793" s="261"/>
      <c r="F793" s="261"/>
      <c r="G793" s="261"/>
      <c r="H793" s="261"/>
      <c r="I793" s="261"/>
      <c r="J793" s="261"/>
      <c r="K793" s="261"/>
      <c r="L793" s="33"/>
      <c r="M793" s="261"/>
      <c r="N793" s="638"/>
      <c r="O793" s="638"/>
      <c r="P793" s="34"/>
      <c r="Q793" s="35"/>
      <c r="R793" s="36"/>
      <c r="S793" s="37"/>
      <c r="T793" s="21"/>
      <c r="U793" s="495"/>
      <c r="V793" s="38"/>
      <c r="W793" s="21"/>
      <c r="X793" s="21"/>
      <c r="Y793" s="21"/>
      <c r="Z793" s="779"/>
      <c r="AA793" s="21"/>
      <c r="AB793" s="30"/>
      <c r="AC793" s="30"/>
      <c r="AD793" s="30"/>
      <c r="AE793" s="13"/>
      <c r="AF793" s="13"/>
      <c r="AG793" s="13"/>
      <c r="AH793" s="13"/>
      <c r="AI793" s="13"/>
      <c r="AJ793" s="13"/>
      <c r="AK793" s="13"/>
      <c r="AL793" s="13"/>
      <c r="AM793" s="13"/>
      <c r="AN793" s="30"/>
      <c r="AO793" s="31"/>
      <c r="AP793" s="39"/>
      <c r="AQ793" s="39"/>
      <c r="AR793" s="31"/>
      <c r="AS793" s="39"/>
      <c r="AT793" s="39"/>
      <c r="AU793" s="39"/>
      <c r="AV793" s="39"/>
      <c r="AW793" s="39"/>
      <c r="AX793" s="13"/>
      <c r="AY793" s="13"/>
      <c r="AZ793" s="13"/>
      <c r="BA793" s="13"/>
      <c r="BB793" s="291"/>
      <c r="BC793" s="302"/>
      <c r="BI793" s="287"/>
    </row>
    <row r="794" spans="1:61" s="282" customFormat="1">
      <c r="A794" s="31"/>
      <c r="B794" s="31"/>
      <c r="C794" s="166"/>
      <c r="D794" s="261"/>
      <c r="E794" s="261"/>
      <c r="F794" s="261"/>
      <c r="G794" s="261"/>
      <c r="H794" s="261"/>
      <c r="I794" s="261"/>
      <c r="J794" s="261"/>
      <c r="K794" s="261"/>
      <c r="L794" s="33"/>
      <c r="M794" s="261"/>
      <c r="N794" s="638"/>
      <c r="O794" s="638"/>
      <c r="P794" s="34"/>
      <c r="Q794" s="35"/>
      <c r="R794" s="36"/>
      <c r="S794" s="37"/>
      <c r="T794" s="21"/>
      <c r="U794" s="495"/>
      <c r="V794" s="38"/>
      <c r="W794" s="21"/>
      <c r="X794" s="21"/>
      <c r="Y794" s="21"/>
      <c r="Z794" s="779"/>
      <c r="AA794" s="21"/>
      <c r="AB794" s="30"/>
      <c r="AC794" s="30"/>
      <c r="AD794" s="30"/>
      <c r="AE794" s="13"/>
      <c r="AF794" s="13"/>
      <c r="AG794" s="13"/>
      <c r="AH794" s="13"/>
      <c r="AI794" s="13"/>
      <c r="AJ794" s="13"/>
      <c r="AK794" s="13"/>
      <c r="AL794" s="13"/>
      <c r="AM794" s="13"/>
      <c r="AN794" s="30"/>
      <c r="AO794" s="31"/>
      <c r="AP794" s="39"/>
      <c r="AQ794" s="39"/>
      <c r="AR794" s="31"/>
      <c r="AS794" s="39"/>
      <c r="AT794" s="39"/>
      <c r="AU794" s="39"/>
      <c r="AV794" s="39"/>
      <c r="AW794" s="39"/>
      <c r="AX794" s="13"/>
      <c r="AY794" s="13"/>
      <c r="AZ794" s="13"/>
      <c r="BA794" s="13"/>
      <c r="BB794" s="291"/>
      <c r="BC794" s="302"/>
      <c r="BI794" s="287"/>
    </row>
    <row r="795" spans="1:61" s="282" customFormat="1">
      <c r="A795" s="31"/>
      <c r="B795" s="31"/>
      <c r="C795" s="166"/>
      <c r="D795" s="261"/>
      <c r="E795" s="261"/>
      <c r="F795" s="261"/>
      <c r="G795" s="261"/>
      <c r="H795" s="261"/>
      <c r="I795" s="261"/>
      <c r="J795" s="261"/>
      <c r="K795" s="261"/>
      <c r="L795" s="33"/>
      <c r="M795" s="261"/>
      <c r="N795" s="638"/>
      <c r="O795" s="638"/>
      <c r="P795" s="34"/>
      <c r="Q795" s="35"/>
      <c r="R795" s="36"/>
      <c r="S795" s="37"/>
      <c r="T795" s="21"/>
      <c r="U795" s="495"/>
      <c r="V795" s="38"/>
      <c r="W795" s="21"/>
      <c r="X795" s="21"/>
      <c r="Y795" s="21"/>
      <c r="Z795" s="779"/>
      <c r="AA795" s="21"/>
      <c r="AB795" s="30"/>
      <c r="AC795" s="30"/>
      <c r="AD795" s="30"/>
      <c r="AE795" s="13"/>
      <c r="AF795" s="13"/>
      <c r="AG795" s="13"/>
      <c r="AH795" s="13"/>
      <c r="AI795" s="13"/>
      <c r="AJ795" s="13"/>
      <c r="AK795" s="13"/>
      <c r="AL795" s="13"/>
      <c r="AM795" s="13"/>
      <c r="AN795" s="30"/>
      <c r="AO795" s="31"/>
      <c r="AP795" s="39"/>
      <c r="AQ795" s="39"/>
      <c r="AR795" s="31"/>
      <c r="AS795" s="39"/>
      <c r="AT795" s="39"/>
      <c r="AU795" s="39"/>
      <c r="AV795" s="39"/>
      <c r="AW795" s="39"/>
      <c r="AX795" s="13"/>
      <c r="AY795" s="13"/>
      <c r="AZ795" s="13"/>
      <c r="BA795" s="13"/>
      <c r="BB795" s="291"/>
      <c r="BC795" s="302"/>
      <c r="BI795" s="287"/>
    </row>
    <row r="796" spans="1:61" s="282" customFormat="1">
      <c r="A796" s="31"/>
      <c r="B796" s="31"/>
      <c r="C796" s="166"/>
      <c r="D796" s="261"/>
      <c r="E796" s="261"/>
      <c r="F796" s="261"/>
      <c r="G796" s="261"/>
      <c r="H796" s="261"/>
      <c r="I796" s="261"/>
      <c r="J796" s="261"/>
      <c r="K796" s="261"/>
      <c r="L796" s="33"/>
      <c r="M796" s="261"/>
      <c r="N796" s="638"/>
      <c r="O796" s="638"/>
      <c r="P796" s="34"/>
      <c r="Q796" s="35"/>
      <c r="R796" s="36"/>
      <c r="S796" s="37"/>
      <c r="T796" s="21"/>
      <c r="U796" s="495"/>
      <c r="V796" s="38"/>
      <c r="W796" s="21"/>
      <c r="X796" s="21"/>
      <c r="Y796" s="21"/>
      <c r="Z796" s="779"/>
      <c r="AA796" s="21"/>
      <c r="AB796" s="30"/>
      <c r="AC796" s="30"/>
      <c r="AD796" s="30"/>
      <c r="AE796" s="13"/>
      <c r="AF796" s="13"/>
      <c r="AG796" s="13"/>
      <c r="AH796" s="13"/>
      <c r="AI796" s="13"/>
      <c r="AJ796" s="13"/>
      <c r="AK796" s="13"/>
      <c r="AL796" s="13"/>
      <c r="AM796" s="13"/>
      <c r="AN796" s="30"/>
      <c r="AO796" s="31"/>
      <c r="AP796" s="39"/>
      <c r="AQ796" s="39"/>
      <c r="AR796" s="31"/>
      <c r="AS796" s="39"/>
      <c r="AT796" s="39"/>
      <c r="AU796" s="39"/>
      <c r="AV796" s="39"/>
      <c r="AW796" s="39"/>
      <c r="AX796" s="13"/>
      <c r="AY796" s="13"/>
      <c r="AZ796" s="13"/>
      <c r="BA796" s="13"/>
      <c r="BB796" s="291"/>
      <c r="BC796" s="302"/>
      <c r="BI796" s="287"/>
    </row>
    <row r="797" spans="1:61" s="282" customFormat="1">
      <c r="A797" s="31"/>
      <c r="B797" s="31"/>
      <c r="C797" s="166"/>
      <c r="D797" s="261"/>
      <c r="E797" s="261"/>
      <c r="F797" s="261"/>
      <c r="G797" s="261"/>
      <c r="H797" s="261"/>
      <c r="I797" s="261"/>
      <c r="J797" s="261"/>
      <c r="K797" s="261"/>
      <c r="L797" s="33"/>
      <c r="M797" s="261"/>
      <c r="N797" s="638"/>
      <c r="O797" s="638"/>
      <c r="P797" s="34"/>
      <c r="Q797" s="35"/>
      <c r="R797" s="36"/>
      <c r="S797" s="37"/>
      <c r="T797" s="21"/>
      <c r="U797" s="495"/>
      <c r="V797" s="38"/>
      <c r="W797" s="21"/>
      <c r="X797" s="21"/>
      <c r="Y797" s="21"/>
      <c r="Z797" s="779"/>
      <c r="AA797" s="21"/>
      <c r="AB797" s="30"/>
      <c r="AC797" s="30"/>
      <c r="AD797" s="30"/>
      <c r="AE797" s="13"/>
      <c r="AF797" s="13"/>
      <c r="AG797" s="13"/>
      <c r="AH797" s="13"/>
      <c r="AI797" s="13"/>
      <c r="AJ797" s="13"/>
      <c r="AK797" s="13"/>
      <c r="AL797" s="13"/>
      <c r="AM797" s="13"/>
      <c r="AN797" s="30"/>
      <c r="AO797" s="31"/>
      <c r="AP797" s="39"/>
      <c r="AQ797" s="39"/>
      <c r="AR797" s="31"/>
      <c r="AS797" s="39"/>
      <c r="AT797" s="39"/>
      <c r="AU797" s="39"/>
      <c r="AV797" s="39"/>
      <c r="AW797" s="39"/>
      <c r="AX797" s="13"/>
      <c r="AY797" s="13"/>
      <c r="AZ797" s="13"/>
      <c r="BA797" s="13"/>
      <c r="BB797" s="291"/>
      <c r="BC797" s="302"/>
      <c r="BI797" s="287"/>
    </row>
    <row r="798" spans="1:61" s="282" customFormat="1">
      <c r="A798" s="31"/>
      <c r="B798" s="31"/>
      <c r="C798" s="166"/>
      <c r="D798" s="261"/>
      <c r="E798" s="261"/>
      <c r="F798" s="261"/>
      <c r="G798" s="261"/>
      <c r="H798" s="261"/>
      <c r="I798" s="261"/>
      <c r="J798" s="261"/>
      <c r="K798" s="261"/>
      <c r="L798" s="33"/>
      <c r="M798" s="261"/>
      <c r="N798" s="638"/>
      <c r="O798" s="638"/>
      <c r="P798" s="34"/>
      <c r="Q798" s="35"/>
      <c r="R798" s="36"/>
      <c r="S798" s="37"/>
      <c r="T798" s="21"/>
      <c r="U798" s="495"/>
      <c r="V798" s="38"/>
      <c r="W798" s="21"/>
      <c r="X798" s="21"/>
      <c r="Y798" s="21"/>
      <c r="Z798" s="779"/>
      <c r="AA798" s="21"/>
      <c r="AB798" s="30"/>
      <c r="AC798" s="30"/>
      <c r="AD798" s="30"/>
      <c r="AE798" s="13"/>
      <c r="AF798" s="13"/>
      <c r="AG798" s="13"/>
      <c r="AH798" s="13"/>
      <c r="AI798" s="13"/>
      <c r="AJ798" s="13"/>
      <c r="AK798" s="13"/>
      <c r="AL798" s="13"/>
      <c r="AM798" s="13"/>
      <c r="AN798" s="30"/>
      <c r="AO798" s="31"/>
      <c r="AP798" s="39"/>
      <c r="AQ798" s="39"/>
      <c r="AR798" s="31"/>
      <c r="AS798" s="39"/>
      <c r="AT798" s="39"/>
      <c r="AU798" s="39"/>
      <c r="AV798" s="39"/>
      <c r="AW798" s="39"/>
      <c r="AX798" s="13"/>
      <c r="AY798" s="13"/>
      <c r="AZ798" s="13"/>
      <c r="BA798" s="13"/>
      <c r="BB798" s="291"/>
      <c r="BC798" s="302"/>
      <c r="BI798" s="287"/>
    </row>
    <row r="799" spans="1:61" s="282" customFormat="1">
      <c r="A799" s="31"/>
      <c r="B799" s="31"/>
      <c r="C799" s="166"/>
      <c r="D799" s="261"/>
      <c r="E799" s="261"/>
      <c r="F799" s="261"/>
      <c r="G799" s="261"/>
      <c r="H799" s="261"/>
      <c r="I799" s="261"/>
      <c r="J799" s="261"/>
      <c r="K799" s="261"/>
      <c r="L799" s="33"/>
      <c r="M799" s="261"/>
      <c r="N799" s="638"/>
      <c r="O799" s="638"/>
      <c r="P799" s="34"/>
      <c r="Q799" s="35"/>
      <c r="R799" s="36"/>
      <c r="S799" s="37"/>
      <c r="T799" s="21"/>
      <c r="U799" s="495"/>
      <c r="V799" s="38"/>
      <c r="W799" s="21"/>
      <c r="X799" s="21"/>
      <c r="Y799" s="21"/>
      <c r="Z799" s="779"/>
      <c r="AA799" s="21"/>
      <c r="AB799" s="30"/>
      <c r="AC799" s="30"/>
      <c r="AD799" s="30"/>
      <c r="AE799" s="13"/>
      <c r="AF799" s="13"/>
      <c r="AG799" s="13"/>
      <c r="AH799" s="13"/>
      <c r="AI799" s="13"/>
      <c r="AJ799" s="13"/>
      <c r="AK799" s="13"/>
      <c r="AL799" s="13"/>
      <c r="AM799" s="13"/>
      <c r="AN799" s="30"/>
      <c r="AO799" s="31"/>
      <c r="AP799" s="39"/>
      <c r="AQ799" s="39"/>
      <c r="AR799" s="31"/>
      <c r="AS799" s="39"/>
      <c r="AT799" s="39"/>
      <c r="AU799" s="39"/>
      <c r="AV799" s="39"/>
      <c r="AW799" s="39"/>
      <c r="AX799" s="13"/>
      <c r="AY799" s="13"/>
      <c r="AZ799" s="13"/>
      <c r="BA799" s="13"/>
      <c r="BB799" s="291"/>
      <c r="BC799" s="302"/>
      <c r="BI799" s="287"/>
    </row>
    <row r="800" spans="1:61" s="282" customFormat="1">
      <c r="A800" s="31"/>
      <c r="B800" s="31"/>
      <c r="C800" s="166"/>
      <c r="D800" s="261"/>
      <c r="E800" s="261"/>
      <c r="F800" s="261"/>
      <c r="G800" s="261"/>
      <c r="H800" s="261"/>
      <c r="I800" s="261"/>
      <c r="J800" s="261"/>
      <c r="K800" s="261"/>
      <c r="L800" s="33"/>
      <c r="M800" s="261"/>
      <c r="N800" s="638"/>
      <c r="O800" s="638"/>
      <c r="P800" s="34"/>
      <c r="Q800" s="35"/>
      <c r="R800" s="36"/>
      <c r="S800" s="37"/>
      <c r="T800" s="21"/>
      <c r="U800" s="495"/>
      <c r="V800" s="38"/>
      <c r="W800" s="21"/>
      <c r="X800" s="21"/>
      <c r="Y800" s="21"/>
      <c r="Z800" s="779"/>
      <c r="AA800" s="21"/>
      <c r="AB800" s="30"/>
      <c r="AC800" s="30"/>
      <c r="AD800" s="30"/>
      <c r="AE800" s="13"/>
      <c r="AF800" s="13"/>
      <c r="AG800" s="13"/>
      <c r="AH800" s="13"/>
      <c r="AI800" s="13"/>
      <c r="AJ800" s="13"/>
      <c r="AK800" s="13"/>
      <c r="AL800" s="13"/>
      <c r="AM800" s="13"/>
      <c r="AN800" s="30"/>
      <c r="AO800" s="31"/>
      <c r="AP800" s="39"/>
      <c r="AQ800" s="39"/>
      <c r="AR800" s="31"/>
      <c r="AS800" s="39"/>
      <c r="AT800" s="39"/>
      <c r="AU800" s="39"/>
      <c r="AV800" s="39"/>
      <c r="AW800" s="39"/>
      <c r="AX800" s="13"/>
      <c r="AY800" s="13"/>
      <c r="AZ800" s="13"/>
      <c r="BA800" s="13"/>
      <c r="BB800" s="291"/>
      <c r="BC800" s="302"/>
      <c r="BI800" s="287"/>
    </row>
    <row r="801" spans="1:61" s="282" customFormat="1">
      <c r="A801" s="31"/>
      <c r="B801" s="31"/>
      <c r="C801" s="166"/>
      <c r="D801" s="261"/>
      <c r="E801" s="261"/>
      <c r="F801" s="261"/>
      <c r="G801" s="261"/>
      <c r="H801" s="261"/>
      <c r="I801" s="261"/>
      <c r="J801" s="261"/>
      <c r="K801" s="261"/>
      <c r="L801" s="33"/>
      <c r="M801" s="261"/>
      <c r="N801" s="638"/>
      <c r="O801" s="638"/>
      <c r="P801" s="34"/>
      <c r="Q801" s="35"/>
      <c r="R801" s="36"/>
      <c r="S801" s="37"/>
      <c r="T801" s="21"/>
      <c r="U801" s="495"/>
      <c r="V801" s="38"/>
      <c r="W801" s="21"/>
      <c r="X801" s="21"/>
      <c r="Y801" s="21"/>
      <c r="Z801" s="779"/>
      <c r="AA801" s="21"/>
      <c r="AB801" s="30"/>
      <c r="AC801" s="30"/>
      <c r="AD801" s="30"/>
      <c r="AE801" s="13"/>
      <c r="AF801" s="13"/>
      <c r="AG801" s="13"/>
      <c r="AH801" s="13"/>
      <c r="AI801" s="13"/>
      <c r="AJ801" s="13"/>
      <c r="AK801" s="13"/>
      <c r="AL801" s="13"/>
      <c r="AM801" s="13"/>
      <c r="AN801" s="30"/>
      <c r="AO801" s="31"/>
      <c r="AP801" s="39"/>
      <c r="AQ801" s="39"/>
      <c r="AR801" s="31"/>
      <c r="AS801" s="39"/>
      <c r="AT801" s="39"/>
      <c r="AU801" s="39"/>
      <c r="AV801" s="39"/>
      <c r="AW801" s="39"/>
      <c r="AX801" s="13"/>
      <c r="AY801" s="13"/>
      <c r="AZ801" s="13"/>
      <c r="BA801" s="13"/>
      <c r="BB801" s="291"/>
      <c r="BC801" s="302"/>
      <c r="BI801" s="287"/>
    </row>
    <row r="802" spans="1:61" s="282" customFormat="1">
      <c r="A802" s="31"/>
      <c r="B802" s="31"/>
      <c r="C802" s="166"/>
      <c r="D802" s="261"/>
      <c r="E802" s="261"/>
      <c r="F802" s="261"/>
      <c r="G802" s="261"/>
      <c r="H802" s="261"/>
      <c r="I802" s="261"/>
      <c r="J802" s="261"/>
      <c r="K802" s="261"/>
      <c r="L802" s="33"/>
      <c r="M802" s="261"/>
      <c r="N802" s="638"/>
      <c r="O802" s="638"/>
      <c r="P802" s="34"/>
      <c r="Q802" s="35"/>
      <c r="R802" s="36"/>
      <c r="S802" s="37"/>
      <c r="T802" s="21"/>
      <c r="U802" s="495"/>
      <c r="V802" s="38"/>
      <c r="W802" s="21"/>
      <c r="X802" s="21"/>
      <c r="Y802" s="21"/>
      <c r="Z802" s="779"/>
      <c r="AA802" s="21"/>
      <c r="AB802" s="30"/>
      <c r="AC802" s="30"/>
      <c r="AD802" s="30"/>
      <c r="AE802" s="13"/>
      <c r="AF802" s="13"/>
      <c r="AG802" s="13"/>
      <c r="AH802" s="13"/>
      <c r="AI802" s="13"/>
      <c r="AJ802" s="13"/>
      <c r="AK802" s="13"/>
      <c r="AL802" s="13"/>
      <c r="AM802" s="13"/>
      <c r="AN802" s="30"/>
      <c r="AO802" s="31"/>
      <c r="AP802" s="39"/>
      <c r="AQ802" s="39"/>
      <c r="AR802" s="31"/>
      <c r="AS802" s="39"/>
      <c r="AT802" s="39"/>
      <c r="AU802" s="39"/>
      <c r="AV802" s="39"/>
      <c r="AW802" s="39"/>
      <c r="AX802" s="13"/>
      <c r="AY802" s="13"/>
      <c r="AZ802" s="13"/>
      <c r="BA802" s="13"/>
      <c r="BB802" s="291"/>
      <c r="BC802" s="302"/>
      <c r="BI802" s="287"/>
    </row>
    <row r="803" spans="1:61" s="282" customFormat="1">
      <c r="A803" s="31"/>
      <c r="B803" s="31"/>
      <c r="C803" s="166"/>
      <c r="D803" s="261"/>
      <c r="E803" s="261"/>
      <c r="F803" s="261"/>
      <c r="G803" s="261"/>
      <c r="H803" s="261"/>
      <c r="I803" s="261"/>
      <c r="J803" s="261"/>
      <c r="K803" s="261"/>
      <c r="L803" s="33"/>
      <c r="M803" s="261"/>
      <c r="N803" s="638"/>
      <c r="O803" s="638"/>
      <c r="P803" s="34"/>
      <c r="Q803" s="35"/>
      <c r="R803" s="36"/>
      <c r="S803" s="37"/>
      <c r="T803" s="21"/>
      <c r="U803" s="495"/>
      <c r="V803" s="38"/>
      <c r="W803" s="21"/>
      <c r="X803" s="21"/>
      <c r="Y803" s="21"/>
      <c r="Z803" s="779"/>
      <c r="AA803" s="21"/>
      <c r="AB803" s="30"/>
      <c r="AC803" s="30"/>
      <c r="AD803" s="30"/>
      <c r="AE803" s="13"/>
      <c r="AF803" s="13"/>
      <c r="AG803" s="13"/>
      <c r="AH803" s="13"/>
      <c r="AI803" s="13"/>
      <c r="AJ803" s="13"/>
      <c r="AK803" s="13"/>
      <c r="AL803" s="13"/>
      <c r="AM803" s="13"/>
      <c r="AN803" s="30"/>
      <c r="AO803" s="31"/>
      <c r="AP803" s="39"/>
      <c r="AQ803" s="39"/>
      <c r="AR803" s="31"/>
      <c r="AS803" s="39"/>
      <c r="AT803" s="39"/>
      <c r="AU803" s="39"/>
      <c r="AV803" s="39"/>
      <c r="AW803" s="39"/>
      <c r="AX803" s="13"/>
      <c r="AY803" s="13"/>
      <c r="AZ803" s="13"/>
      <c r="BA803" s="13"/>
      <c r="BB803" s="291"/>
      <c r="BC803" s="302"/>
      <c r="BI803" s="287"/>
    </row>
    <row r="804" spans="1:61" s="282" customFormat="1">
      <c r="A804" s="31"/>
      <c r="B804" s="31"/>
      <c r="C804" s="166"/>
      <c r="D804" s="261"/>
      <c r="E804" s="261"/>
      <c r="F804" s="261"/>
      <c r="G804" s="261"/>
      <c r="H804" s="261"/>
      <c r="I804" s="261"/>
      <c r="J804" s="261"/>
      <c r="K804" s="261"/>
      <c r="L804" s="33"/>
      <c r="M804" s="261"/>
      <c r="N804" s="638"/>
      <c r="O804" s="638"/>
      <c r="P804" s="34"/>
      <c r="Q804" s="35"/>
      <c r="R804" s="36"/>
      <c r="S804" s="37"/>
      <c r="T804" s="21"/>
      <c r="U804" s="495"/>
      <c r="V804" s="38"/>
      <c r="W804" s="21"/>
      <c r="X804" s="21"/>
      <c r="Y804" s="21"/>
      <c r="Z804" s="779"/>
      <c r="AA804" s="21"/>
      <c r="AB804" s="30"/>
      <c r="AC804" s="30"/>
      <c r="AD804" s="30"/>
      <c r="AE804" s="13"/>
      <c r="AF804" s="13"/>
      <c r="AG804" s="13"/>
      <c r="AH804" s="13"/>
      <c r="AI804" s="13"/>
      <c r="AJ804" s="13"/>
      <c r="AK804" s="13"/>
      <c r="AL804" s="13"/>
      <c r="AM804" s="13"/>
      <c r="AN804" s="30"/>
      <c r="AO804" s="31"/>
      <c r="AP804" s="39"/>
      <c r="AQ804" s="39"/>
      <c r="AR804" s="31"/>
      <c r="AS804" s="39"/>
      <c r="AT804" s="39"/>
      <c r="AU804" s="39"/>
      <c r="AV804" s="39"/>
      <c r="AW804" s="39"/>
      <c r="AX804" s="13"/>
      <c r="AY804" s="13"/>
      <c r="AZ804" s="13"/>
      <c r="BA804" s="13"/>
      <c r="BB804" s="291"/>
      <c r="BC804" s="302"/>
      <c r="BI804" s="287"/>
    </row>
    <row r="805" spans="1:61" s="282" customFormat="1">
      <c r="A805" s="31"/>
      <c r="B805" s="31"/>
      <c r="C805" s="166"/>
      <c r="D805" s="261"/>
      <c r="E805" s="261"/>
      <c r="F805" s="261"/>
      <c r="G805" s="261"/>
      <c r="H805" s="261"/>
      <c r="I805" s="261"/>
      <c r="J805" s="261"/>
      <c r="K805" s="261"/>
      <c r="L805" s="33"/>
      <c r="M805" s="261"/>
      <c r="N805" s="638"/>
      <c r="O805" s="638"/>
      <c r="P805" s="34"/>
      <c r="Q805" s="35"/>
      <c r="R805" s="36"/>
      <c r="S805" s="37"/>
      <c r="T805" s="21"/>
      <c r="U805" s="495"/>
      <c r="V805" s="38"/>
      <c r="W805" s="21"/>
      <c r="X805" s="21"/>
      <c r="Y805" s="21"/>
      <c r="Z805" s="779"/>
      <c r="AA805" s="21"/>
      <c r="AB805" s="30"/>
      <c r="AC805" s="30"/>
      <c r="AD805" s="30"/>
      <c r="AE805" s="13"/>
      <c r="AF805" s="13"/>
      <c r="AG805" s="13"/>
      <c r="AH805" s="13"/>
      <c r="AI805" s="13"/>
      <c r="AJ805" s="13"/>
      <c r="AK805" s="13"/>
      <c r="AL805" s="13"/>
      <c r="AM805" s="13"/>
      <c r="AN805" s="30"/>
      <c r="AO805" s="31"/>
      <c r="AP805" s="39"/>
      <c r="AQ805" s="39"/>
      <c r="AR805" s="31"/>
      <c r="AS805" s="39"/>
      <c r="AT805" s="39"/>
      <c r="AU805" s="39"/>
      <c r="AV805" s="39"/>
      <c r="AW805" s="39"/>
      <c r="AX805" s="13"/>
      <c r="AY805" s="13"/>
      <c r="AZ805" s="13"/>
      <c r="BA805" s="13"/>
      <c r="BB805" s="291"/>
      <c r="BC805" s="302"/>
      <c r="BI805" s="287"/>
    </row>
    <row r="806" spans="1:61" s="282" customFormat="1">
      <c r="A806" s="31"/>
      <c r="B806" s="31"/>
      <c r="C806" s="166"/>
      <c r="D806" s="261"/>
      <c r="E806" s="261"/>
      <c r="F806" s="261"/>
      <c r="G806" s="261"/>
      <c r="H806" s="261"/>
      <c r="I806" s="261"/>
      <c r="J806" s="261"/>
      <c r="K806" s="261"/>
      <c r="L806" s="33"/>
      <c r="M806" s="261"/>
      <c r="N806" s="638"/>
      <c r="O806" s="638"/>
      <c r="P806" s="34"/>
      <c r="Q806" s="35"/>
      <c r="R806" s="36"/>
      <c r="S806" s="37"/>
      <c r="T806" s="21"/>
      <c r="U806" s="495"/>
      <c r="V806" s="38"/>
      <c r="W806" s="21"/>
      <c r="X806" s="21"/>
      <c r="Y806" s="21"/>
      <c r="Z806" s="779"/>
      <c r="AA806" s="21"/>
      <c r="AB806" s="30"/>
      <c r="AC806" s="30"/>
      <c r="AD806" s="30"/>
      <c r="AE806" s="13"/>
      <c r="AF806" s="13"/>
      <c r="AG806" s="13"/>
      <c r="AH806" s="13"/>
      <c r="AI806" s="13"/>
      <c r="AJ806" s="13"/>
      <c r="AK806" s="13"/>
      <c r="AL806" s="13"/>
      <c r="AM806" s="13"/>
      <c r="AN806" s="30"/>
      <c r="AO806" s="31"/>
      <c r="AP806" s="39"/>
      <c r="AQ806" s="39"/>
      <c r="AR806" s="31"/>
      <c r="AS806" s="39"/>
      <c r="AT806" s="39"/>
      <c r="AU806" s="39"/>
      <c r="AV806" s="39"/>
      <c r="AW806" s="39"/>
      <c r="AX806" s="13"/>
      <c r="AY806" s="13"/>
      <c r="AZ806" s="13"/>
      <c r="BA806" s="13"/>
      <c r="BB806" s="291"/>
      <c r="BC806" s="302"/>
      <c r="BI806" s="287"/>
    </row>
    <row r="807" spans="1:61" s="282" customFormat="1">
      <c r="A807" s="31"/>
      <c r="B807" s="31"/>
      <c r="C807" s="166"/>
      <c r="D807" s="261"/>
      <c r="E807" s="261"/>
      <c r="F807" s="261"/>
      <c r="G807" s="261"/>
      <c r="H807" s="261"/>
      <c r="I807" s="261"/>
      <c r="J807" s="261"/>
      <c r="K807" s="261"/>
      <c r="L807" s="33"/>
      <c r="M807" s="261"/>
      <c r="N807" s="638"/>
      <c r="O807" s="638"/>
      <c r="P807" s="34"/>
      <c r="Q807" s="35"/>
      <c r="R807" s="36"/>
      <c r="S807" s="37"/>
      <c r="T807" s="21"/>
      <c r="U807" s="495"/>
      <c r="V807" s="38"/>
      <c r="W807" s="21"/>
      <c r="X807" s="21"/>
      <c r="Y807" s="21"/>
      <c r="Z807" s="779"/>
      <c r="AA807" s="21"/>
      <c r="AB807" s="30"/>
      <c r="AC807" s="30"/>
      <c r="AD807" s="30"/>
      <c r="AE807" s="13"/>
      <c r="AF807" s="13"/>
      <c r="AG807" s="13"/>
      <c r="AH807" s="13"/>
      <c r="AI807" s="13"/>
      <c r="AJ807" s="13"/>
      <c r="AK807" s="13"/>
      <c r="AL807" s="13"/>
      <c r="AM807" s="13"/>
      <c r="AN807" s="30"/>
      <c r="AO807" s="31"/>
      <c r="AP807" s="39"/>
      <c r="AQ807" s="39"/>
      <c r="AR807" s="31"/>
      <c r="AS807" s="39"/>
      <c r="AT807" s="39"/>
      <c r="AU807" s="39"/>
      <c r="AV807" s="39"/>
      <c r="AW807" s="39"/>
      <c r="AX807" s="13"/>
      <c r="AY807" s="13"/>
      <c r="AZ807" s="13"/>
      <c r="BA807" s="13"/>
      <c r="BB807" s="291"/>
      <c r="BC807" s="302"/>
      <c r="BI807" s="287"/>
    </row>
    <row r="808" spans="1:61" s="282" customFormat="1">
      <c r="A808" s="31"/>
      <c r="B808" s="31"/>
      <c r="C808" s="166"/>
      <c r="D808" s="261"/>
      <c r="E808" s="261"/>
      <c r="F808" s="261"/>
      <c r="G808" s="261"/>
      <c r="H808" s="261"/>
      <c r="I808" s="261"/>
      <c r="J808" s="261"/>
      <c r="K808" s="261"/>
      <c r="L808" s="33"/>
      <c r="M808" s="261"/>
      <c r="N808" s="638"/>
      <c r="O808" s="638"/>
      <c r="P808" s="34"/>
      <c r="Q808" s="35"/>
      <c r="R808" s="36"/>
      <c r="S808" s="37"/>
      <c r="T808" s="21"/>
      <c r="U808" s="495"/>
      <c r="V808" s="38"/>
      <c r="W808" s="21"/>
      <c r="X808" s="21"/>
      <c r="Y808" s="21"/>
      <c r="Z808" s="779"/>
      <c r="AA808" s="21"/>
      <c r="AB808" s="30"/>
      <c r="AC808" s="30"/>
      <c r="AD808" s="30"/>
      <c r="AE808" s="13"/>
      <c r="AF808" s="13"/>
      <c r="AG808" s="13"/>
      <c r="AH808" s="13"/>
      <c r="AI808" s="13"/>
      <c r="AJ808" s="13"/>
      <c r="AK808" s="13"/>
      <c r="AL808" s="13"/>
      <c r="AM808" s="13"/>
      <c r="AN808" s="30"/>
      <c r="AO808" s="31"/>
      <c r="AP808" s="39"/>
      <c r="AQ808" s="39"/>
      <c r="AR808" s="31"/>
      <c r="AS808" s="39"/>
      <c r="AT808" s="39"/>
      <c r="AU808" s="39"/>
      <c r="AV808" s="39"/>
      <c r="AW808" s="39"/>
      <c r="AX808" s="13"/>
      <c r="AY808" s="13"/>
      <c r="AZ808" s="13"/>
      <c r="BA808" s="13"/>
      <c r="BB808" s="291"/>
      <c r="BC808" s="302"/>
      <c r="BI808" s="287"/>
    </row>
    <row r="809" spans="1:61" s="282" customFormat="1">
      <c r="A809" s="31"/>
      <c r="B809" s="31"/>
      <c r="C809" s="166"/>
      <c r="D809" s="261"/>
      <c r="E809" s="261"/>
      <c r="F809" s="261"/>
      <c r="G809" s="261"/>
      <c r="H809" s="261"/>
      <c r="I809" s="261"/>
      <c r="J809" s="261"/>
      <c r="K809" s="261"/>
      <c r="L809" s="33"/>
      <c r="M809" s="261"/>
      <c r="N809" s="638"/>
      <c r="O809" s="638"/>
      <c r="P809" s="34"/>
      <c r="Q809" s="35"/>
      <c r="R809" s="36"/>
      <c r="S809" s="37"/>
      <c r="T809" s="21"/>
      <c r="U809" s="495"/>
      <c r="V809" s="38"/>
      <c r="W809" s="21"/>
      <c r="X809" s="21"/>
      <c r="Y809" s="21"/>
      <c r="Z809" s="779"/>
      <c r="AA809" s="21"/>
      <c r="AB809" s="30"/>
      <c r="AC809" s="30"/>
      <c r="AD809" s="30"/>
      <c r="AE809" s="13"/>
      <c r="AF809" s="13"/>
      <c r="AG809" s="13"/>
      <c r="AH809" s="13"/>
      <c r="AI809" s="13"/>
      <c r="AJ809" s="13"/>
      <c r="AK809" s="13"/>
      <c r="AL809" s="13"/>
      <c r="AM809" s="13"/>
      <c r="AN809" s="30"/>
      <c r="AO809" s="31"/>
      <c r="AP809" s="39"/>
      <c r="AQ809" s="39"/>
      <c r="AR809" s="31"/>
      <c r="AS809" s="39"/>
      <c r="AT809" s="39"/>
      <c r="AU809" s="39"/>
      <c r="AV809" s="39"/>
      <c r="AW809" s="39"/>
      <c r="AX809" s="13"/>
      <c r="AY809" s="13"/>
      <c r="AZ809" s="13"/>
      <c r="BA809" s="13"/>
      <c r="BB809" s="291"/>
      <c r="BC809" s="302"/>
      <c r="BI809" s="287"/>
    </row>
    <row r="810" spans="1:61" s="282" customFormat="1">
      <c r="A810" s="31"/>
      <c r="B810" s="31"/>
      <c r="C810" s="166"/>
      <c r="D810" s="261"/>
      <c r="E810" s="261"/>
      <c r="F810" s="261"/>
      <c r="G810" s="261"/>
      <c r="H810" s="261"/>
      <c r="I810" s="261"/>
      <c r="J810" s="261"/>
      <c r="K810" s="261"/>
      <c r="L810" s="33"/>
      <c r="M810" s="261"/>
      <c r="N810" s="638"/>
      <c r="O810" s="638"/>
      <c r="P810" s="34"/>
      <c r="Q810" s="35"/>
      <c r="R810" s="36"/>
      <c r="S810" s="37"/>
      <c r="T810" s="21"/>
      <c r="U810" s="495"/>
      <c r="V810" s="38"/>
      <c r="W810" s="21"/>
      <c r="X810" s="21"/>
      <c r="Y810" s="21"/>
      <c r="Z810" s="779"/>
      <c r="AA810" s="21"/>
      <c r="AB810" s="30"/>
      <c r="AC810" s="30"/>
      <c r="AD810" s="30"/>
      <c r="AE810" s="13"/>
      <c r="AF810" s="13"/>
      <c r="AG810" s="13"/>
      <c r="AH810" s="13"/>
      <c r="AI810" s="13"/>
      <c r="AJ810" s="13"/>
      <c r="AK810" s="13"/>
      <c r="AL810" s="13"/>
      <c r="AM810" s="13"/>
      <c r="AN810" s="30"/>
      <c r="AO810" s="31"/>
      <c r="AP810" s="39"/>
      <c r="AQ810" s="39"/>
      <c r="AR810" s="31"/>
      <c r="AS810" s="39"/>
      <c r="AT810" s="39"/>
      <c r="AU810" s="39"/>
      <c r="AV810" s="39"/>
      <c r="AW810" s="39"/>
      <c r="AX810" s="13"/>
      <c r="AY810" s="13"/>
      <c r="AZ810" s="13"/>
      <c r="BA810" s="13"/>
      <c r="BB810" s="291"/>
      <c r="BC810" s="302"/>
      <c r="BI810" s="287"/>
    </row>
    <row r="811" spans="1:61" s="282" customFormat="1">
      <c r="A811" s="31"/>
      <c r="B811" s="31"/>
      <c r="C811" s="166"/>
      <c r="D811" s="261"/>
      <c r="E811" s="261"/>
      <c r="F811" s="261"/>
      <c r="G811" s="261"/>
      <c r="H811" s="261"/>
      <c r="I811" s="261"/>
      <c r="J811" s="261"/>
      <c r="K811" s="261"/>
      <c r="L811" s="33"/>
      <c r="M811" s="261"/>
      <c r="N811" s="638"/>
      <c r="O811" s="638"/>
      <c r="P811" s="34"/>
      <c r="Q811" s="35"/>
      <c r="R811" s="36"/>
      <c r="S811" s="37"/>
      <c r="T811" s="21"/>
      <c r="U811" s="495"/>
      <c r="V811" s="38"/>
      <c r="W811" s="21"/>
      <c r="X811" s="21"/>
      <c r="Y811" s="21"/>
      <c r="Z811" s="779"/>
      <c r="AA811" s="21"/>
      <c r="AB811" s="30"/>
      <c r="AC811" s="30"/>
      <c r="AD811" s="30"/>
      <c r="AE811" s="13"/>
      <c r="AF811" s="13"/>
      <c r="AG811" s="13"/>
      <c r="AH811" s="13"/>
      <c r="AI811" s="13"/>
      <c r="AJ811" s="13"/>
      <c r="AK811" s="13"/>
      <c r="AL811" s="13"/>
      <c r="AM811" s="13"/>
      <c r="AN811" s="30"/>
      <c r="AO811" s="31"/>
      <c r="AP811" s="39"/>
      <c r="AQ811" s="39"/>
      <c r="AR811" s="31"/>
      <c r="AS811" s="39"/>
      <c r="AT811" s="39"/>
      <c r="AU811" s="39"/>
      <c r="AV811" s="39"/>
      <c r="AW811" s="39"/>
      <c r="AX811" s="13"/>
      <c r="AY811" s="13"/>
      <c r="AZ811" s="13"/>
      <c r="BA811" s="13"/>
      <c r="BB811" s="291"/>
      <c r="BC811" s="302"/>
      <c r="BI811" s="287"/>
    </row>
    <row r="812" spans="1:61" s="282" customFormat="1">
      <c r="A812" s="31"/>
      <c r="B812" s="31"/>
      <c r="C812" s="166"/>
      <c r="D812" s="261"/>
      <c r="E812" s="261"/>
      <c r="F812" s="261"/>
      <c r="G812" s="261"/>
      <c r="H812" s="261"/>
      <c r="I812" s="261"/>
      <c r="J812" s="261"/>
      <c r="K812" s="261"/>
      <c r="L812" s="33"/>
      <c r="M812" s="261"/>
      <c r="N812" s="638"/>
      <c r="O812" s="638"/>
      <c r="P812" s="34"/>
      <c r="Q812" s="35"/>
      <c r="R812" s="36"/>
      <c r="S812" s="37"/>
      <c r="T812" s="21"/>
      <c r="U812" s="495"/>
      <c r="V812" s="38"/>
      <c r="W812" s="21"/>
      <c r="X812" s="21"/>
      <c r="Y812" s="21"/>
      <c r="Z812" s="779"/>
      <c r="AA812" s="21"/>
      <c r="AB812" s="30"/>
      <c r="AC812" s="30"/>
      <c r="AD812" s="30"/>
      <c r="AE812" s="13"/>
      <c r="AF812" s="13"/>
      <c r="AG812" s="13"/>
      <c r="AH812" s="13"/>
      <c r="AI812" s="13"/>
      <c r="AJ812" s="13"/>
      <c r="AK812" s="13"/>
      <c r="AL812" s="13"/>
      <c r="AM812" s="13"/>
      <c r="AN812" s="30"/>
      <c r="AO812" s="31"/>
      <c r="AP812" s="39"/>
      <c r="AQ812" s="39"/>
      <c r="AR812" s="31"/>
      <c r="AS812" s="39"/>
      <c r="AT812" s="39"/>
      <c r="AU812" s="39"/>
      <c r="AV812" s="39"/>
      <c r="AW812" s="39"/>
      <c r="AX812" s="13"/>
      <c r="AY812" s="13"/>
      <c r="AZ812" s="13"/>
      <c r="BA812" s="13"/>
      <c r="BB812" s="291"/>
      <c r="BC812" s="302"/>
      <c r="BI812" s="287"/>
    </row>
    <row r="813" spans="1:61" s="282" customFormat="1">
      <c r="A813" s="31"/>
      <c r="B813" s="31"/>
      <c r="C813" s="166"/>
      <c r="D813" s="261"/>
      <c r="E813" s="261"/>
      <c r="F813" s="261"/>
      <c r="G813" s="261"/>
      <c r="H813" s="261"/>
      <c r="I813" s="261"/>
      <c r="J813" s="261"/>
      <c r="K813" s="261"/>
      <c r="L813" s="33"/>
      <c r="M813" s="261"/>
      <c r="N813" s="638"/>
      <c r="O813" s="638"/>
      <c r="P813" s="34"/>
      <c r="Q813" s="35"/>
      <c r="R813" s="36"/>
      <c r="S813" s="37"/>
      <c r="T813" s="21"/>
      <c r="U813" s="495"/>
      <c r="V813" s="38"/>
      <c r="W813" s="21"/>
      <c r="X813" s="21"/>
      <c r="Y813" s="21"/>
      <c r="Z813" s="779"/>
      <c r="AA813" s="21"/>
      <c r="AB813" s="30"/>
      <c r="AC813" s="30"/>
      <c r="AD813" s="30"/>
      <c r="AE813" s="13"/>
      <c r="AF813" s="13"/>
      <c r="AG813" s="13"/>
      <c r="AH813" s="13"/>
      <c r="AI813" s="13"/>
      <c r="AJ813" s="13"/>
      <c r="AK813" s="13"/>
      <c r="AL813" s="13"/>
      <c r="AM813" s="13"/>
      <c r="AN813" s="30"/>
      <c r="AO813" s="31"/>
      <c r="AP813" s="39"/>
      <c r="AQ813" s="39"/>
      <c r="AR813" s="31"/>
      <c r="AS813" s="39"/>
      <c r="AT813" s="39"/>
      <c r="AU813" s="39"/>
      <c r="AV813" s="39"/>
      <c r="AW813" s="39"/>
      <c r="AX813" s="13"/>
      <c r="AY813" s="13"/>
      <c r="AZ813" s="13"/>
      <c r="BA813" s="13"/>
      <c r="BB813" s="291"/>
      <c r="BC813" s="302"/>
      <c r="BI813" s="287"/>
    </row>
    <row r="814" spans="1:61" s="282" customFormat="1">
      <c r="A814" s="31"/>
      <c r="B814" s="31"/>
      <c r="C814" s="166"/>
      <c r="D814" s="261"/>
      <c r="E814" s="261"/>
      <c r="F814" s="261"/>
      <c r="G814" s="261"/>
      <c r="H814" s="261"/>
      <c r="I814" s="261"/>
      <c r="J814" s="261"/>
      <c r="K814" s="261"/>
      <c r="L814" s="33"/>
      <c r="M814" s="261"/>
      <c r="N814" s="638"/>
      <c r="O814" s="638"/>
      <c r="P814" s="34"/>
      <c r="Q814" s="35"/>
      <c r="R814" s="36"/>
      <c r="S814" s="37"/>
      <c r="T814" s="21"/>
      <c r="U814" s="495"/>
      <c r="V814" s="38"/>
      <c r="W814" s="21"/>
      <c r="X814" s="21"/>
      <c r="Y814" s="21"/>
      <c r="Z814" s="779"/>
      <c r="AA814" s="21"/>
      <c r="AB814" s="30"/>
      <c r="AC814" s="30"/>
      <c r="AD814" s="30"/>
      <c r="AE814" s="13"/>
      <c r="AF814" s="13"/>
      <c r="AG814" s="13"/>
      <c r="AH814" s="13"/>
      <c r="AI814" s="13"/>
      <c r="AJ814" s="13"/>
      <c r="AK814" s="13"/>
      <c r="AL814" s="13"/>
      <c r="AM814" s="13"/>
      <c r="AN814" s="30"/>
      <c r="AO814" s="31"/>
      <c r="AP814" s="39"/>
      <c r="AQ814" s="39"/>
      <c r="AR814" s="31"/>
      <c r="AS814" s="39"/>
      <c r="AT814" s="39"/>
      <c r="AU814" s="39"/>
      <c r="AV814" s="39"/>
      <c r="AW814" s="39"/>
      <c r="AX814" s="13"/>
      <c r="AY814" s="13"/>
      <c r="AZ814" s="13"/>
      <c r="BA814" s="13"/>
      <c r="BB814" s="291"/>
      <c r="BC814" s="302"/>
      <c r="BI814" s="287"/>
    </row>
    <row r="815" spans="1:61" s="282" customFormat="1">
      <c r="A815" s="31"/>
      <c r="B815" s="31"/>
      <c r="C815" s="166"/>
      <c r="D815" s="261"/>
      <c r="E815" s="261"/>
      <c r="F815" s="261"/>
      <c r="G815" s="261"/>
      <c r="H815" s="261"/>
      <c r="I815" s="261"/>
      <c r="J815" s="261"/>
      <c r="K815" s="261"/>
      <c r="L815" s="33"/>
      <c r="M815" s="261"/>
      <c r="N815" s="638"/>
      <c r="O815" s="638"/>
      <c r="P815" s="34"/>
      <c r="Q815" s="35"/>
      <c r="R815" s="36"/>
      <c r="S815" s="37"/>
      <c r="T815" s="21"/>
      <c r="U815" s="495"/>
      <c r="V815" s="38"/>
      <c r="W815" s="21"/>
      <c r="X815" s="21"/>
      <c r="Y815" s="21"/>
      <c r="Z815" s="779"/>
      <c r="AA815" s="21"/>
      <c r="AB815" s="30"/>
      <c r="AC815" s="30"/>
      <c r="AD815" s="30"/>
      <c r="AE815" s="13"/>
      <c r="AF815" s="13"/>
      <c r="AG815" s="13"/>
      <c r="AH815" s="13"/>
      <c r="AI815" s="13"/>
      <c r="AJ815" s="13"/>
      <c r="AK815" s="13"/>
      <c r="AL815" s="13"/>
      <c r="AM815" s="13"/>
      <c r="AN815" s="30"/>
      <c r="AO815" s="31"/>
      <c r="AP815" s="39"/>
      <c r="AQ815" s="39"/>
      <c r="AR815" s="31"/>
      <c r="AS815" s="39"/>
      <c r="AT815" s="39"/>
      <c r="AU815" s="39"/>
      <c r="AV815" s="39"/>
      <c r="AW815" s="39"/>
      <c r="AX815" s="13"/>
      <c r="AY815" s="13"/>
      <c r="AZ815" s="13"/>
      <c r="BA815" s="13"/>
      <c r="BB815" s="291"/>
      <c r="BC815" s="302"/>
      <c r="BI815" s="287"/>
    </row>
    <row r="816" spans="1:61" s="282" customFormat="1">
      <c r="A816" s="31"/>
      <c r="B816" s="31"/>
      <c r="C816" s="166"/>
      <c r="D816" s="261"/>
      <c r="E816" s="261"/>
      <c r="F816" s="261"/>
      <c r="G816" s="261"/>
      <c r="H816" s="261"/>
      <c r="I816" s="261"/>
      <c r="J816" s="261"/>
      <c r="K816" s="261"/>
      <c r="L816" s="33"/>
      <c r="M816" s="261"/>
      <c r="N816" s="638"/>
      <c r="O816" s="638"/>
      <c r="P816" s="34"/>
      <c r="Q816" s="35"/>
      <c r="R816" s="36"/>
      <c r="S816" s="37"/>
      <c r="T816" s="21"/>
      <c r="U816" s="495"/>
      <c r="V816" s="38"/>
      <c r="W816" s="21"/>
      <c r="X816" s="21"/>
      <c r="Y816" s="21"/>
      <c r="Z816" s="779"/>
      <c r="AA816" s="21"/>
      <c r="AB816" s="30"/>
      <c r="AC816" s="30"/>
      <c r="AD816" s="30"/>
      <c r="AE816" s="13"/>
      <c r="AF816" s="13"/>
      <c r="AG816" s="13"/>
      <c r="AH816" s="13"/>
      <c r="AI816" s="13"/>
      <c r="AJ816" s="13"/>
      <c r="AK816" s="13"/>
      <c r="AL816" s="13"/>
      <c r="AM816" s="13"/>
      <c r="AN816" s="30"/>
      <c r="AO816" s="31"/>
      <c r="AP816" s="39"/>
      <c r="AQ816" s="39"/>
      <c r="AR816" s="31"/>
      <c r="AS816" s="39"/>
      <c r="AT816" s="39"/>
      <c r="AU816" s="39"/>
      <c r="AV816" s="39"/>
      <c r="AW816" s="39"/>
      <c r="AX816" s="13"/>
      <c r="AY816" s="13"/>
      <c r="AZ816" s="13"/>
      <c r="BA816" s="13"/>
      <c r="BB816" s="291"/>
      <c r="BC816" s="302"/>
      <c r="BI816" s="287"/>
    </row>
    <row r="817" spans="1:61" s="282" customFormat="1">
      <c r="A817" s="31"/>
      <c r="B817" s="31"/>
      <c r="C817" s="166"/>
      <c r="D817" s="261"/>
      <c r="E817" s="261"/>
      <c r="F817" s="261"/>
      <c r="G817" s="261"/>
      <c r="H817" s="261"/>
      <c r="I817" s="261"/>
      <c r="J817" s="261"/>
      <c r="K817" s="261"/>
      <c r="L817" s="33"/>
      <c r="M817" s="261"/>
      <c r="N817" s="638"/>
      <c r="O817" s="638"/>
      <c r="P817" s="34"/>
      <c r="Q817" s="35"/>
      <c r="R817" s="36"/>
      <c r="S817" s="37"/>
      <c r="T817" s="21"/>
      <c r="U817" s="495"/>
      <c r="V817" s="38"/>
      <c r="W817" s="21"/>
      <c r="X817" s="21"/>
      <c r="Y817" s="21"/>
      <c r="Z817" s="779"/>
      <c r="AA817" s="21"/>
      <c r="AB817" s="30"/>
      <c r="AC817" s="30"/>
      <c r="AD817" s="30"/>
      <c r="AE817" s="13"/>
      <c r="AF817" s="13"/>
      <c r="AG817" s="13"/>
      <c r="AH817" s="13"/>
      <c r="AI817" s="13"/>
      <c r="AJ817" s="13"/>
      <c r="AK817" s="13"/>
      <c r="AL817" s="13"/>
      <c r="AM817" s="13"/>
      <c r="AN817" s="30"/>
      <c r="AO817" s="31"/>
      <c r="AP817" s="39"/>
      <c r="AQ817" s="39"/>
      <c r="AR817" s="31"/>
      <c r="AS817" s="39"/>
      <c r="AT817" s="39"/>
      <c r="AU817" s="39"/>
      <c r="AV817" s="39"/>
      <c r="AW817" s="39"/>
      <c r="AX817" s="13"/>
      <c r="AY817" s="13"/>
      <c r="AZ817" s="13"/>
      <c r="BA817" s="13"/>
      <c r="BB817" s="291"/>
      <c r="BC817" s="302"/>
      <c r="BI817" s="287"/>
    </row>
    <row r="818" spans="1:61" s="282" customFormat="1">
      <c r="A818" s="31"/>
      <c r="B818" s="31"/>
      <c r="C818" s="166"/>
      <c r="D818" s="261"/>
      <c r="E818" s="261"/>
      <c r="F818" s="261"/>
      <c r="G818" s="261"/>
      <c r="H818" s="261"/>
      <c r="I818" s="261"/>
      <c r="J818" s="261"/>
      <c r="K818" s="261"/>
      <c r="L818" s="33"/>
      <c r="M818" s="261"/>
      <c r="N818" s="638"/>
      <c r="O818" s="638"/>
      <c r="P818" s="34"/>
      <c r="Q818" s="35"/>
      <c r="R818" s="36"/>
      <c r="S818" s="37"/>
      <c r="T818" s="21"/>
      <c r="U818" s="495"/>
      <c r="V818" s="38"/>
      <c r="W818" s="21"/>
      <c r="X818" s="21"/>
      <c r="Y818" s="21"/>
      <c r="Z818" s="779"/>
      <c r="AA818" s="21"/>
      <c r="AB818" s="30"/>
      <c r="AC818" s="30"/>
      <c r="AD818" s="30"/>
      <c r="AE818" s="13"/>
      <c r="AF818" s="13"/>
      <c r="AG818" s="13"/>
      <c r="AH818" s="13"/>
      <c r="AI818" s="13"/>
      <c r="AJ818" s="13"/>
      <c r="AK818" s="13"/>
      <c r="AL818" s="13"/>
      <c r="AM818" s="13"/>
      <c r="AN818" s="30"/>
      <c r="AO818" s="31"/>
      <c r="AP818" s="39"/>
      <c r="AQ818" s="39"/>
      <c r="AR818" s="31"/>
      <c r="AS818" s="39"/>
      <c r="AT818" s="39"/>
      <c r="AU818" s="39"/>
      <c r="AV818" s="39"/>
      <c r="AW818" s="39"/>
      <c r="AX818" s="13"/>
      <c r="AY818" s="13"/>
      <c r="AZ818" s="13"/>
      <c r="BA818" s="13"/>
      <c r="BB818" s="291"/>
      <c r="BC818" s="302"/>
      <c r="BI818" s="287"/>
    </row>
    <row r="819" spans="1:61" s="282" customFormat="1">
      <c r="A819" s="31"/>
      <c r="B819" s="31"/>
      <c r="C819" s="166"/>
      <c r="D819" s="261"/>
      <c r="E819" s="261"/>
      <c r="F819" s="261"/>
      <c r="G819" s="261"/>
      <c r="H819" s="261"/>
      <c r="I819" s="261"/>
      <c r="J819" s="261"/>
      <c r="K819" s="261"/>
      <c r="L819" s="33"/>
      <c r="M819" s="261"/>
      <c r="N819" s="638"/>
      <c r="O819" s="638"/>
      <c r="P819" s="34"/>
      <c r="Q819" s="35"/>
      <c r="R819" s="36"/>
      <c r="S819" s="37"/>
      <c r="T819" s="21"/>
      <c r="U819" s="495"/>
      <c r="V819" s="38"/>
      <c r="W819" s="21"/>
      <c r="X819" s="21"/>
      <c r="Y819" s="21"/>
      <c r="Z819" s="779"/>
      <c r="AA819" s="21"/>
      <c r="AB819" s="30"/>
      <c r="AC819" s="30"/>
      <c r="AD819" s="30"/>
      <c r="AE819" s="13"/>
      <c r="AF819" s="13"/>
      <c r="AG819" s="13"/>
      <c r="AH819" s="13"/>
      <c r="AI819" s="13"/>
      <c r="AJ819" s="13"/>
      <c r="AK819" s="13"/>
      <c r="AL819" s="13"/>
      <c r="AM819" s="13"/>
      <c r="AN819" s="30"/>
      <c r="AO819" s="31"/>
      <c r="AP819" s="39"/>
      <c r="AQ819" s="39"/>
      <c r="AR819" s="31"/>
      <c r="AS819" s="39"/>
      <c r="AT819" s="39"/>
      <c r="AU819" s="39"/>
      <c r="AV819" s="39"/>
      <c r="AW819" s="39"/>
      <c r="AX819" s="13"/>
      <c r="AY819" s="13"/>
      <c r="AZ819" s="13"/>
      <c r="BA819" s="13"/>
      <c r="BB819" s="291"/>
      <c r="BC819" s="302"/>
      <c r="BI819" s="287"/>
    </row>
    <row r="820" spans="1:61" s="282" customFormat="1">
      <c r="A820" s="31"/>
      <c r="B820" s="31"/>
      <c r="C820" s="166"/>
      <c r="D820" s="261"/>
      <c r="E820" s="261"/>
      <c r="F820" s="261"/>
      <c r="G820" s="261"/>
      <c r="H820" s="261"/>
      <c r="I820" s="261"/>
      <c r="J820" s="261"/>
      <c r="K820" s="261"/>
      <c r="L820" s="33"/>
      <c r="M820" s="261"/>
      <c r="N820" s="638"/>
      <c r="O820" s="638"/>
      <c r="P820" s="34"/>
      <c r="Q820" s="35"/>
      <c r="R820" s="36"/>
      <c r="S820" s="37"/>
      <c r="T820" s="21"/>
      <c r="U820" s="495"/>
      <c r="V820" s="38"/>
      <c r="W820" s="21"/>
      <c r="X820" s="21"/>
      <c r="Y820" s="21"/>
      <c r="Z820" s="779"/>
      <c r="AA820" s="21"/>
      <c r="AB820" s="30"/>
      <c r="AC820" s="30"/>
      <c r="AD820" s="30"/>
      <c r="AE820" s="13"/>
      <c r="AF820" s="13"/>
      <c r="AG820" s="13"/>
      <c r="AH820" s="13"/>
      <c r="AI820" s="13"/>
      <c r="AJ820" s="13"/>
      <c r="AK820" s="13"/>
      <c r="AL820" s="13"/>
      <c r="AM820" s="13"/>
      <c r="AN820" s="30"/>
      <c r="AO820" s="31"/>
      <c r="AP820" s="39"/>
      <c r="AQ820" s="39"/>
      <c r="AR820" s="31"/>
      <c r="AS820" s="39"/>
      <c r="AT820" s="39"/>
      <c r="AU820" s="39"/>
      <c r="AV820" s="39"/>
      <c r="AW820" s="39"/>
      <c r="AX820" s="13"/>
      <c r="AY820" s="13"/>
      <c r="AZ820" s="13"/>
      <c r="BA820" s="13"/>
      <c r="BB820" s="291"/>
      <c r="BC820" s="302"/>
      <c r="BI820" s="287"/>
    </row>
    <row r="821" spans="1:61" s="282" customFormat="1">
      <c r="A821" s="31"/>
      <c r="B821" s="31"/>
      <c r="C821" s="166"/>
      <c r="D821" s="261"/>
      <c r="E821" s="261"/>
      <c r="F821" s="261"/>
      <c r="G821" s="261"/>
      <c r="H821" s="261"/>
      <c r="I821" s="261"/>
      <c r="J821" s="261"/>
      <c r="K821" s="261"/>
      <c r="L821" s="33"/>
      <c r="M821" s="261"/>
      <c r="N821" s="638"/>
      <c r="O821" s="638"/>
      <c r="P821" s="34"/>
      <c r="Q821" s="35"/>
      <c r="R821" s="36"/>
      <c r="S821" s="37"/>
      <c r="T821" s="21"/>
      <c r="U821" s="495"/>
      <c r="V821" s="38"/>
      <c r="W821" s="21"/>
      <c r="X821" s="21"/>
      <c r="Y821" s="21"/>
      <c r="Z821" s="779"/>
      <c r="AA821" s="21"/>
      <c r="AB821" s="30"/>
      <c r="AC821" s="30"/>
      <c r="AD821" s="30"/>
      <c r="AE821" s="13"/>
      <c r="AF821" s="13"/>
      <c r="AG821" s="13"/>
      <c r="AH821" s="13"/>
      <c r="AI821" s="13"/>
      <c r="AJ821" s="13"/>
      <c r="AK821" s="13"/>
      <c r="AL821" s="13"/>
      <c r="AM821" s="13"/>
      <c r="AN821" s="30"/>
      <c r="AO821" s="31"/>
      <c r="AP821" s="39"/>
      <c r="AQ821" s="39"/>
      <c r="AR821" s="31"/>
      <c r="AS821" s="39"/>
      <c r="AT821" s="39"/>
      <c r="AU821" s="39"/>
      <c r="AV821" s="39"/>
      <c r="AW821" s="39"/>
      <c r="AX821" s="13"/>
      <c r="AY821" s="13"/>
      <c r="AZ821" s="13"/>
      <c r="BA821" s="13"/>
      <c r="BB821" s="291"/>
      <c r="BC821" s="302"/>
      <c r="BI821" s="287"/>
    </row>
    <row r="822" spans="1:61" s="282" customFormat="1">
      <c r="A822" s="31"/>
      <c r="B822" s="31"/>
      <c r="C822" s="166"/>
      <c r="D822" s="261"/>
      <c r="E822" s="261"/>
      <c r="F822" s="261"/>
      <c r="G822" s="261"/>
      <c r="H822" s="261"/>
      <c r="I822" s="261"/>
      <c r="J822" s="261"/>
      <c r="K822" s="261"/>
      <c r="L822" s="33"/>
      <c r="M822" s="261"/>
      <c r="N822" s="638"/>
      <c r="O822" s="638"/>
      <c r="P822" s="34"/>
      <c r="Q822" s="35"/>
      <c r="R822" s="36"/>
      <c r="S822" s="37"/>
      <c r="T822" s="21"/>
      <c r="U822" s="495"/>
      <c r="V822" s="38"/>
      <c r="W822" s="21"/>
      <c r="X822" s="21"/>
      <c r="Y822" s="21"/>
      <c r="Z822" s="779"/>
      <c r="AA822" s="21"/>
      <c r="AB822" s="30"/>
      <c r="AC822" s="30"/>
      <c r="AD822" s="30"/>
      <c r="AE822" s="13"/>
      <c r="AF822" s="13"/>
      <c r="AG822" s="13"/>
      <c r="AH822" s="13"/>
      <c r="AI822" s="13"/>
      <c r="AJ822" s="13"/>
      <c r="AK822" s="13"/>
      <c r="AL822" s="13"/>
      <c r="AM822" s="13"/>
      <c r="AN822" s="30"/>
      <c r="AO822" s="31"/>
      <c r="AP822" s="39"/>
      <c r="AQ822" s="39"/>
      <c r="AR822" s="31"/>
      <c r="AS822" s="39"/>
      <c r="AT822" s="39"/>
      <c r="AU822" s="39"/>
      <c r="AV822" s="39"/>
      <c r="AW822" s="39"/>
      <c r="AX822" s="13"/>
      <c r="AY822" s="13"/>
      <c r="AZ822" s="13"/>
      <c r="BA822" s="13"/>
      <c r="BB822" s="291"/>
      <c r="BC822" s="302"/>
      <c r="BI822" s="287"/>
    </row>
    <row r="823" spans="1:61" s="282" customFormat="1">
      <c r="A823" s="31"/>
      <c r="B823" s="31"/>
      <c r="C823" s="166"/>
      <c r="D823" s="261"/>
      <c r="E823" s="261"/>
      <c r="F823" s="261"/>
      <c r="G823" s="261"/>
      <c r="H823" s="261"/>
      <c r="I823" s="261"/>
      <c r="J823" s="261"/>
      <c r="K823" s="261"/>
      <c r="L823" s="33"/>
      <c r="M823" s="261"/>
      <c r="N823" s="638"/>
      <c r="O823" s="638"/>
      <c r="P823" s="34"/>
      <c r="Q823" s="35"/>
      <c r="R823" s="36"/>
      <c r="S823" s="37"/>
      <c r="T823" s="21"/>
      <c r="U823" s="495"/>
      <c r="V823" s="38"/>
      <c r="W823" s="21"/>
      <c r="X823" s="21"/>
      <c r="Y823" s="21"/>
      <c r="Z823" s="779"/>
      <c r="AA823" s="21"/>
      <c r="AB823" s="30"/>
      <c r="AC823" s="30"/>
      <c r="AD823" s="30"/>
      <c r="AE823" s="13"/>
      <c r="AF823" s="13"/>
      <c r="AG823" s="13"/>
      <c r="AH823" s="13"/>
      <c r="AI823" s="13"/>
      <c r="AJ823" s="13"/>
      <c r="AK823" s="13"/>
      <c r="AL823" s="13"/>
      <c r="AM823" s="13"/>
      <c r="AN823" s="30"/>
      <c r="AO823" s="31"/>
      <c r="AP823" s="39"/>
      <c r="AQ823" s="39"/>
      <c r="AR823" s="31"/>
      <c r="AS823" s="39"/>
      <c r="AT823" s="39"/>
      <c r="AU823" s="39"/>
      <c r="AV823" s="39"/>
      <c r="AW823" s="39"/>
      <c r="AX823" s="13"/>
      <c r="AY823" s="13"/>
      <c r="AZ823" s="13"/>
      <c r="BA823" s="13"/>
      <c r="BB823" s="291"/>
      <c r="BC823" s="302"/>
      <c r="BI823" s="287"/>
    </row>
    <row r="824" spans="1:61" s="282" customFormat="1">
      <c r="A824" s="31"/>
      <c r="B824" s="31"/>
      <c r="C824" s="166"/>
      <c r="D824" s="261"/>
      <c r="E824" s="261"/>
      <c r="F824" s="261"/>
      <c r="G824" s="261"/>
      <c r="H824" s="261"/>
      <c r="I824" s="261"/>
      <c r="J824" s="261"/>
      <c r="K824" s="261"/>
      <c r="L824" s="33"/>
      <c r="M824" s="261"/>
      <c r="N824" s="638"/>
      <c r="O824" s="638"/>
      <c r="P824" s="34"/>
      <c r="Q824" s="35"/>
      <c r="R824" s="36"/>
      <c r="S824" s="37"/>
      <c r="T824" s="21"/>
      <c r="U824" s="495"/>
      <c r="V824" s="38"/>
      <c r="W824" s="21"/>
      <c r="X824" s="21"/>
      <c r="Y824" s="21"/>
      <c r="Z824" s="779"/>
      <c r="AA824" s="21"/>
      <c r="AB824" s="30"/>
      <c r="AC824" s="30"/>
      <c r="AD824" s="30"/>
      <c r="AE824" s="13"/>
      <c r="AF824" s="13"/>
      <c r="AG824" s="13"/>
      <c r="AH824" s="13"/>
      <c r="AI824" s="13"/>
      <c r="AJ824" s="13"/>
      <c r="AK824" s="13"/>
      <c r="AL824" s="13"/>
      <c r="AM824" s="13"/>
      <c r="AN824" s="30"/>
      <c r="AO824" s="31"/>
      <c r="AP824" s="39"/>
      <c r="AQ824" s="39"/>
      <c r="AR824" s="31"/>
      <c r="AS824" s="39"/>
      <c r="AT824" s="39"/>
      <c r="AU824" s="39"/>
      <c r="AV824" s="39"/>
      <c r="AW824" s="39"/>
      <c r="AX824" s="13"/>
      <c r="AY824" s="13"/>
      <c r="AZ824" s="13"/>
      <c r="BA824" s="13"/>
      <c r="BB824" s="291"/>
      <c r="BC824" s="302"/>
      <c r="BI824" s="287"/>
    </row>
    <row r="825" spans="1:61" s="282" customFormat="1">
      <c r="A825" s="31"/>
      <c r="B825" s="31"/>
      <c r="C825" s="166"/>
      <c r="D825" s="261"/>
      <c r="E825" s="261"/>
      <c r="F825" s="261"/>
      <c r="G825" s="261"/>
      <c r="H825" s="261"/>
      <c r="I825" s="261"/>
      <c r="J825" s="261"/>
      <c r="K825" s="261"/>
      <c r="L825" s="33"/>
      <c r="M825" s="261"/>
      <c r="N825" s="638"/>
      <c r="O825" s="638"/>
      <c r="P825" s="34"/>
      <c r="Q825" s="35"/>
      <c r="R825" s="36"/>
      <c r="S825" s="37"/>
      <c r="T825" s="21"/>
      <c r="U825" s="495"/>
      <c r="V825" s="38"/>
      <c r="W825" s="21"/>
      <c r="X825" s="21"/>
      <c r="Y825" s="21"/>
      <c r="Z825" s="779"/>
      <c r="AA825" s="21"/>
      <c r="AB825" s="30"/>
      <c r="AC825" s="30"/>
      <c r="AD825" s="30"/>
      <c r="AE825" s="13"/>
      <c r="AF825" s="13"/>
      <c r="AG825" s="13"/>
      <c r="AH825" s="13"/>
      <c r="AI825" s="13"/>
      <c r="AJ825" s="13"/>
      <c r="AK825" s="13"/>
      <c r="AL825" s="13"/>
      <c r="AM825" s="13"/>
      <c r="AN825" s="30"/>
      <c r="AO825" s="31"/>
      <c r="AP825" s="39"/>
      <c r="AQ825" s="39"/>
      <c r="AR825" s="31"/>
      <c r="AS825" s="39"/>
      <c r="AT825" s="39"/>
      <c r="AU825" s="39"/>
      <c r="AV825" s="39"/>
      <c r="AW825" s="39"/>
      <c r="AX825" s="13"/>
      <c r="AY825" s="13"/>
      <c r="AZ825" s="13"/>
      <c r="BA825" s="13"/>
      <c r="BB825" s="291"/>
      <c r="BC825" s="302"/>
      <c r="BI825" s="287"/>
    </row>
    <row r="826" spans="1:61" s="282" customFormat="1">
      <c r="A826" s="31"/>
      <c r="B826" s="31"/>
      <c r="C826" s="166"/>
      <c r="D826" s="261"/>
      <c r="E826" s="261"/>
      <c r="F826" s="261"/>
      <c r="G826" s="261"/>
      <c r="H826" s="261"/>
      <c r="I826" s="261"/>
      <c r="J826" s="261"/>
      <c r="K826" s="261"/>
      <c r="L826" s="33"/>
      <c r="M826" s="261"/>
      <c r="N826" s="638"/>
      <c r="O826" s="638"/>
      <c r="P826" s="34"/>
      <c r="Q826" s="35"/>
      <c r="R826" s="36"/>
      <c r="S826" s="37"/>
      <c r="T826" s="21"/>
      <c r="U826" s="495"/>
      <c r="V826" s="38"/>
      <c r="W826" s="21"/>
      <c r="X826" s="21"/>
      <c r="Y826" s="21"/>
      <c r="Z826" s="779"/>
      <c r="AA826" s="21"/>
      <c r="AB826" s="30"/>
      <c r="AC826" s="30"/>
      <c r="AD826" s="30"/>
      <c r="AE826" s="13"/>
      <c r="AF826" s="13"/>
      <c r="AG826" s="13"/>
      <c r="AH826" s="13"/>
      <c r="AI826" s="13"/>
      <c r="AJ826" s="13"/>
      <c r="AK826" s="13"/>
      <c r="AL826" s="13"/>
      <c r="AM826" s="13"/>
      <c r="AN826" s="30"/>
      <c r="AO826" s="31"/>
      <c r="AP826" s="39"/>
      <c r="AQ826" s="39"/>
      <c r="AR826" s="31"/>
      <c r="AS826" s="39"/>
      <c r="AT826" s="39"/>
      <c r="AU826" s="39"/>
      <c r="AV826" s="39"/>
      <c r="AW826" s="39"/>
      <c r="AX826" s="13"/>
      <c r="AY826" s="13"/>
      <c r="AZ826" s="13"/>
      <c r="BA826" s="13"/>
      <c r="BB826" s="291"/>
      <c r="BC826" s="302"/>
      <c r="BI826" s="287"/>
    </row>
    <row r="827" spans="1:61" s="282" customFormat="1">
      <c r="A827" s="31"/>
      <c r="B827" s="31"/>
      <c r="C827" s="166"/>
      <c r="D827" s="261"/>
      <c r="E827" s="261"/>
      <c r="F827" s="261"/>
      <c r="G827" s="261"/>
      <c r="H827" s="261"/>
      <c r="I827" s="261"/>
      <c r="J827" s="261"/>
      <c r="K827" s="261"/>
      <c r="L827" s="33"/>
      <c r="M827" s="261"/>
      <c r="N827" s="638"/>
      <c r="O827" s="638"/>
      <c r="P827" s="34"/>
      <c r="Q827" s="35"/>
      <c r="R827" s="36"/>
      <c r="S827" s="37"/>
      <c r="T827" s="21"/>
      <c r="U827" s="495"/>
      <c r="V827" s="38"/>
      <c r="W827" s="21"/>
      <c r="X827" s="21"/>
      <c r="Y827" s="21"/>
      <c r="Z827" s="779"/>
      <c r="AA827" s="21"/>
      <c r="AB827" s="30"/>
      <c r="AC827" s="30"/>
      <c r="AD827" s="30"/>
      <c r="AE827" s="13"/>
      <c r="AF827" s="13"/>
      <c r="AG827" s="13"/>
      <c r="AH827" s="13"/>
      <c r="AI827" s="13"/>
      <c r="AJ827" s="13"/>
      <c r="AK827" s="13"/>
      <c r="AL827" s="13"/>
      <c r="AM827" s="13"/>
      <c r="AN827" s="30"/>
      <c r="AO827" s="31"/>
      <c r="AP827" s="39"/>
      <c r="AQ827" s="39"/>
      <c r="AR827" s="31"/>
      <c r="AS827" s="39"/>
      <c r="AT827" s="39"/>
      <c r="AU827" s="39"/>
      <c r="AV827" s="39"/>
      <c r="AW827" s="39"/>
      <c r="AX827" s="13"/>
      <c r="AY827" s="13"/>
      <c r="AZ827" s="13"/>
      <c r="BA827" s="13"/>
      <c r="BB827" s="291"/>
      <c r="BC827" s="302"/>
      <c r="BI827" s="287"/>
    </row>
    <row r="828" spans="1:61" s="282" customFormat="1">
      <c r="A828" s="31"/>
      <c r="B828" s="31"/>
      <c r="C828" s="166"/>
      <c r="D828" s="261"/>
      <c r="E828" s="261"/>
      <c r="F828" s="261"/>
      <c r="G828" s="261"/>
      <c r="H828" s="261"/>
      <c r="I828" s="261"/>
      <c r="J828" s="261"/>
      <c r="K828" s="261"/>
      <c r="L828" s="33"/>
      <c r="M828" s="261"/>
      <c r="N828" s="638"/>
      <c r="O828" s="638"/>
      <c r="P828" s="34"/>
      <c r="Q828" s="35"/>
      <c r="R828" s="36"/>
      <c r="S828" s="37"/>
      <c r="T828" s="21"/>
      <c r="U828" s="495"/>
      <c r="V828" s="38"/>
      <c r="W828" s="21"/>
      <c r="X828" s="21"/>
      <c r="Y828" s="21"/>
      <c r="Z828" s="779"/>
      <c r="AA828" s="21"/>
      <c r="AB828" s="30"/>
      <c r="AC828" s="30"/>
      <c r="AD828" s="30"/>
      <c r="AE828" s="13"/>
      <c r="AF828" s="13"/>
      <c r="AG828" s="13"/>
      <c r="AH828" s="13"/>
      <c r="AI828" s="13"/>
      <c r="AJ828" s="13"/>
      <c r="AK828" s="13"/>
      <c r="AL828" s="13"/>
      <c r="AM828" s="13"/>
      <c r="AN828" s="30"/>
      <c r="AO828" s="31"/>
      <c r="AP828" s="39"/>
      <c r="AQ828" s="39"/>
      <c r="AR828" s="31"/>
      <c r="AS828" s="39"/>
      <c r="AT828" s="39"/>
      <c r="AU828" s="39"/>
      <c r="AV828" s="39"/>
      <c r="AW828" s="39"/>
      <c r="AX828" s="13"/>
      <c r="AY828" s="13"/>
      <c r="AZ828" s="13"/>
      <c r="BA828" s="13"/>
      <c r="BB828" s="291"/>
      <c r="BC828" s="302"/>
      <c r="BI828" s="287"/>
    </row>
    <row r="829" spans="1:61" s="282" customFormat="1">
      <c r="A829" s="31"/>
      <c r="B829" s="31"/>
      <c r="C829" s="166"/>
      <c r="D829" s="261"/>
      <c r="E829" s="261"/>
      <c r="F829" s="261"/>
      <c r="G829" s="261"/>
      <c r="H829" s="261"/>
      <c r="I829" s="261"/>
      <c r="J829" s="261"/>
      <c r="K829" s="261"/>
      <c r="L829" s="33"/>
      <c r="M829" s="261"/>
      <c r="N829" s="638"/>
      <c r="O829" s="638"/>
      <c r="P829" s="34"/>
      <c r="Q829" s="35"/>
      <c r="R829" s="36"/>
      <c r="S829" s="37"/>
      <c r="T829" s="21"/>
      <c r="U829" s="495"/>
      <c r="V829" s="38"/>
      <c r="W829" s="21"/>
      <c r="X829" s="21"/>
      <c r="Y829" s="21"/>
      <c r="Z829" s="779"/>
      <c r="AA829" s="21"/>
      <c r="AB829" s="30"/>
      <c r="AC829" s="30"/>
      <c r="AD829" s="30"/>
      <c r="AE829" s="13"/>
      <c r="AF829" s="13"/>
      <c r="AG829" s="13"/>
      <c r="AH829" s="13"/>
      <c r="AI829" s="13"/>
      <c r="AJ829" s="13"/>
      <c r="AK829" s="13"/>
      <c r="AL829" s="13"/>
      <c r="AM829" s="13"/>
      <c r="AN829" s="30"/>
      <c r="AO829" s="31"/>
      <c r="AP829" s="39"/>
      <c r="AQ829" s="39"/>
      <c r="AR829" s="31"/>
      <c r="AS829" s="39"/>
      <c r="AT829" s="39"/>
      <c r="AU829" s="39"/>
      <c r="AV829" s="39"/>
      <c r="AW829" s="39"/>
      <c r="AX829" s="13"/>
      <c r="AY829" s="13"/>
      <c r="AZ829" s="13"/>
      <c r="BA829" s="13"/>
      <c r="BB829" s="291"/>
      <c r="BC829" s="302"/>
      <c r="BI829" s="287"/>
    </row>
    <row r="830" spans="1:61" s="282" customFormat="1">
      <c r="A830" s="31"/>
      <c r="B830" s="31"/>
      <c r="C830" s="166"/>
      <c r="D830" s="261"/>
      <c r="E830" s="261"/>
      <c r="F830" s="261"/>
      <c r="G830" s="261"/>
      <c r="H830" s="261"/>
      <c r="I830" s="261"/>
      <c r="J830" s="261"/>
      <c r="K830" s="261"/>
      <c r="L830" s="33"/>
      <c r="M830" s="261"/>
      <c r="N830" s="638"/>
      <c r="O830" s="638"/>
      <c r="P830" s="34"/>
      <c r="Q830" s="35"/>
      <c r="R830" s="36"/>
      <c r="S830" s="37"/>
      <c r="T830" s="21"/>
      <c r="U830" s="495"/>
      <c r="V830" s="38"/>
      <c r="W830" s="21"/>
      <c r="X830" s="21"/>
      <c r="Y830" s="21"/>
      <c r="Z830" s="779"/>
      <c r="AA830" s="21"/>
      <c r="AB830" s="30"/>
      <c r="AC830" s="30"/>
      <c r="AD830" s="30"/>
      <c r="AE830" s="13"/>
      <c r="AF830" s="13"/>
      <c r="AG830" s="13"/>
      <c r="AH830" s="13"/>
      <c r="AI830" s="13"/>
      <c r="AJ830" s="13"/>
      <c r="AK830" s="13"/>
      <c r="AL830" s="13"/>
      <c r="AM830" s="13"/>
      <c r="AN830" s="30"/>
      <c r="AO830" s="31"/>
      <c r="AP830" s="39"/>
      <c r="AQ830" s="39"/>
      <c r="AR830" s="31"/>
      <c r="AS830" s="39"/>
      <c r="AT830" s="39"/>
      <c r="AU830" s="39"/>
      <c r="AV830" s="39"/>
      <c r="AW830" s="39"/>
      <c r="AX830" s="13"/>
      <c r="AY830" s="13"/>
      <c r="AZ830" s="13"/>
      <c r="BA830" s="13"/>
      <c r="BB830" s="291"/>
      <c r="BC830" s="302"/>
      <c r="BI830" s="287"/>
    </row>
    <row r="831" spans="1:61" s="282" customFormat="1">
      <c r="A831" s="31"/>
      <c r="B831" s="31"/>
      <c r="C831" s="166"/>
      <c r="D831" s="261"/>
      <c r="E831" s="261"/>
      <c r="F831" s="261"/>
      <c r="G831" s="261"/>
      <c r="H831" s="261"/>
      <c r="I831" s="261"/>
      <c r="J831" s="261"/>
      <c r="K831" s="261"/>
      <c r="L831" s="33"/>
      <c r="M831" s="261"/>
      <c r="N831" s="638"/>
      <c r="O831" s="638"/>
      <c r="P831" s="34"/>
      <c r="Q831" s="35"/>
      <c r="R831" s="36"/>
      <c r="S831" s="37"/>
      <c r="T831" s="21"/>
      <c r="U831" s="495"/>
      <c r="V831" s="38"/>
      <c r="W831" s="21"/>
      <c r="X831" s="21"/>
      <c r="Y831" s="21"/>
      <c r="Z831" s="779"/>
      <c r="AA831" s="21"/>
      <c r="AB831" s="30"/>
      <c r="AC831" s="30"/>
      <c r="AD831" s="30"/>
      <c r="AE831" s="13"/>
      <c r="AF831" s="13"/>
      <c r="AG831" s="13"/>
      <c r="AH831" s="13"/>
      <c r="AI831" s="13"/>
      <c r="AJ831" s="13"/>
      <c r="AK831" s="13"/>
      <c r="AL831" s="13"/>
      <c r="AM831" s="13"/>
      <c r="AN831" s="30"/>
      <c r="AO831" s="31"/>
      <c r="AP831" s="39"/>
      <c r="AQ831" s="39"/>
      <c r="AR831" s="31"/>
      <c r="AS831" s="39"/>
      <c r="AT831" s="39"/>
      <c r="AU831" s="39"/>
      <c r="AV831" s="39"/>
      <c r="AW831" s="39"/>
      <c r="AX831" s="13"/>
      <c r="AY831" s="13"/>
      <c r="AZ831" s="13"/>
      <c r="BA831" s="13"/>
      <c r="BB831" s="291"/>
      <c r="BC831" s="302"/>
      <c r="BI831" s="287"/>
    </row>
    <row r="832" spans="1:61" s="282" customFormat="1">
      <c r="A832" s="31"/>
      <c r="B832" s="31"/>
      <c r="C832" s="166"/>
      <c r="D832" s="261"/>
      <c r="E832" s="261"/>
      <c r="F832" s="261"/>
      <c r="G832" s="261"/>
      <c r="H832" s="261"/>
      <c r="I832" s="261"/>
      <c r="J832" s="261"/>
      <c r="K832" s="261"/>
      <c r="L832" s="33"/>
      <c r="M832" s="261"/>
      <c r="N832" s="638"/>
      <c r="O832" s="638"/>
      <c r="P832" s="34"/>
      <c r="Q832" s="35"/>
      <c r="R832" s="36"/>
      <c r="S832" s="37"/>
      <c r="T832" s="21"/>
      <c r="U832" s="495"/>
      <c r="V832" s="38"/>
      <c r="W832" s="21"/>
      <c r="X832" s="21"/>
      <c r="Y832" s="21"/>
      <c r="Z832" s="779"/>
      <c r="AA832" s="21"/>
      <c r="AB832" s="30"/>
      <c r="AC832" s="30"/>
      <c r="AD832" s="30"/>
      <c r="AE832" s="13"/>
      <c r="AF832" s="13"/>
      <c r="AG832" s="13"/>
      <c r="AH832" s="13"/>
      <c r="AI832" s="13"/>
      <c r="AJ832" s="13"/>
      <c r="AK832" s="13"/>
      <c r="AL832" s="13"/>
      <c r="AM832" s="13"/>
      <c r="AN832" s="30"/>
      <c r="AO832" s="31"/>
      <c r="AP832" s="39"/>
      <c r="AQ832" s="39"/>
      <c r="AR832" s="31"/>
      <c r="AS832" s="39"/>
      <c r="AT832" s="39"/>
      <c r="AU832" s="39"/>
      <c r="AV832" s="39"/>
      <c r="AW832" s="39"/>
      <c r="AX832" s="13"/>
      <c r="AY832" s="13"/>
      <c r="AZ832" s="13"/>
      <c r="BA832" s="13"/>
      <c r="BB832" s="291"/>
      <c r="BC832" s="302"/>
      <c r="BI832" s="287"/>
    </row>
    <row r="833" spans="1:61" s="282" customFormat="1">
      <c r="A833" s="31"/>
      <c r="B833" s="31"/>
      <c r="C833" s="166"/>
      <c r="D833" s="261"/>
      <c r="E833" s="261"/>
      <c r="F833" s="261"/>
      <c r="G833" s="261"/>
      <c r="H833" s="261"/>
      <c r="I833" s="261"/>
      <c r="J833" s="261"/>
      <c r="K833" s="261"/>
      <c r="L833" s="33"/>
      <c r="M833" s="261"/>
      <c r="N833" s="638"/>
      <c r="O833" s="638"/>
      <c r="P833" s="34"/>
      <c r="Q833" s="35"/>
      <c r="R833" s="36"/>
      <c r="S833" s="37"/>
      <c r="T833" s="21"/>
      <c r="U833" s="495"/>
      <c r="V833" s="38"/>
      <c r="W833" s="21"/>
      <c r="X833" s="21"/>
      <c r="Y833" s="21"/>
      <c r="Z833" s="779"/>
      <c r="AA833" s="21"/>
      <c r="AB833" s="30"/>
      <c r="AC833" s="30"/>
      <c r="AD833" s="30"/>
      <c r="AE833" s="13"/>
      <c r="AF833" s="13"/>
      <c r="AG833" s="13"/>
      <c r="AH833" s="13"/>
      <c r="AI833" s="13"/>
      <c r="AJ833" s="13"/>
      <c r="AK833" s="13"/>
      <c r="AL833" s="13"/>
      <c r="AM833" s="13"/>
      <c r="AN833" s="30"/>
      <c r="AO833" s="31"/>
      <c r="AP833" s="39"/>
      <c r="AQ833" s="39"/>
      <c r="AR833" s="31"/>
      <c r="AS833" s="39"/>
      <c r="AT833" s="39"/>
      <c r="AU833" s="39"/>
      <c r="AV833" s="39"/>
      <c r="AW833" s="39"/>
      <c r="AX833" s="13"/>
      <c r="AY833" s="13"/>
      <c r="AZ833" s="13"/>
      <c r="BA833" s="13"/>
      <c r="BB833" s="291"/>
      <c r="BC833" s="302"/>
      <c r="BI833" s="287"/>
    </row>
    <row r="834" spans="1:61" s="282" customFormat="1">
      <c r="A834" s="31"/>
      <c r="B834" s="31"/>
      <c r="C834" s="166"/>
      <c r="D834" s="261"/>
      <c r="E834" s="261"/>
      <c r="F834" s="261"/>
      <c r="G834" s="261"/>
      <c r="H834" s="261"/>
      <c r="I834" s="261"/>
      <c r="J834" s="261"/>
      <c r="K834" s="261"/>
      <c r="L834" s="33"/>
      <c r="M834" s="261"/>
      <c r="N834" s="638"/>
      <c r="O834" s="638"/>
      <c r="P834" s="34"/>
      <c r="Q834" s="35"/>
      <c r="R834" s="36"/>
      <c r="S834" s="37"/>
      <c r="T834" s="21"/>
      <c r="U834" s="495"/>
      <c r="V834" s="38"/>
      <c r="W834" s="21"/>
      <c r="X834" s="21"/>
      <c r="Y834" s="21"/>
      <c r="Z834" s="779"/>
      <c r="AA834" s="21"/>
      <c r="AB834" s="30"/>
      <c r="AC834" s="30"/>
      <c r="AD834" s="30"/>
      <c r="AE834" s="13"/>
      <c r="AF834" s="13"/>
      <c r="AG834" s="13"/>
      <c r="AH834" s="13"/>
      <c r="AI834" s="13"/>
      <c r="AJ834" s="13"/>
      <c r="AK834" s="13"/>
      <c r="AL834" s="13"/>
      <c r="AM834" s="13"/>
      <c r="AN834" s="30"/>
      <c r="AO834" s="31"/>
      <c r="AP834" s="39"/>
      <c r="AQ834" s="39"/>
      <c r="AR834" s="31"/>
      <c r="AS834" s="39"/>
      <c r="AT834" s="39"/>
      <c r="AU834" s="39"/>
      <c r="AV834" s="39"/>
      <c r="AW834" s="39"/>
      <c r="AX834" s="13"/>
      <c r="AY834" s="13"/>
      <c r="AZ834" s="13"/>
      <c r="BA834" s="13"/>
      <c r="BB834" s="291"/>
      <c r="BC834" s="302"/>
      <c r="BI834" s="287"/>
    </row>
    <row r="835" spans="1:61" s="282" customFormat="1">
      <c r="A835" s="31"/>
      <c r="B835" s="31"/>
      <c r="C835" s="166"/>
      <c r="D835" s="261"/>
      <c r="E835" s="261"/>
      <c r="F835" s="261"/>
      <c r="G835" s="261"/>
      <c r="H835" s="261"/>
      <c r="I835" s="261"/>
      <c r="J835" s="261"/>
      <c r="K835" s="261"/>
      <c r="L835" s="33"/>
      <c r="M835" s="261"/>
      <c r="N835" s="638"/>
      <c r="O835" s="638"/>
      <c r="P835" s="34"/>
      <c r="Q835" s="35"/>
      <c r="R835" s="36"/>
      <c r="S835" s="37"/>
      <c r="T835" s="21"/>
      <c r="U835" s="495"/>
      <c r="V835" s="38"/>
      <c r="W835" s="21"/>
      <c r="X835" s="21"/>
      <c r="Y835" s="21"/>
      <c r="Z835" s="779"/>
      <c r="AA835" s="21"/>
      <c r="AB835" s="30"/>
      <c r="AC835" s="30"/>
      <c r="AD835" s="30"/>
      <c r="AE835" s="13"/>
      <c r="AF835" s="13"/>
      <c r="AG835" s="13"/>
      <c r="AH835" s="13"/>
      <c r="AI835" s="13"/>
      <c r="AJ835" s="13"/>
      <c r="AK835" s="13"/>
      <c r="AL835" s="13"/>
      <c r="AM835" s="13"/>
      <c r="AN835" s="30"/>
      <c r="AO835" s="31"/>
      <c r="AP835" s="39"/>
      <c r="AQ835" s="39"/>
      <c r="AR835" s="31"/>
      <c r="AS835" s="39"/>
      <c r="AT835" s="39"/>
      <c r="AU835" s="39"/>
      <c r="AV835" s="39"/>
      <c r="AW835" s="39"/>
      <c r="AX835" s="13"/>
      <c r="AY835" s="13"/>
      <c r="AZ835" s="13"/>
      <c r="BA835" s="13"/>
      <c r="BB835" s="291"/>
      <c r="BC835" s="302"/>
      <c r="BI835" s="287"/>
    </row>
    <row r="836" spans="1:61" s="282" customFormat="1">
      <c r="A836" s="31"/>
      <c r="B836" s="31"/>
      <c r="C836" s="166"/>
      <c r="D836" s="261"/>
      <c r="E836" s="261"/>
      <c r="F836" s="261"/>
      <c r="G836" s="261"/>
      <c r="H836" s="261"/>
      <c r="I836" s="261"/>
      <c r="J836" s="261"/>
      <c r="K836" s="261"/>
      <c r="L836" s="33"/>
      <c r="M836" s="261"/>
      <c r="N836" s="638"/>
      <c r="O836" s="638"/>
      <c r="P836" s="34"/>
      <c r="Q836" s="35"/>
      <c r="R836" s="36"/>
      <c r="S836" s="37"/>
      <c r="T836" s="21"/>
      <c r="U836" s="495"/>
      <c r="V836" s="38"/>
      <c r="W836" s="21"/>
      <c r="X836" s="21"/>
      <c r="Y836" s="21"/>
      <c r="Z836" s="779"/>
      <c r="AA836" s="21"/>
      <c r="AB836" s="30"/>
      <c r="AC836" s="30"/>
      <c r="AD836" s="30"/>
      <c r="AE836" s="13"/>
      <c r="AF836" s="13"/>
      <c r="AG836" s="13"/>
      <c r="AH836" s="13"/>
      <c r="AI836" s="13"/>
      <c r="AJ836" s="13"/>
      <c r="AK836" s="13"/>
      <c r="AL836" s="13"/>
      <c r="AM836" s="13"/>
      <c r="AN836" s="30"/>
      <c r="AO836" s="31"/>
      <c r="AP836" s="39"/>
      <c r="AQ836" s="39"/>
      <c r="AR836" s="31"/>
      <c r="AS836" s="39"/>
      <c r="AT836" s="39"/>
      <c r="AU836" s="39"/>
      <c r="AV836" s="39"/>
      <c r="AW836" s="39"/>
      <c r="AX836" s="13"/>
      <c r="AY836" s="13"/>
      <c r="AZ836" s="13"/>
      <c r="BA836" s="13"/>
      <c r="BB836" s="291"/>
      <c r="BC836" s="302"/>
      <c r="BI836" s="287"/>
    </row>
    <row r="837" spans="1:61" s="282" customFormat="1">
      <c r="A837" s="31"/>
      <c r="B837" s="31"/>
      <c r="C837" s="166"/>
      <c r="D837" s="261"/>
      <c r="E837" s="261"/>
      <c r="F837" s="261"/>
      <c r="G837" s="261"/>
      <c r="H837" s="261"/>
      <c r="I837" s="261"/>
      <c r="J837" s="261"/>
      <c r="K837" s="261"/>
      <c r="L837" s="33"/>
      <c r="M837" s="261"/>
      <c r="N837" s="638"/>
      <c r="O837" s="638"/>
      <c r="P837" s="34"/>
      <c r="Q837" s="35"/>
      <c r="R837" s="36"/>
      <c r="S837" s="37"/>
      <c r="T837" s="21"/>
      <c r="U837" s="495"/>
      <c r="V837" s="38"/>
      <c r="W837" s="21"/>
      <c r="X837" s="21"/>
      <c r="Y837" s="21"/>
      <c r="Z837" s="779"/>
      <c r="AA837" s="21"/>
      <c r="AB837" s="30"/>
      <c r="AC837" s="30"/>
      <c r="AD837" s="30"/>
      <c r="AE837" s="13"/>
      <c r="AF837" s="13"/>
      <c r="AG837" s="13"/>
      <c r="AH837" s="13"/>
      <c r="AI837" s="13"/>
      <c r="AJ837" s="13"/>
      <c r="AK837" s="13"/>
      <c r="AL837" s="13"/>
      <c r="AM837" s="13"/>
      <c r="AN837" s="30"/>
      <c r="AO837" s="31"/>
      <c r="AP837" s="39"/>
      <c r="AQ837" s="39"/>
      <c r="AR837" s="31"/>
      <c r="AS837" s="39"/>
      <c r="AT837" s="39"/>
      <c r="AU837" s="39"/>
      <c r="AV837" s="39"/>
      <c r="AW837" s="39"/>
      <c r="AX837" s="13"/>
      <c r="AY837" s="13"/>
      <c r="AZ837" s="13"/>
      <c r="BA837" s="13"/>
      <c r="BB837" s="291"/>
      <c r="BC837" s="302"/>
      <c r="BI837" s="287"/>
    </row>
    <row r="838" spans="1:61" s="282" customFormat="1">
      <c r="A838" s="31"/>
      <c r="B838" s="31"/>
      <c r="C838" s="166"/>
      <c r="D838" s="261"/>
      <c r="E838" s="261"/>
      <c r="F838" s="261"/>
      <c r="G838" s="261"/>
      <c r="H838" s="261"/>
      <c r="I838" s="261"/>
      <c r="J838" s="261"/>
      <c r="K838" s="261"/>
      <c r="L838" s="33"/>
      <c r="M838" s="261"/>
      <c r="N838" s="638"/>
      <c r="O838" s="638"/>
      <c r="P838" s="34"/>
      <c r="Q838" s="35"/>
      <c r="R838" s="36"/>
      <c r="S838" s="37"/>
      <c r="T838" s="21"/>
      <c r="U838" s="495"/>
      <c r="V838" s="38"/>
      <c r="W838" s="21"/>
      <c r="X838" s="21"/>
      <c r="Y838" s="21"/>
      <c r="Z838" s="779"/>
      <c r="AA838" s="21"/>
      <c r="AB838" s="30"/>
      <c r="AC838" s="30"/>
      <c r="AD838" s="30"/>
      <c r="AE838" s="13"/>
      <c r="AF838" s="13"/>
      <c r="AG838" s="13"/>
      <c r="AH838" s="13"/>
      <c r="AI838" s="13"/>
      <c r="AJ838" s="13"/>
      <c r="AK838" s="13"/>
      <c r="AL838" s="13"/>
      <c r="AM838" s="13"/>
      <c r="AN838" s="30"/>
      <c r="AO838" s="31"/>
      <c r="AP838" s="39"/>
      <c r="AQ838" s="39"/>
      <c r="AR838" s="31"/>
      <c r="AS838" s="39"/>
      <c r="AT838" s="39"/>
      <c r="AU838" s="39"/>
      <c r="AV838" s="39"/>
      <c r="AW838" s="39"/>
      <c r="AX838" s="13"/>
      <c r="AY838" s="13"/>
      <c r="AZ838" s="13"/>
      <c r="BA838" s="13"/>
      <c r="BB838" s="291"/>
      <c r="BC838" s="302"/>
      <c r="BI838" s="287"/>
    </row>
    <row r="839" spans="1:61" s="282" customFormat="1">
      <c r="A839" s="31"/>
      <c r="B839" s="31"/>
      <c r="C839" s="166"/>
      <c r="D839" s="261"/>
      <c r="E839" s="261"/>
      <c r="F839" s="261"/>
      <c r="G839" s="261"/>
      <c r="H839" s="261"/>
      <c r="I839" s="261"/>
      <c r="J839" s="261"/>
      <c r="K839" s="261"/>
      <c r="L839" s="33"/>
      <c r="M839" s="261"/>
      <c r="N839" s="638"/>
      <c r="O839" s="638"/>
      <c r="P839" s="34"/>
      <c r="Q839" s="35"/>
      <c r="R839" s="36"/>
      <c r="S839" s="37"/>
      <c r="T839" s="21"/>
      <c r="U839" s="495"/>
      <c r="V839" s="38"/>
      <c r="W839" s="21"/>
      <c r="X839" s="21"/>
      <c r="Y839" s="21"/>
      <c r="Z839" s="779"/>
      <c r="AA839" s="21"/>
      <c r="AB839" s="30"/>
      <c r="AC839" s="30"/>
      <c r="AD839" s="30"/>
      <c r="AE839" s="13"/>
      <c r="AF839" s="13"/>
      <c r="AG839" s="13"/>
      <c r="AH839" s="13"/>
      <c r="AI839" s="13"/>
      <c r="AJ839" s="13"/>
      <c r="AK839" s="13"/>
      <c r="AL839" s="13"/>
      <c r="AM839" s="13"/>
      <c r="AN839" s="30"/>
      <c r="AO839" s="31"/>
      <c r="AP839" s="39"/>
      <c r="AQ839" s="39"/>
      <c r="AR839" s="31"/>
      <c r="AS839" s="39"/>
      <c r="AT839" s="39"/>
      <c r="AU839" s="39"/>
      <c r="AV839" s="39"/>
      <c r="AW839" s="39"/>
      <c r="AX839" s="13"/>
      <c r="AY839" s="13"/>
      <c r="AZ839" s="13"/>
      <c r="BA839" s="13"/>
      <c r="BB839" s="291"/>
      <c r="BC839" s="302"/>
      <c r="BI839" s="287"/>
    </row>
    <row r="840" spans="1:61" s="282" customFormat="1">
      <c r="A840" s="31"/>
      <c r="B840" s="31"/>
      <c r="C840" s="166"/>
      <c r="D840" s="261"/>
      <c r="E840" s="261"/>
      <c r="F840" s="261"/>
      <c r="G840" s="261"/>
      <c r="H840" s="261"/>
      <c r="I840" s="261"/>
      <c r="J840" s="261"/>
      <c r="K840" s="261"/>
      <c r="L840" s="33"/>
      <c r="M840" s="261"/>
      <c r="N840" s="638"/>
      <c r="O840" s="638"/>
      <c r="P840" s="34"/>
      <c r="Q840" s="35"/>
      <c r="R840" s="36"/>
      <c r="S840" s="37"/>
      <c r="T840" s="21"/>
      <c r="U840" s="495"/>
      <c r="V840" s="38"/>
      <c r="W840" s="21"/>
      <c r="X840" s="21"/>
      <c r="Y840" s="21"/>
      <c r="Z840" s="779"/>
      <c r="AA840" s="21"/>
      <c r="AB840" s="30"/>
      <c r="AC840" s="30"/>
      <c r="AD840" s="30"/>
      <c r="AE840" s="13"/>
      <c r="AF840" s="13"/>
      <c r="AG840" s="13"/>
      <c r="AH840" s="13"/>
      <c r="AI840" s="13"/>
      <c r="AJ840" s="13"/>
      <c r="AK840" s="13"/>
      <c r="AL840" s="13"/>
      <c r="AM840" s="13"/>
      <c r="AN840" s="30"/>
      <c r="AO840" s="31"/>
      <c r="AP840" s="39"/>
      <c r="AQ840" s="39"/>
      <c r="AR840" s="31"/>
      <c r="AS840" s="39"/>
      <c r="AT840" s="39"/>
      <c r="AU840" s="39"/>
      <c r="AV840" s="39"/>
      <c r="AW840" s="39"/>
      <c r="AX840" s="13"/>
      <c r="AY840" s="13"/>
      <c r="AZ840" s="13"/>
      <c r="BA840" s="13"/>
      <c r="BB840" s="291"/>
      <c r="BC840" s="302"/>
      <c r="BI840" s="287"/>
    </row>
    <row r="841" spans="1:61" s="282" customFormat="1">
      <c r="A841" s="31"/>
      <c r="B841" s="31"/>
      <c r="C841" s="166"/>
      <c r="D841" s="261"/>
      <c r="E841" s="261"/>
      <c r="F841" s="261"/>
      <c r="G841" s="261"/>
      <c r="H841" s="261"/>
      <c r="I841" s="261"/>
      <c r="J841" s="261"/>
      <c r="K841" s="261"/>
      <c r="L841" s="33"/>
      <c r="M841" s="261"/>
      <c r="N841" s="638"/>
      <c r="O841" s="638"/>
      <c r="P841" s="34"/>
      <c r="Q841" s="35"/>
      <c r="R841" s="36"/>
      <c r="S841" s="37"/>
      <c r="T841" s="21"/>
      <c r="U841" s="495"/>
      <c r="V841" s="38"/>
      <c r="W841" s="21"/>
      <c r="X841" s="21"/>
      <c r="Y841" s="21"/>
      <c r="Z841" s="779"/>
      <c r="AA841" s="21"/>
      <c r="AB841" s="30"/>
      <c r="AC841" s="30"/>
      <c r="AD841" s="30"/>
      <c r="AE841" s="13"/>
      <c r="AF841" s="13"/>
      <c r="AG841" s="13"/>
      <c r="AH841" s="13"/>
      <c r="AI841" s="13"/>
      <c r="AJ841" s="13"/>
      <c r="AK841" s="13"/>
      <c r="AL841" s="13"/>
      <c r="AM841" s="13"/>
      <c r="AN841" s="30"/>
      <c r="AO841" s="31"/>
      <c r="AP841" s="39"/>
      <c r="AQ841" s="39"/>
      <c r="AR841" s="31"/>
      <c r="AS841" s="39"/>
      <c r="AT841" s="39"/>
      <c r="AU841" s="39"/>
      <c r="AV841" s="39"/>
      <c r="AW841" s="39"/>
      <c r="AX841" s="13"/>
      <c r="AY841" s="13"/>
      <c r="AZ841" s="13"/>
      <c r="BA841" s="13"/>
      <c r="BB841" s="291"/>
      <c r="BC841" s="302"/>
      <c r="BI841" s="287"/>
    </row>
    <row r="842" spans="1:61" s="282" customFormat="1">
      <c r="A842" s="31"/>
      <c r="B842" s="31"/>
      <c r="C842" s="166"/>
      <c r="D842" s="261"/>
      <c r="E842" s="261"/>
      <c r="F842" s="261"/>
      <c r="G842" s="261"/>
      <c r="H842" s="261"/>
      <c r="I842" s="261"/>
      <c r="J842" s="261"/>
      <c r="K842" s="261"/>
      <c r="L842" s="33"/>
      <c r="M842" s="261"/>
      <c r="N842" s="638"/>
      <c r="O842" s="638"/>
      <c r="P842" s="34"/>
      <c r="Q842" s="35"/>
      <c r="R842" s="36"/>
      <c r="S842" s="37"/>
      <c r="T842" s="21"/>
      <c r="U842" s="495"/>
      <c r="V842" s="38"/>
      <c r="W842" s="21"/>
      <c r="X842" s="21"/>
      <c r="Y842" s="21"/>
      <c r="Z842" s="779"/>
      <c r="AA842" s="21"/>
      <c r="AB842" s="30"/>
      <c r="AC842" s="30"/>
      <c r="AD842" s="30"/>
      <c r="AE842" s="13"/>
      <c r="AF842" s="13"/>
      <c r="AG842" s="13"/>
      <c r="AH842" s="13"/>
      <c r="AI842" s="13"/>
      <c r="AJ842" s="13"/>
      <c r="AK842" s="13"/>
      <c r="AL842" s="13"/>
      <c r="AM842" s="13"/>
      <c r="AN842" s="30"/>
      <c r="AO842" s="31"/>
      <c r="AP842" s="39"/>
      <c r="AQ842" s="39"/>
      <c r="AR842" s="31"/>
      <c r="AS842" s="39"/>
      <c r="AT842" s="39"/>
      <c r="AU842" s="39"/>
      <c r="AV842" s="39"/>
      <c r="AW842" s="39"/>
      <c r="AX842" s="13"/>
      <c r="AY842" s="13"/>
      <c r="AZ842" s="13"/>
      <c r="BA842" s="13"/>
      <c r="BB842" s="291"/>
      <c r="BC842" s="302"/>
      <c r="BI842" s="287"/>
    </row>
    <row r="843" spans="1:61" s="282" customFormat="1">
      <c r="A843" s="31"/>
      <c r="B843" s="31"/>
      <c r="C843" s="166"/>
      <c r="D843" s="261"/>
      <c r="E843" s="261"/>
      <c r="F843" s="261"/>
      <c r="G843" s="261"/>
      <c r="H843" s="261"/>
      <c r="I843" s="261"/>
      <c r="J843" s="261"/>
      <c r="K843" s="261"/>
      <c r="L843" s="33"/>
      <c r="M843" s="261"/>
      <c r="N843" s="638"/>
      <c r="O843" s="638"/>
      <c r="P843" s="34"/>
      <c r="Q843" s="35"/>
      <c r="R843" s="36"/>
      <c r="S843" s="37"/>
      <c r="T843" s="21"/>
      <c r="U843" s="495"/>
      <c r="V843" s="38"/>
      <c r="W843" s="21"/>
      <c r="X843" s="21"/>
      <c r="Y843" s="21"/>
      <c r="Z843" s="779"/>
      <c r="AA843" s="21"/>
      <c r="AB843" s="30"/>
      <c r="AC843" s="30"/>
      <c r="AD843" s="30"/>
      <c r="AE843" s="13"/>
      <c r="AF843" s="13"/>
      <c r="AG843" s="13"/>
      <c r="AH843" s="13"/>
      <c r="AI843" s="13"/>
      <c r="AJ843" s="13"/>
      <c r="AK843" s="13"/>
      <c r="AL843" s="13"/>
      <c r="AM843" s="13"/>
      <c r="AN843" s="30"/>
      <c r="AO843" s="31"/>
      <c r="AP843" s="39"/>
      <c r="AQ843" s="39"/>
      <c r="AR843" s="31"/>
      <c r="AS843" s="39"/>
      <c r="AT843" s="39"/>
      <c r="AU843" s="39"/>
      <c r="AV843" s="39"/>
      <c r="AW843" s="39"/>
      <c r="AX843" s="13"/>
      <c r="AY843" s="13"/>
      <c r="AZ843" s="13"/>
      <c r="BA843" s="13"/>
      <c r="BB843" s="291"/>
      <c r="BC843" s="302"/>
      <c r="BI843" s="287"/>
    </row>
    <row r="844" spans="1:61" s="282" customFormat="1">
      <c r="A844" s="31"/>
      <c r="B844" s="31"/>
      <c r="C844" s="166"/>
      <c r="D844" s="261"/>
      <c r="E844" s="261"/>
      <c r="F844" s="261"/>
      <c r="G844" s="261"/>
      <c r="H844" s="261"/>
      <c r="I844" s="261"/>
      <c r="J844" s="261"/>
      <c r="K844" s="261"/>
      <c r="L844" s="33"/>
      <c r="M844" s="261"/>
      <c r="N844" s="638"/>
      <c r="O844" s="638"/>
      <c r="P844" s="34"/>
      <c r="Q844" s="35"/>
      <c r="R844" s="36"/>
      <c r="S844" s="37"/>
      <c r="T844" s="21"/>
      <c r="U844" s="495"/>
      <c r="V844" s="38"/>
      <c r="W844" s="21"/>
      <c r="X844" s="21"/>
      <c r="Y844" s="21"/>
      <c r="Z844" s="779"/>
      <c r="AA844" s="21"/>
      <c r="AB844" s="30"/>
      <c r="AC844" s="30"/>
      <c r="AD844" s="30"/>
      <c r="AE844" s="13"/>
      <c r="AF844" s="13"/>
      <c r="AG844" s="13"/>
      <c r="AH844" s="13"/>
      <c r="AI844" s="13"/>
      <c r="AJ844" s="13"/>
      <c r="AK844" s="13"/>
      <c r="AL844" s="13"/>
      <c r="AM844" s="13"/>
      <c r="AN844" s="30"/>
      <c r="AO844" s="31"/>
      <c r="AP844" s="39"/>
      <c r="AQ844" s="39"/>
      <c r="AR844" s="31"/>
      <c r="AS844" s="39"/>
      <c r="AT844" s="39"/>
      <c r="AU844" s="39"/>
      <c r="AV844" s="39"/>
      <c r="AW844" s="39"/>
      <c r="AX844" s="13"/>
      <c r="AY844" s="13"/>
      <c r="AZ844" s="13"/>
      <c r="BA844" s="13"/>
      <c r="BB844" s="291"/>
      <c r="BC844" s="302"/>
      <c r="BI844" s="287"/>
    </row>
    <row r="845" spans="1:61" s="282" customFormat="1">
      <c r="A845" s="31"/>
      <c r="B845" s="31"/>
      <c r="C845" s="166"/>
      <c r="D845" s="261"/>
      <c r="E845" s="261"/>
      <c r="F845" s="261"/>
      <c r="G845" s="261"/>
      <c r="H845" s="261"/>
      <c r="I845" s="261"/>
      <c r="J845" s="261"/>
      <c r="K845" s="261"/>
      <c r="L845" s="33"/>
      <c r="M845" s="261"/>
      <c r="N845" s="638"/>
      <c r="O845" s="638"/>
      <c r="P845" s="34"/>
      <c r="Q845" s="35"/>
      <c r="R845" s="36"/>
      <c r="S845" s="37"/>
      <c r="T845" s="21"/>
      <c r="U845" s="495"/>
      <c r="V845" s="38"/>
      <c r="W845" s="21"/>
      <c r="X845" s="21"/>
      <c r="Y845" s="21"/>
      <c r="Z845" s="779"/>
      <c r="AA845" s="21"/>
      <c r="AB845" s="30"/>
      <c r="AC845" s="30"/>
      <c r="AD845" s="30"/>
      <c r="AE845" s="13"/>
      <c r="AF845" s="13"/>
      <c r="AG845" s="13"/>
      <c r="AH845" s="13"/>
      <c r="AI845" s="13"/>
      <c r="AJ845" s="13"/>
      <c r="AK845" s="13"/>
      <c r="AL845" s="13"/>
      <c r="AM845" s="13"/>
      <c r="AN845" s="30"/>
      <c r="AO845" s="31"/>
      <c r="AP845" s="39"/>
      <c r="AQ845" s="39"/>
      <c r="AR845" s="31"/>
      <c r="AS845" s="39"/>
      <c r="AT845" s="39"/>
      <c r="AU845" s="39"/>
      <c r="AV845" s="39"/>
      <c r="AW845" s="39"/>
      <c r="AX845" s="13"/>
      <c r="AY845" s="13"/>
      <c r="AZ845" s="13"/>
      <c r="BA845" s="13"/>
      <c r="BB845" s="291"/>
      <c r="BC845" s="302"/>
      <c r="BI845" s="287"/>
    </row>
    <row r="846" spans="1:61" s="282" customFormat="1">
      <c r="A846" s="31"/>
      <c r="B846" s="31"/>
      <c r="C846" s="166"/>
      <c r="D846" s="261"/>
      <c r="E846" s="261"/>
      <c r="F846" s="261"/>
      <c r="G846" s="261"/>
      <c r="H846" s="261"/>
      <c r="I846" s="261"/>
      <c r="J846" s="261"/>
      <c r="K846" s="261"/>
      <c r="L846" s="33"/>
      <c r="M846" s="261"/>
      <c r="N846" s="638"/>
      <c r="O846" s="638"/>
      <c r="P846" s="34"/>
      <c r="Q846" s="35"/>
      <c r="R846" s="36"/>
      <c r="S846" s="37"/>
      <c r="T846" s="21"/>
      <c r="U846" s="495"/>
      <c r="V846" s="38"/>
      <c r="W846" s="21"/>
      <c r="X846" s="21"/>
      <c r="Y846" s="21"/>
      <c r="Z846" s="779"/>
      <c r="AA846" s="21"/>
      <c r="AB846" s="30"/>
      <c r="AC846" s="30"/>
      <c r="AD846" s="30"/>
      <c r="AE846" s="13"/>
      <c r="AF846" s="13"/>
      <c r="AG846" s="13"/>
      <c r="AH846" s="13"/>
      <c r="AI846" s="13"/>
      <c r="AJ846" s="13"/>
      <c r="AK846" s="13"/>
      <c r="AL846" s="13"/>
      <c r="AM846" s="13"/>
      <c r="AN846" s="30"/>
      <c r="AO846" s="31"/>
      <c r="AP846" s="39"/>
      <c r="AQ846" s="39"/>
      <c r="AR846" s="31"/>
      <c r="AS846" s="39"/>
      <c r="AT846" s="39"/>
      <c r="AU846" s="39"/>
      <c r="AV846" s="39"/>
      <c r="AW846" s="39"/>
      <c r="AX846" s="13"/>
      <c r="AY846" s="13"/>
      <c r="AZ846" s="13"/>
      <c r="BA846" s="13"/>
      <c r="BB846" s="291"/>
      <c r="BC846" s="302"/>
      <c r="BI846" s="287"/>
    </row>
    <row r="847" spans="1:61" s="282" customFormat="1">
      <c r="A847" s="31"/>
      <c r="B847" s="31"/>
      <c r="C847" s="166"/>
      <c r="D847" s="261"/>
      <c r="E847" s="261"/>
      <c r="F847" s="261"/>
      <c r="G847" s="261"/>
      <c r="H847" s="261"/>
      <c r="I847" s="261"/>
      <c r="J847" s="261"/>
      <c r="K847" s="261"/>
      <c r="L847" s="33"/>
      <c r="M847" s="261"/>
      <c r="N847" s="638"/>
      <c r="O847" s="638"/>
      <c r="P847" s="34"/>
      <c r="Q847" s="35"/>
      <c r="R847" s="36"/>
      <c r="S847" s="37"/>
      <c r="T847" s="21"/>
      <c r="U847" s="495"/>
      <c r="V847" s="38"/>
      <c r="W847" s="21"/>
      <c r="X847" s="21"/>
      <c r="Y847" s="21"/>
      <c r="Z847" s="779"/>
      <c r="AA847" s="21"/>
      <c r="AB847" s="30"/>
      <c r="AC847" s="30"/>
      <c r="AD847" s="30"/>
      <c r="AE847" s="13"/>
      <c r="AF847" s="13"/>
      <c r="AG847" s="13"/>
      <c r="AH847" s="13"/>
      <c r="AI847" s="13"/>
      <c r="AJ847" s="13"/>
      <c r="AK847" s="13"/>
      <c r="AL847" s="13"/>
      <c r="AM847" s="13"/>
      <c r="AN847" s="30"/>
      <c r="AO847" s="31"/>
      <c r="AP847" s="39"/>
      <c r="AQ847" s="39"/>
      <c r="AR847" s="31"/>
      <c r="AS847" s="39"/>
      <c r="AT847" s="39"/>
      <c r="AU847" s="39"/>
      <c r="AV847" s="39"/>
      <c r="AW847" s="39"/>
      <c r="AX847" s="13"/>
      <c r="AY847" s="13"/>
      <c r="AZ847" s="13"/>
      <c r="BA847" s="13"/>
      <c r="BB847" s="291"/>
      <c r="BC847" s="302"/>
      <c r="BI847" s="287"/>
    </row>
    <row r="848" spans="1:61" s="282" customFormat="1">
      <c r="A848" s="31"/>
      <c r="B848" s="31"/>
      <c r="C848" s="166"/>
      <c r="D848" s="261"/>
      <c r="E848" s="261"/>
      <c r="F848" s="261"/>
      <c r="G848" s="261"/>
      <c r="H848" s="261"/>
      <c r="I848" s="261"/>
      <c r="J848" s="261"/>
      <c r="K848" s="261"/>
      <c r="L848" s="33"/>
      <c r="M848" s="261"/>
      <c r="N848" s="638"/>
      <c r="O848" s="638"/>
      <c r="P848" s="34"/>
      <c r="Q848" s="35"/>
      <c r="R848" s="36"/>
      <c r="S848" s="37"/>
      <c r="T848" s="21"/>
      <c r="U848" s="495"/>
      <c r="V848" s="38"/>
      <c r="W848" s="21"/>
      <c r="X848" s="21"/>
      <c r="Y848" s="21"/>
      <c r="Z848" s="779"/>
      <c r="AA848" s="21"/>
      <c r="AB848" s="30"/>
      <c r="AC848" s="30"/>
      <c r="AD848" s="30"/>
      <c r="AE848" s="13"/>
      <c r="AF848" s="13"/>
      <c r="AG848" s="13"/>
      <c r="AH848" s="13"/>
      <c r="AI848" s="13"/>
      <c r="AJ848" s="13"/>
      <c r="AK848" s="13"/>
      <c r="AL848" s="13"/>
      <c r="AM848" s="13"/>
      <c r="AN848" s="30"/>
      <c r="AO848" s="31"/>
      <c r="AP848" s="39"/>
      <c r="AQ848" s="39"/>
      <c r="AR848" s="31"/>
      <c r="AS848" s="39"/>
      <c r="AT848" s="39"/>
      <c r="AU848" s="39"/>
      <c r="AV848" s="39"/>
      <c r="AW848" s="39"/>
      <c r="AX848" s="13"/>
      <c r="AY848" s="13"/>
      <c r="AZ848" s="13"/>
      <c r="BA848" s="13"/>
      <c r="BB848" s="291"/>
      <c r="BC848" s="302"/>
      <c r="BI848" s="287"/>
    </row>
    <row r="849" spans="1:61" s="282" customFormat="1">
      <c r="A849" s="31"/>
      <c r="B849" s="31"/>
      <c r="C849" s="166"/>
      <c r="D849" s="261"/>
      <c r="E849" s="261"/>
      <c r="F849" s="261"/>
      <c r="G849" s="261"/>
      <c r="H849" s="261"/>
      <c r="I849" s="261"/>
      <c r="J849" s="261"/>
      <c r="K849" s="261"/>
      <c r="L849" s="33"/>
      <c r="M849" s="261"/>
      <c r="N849" s="638"/>
      <c r="O849" s="638"/>
      <c r="P849" s="34"/>
      <c r="Q849" s="35"/>
      <c r="R849" s="36"/>
      <c r="S849" s="37"/>
      <c r="T849" s="21"/>
      <c r="U849" s="495"/>
      <c r="V849" s="38"/>
      <c r="W849" s="21"/>
      <c r="X849" s="21"/>
      <c r="Y849" s="21"/>
      <c r="Z849" s="779"/>
      <c r="AA849" s="21"/>
      <c r="AB849" s="30"/>
      <c r="AC849" s="30"/>
      <c r="AD849" s="30"/>
      <c r="AE849" s="13"/>
      <c r="AF849" s="13"/>
      <c r="AG849" s="13"/>
      <c r="AH849" s="13"/>
      <c r="AI849" s="13"/>
      <c r="AJ849" s="13"/>
      <c r="AK849" s="13"/>
      <c r="AL849" s="13"/>
      <c r="AM849" s="13"/>
      <c r="AN849" s="30"/>
      <c r="AO849" s="31"/>
      <c r="AP849" s="39"/>
      <c r="AQ849" s="39"/>
      <c r="AR849" s="31"/>
      <c r="AS849" s="39"/>
      <c r="AT849" s="39"/>
      <c r="AU849" s="39"/>
      <c r="AV849" s="39"/>
      <c r="AW849" s="39"/>
      <c r="AX849" s="13"/>
      <c r="AY849" s="13"/>
      <c r="AZ849" s="13"/>
      <c r="BA849" s="13"/>
      <c r="BB849" s="291"/>
      <c r="BC849" s="302"/>
      <c r="BI849" s="287"/>
    </row>
    <row r="850" spans="1:61" s="282" customFormat="1">
      <c r="A850" s="31"/>
      <c r="B850" s="31"/>
      <c r="C850" s="166"/>
      <c r="D850" s="261"/>
      <c r="E850" s="261"/>
      <c r="F850" s="261"/>
      <c r="G850" s="261"/>
      <c r="H850" s="261"/>
      <c r="I850" s="261"/>
      <c r="J850" s="261"/>
      <c r="K850" s="261"/>
      <c r="L850" s="33"/>
      <c r="M850" s="261"/>
      <c r="N850" s="638"/>
      <c r="O850" s="638"/>
      <c r="P850" s="34"/>
      <c r="Q850" s="35"/>
      <c r="R850" s="36"/>
      <c r="S850" s="37"/>
      <c r="T850" s="21"/>
      <c r="U850" s="495"/>
      <c r="V850" s="38"/>
      <c r="W850" s="21"/>
      <c r="X850" s="21"/>
      <c r="Y850" s="21"/>
      <c r="Z850" s="779"/>
      <c r="AA850" s="21"/>
      <c r="AB850" s="30"/>
      <c r="AC850" s="30"/>
      <c r="AD850" s="30"/>
      <c r="AE850" s="13"/>
      <c r="AF850" s="13"/>
      <c r="AG850" s="13"/>
      <c r="AH850" s="13"/>
      <c r="AI850" s="13"/>
      <c r="AJ850" s="13"/>
      <c r="AK850" s="13"/>
      <c r="AL850" s="13"/>
      <c r="AM850" s="13"/>
      <c r="AN850" s="30"/>
      <c r="AO850" s="31"/>
      <c r="AP850" s="39"/>
      <c r="AQ850" s="39"/>
      <c r="AR850" s="31"/>
      <c r="AS850" s="39"/>
      <c r="AT850" s="39"/>
      <c r="AU850" s="39"/>
      <c r="AV850" s="39"/>
      <c r="AW850" s="39"/>
      <c r="AX850" s="13"/>
      <c r="AY850" s="13"/>
      <c r="AZ850" s="13"/>
      <c r="BA850" s="13"/>
      <c r="BB850" s="291"/>
      <c r="BC850" s="302"/>
      <c r="BI850" s="287"/>
    </row>
    <row r="851" spans="1:61" s="282" customFormat="1">
      <c r="A851" s="31"/>
      <c r="B851" s="31"/>
      <c r="C851" s="166"/>
      <c r="D851" s="261"/>
      <c r="E851" s="261"/>
      <c r="F851" s="261"/>
      <c r="G851" s="261"/>
      <c r="H851" s="261"/>
      <c r="I851" s="261"/>
      <c r="J851" s="261"/>
      <c r="K851" s="261"/>
      <c r="L851" s="33"/>
      <c r="M851" s="261"/>
      <c r="N851" s="638"/>
      <c r="O851" s="638"/>
      <c r="P851" s="34"/>
      <c r="Q851" s="35"/>
      <c r="R851" s="36"/>
      <c r="S851" s="37"/>
      <c r="T851" s="21"/>
      <c r="U851" s="495"/>
      <c r="V851" s="38"/>
      <c r="W851" s="21"/>
      <c r="X851" s="21"/>
      <c r="Y851" s="21"/>
      <c r="Z851" s="779"/>
      <c r="AA851" s="21"/>
      <c r="AB851" s="30"/>
      <c r="AC851" s="30"/>
      <c r="AD851" s="30"/>
      <c r="AE851" s="13"/>
      <c r="AF851" s="13"/>
      <c r="AG851" s="13"/>
      <c r="AH851" s="13"/>
      <c r="AI851" s="13"/>
      <c r="AJ851" s="13"/>
      <c r="AK851" s="13"/>
      <c r="AL851" s="13"/>
      <c r="AM851" s="13"/>
      <c r="AN851" s="30"/>
      <c r="AO851" s="31"/>
      <c r="AP851" s="39"/>
      <c r="AQ851" s="39"/>
      <c r="AR851" s="31"/>
      <c r="AS851" s="39"/>
      <c r="AT851" s="39"/>
      <c r="AU851" s="39"/>
      <c r="AV851" s="39"/>
      <c r="AW851" s="39"/>
      <c r="AX851" s="13"/>
      <c r="AY851" s="13"/>
      <c r="AZ851" s="13"/>
      <c r="BA851" s="13"/>
      <c r="BB851" s="291"/>
      <c r="BC851" s="302"/>
      <c r="BI851" s="287"/>
    </row>
    <row r="852" spans="1:61" s="282" customFormat="1">
      <c r="A852" s="31"/>
      <c r="B852" s="31"/>
      <c r="C852" s="166"/>
      <c r="D852" s="261"/>
      <c r="E852" s="261"/>
      <c r="F852" s="261"/>
      <c r="G852" s="261"/>
      <c r="H852" s="261"/>
      <c r="I852" s="261"/>
      <c r="J852" s="261"/>
      <c r="K852" s="261"/>
      <c r="L852" s="33"/>
      <c r="M852" s="261"/>
      <c r="N852" s="638"/>
      <c r="O852" s="638"/>
      <c r="P852" s="34"/>
      <c r="Q852" s="35"/>
      <c r="R852" s="36"/>
      <c r="S852" s="37"/>
      <c r="T852" s="21"/>
      <c r="U852" s="495"/>
      <c r="V852" s="38"/>
      <c r="W852" s="21"/>
      <c r="X852" s="21"/>
      <c r="Y852" s="21"/>
      <c r="Z852" s="779"/>
      <c r="AA852" s="21"/>
      <c r="AB852" s="30"/>
      <c r="AC852" s="30"/>
      <c r="AD852" s="30"/>
      <c r="AE852" s="13"/>
      <c r="AF852" s="13"/>
      <c r="AG852" s="13"/>
      <c r="AH852" s="13"/>
      <c r="AI852" s="13"/>
      <c r="AJ852" s="13"/>
      <c r="AK852" s="13"/>
      <c r="AL852" s="13"/>
      <c r="AM852" s="13"/>
      <c r="AN852" s="30"/>
      <c r="AO852" s="31"/>
      <c r="AP852" s="39"/>
      <c r="AQ852" s="39"/>
      <c r="AR852" s="31"/>
      <c r="AS852" s="39"/>
      <c r="AT852" s="39"/>
      <c r="AU852" s="39"/>
      <c r="AV852" s="39"/>
      <c r="AW852" s="39"/>
      <c r="AX852" s="13"/>
      <c r="AY852" s="13"/>
      <c r="AZ852" s="13"/>
      <c r="BA852" s="13"/>
      <c r="BB852" s="291"/>
      <c r="BC852" s="302"/>
      <c r="BI852" s="287"/>
    </row>
    <row r="853" spans="1:61" s="282" customFormat="1">
      <c r="A853" s="31"/>
      <c r="B853" s="31"/>
      <c r="C853" s="166"/>
      <c r="D853" s="261"/>
      <c r="E853" s="261"/>
      <c r="F853" s="261"/>
      <c r="G853" s="261"/>
      <c r="H853" s="261"/>
      <c r="I853" s="261"/>
      <c r="J853" s="261"/>
      <c r="K853" s="261"/>
      <c r="L853" s="33"/>
      <c r="M853" s="261"/>
      <c r="N853" s="638"/>
      <c r="O853" s="638"/>
      <c r="P853" s="34"/>
      <c r="Q853" s="35"/>
      <c r="R853" s="36"/>
      <c r="S853" s="37"/>
      <c r="T853" s="21"/>
      <c r="U853" s="495"/>
      <c r="V853" s="38"/>
      <c r="W853" s="21"/>
      <c r="X853" s="21"/>
      <c r="Y853" s="21"/>
      <c r="Z853" s="779"/>
      <c r="AA853" s="21"/>
      <c r="AB853" s="30"/>
      <c r="AC853" s="30"/>
      <c r="AD853" s="30"/>
      <c r="AE853" s="13"/>
      <c r="AF853" s="13"/>
      <c r="AG853" s="13"/>
      <c r="AH853" s="13"/>
      <c r="AI853" s="13"/>
      <c r="AJ853" s="13"/>
      <c r="AK853" s="13"/>
      <c r="AL853" s="13"/>
      <c r="AM853" s="13"/>
      <c r="AN853" s="30"/>
      <c r="AO853" s="31"/>
      <c r="AP853" s="39"/>
      <c r="AQ853" s="39"/>
      <c r="AR853" s="31"/>
      <c r="AS853" s="39"/>
      <c r="AT853" s="39"/>
      <c r="AU853" s="39"/>
      <c r="AV853" s="39"/>
      <c r="AW853" s="39"/>
      <c r="AX853" s="13"/>
      <c r="AY853" s="13"/>
      <c r="AZ853" s="13"/>
      <c r="BA853" s="13"/>
      <c r="BB853" s="291"/>
      <c r="BC853" s="302"/>
      <c r="BI853" s="287"/>
    </row>
    <row r="854" spans="1:61" s="282" customFormat="1">
      <c r="A854" s="31"/>
      <c r="B854" s="31"/>
      <c r="C854" s="166"/>
      <c r="D854" s="261"/>
      <c r="E854" s="261"/>
      <c r="F854" s="261"/>
      <c r="G854" s="261"/>
      <c r="H854" s="261"/>
      <c r="I854" s="261"/>
      <c r="J854" s="261"/>
      <c r="K854" s="261"/>
      <c r="L854" s="33"/>
      <c r="M854" s="261"/>
      <c r="N854" s="638"/>
      <c r="O854" s="638"/>
      <c r="P854" s="34"/>
      <c r="Q854" s="35"/>
      <c r="R854" s="36"/>
      <c r="S854" s="37"/>
      <c r="T854" s="21"/>
      <c r="U854" s="495"/>
      <c r="V854" s="38"/>
      <c r="W854" s="21"/>
      <c r="X854" s="21"/>
      <c r="Y854" s="21"/>
      <c r="Z854" s="779"/>
      <c r="AA854" s="21"/>
      <c r="AB854" s="30"/>
      <c r="AC854" s="30"/>
      <c r="AD854" s="30"/>
      <c r="AE854" s="13"/>
      <c r="AF854" s="13"/>
      <c r="AG854" s="13"/>
      <c r="AH854" s="13"/>
      <c r="AI854" s="13"/>
      <c r="AJ854" s="13"/>
      <c r="AK854" s="13"/>
      <c r="AL854" s="13"/>
      <c r="AM854" s="13"/>
      <c r="AN854" s="30"/>
      <c r="AO854" s="31"/>
      <c r="AP854" s="39"/>
      <c r="AQ854" s="39"/>
      <c r="AR854" s="31"/>
      <c r="AS854" s="39"/>
      <c r="AT854" s="39"/>
      <c r="AU854" s="39"/>
      <c r="AV854" s="39"/>
      <c r="AW854" s="39"/>
      <c r="AX854" s="13"/>
      <c r="AY854" s="13"/>
      <c r="AZ854" s="13"/>
      <c r="BA854" s="13"/>
      <c r="BB854" s="291"/>
      <c r="BC854" s="302"/>
      <c r="BI854" s="287"/>
    </row>
    <row r="855" spans="1:61" s="282" customFormat="1">
      <c r="A855" s="31"/>
      <c r="B855" s="31"/>
      <c r="C855" s="166"/>
      <c r="D855" s="261"/>
      <c r="E855" s="261"/>
      <c r="F855" s="261"/>
      <c r="G855" s="261"/>
      <c r="H855" s="261"/>
      <c r="I855" s="261"/>
      <c r="J855" s="261"/>
      <c r="K855" s="261"/>
      <c r="L855" s="33"/>
      <c r="M855" s="261"/>
      <c r="N855" s="638"/>
      <c r="O855" s="638"/>
      <c r="P855" s="34"/>
      <c r="Q855" s="35"/>
      <c r="R855" s="36"/>
      <c r="S855" s="37"/>
      <c r="T855" s="21"/>
      <c r="U855" s="495"/>
      <c r="V855" s="38"/>
      <c r="W855" s="21"/>
      <c r="X855" s="21"/>
      <c r="Y855" s="21"/>
      <c r="Z855" s="779"/>
      <c r="AA855" s="21"/>
      <c r="AB855" s="30"/>
      <c r="AC855" s="30"/>
      <c r="AD855" s="30"/>
      <c r="AE855" s="13"/>
      <c r="AF855" s="13"/>
      <c r="AG855" s="13"/>
      <c r="AH855" s="13"/>
      <c r="AI855" s="13"/>
      <c r="AJ855" s="13"/>
      <c r="AK855" s="13"/>
      <c r="AL855" s="13"/>
      <c r="AM855" s="13"/>
      <c r="AN855" s="30"/>
      <c r="AO855" s="31"/>
      <c r="AP855" s="39"/>
      <c r="AQ855" s="39"/>
      <c r="AR855" s="31"/>
      <c r="AS855" s="39"/>
      <c r="AT855" s="39"/>
      <c r="AU855" s="39"/>
      <c r="AV855" s="39"/>
      <c r="AW855" s="39"/>
      <c r="AX855" s="13"/>
      <c r="AY855" s="13"/>
      <c r="AZ855" s="13"/>
      <c r="BA855" s="13"/>
      <c r="BB855" s="291"/>
      <c r="BC855" s="302"/>
      <c r="BI855" s="287"/>
    </row>
    <row r="856" spans="1:61" s="282" customFormat="1">
      <c r="A856" s="31"/>
      <c r="B856" s="31"/>
      <c r="C856" s="166"/>
      <c r="D856" s="261"/>
      <c r="E856" s="261"/>
      <c r="F856" s="261"/>
      <c r="G856" s="261"/>
      <c r="H856" s="261"/>
      <c r="I856" s="261"/>
      <c r="J856" s="261"/>
      <c r="K856" s="261"/>
      <c r="L856" s="33"/>
      <c r="M856" s="261"/>
      <c r="N856" s="638"/>
      <c r="O856" s="638"/>
      <c r="P856" s="34"/>
      <c r="Q856" s="35"/>
      <c r="R856" s="36"/>
      <c r="S856" s="37"/>
      <c r="T856" s="21"/>
      <c r="U856" s="495"/>
      <c r="V856" s="38"/>
      <c r="W856" s="21"/>
      <c r="X856" s="21"/>
      <c r="Y856" s="21"/>
      <c r="Z856" s="779"/>
      <c r="AA856" s="21"/>
      <c r="AB856" s="30"/>
      <c r="AC856" s="30"/>
      <c r="AD856" s="30"/>
      <c r="AE856" s="13"/>
      <c r="AF856" s="13"/>
      <c r="AG856" s="13"/>
      <c r="AH856" s="13"/>
      <c r="AI856" s="13"/>
      <c r="AJ856" s="13"/>
      <c r="AK856" s="13"/>
      <c r="AL856" s="13"/>
      <c r="AM856" s="13"/>
      <c r="AN856" s="30"/>
      <c r="AO856" s="31"/>
      <c r="AP856" s="39"/>
      <c r="AQ856" s="39"/>
      <c r="AR856" s="31"/>
      <c r="AS856" s="39"/>
      <c r="AT856" s="39"/>
      <c r="AU856" s="39"/>
      <c r="AV856" s="39"/>
      <c r="AW856" s="39"/>
      <c r="AX856" s="13"/>
      <c r="AY856" s="13"/>
      <c r="AZ856" s="13"/>
      <c r="BA856" s="13"/>
      <c r="BB856" s="291"/>
      <c r="BC856" s="302"/>
      <c r="BI856" s="287"/>
    </row>
    <row r="857" spans="1:61" s="282" customFormat="1">
      <c r="A857" s="31"/>
      <c r="B857" s="31"/>
      <c r="C857" s="166"/>
      <c r="D857" s="261"/>
      <c r="E857" s="261"/>
      <c r="F857" s="261"/>
      <c r="G857" s="261"/>
      <c r="H857" s="261"/>
      <c r="I857" s="261"/>
      <c r="J857" s="261"/>
      <c r="K857" s="261"/>
      <c r="L857" s="33"/>
      <c r="M857" s="261"/>
      <c r="N857" s="638"/>
      <c r="O857" s="638"/>
      <c r="P857" s="34"/>
      <c r="Q857" s="35"/>
      <c r="R857" s="36"/>
      <c r="S857" s="37"/>
      <c r="T857" s="21"/>
      <c r="U857" s="495"/>
      <c r="V857" s="38"/>
      <c r="W857" s="21"/>
      <c r="X857" s="21"/>
      <c r="Y857" s="21"/>
      <c r="Z857" s="779"/>
      <c r="AA857" s="21"/>
      <c r="AB857" s="30"/>
      <c r="AC857" s="30"/>
      <c r="AD857" s="30"/>
      <c r="AE857" s="13"/>
      <c r="AF857" s="13"/>
      <c r="AG857" s="13"/>
      <c r="AH857" s="13"/>
      <c r="AI857" s="13"/>
      <c r="AJ857" s="13"/>
      <c r="AK857" s="13"/>
      <c r="AL857" s="13"/>
      <c r="AM857" s="13"/>
      <c r="AN857" s="30"/>
      <c r="AO857" s="31"/>
      <c r="AP857" s="39"/>
      <c r="AQ857" s="39"/>
      <c r="AR857" s="31"/>
      <c r="AS857" s="39"/>
      <c r="AT857" s="39"/>
      <c r="AU857" s="39"/>
      <c r="AV857" s="39"/>
      <c r="AW857" s="39"/>
      <c r="AX857" s="13"/>
      <c r="AY857" s="13"/>
      <c r="AZ857" s="13"/>
      <c r="BA857" s="13"/>
      <c r="BB857" s="291"/>
      <c r="BC857" s="302"/>
      <c r="BI857" s="287"/>
    </row>
    <row r="858" spans="1:61" s="282" customFormat="1">
      <c r="A858" s="31"/>
      <c r="B858" s="31"/>
      <c r="C858" s="166"/>
      <c r="D858" s="261"/>
      <c r="E858" s="261"/>
      <c r="F858" s="261"/>
      <c r="G858" s="261"/>
      <c r="H858" s="261"/>
      <c r="I858" s="261"/>
      <c r="J858" s="261"/>
      <c r="K858" s="261"/>
      <c r="L858" s="33"/>
      <c r="M858" s="261"/>
      <c r="N858" s="638"/>
      <c r="O858" s="638"/>
      <c r="P858" s="34"/>
      <c r="Q858" s="35"/>
      <c r="R858" s="36"/>
      <c r="S858" s="37"/>
      <c r="T858" s="21"/>
      <c r="U858" s="495"/>
      <c r="V858" s="38"/>
      <c r="W858" s="21"/>
      <c r="X858" s="21"/>
      <c r="Y858" s="21"/>
      <c r="Z858" s="779"/>
      <c r="AA858" s="21"/>
      <c r="AB858" s="30"/>
      <c r="AC858" s="30"/>
      <c r="AD858" s="30"/>
      <c r="AE858" s="13"/>
      <c r="AF858" s="13"/>
      <c r="AG858" s="13"/>
      <c r="AH858" s="13"/>
      <c r="AI858" s="13"/>
      <c r="AJ858" s="13"/>
      <c r="AK858" s="13"/>
      <c r="AL858" s="13"/>
      <c r="AM858" s="13"/>
      <c r="AN858" s="30"/>
      <c r="AO858" s="31"/>
      <c r="AP858" s="39"/>
      <c r="AQ858" s="39"/>
      <c r="AR858" s="31"/>
      <c r="AS858" s="39"/>
      <c r="AT858" s="39"/>
      <c r="AU858" s="39"/>
      <c r="AV858" s="39"/>
      <c r="AW858" s="39"/>
      <c r="AX858" s="13"/>
      <c r="AY858" s="13"/>
      <c r="AZ858" s="13"/>
      <c r="BA858" s="13"/>
      <c r="BB858" s="291"/>
      <c r="BC858" s="302"/>
      <c r="BI858" s="287"/>
    </row>
    <row r="859" spans="1:61" s="282" customFormat="1">
      <c r="A859" s="31"/>
      <c r="B859" s="31"/>
      <c r="C859" s="166"/>
      <c r="D859" s="261"/>
      <c r="E859" s="261"/>
      <c r="F859" s="261"/>
      <c r="G859" s="261"/>
      <c r="H859" s="261"/>
      <c r="I859" s="261"/>
      <c r="J859" s="261"/>
      <c r="K859" s="261"/>
      <c r="L859" s="33"/>
      <c r="M859" s="261"/>
      <c r="N859" s="638"/>
      <c r="O859" s="638"/>
      <c r="P859" s="34"/>
      <c r="Q859" s="35"/>
      <c r="R859" s="36"/>
      <c r="S859" s="37"/>
      <c r="T859" s="21"/>
      <c r="U859" s="495"/>
      <c r="V859" s="38"/>
      <c r="W859" s="21"/>
      <c r="X859" s="21"/>
      <c r="Y859" s="21"/>
      <c r="Z859" s="779"/>
      <c r="AA859" s="21"/>
      <c r="AB859" s="30"/>
      <c r="AC859" s="30"/>
      <c r="AD859" s="30"/>
      <c r="AE859" s="13"/>
      <c r="AF859" s="13"/>
      <c r="AG859" s="13"/>
      <c r="AH859" s="13"/>
      <c r="AI859" s="13"/>
      <c r="AJ859" s="13"/>
      <c r="AK859" s="13"/>
      <c r="AL859" s="13"/>
      <c r="AM859" s="13"/>
      <c r="AN859" s="30"/>
      <c r="AO859" s="31"/>
      <c r="AP859" s="39"/>
      <c r="AQ859" s="39"/>
      <c r="AR859" s="31"/>
      <c r="AS859" s="39"/>
      <c r="AT859" s="39"/>
      <c r="AU859" s="39"/>
      <c r="AV859" s="39"/>
      <c r="AW859" s="39"/>
      <c r="AX859" s="13"/>
      <c r="AY859" s="13"/>
      <c r="AZ859" s="13"/>
      <c r="BA859" s="13"/>
      <c r="BB859" s="291"/>
      <c r="BC859" s="302"/>
      <c r="BI859" s="287"/>
    </row>
    <row r="860" spans="1:61" s="282" customFormat="1">
      <c r="A860" s="31"/>
      <c r="B860" s="31"/>
      <c r="C860" s="166"/>
      <c r="D860" s="261"/>
      <c r="E860" s="261"/>
      <c r="F860" s="261"/>
      <c r="G860" s="261"/>
      <c r="H860" s="261"/>
      <c r="I860" s="261"/>
      <c r="J860" s="261"/>
      <c r="K860" s="261"/>
      <c r="L860" s="33"/>
      <c r="M860" s="261"/>
      <c r="N860" s="638"/>
      <c r="O860" s="638"/>
      <c r="P860" s="34"/>
      <c r="Q860" s="35"/>
      <c r="R860" s="36"/>
      <c r="S860" s="37"/>
      <c r="T860" s="21"/>
      <c r="U860" s="495"/>
      <c r="V860" s="38"/>
      <c r="W860" s="21"/>
      <c r="X860" s="21"/>
      <c r="Y860" s="21"/>
      <c r="Z860" s="779"/>
      <c r="AA860" s="21"/>
      <c r="AB860" s="30"/>
      <c r="AC860" s="30"/>
      <c r="AD860" s="30"/>
      <c r="AE860" s="13"/>
      <c r="AF860" s="13"/>
      <c r="AG860" s="13"/>
      <c r="AH860" s="13"/>
      <c r="AI860" s="13"/>
      <c r="AJ860" s="13"/>
      <c r="AK860" s="13"/>
      <c r="AL860" s="13"/>
      <c r="AM860" s="13"/>
      <c r="AN860" s="30"/>
      <c r="AO860" s="31"/>
      <c r="AP860" s="39"/>
      <c r="AQ860" s="39"/>
      <c r="AR860" s="31"/>
      <c r="AS860" s="39"/>
      <c r="AT860" s="39"/>
      <c r="AU860" s="39"/>
      <c r="AV860" s="39"/>
      <c r="AW860" s="39"/>
      <c r="AX860" s="13"/>
      <c r="AY860" s="13"/>
      <c r="AZ860" s="13"/>
      <c r="BA860" s="13"/>
      <c r="BB860" s="291"/>
      <c r="BC860" s="302"/>
      <c r="BI860" s="287"/>
    </row>
    <row r="861" spans="1:61" s="282" customFormat="1">
      <c r="A861" s="31"/>
      <c r="B861" s="31"/>
      <c r="C861" s="166"/>
      <c r="D861" s="261"/>
      <c r="E861" s="261"/>
      <c r="F861" s="261"/>
      <c r="G861" s="261"/>
      <c r="H861" s="261"/>
      <c r="I861" s="261"/>
      <c r="J861" s="261"/>
      <c r="K861" s="261"/>
      <c r="L861" s="33"/>
      <c r="M861" s="261"/>
      <c r="N861" s="638"/>
      <c r="O861" s="638"/>
      <c r="P861" s="34"/>
      <c r="Q861" s="35"/>
      <c r="R861" s="36"/>
      <c r="S861" s="37"/>
      <c r="T861" s="21"/>
      <c r="U861" s="495"/>
      <c r="V861" s="38"/>
      <c r="W861" s="21"/>
      <c r="X861" s="21"/>
      <c r="Y861" s="21"/>
      <c r="Z861" s="779"/>
      <c r="AA861" s="21"/>
      <c r="AB861" s="30"/>
      <c r="AC861" s="30"/>
      <c r="AD861" s="30"/>
      <c r="AE861" s="13"/>
      <c r="AF861" s="13"/>
      <c r="AG861" s="13"/>
      <c r="AH861" s="13"/>
      <c r="AI861" s="13"/>
      <c r="AJ861" s="13"/>
      <c r="AK861" s="13"/>
      <c r="AL861" s="13"/>
      <c r="AM861" s="13"/>
      <c r="AN861" s="30"/>
      <c r="AO861" s="31"/>
      <c r="AP861" s="39"/>
      <c r="AQ861" s="39"/>
      <c r="AR861" s="31"/>
      <c r="AS861" s="39"/>
      <c r="AT861" s="39"/>
      <c r="AU861" s="39"/>
      <c r="AV861" s="39"/>
      <c r="AW861" s="39"/>
      <c r="AX861" s="13"/>
      <c r="AY861" s="13"/>
      <c r="AZ861" s="13"/>
      <c r="BA861" s="13"/>
      <c r="BB861" s="291"/>
      <c r="BC861" s="302"/>
      <c r="BI861" s="287"/>
    </row>
    <row r="862" spans="1:61" s="282" customFormat="1">
      <c r="A862" s="31"/>
      <c r="B862" s="31"/>
      <c r="C862" s="166"/>
      <c r="D862" s="261"/>
      <c r="E862" s="261"/>
      <c r="F862" s="261"/>
      <c r="G862" s="261"/>
      <c r="H862" s="261"/>
      <c r="I862" s="261"/>
      <c r="J862" s="261"/>
      <c r="K862" s="261"/>
      <c r="L862" s="33"/>
      <c r="M862" s="261"/>
      <c r="N862" s="638"/>
      <c r="O862" s="638"/>
      <c r="P862" s="34"/>
      <c r="Q862" s="35"/>
      <c r="R862" s="36"/>
      <c r="S862" s="37"/>
      <c r="T862" s="21"/>
      <c r="U862" s="495"/>
      <c r="V862" s="38"/>
      <c r="W862" s="21"/>
      <c r="X862" s="21"/>
      <c r="Y862" s="21"/>
      <c r="Z862" s="779"/>
      <c r="AA862" s="21"/>
      <c r="AB862" s="30"/>
      <c r="AC862" s="30"/>
      <c r="AD862" s="30"/>
      <c r="AE862" s="13"/>
      <c r="AF862" s="13"/>
      <c r="AG862" s="13"/>
      <c r="AH862" s="13"/>
      <c r="AI862" s="13"/>
      <c r="AJ862" s="13"/>
      <c r="AK862" s="13"/>
      <c r="AL862" s="13"/>
      <c r="AM862" s="13"/>
      <c r="AN862" s="30"/>
      <c r="AO862" s="31"/>
      <c r="AP862" s="39"/>
      <c r="AQ862" s="39"/>
      <c r="AR862" s="31"/>
      <c r="AS862" s="39"/>
      <c r="AT862" s="39"/>
      <c r="AU862" s="39"/>
      <c r="AV862" s="39"/>
      <c r="AW862" s="39"/>
      <c r="AX862" s="13"/>
      <c r="AY862" s="13"/>
      <c r="AZ862" s="13"/>
      <c r="BA862" s="13"/>
      <c r="BB862" s="291"/>
      <c r="BC862" s="302"/>
      <c r="BI862" s="287"/>
    </row>
    <row r="863" spans="1:61" s="282" customFormat="1">
      <c r="A863" s="31"/>
      <c r="B863" s="31"/>
      <c r="C863" s="166"/>
      <c r="D863" s="261"/>
      <c r="E863" s="261"/>
      <c r="F863" s="261"/>
      <c r="G863" s="261"/>
      <c r="H863" s="261"/>
      <c r="I863" s="261"/>
      <c r="J863" s="261"/>
      <c r="K863" s="261"/>
      <c r="L863" s="33"/>
      <c r="M863" s="261"/>
      <c r="N863" s="638"/>
      <c r="O863" s="638"/>
      <c r="P863" s="34"/>
      <c r="Q863" s="35"/>
      <c r="R863" s="36"/>
      <c r="S863" s="37"/>
      <c r="T863" s="21"/>
      <c r="U863" s="495"/>
      <c r="V863" s="38"/>
      <c r="W863" s="21"/>
      <c r="X863" s="21"/>
      <c r="Y863" s="21"/>
      <c r="Z863" s="779"/>
      <c r="AA863" s="21"/>
      <c r="AB863" s="30"/>
      <c r="AC863" s="30"/>
      <c r="AD863" s="30"/>
      <c r="AE863" s="13"/>
      <c r="AF863" s="13"/>
      <c r="AG863" s="13"/>
      <c r="AH863" s="13"/>
      <c r="AI863" s="13"/>
      <c r="AJ863" s="13"/>
      <c r="AK863" s="13"/>
      <c r="AL863" s="13"/>
      <c r="AM863" s="13"/>
      <c r="AN863" s="30"/>
      <c r="AO863" s="31"/>
      <c r="AP863" s="39"/>
      <c r="AQ863" s="39"/>
      <c r="AR863" s="31"/>
      <c r="AS863" s="39"/>
      <c r="AT863" s="39"/>
      <c r="AU863" s="39"/>
      <c r="AV863" s="39"/>
      <c r="AW863" s="39"/>
      <c r="AX863" s="13"/>
      <c r="AY863" s="13"/>
      <c r="AZ863" s="13"/>
      <c r="BA863" s="13"/>
      <c r="BB863" s="291"/>
      <c r="BC863" s="302"/>
      <c r="BI863" s="287"/>
    </row>
    <row r="864" spans="1:61" s="282" customFormat="1">
      <c r="A864" s="31"/>
      <c r="B864" s="31"/>
      <c r="C864" s="166"/>
      <c r="D864" s="261"/>
      <c r="E864" s="261"/>
      <c r="F864" s="261"/>
      <c r="G864" s="261"/>
      <c r="H864" s="261"/>
      <c r="I864" s="261"/>
      <c r="J864" s="261"/>
      <c r="K864" s="261"/>
      <c r="L864" s="33"/>
      <c r="M864" s="261"/>
      <c r="N864" s="638"/>
      <c r="O864" s="638"/>
      <c r="P864" s="34"/>
      <c r="Q864" s="35"/>
      <c r="R864" s="36"/>
      <c r="S864" s="37"/>
      <c r="T864" s="21"/>
      <c r="U864" s="495"/>
      <c r="V864" s="38"/>
      <c r="W864" s="21"/>
      <c r="X864" s="21"/>
      <c r="Y864" s="21"/>
      <c r="Z864" s="779"/>
      <c r="AA864" s="21"/>
      <c r="AB864" s="30"/>
      <c r="AC864" s="30"/>
      <c r="AD864" s="30"/>
      <c r="AE864" s="13"/>
      <c r="AF864" s="13"/>
      <c r="AG864" s="13"/>
      <c r="AH864" s="13"/>
      <c r="AI864" s="13"/>
      <c r="AJ864" s="13"/>
      <c r="AK864" s="13"/>
      <c r="AL864" s="13"/>
      <c r="AM864" s="13"/>
      <c r="AN864" s="30"/>
      <c r="AO864" s="31"/>
      <c r="AP864" s="39"/>
      <c r="AQ864" s="39"/>
      <c r="AR864" s="31"/>
      <c r="AS864" s="39"/>
      <c r="AT864" s="39"/>
      <c r="AU864" s="39"/>
      <c r="AV864" s="39"/>
      <c r="AW864" s="39"/>
      <c r="AX864" s="13"/>
      <c r="AY864" s="13"/>
      <c r="AZ864" s="13"/>
      <c r="BA864" s="13"/>
      <c r="BB864" s="291"/>
      <c r="BC864" s="302"/>
      <c r="BI864" s="287"/>
    </row>
    <row r="865" spans="1:61" s="282" customFormat="1">
      <c r="A865" s="31"/>
      <c r="B865" s="31"/>
      <c r="C865" s="166"/>
      <c r="D865" s="261"/>
      <c r="E865" s="261"/>
      <c r="F865" s="261"/>
      <c r="G865" s="261"/>
      <c r="H865" s="261"/>
      <c r="I865" s="261"/>
      <c r="J865" s="261"/>
      <c r="K865" s="261"/>
      <c r="L865" s="33"/>
      <c r="M865" s="261"/>
      <c r="N865" s="638"/>
      <c r="O865" s="638"/>
      <c r="P865" s="34"/>
      <c r="Q865" s="35"/>
      <c r="R865" s="36"/>
      <c r="S865" s="37"/>
      <c r="T865" s="21"/>
      <c r="U865" s="495"/>
      <c r="V865" s="38"/>
      <c r="W865" s="21"/>
      <c r="X865" s="21"/>
      <c r="Y865" s="21"/>
      <c r="Z865" s="779"/>
      <c r="AA865" s="21"/>
      <c r="AB865" s="30"/>
      <c r="AC865" s="30"/>
      <c r="AD865" s="30"/>
      <c r="AE865" s="13"/>
      <c r="AF865" s="13"/>
      <c r="AG865" s="13"/>
      <c r="AH865" s="13"/>
      <c r="AI865" s="13"/>
      <c r="AJ865" s="13"/>
      <c r="AK865" s="13"/>
      <c r="AL865" s="13"/>
      <c r="AM865" s="13"/>
      <c r="AN865" s="30"/>
      <c r="AO865" s="31"/>
      <c r="AP865" s="39"/>
      <c r="AQ865" s="39"/>
      <c r="AR865" s="31"/>
      <c r="AS865" s="39"/>
      <c r="AT865" s="39"/>
      <c r="AU865" s="39"/>
      <c r="AV865" s="39"/>
      <c r="AW865" s="39"/>
      <c r="AX865" s="13"/>
      <c r="AY865" s="13"/>
      <c r="AZ865" s="13"/>
      <c r="BA865" s="13"/>
      <c r="BB865" s="291"/>
      <c r="BC865" s="302"/>
      <c r="BI865" s="287"/>
    </row>
    <row r="866" spans="1:61" s="282" customFormat="1">
      <c r="A866" s="31"/>
      <c r="B866" s="31"/>
      <c r="C866" s="166"/>
      <c r="D866" s="261"/>
      <c r="E866" s="261"/>
      <c r="F866" s="261"/>
      <c r="G866" s="261"/>
      <c r="H866" s="261"/>
      <c r="I866" s="261"/>
      <c r="J866" s="261"/>
      <c r="K866" s="261"/>
      <c r="L866" s="33"/>
      <c r="M866" s="261"/>
      <c r="N866" s="638"/>
      <c r="O866" s="638"/>
      <c r="P866" s="34"/>
      <c r="Q866" s="35"/>
      <c r="R866" s="36"/>
      <c r="S866" s="37"/>
      <c r="T866" s="21"/>
      <c r="U866" s="495"/>
      <c r="V866" s="38"/>
      <c r="W866" s="21"/>
      <c r="X866" s="21"/>
      <c r="Y866" s="21"/>
      <c r="Z866" s="779"/>
      <c r="AA866" s="21"/>
      <c r="AB866" s="30"/>
      <c r="AC866" s="30"/>
      <c r="AD866" s="30"/>
      <c r="AE866" s="13"/>
      <c r="AF866" s="13"/>
      <c r="AG866" s="13"/>
      <c r="AH866" s="13"/>
      <c r="AI866" s="13"/>
      <c r="AJ866" s="13"/>
      <c r="AK866" s="13"/>
      <c r="AL866" s="13"/>
      <c r="AM866" s="13"/>
      <c r="AN866" s="30"/>
      <c r="AO866" s="31"/>
      <c r="AP866" s="39"/>
      <c r="AQ866" s="39"/>
      <c r="AR866" s="31"/>
      <c r="AS866" s="39"/>
      <c r="AT866" s="39"/>
      <c r="AU866" s="39"/>
      <c r="AV866" s="39"/>
      <c r="AW866" s="39"/>
      <c r="AX866" s="13"/>
      <c r="AY866" s="13"/>
      <c r="AZ866" s="13"/>
      <c r="BA866" s="13"/>
      <c r="BB866" s="291"/>
      <c r="BC866" s="302"/>
      <c r="BI866" s="287"/>
    </row>
    <row r="867" spans="1:61" s="282" customFormat="1">
      <c r="A867" s="31"/>
      <c r="B867" s="31"/>
      <c r="C867" s="166"/>
      <c r="D867" s="261"/>
      <c r="E867" s="261"/>
      <c r="F867" s="261"/>
      <c r="G867" s="261"/>
      <c r="H867" s="261"/>
      <c r="I867" s="261"/>
      <c r="J867" s="261"/>
      <c r="K867" s="261"/>
      <c r="L867" s="33"/>
      <c r="M867" s="261"/>
      <c r="N867" s="638"/>
      <c r="O867" s="638"/>
      <c r="P867" s="34"/>
      <c r="Q867" s="35"/>
      <c r="R867" s="36"/>
      <c r="S867" s="37"/>
      <c r="T867" s="21"/>
      <c r="U867" s="495"/>
      <c r="V867" s="38"/>
      <c r="W867" s="21"/>
      <c r="X867" s="21"/>
      <c r="Y867" s="21"/>
      <c r="Z867" s="779"/>
      <c r="AA867" s="21"/>
      <c r="AB867" s="30"/>
      <c r="AC867" s="30"/>
      <c r="AD867" s="30"/>
      <c r="AE867" s="13"/>
      <c r="AF867" s="13"/>
      <c r="AG867" s="13"/>
      <c r="AH867" s="13"/>
      <c r="AI867" s="13"/>
      <c r="AJ867" s="13"/>
      <c r="AK867" s="13"/>
      <c r="AL867" s="13"/>
      <c r="AM867" s="13"/>
      <c r="AN867" s="30"/>
      <c r="AO867" s="31"/>
      <c r="AP867" s="39"/>
      <c r="AQ867" s="39"/>
      <c r="AR867" s="31"/>
      <c r="AS867" s="39"/>
      <c r="AT867" s="39"/>
      <c r="AU867" s="39"/>
      <c r="AV867" s="39"/>
      <c r="AW867" s="39"/>
      <c r="AX867" s="13"/>
      <c r="AY867" s="13"/>
      <c r="AZ867" s="13"/>
      <c r="BA867" s="13"/>
      <c r="BB867" s="291"/>
      <c r="BC867" s="302"/>
      <c r="BI867" s="287"/>
    </row>
    <row r="868" spans="1:61" s="282" customFormat="1">
      <c r="A868" s="31"/>
      <c r="B868" s="31"/>
      <c r="C868" s="166"/>
      <c r="D868" s="261"/>
      <c r="E868" s="261"/>
      <c r="F868" s="261"/>
      <c r="G868" s="261"/>
      <c r="H868" s="261"/>
      <c r="I868" s="261"/>
      <c r="J868" s="261"/>
      <c r="K868" s="261"/>
      <c r="L868" s="33"/>
      <c r="M868" s="261"/>
      <c r="N868" s="638"/>
      <c r="O868" s="638"/>
      <c r="P868" s="34"/>
      <c r="Q868" s="35"/>
      <c r="R868" s="36"/>
      <c r="S868" s="37"/>
      <c r="T868" s="21"/>
      <c r="U868" s="495"/>
      <c r="V868" s="38"/>
      <c r="W868" s="21"/>
      <c r="X868" s="21"/>
      <c r="Y868" s="21"/>
      <c r="Z868" s="779"/>
      <c r="AA868" s="21"/>
      <c r="AB868" s="30"/>
      <c r="AC868" s="30"/>
      <c r="AD868" s="30"/>
      <c r="AE868" s="13"/>
      <c r="AF868" s="13"/>
      <c r="AG868" s="13"/>
      <c r="AH868" s="13"/>
      <c r="AI868" s="13"/>
      <c r="AJ868" s="13"/>
      <c r="AK868" s="13"/>
      <c r="AL868" s="13"/>
      <c r="AM868" s="13"/>
      <c r="AN868" s="30"/>
      <c r="AO868" s="31"/>
      <c r="AP868" s="39"/>
      <c r="AQ868" s="39"/>
      <c r="AR868" s="31"/>
      <c r="AS868" s="39"/>
      <c r="AT868" s="39"/>
      <c r="AU868" s="39"/>
      <c r="AV868" s="39"/>
      <c r="AW868" s="39"/>
      <c r="AX868" s="13"/>
      <c r="AY868" s="13"/>
      <c r="AZ868" s="13"/>
      <c r="BA868" s="13"/>
      <c r="BB868" s="291"/>
      <c r="BC868" s="302"/>
      <c r="BI868" s="287"/>
    </row>
    <row r="869" spans="1:61" s="282" customFormat="1">
      <c r="A869" s="31"/>
      <c r="B869" s="31"/>
      <c r="C869" s="166"/>
      <c r="D869" s="261"/>
      <c r="E869" s="261"/>
      <c r="F869" s="261"/>
      <c r="G869" s="261"/>
      <c r="H869" s="261"/>
      <c r="I869" s="261"/>
      <c r="J869" s="261"/>
      <c r="K869" s="261"/>
      <c r="L869" s="33"/>
      <c r="M869" s="261"/>
      <c r="N869" s="638"/>
      <c r="O869" s="638"/>
      <c r="P869" s="34"/>
      <c r="Q869" s="35"/>
      <c r="R869" s="36"/>
      <c r="S869" s="37"/>
      <c r="T869" s="21"/>
      <c r="U869" s="495"/>
      <c r="V869" s="38"/>
      <c r="W869" s="21"/>
      <c r="X869" s="21"/>
      <c r="Y869" s="21"/>
      <c r="Z869" s="779"/>
      <c r="AA869" s="21"/>
      <c r="AB869" s="30"/>
      <c r="AC869" s="30"/>
      <c r="AD869" s="30"/>
      <c r="AE869" s="13"/>
      <c r="AF869" s="13"/>
      <c r="AG869" s="13"/>
      <c r="AH869" s="13"/>
      <c r="AI869" s="13"/>
      <c r="AJ869" s="13"/>
      <c r="AK869" s="13"/>
      <c r="AL869" s="13"/>
      <c r="AM869" s="13"/>
      <c r="AN869" s="30"/>
      <c r="AO869" s="31"/>
      <c r="AP869" s="39"/>
      <c r="AQ869" s="39"/>
      <c r="AR869" s="31"/>
      <c r="AS869" s="39"/>
      <c r="AT869" s="39"/>
      <c r="AU869" s="39"/>
      <c r="AV869" s="39"/>
      <c r="AW869" s="39"/>
      <c r="AX869" s="13"/>
      <c r="AY869" s="13"/>
      <c r="AZ869" s="13"/>
      <c r="BA869" s="13"/>
      <c r="BB869" s="291"/>
      <c r="BC869" s="302"/>
      <c r="BI869" s="287"/>
    </row>
    <row r="870" spans="1:61" s="282" customFormat="1">
      <c r="A870" s="31"/>
      <c r="B870" s="31"/>
      <c r="C870" s="166"/>
      <c r="D870" s="261"/>
      <c r="E870" s="261"/>
      <c r="F870" s="261"/>
      <c r="G870" s="261"/>
      <c r="H870" s="261"/>
      <c r="I870" s="261"/>
      <c r="J870" s="261"/>
      <c r="K870" s="261"/>
      <c r="L870" s="33"/>
      <c r="M870" s="261"/>
      <c r="N870" s="638"/>
      <c r="O870" s="638"/>
      <c r="P870" s="34"/>
      <c r="Q870" s="35"/>
      <c r="R870" s="36"/>
      <c r="S870" s="37"/>
      <c r="T870" s="21"/>
      <c r="U870" s="495"/>
      <c r="V870" s="38"/>
      <c r="W870" s="21"/>
      <c r="X870" s="21"/>
      <c r="Y870" s="21"/>
      <c r="Z870" s="779"/>
      <c r="AA870" s="21"/>
      <c r="AB870" s="30"/>
      <c r="AC870" s="30"/>
      <c r="AD870" s="30"/>
      <c r="AE870" s="13"/>
      <c r="AF870" s="13"/>
      <c r="AG870" s="13"/>
      <c r="AH870" s="13"/>
      <c r="AI870" s="13"/>
      <c r="AJ870" s="13"/>
      <c r="AK870" s="13"/>
      <c r="AL870" s="13"/>
      <c r="AM870" s="13"/>
      <c r="AN870" s="30"/>
      <c r="AO870" s="31"/>
      <c r="AP870" s="39"/>
      <c r="AQ870" s="39"/>
      <c r="AR870" s="31"/>
      <c r="AS870" s="39"/>
      <c r="AT870" s="39"/>
      <c r="AU870" s="39"/>
      <c r="AV870" s="39"/>
      <c r="AW870" s="39"/>
      <c r="AX870" s="13"/>
      <c r="AY870" s="13"/>
      <c r="AZ870" s="13"/>
      <c r="BA870" s="13"/>
      <c r="BB870" s="291"/>
      <c r="BC870" s="302"/>
      <c r="BI870" s="287"/>
    </row>
    <row r="871" spans="1:61" s="282" customFormat="1">
      <c r="A871" s="31"/>
      <c r="B871" s="31"/>
      <c r="C871" s="166"/>
      <c r="D871" s="261"/>
      <c r="E871" s="261"/>
      <c r="F871" s="261"/>
      <c r="G871" s="261"/>
      <c r="H871" s="261"/>
      <c r="I871" s="261"/>
      <c r="J871" s="261"/>
      <c r="K871" s="261"/>
      <c r="L871" s="33"/>
      <c r="M871" s="261"/>
      <c r="N871" s="638"/>
      <c r="O871" s="638"/>
      <c r="P871" s="34"/>
      <c r="Q871" s="35"/>
      <c r="R871" s="36"/>
      <c r="S871" s="37"/>
      <c r="T871" s="21"/>
      <c r="U871" s="495"/>
      <c r="V871" s="38"/>
      <c r="W871" s="21"/>
      <c r="X871" s="21"/>
      <c r="Y871" s="21"/>
      <c r="Z871" s="779"/>
      <c r="AA871" s="21"/>
      <c r="AB871" s="30"/>
      <c r="AC871" s="30"/>
      <c r="AD871" s="30"/>
      <c r="AE871" s="13"/>
      <c r="AF871" s="13"/>
      <c r="AG871" s="13"/>
      <c r="AH871" s="13"/>
      <c r="AI871" s="13"/>
      <c r="AJ871" s="13"/>
      <c r="AK871" s="13"/>
      <c r="AL871" s="13"/>
      <c r="AM871" s="13"/>
      <c r="AN871" s="30"/>
      <c r="AO871" s="31"/>
      <c r="AP871" s="39"/>
      <c r="AQ871" s="39"/>
      <c r="AR871" s="31"/>
      <c r="AS871" s="39"/>
      <c r="AT871" s="39"/>
      <c r="AU871" s="39"/>
      <c r="AV871" s="39"/>
      <c r="AW871" s="39"/>
      <c r="AX871" s="13"/>
      <c r="AY871" s="13"/>
      <c r="AZ871" s="13"/>
      <c r="BA871" s="13"/>
      <c r="BB871" s="291"/>
      <c r="BC871" s="302"/>
      <c r="BI871" s="287"/>
    </row>
    <row r="872" spans="1:61" s="282" customFormat="1">
      <c r="A872" s="31"/>
      <c r="B872" s="31"/>
      <c r="C872" s="166"/>
      <c r="D872" s="261"/>
      <c r="E872" s="261"/>
      <c r="F872" s="261"/>
      <c r="G872" s="261"/>
      <c r="H872" s="261"/>
      <c r="I872" s="261"/>
      <c r="J872" s="261"/>
      <c r="K872" s="261"/>
      <c r="L872" s="33"/>
      <c r="M872" s="261"/>
      <c r="N872" s="638"/>
      <c r="O872" s="638"/>
      <c r="P872" s="34"/>
      <c r="Q872" s="35"/>
      <c r="R872" s="36"/>
      <c r="S872" s="37"/>
      <c r="T872" s="21"/>
      <c r="U872" s="495"/>
      <c r="V872" s="38"/>
      <c r="W872" s="21"/>
      <c r="X872" s="21"/>
      <c r="Y872" s="21"/>
      <c r="Z872" s="779"/>
      <c r="AA872" s="21"/>
      <c r="AB872" s="30"/>
      <c r="AC872" s="30"/>
      <c r="AD872" s="30"/>
      <c r="AE872" s="13"/>
      <c r="AF872" s="13"/>
      <c r="AG872" s="13"/>
      <c r="AH872" s="13"/>
      <c r="AI872" s="13"/>
      <c r="AJ872" s="13"/>
      <c r="AK872" s="13"/>
      <c r="AL872" s="13"/>
      <c r="AM872" s="13"/>
      <c r="AN872" s="30"/>
      <c r="AO872" s="31"/>
      <c r="AP872" s="39"/>
      <c r="AQ872" s="39"/>
      <c r="AR872" s="31"/>
      <c r="AS872" s="39"/>
      <c r="AT872" s="39"/>
      <c r="AU872" s="39"/>
      <c r="AV872" s="39"/>
      <c r="AW872" s="39"/>
      <c r="AX872" s="13"/>
      <c r="AY872" s="13"/>
      <c r="AZ872" s="13"/>
      <c r="BA872" s="13"/>
      <c r="BB872" s="291"/>
      <c r="BC872" s="302"/>
      <c r="BI872" s="287"/>
    </row>
    <row r="873" spans="1:61" s="282" customFormat="1">
      <c r="A873" s="31"/>
      <c r="B873" s="31"/>
      <c r="C873" s="166"/>
      <c r="D873" s="261"/>
      <c r="E873" s="261"/>
      <c r="F873" s="261"/>
      <c r="G873" s="261"/>
      <c r="H873" s="261"/>
      <c r="I873" s="261"/>
      <c r="J873" s="261"/>
      <c r="K873" s="261"/>
      <c r="L873" s="33"/>
      <c r="M873" s="261"/>
      <c r="N873" s="638"/>
      <c r="O873" s="638"/>
      <c r="P873" s="34"/>
      <c r="Q873" s="35"/>
      <c r="R873" s="36"/>
      <c r="S873" s="37"/>
      <c r="T873" s="21"/>
      <c r="U873" s="495"/>
      <c r="V873" s="38"/>
      <c r="W873" s="21"/>
      <c r="X873" s="21"/>
      <c r="Y873" s="21"/>
      <c r="Z873" s="779"/>
      <c r="AA873" s="21"/>
      <c r="AB873" s="30"/>
      <c r="AC873" s="30"/>
      <c r="AD873" s="30"/>
      <c r="AE873" s="13"/>
      <c r="AF873" s="13"/>
      <c r="AG873" s="13"/>
      <c r="AH873" s="13"/>
      <c r="AI873" s="13"/>
      <c r="AJ873" s="13"/>
      <c r="AK873" s="13"/>
      <c r="AL873" s="13"/>
      <c r="AM873" s="13"/>
      <c r="AN873" s="30"/>
      <c r="AO873" s="31"/>
      <c r="AP873" s="39"/>
      <c r="AQ873" s="39"/>
      <c r="AR873" s="31"/>
      <c r="AS873" s="39"/>
      <c r="AT873" s="39"/>
      <c r="AU873" s="39"/>
      <c r="AV873" s="39"/>
      <c r="AW873" s="39"/>
      <c r="AX873" s="13"/>
      <c r="AY873" s="13"/>
      <c r="AZ873" s="13"/>
      <c r="BA873" s="13"/>
      <c r="BB873" s="291"/>
      <c r="BC873" s="302"/>
      <c r="BI873" s="287"/>
    </row>
    <row r="874" spans="1:61" s="282" customFormat="1">
      <c r="A874" s="31"/>
      <c r="B874" s="31"/>
      <c r="C874" s="166"/>
      <c r="D874" s="261"/>
      <c r="E874" s="261"/>
      <c r="F874" s="261"/>
      <c r="G874" s="261"/>
      <c r="H874" s="261"/>
      <c r="I874" s="261"/>
      <c r="J874" s="261"/>
      <c r="K874" s="261"/>
      <c r="L874" s="33"/>
      <c r="M874" s="261"/>
      <c r="N874" s="638"/>
      <c r="O874" s="638"/>
      <c r="P874" s="34"/>
      <c r="Q874" s="35"/>
      <c r="R874" s="36"/>
      <c r="S874" s="37"/>
      <c r="T874" s="21"/>
      <c r="U874" s="495"/>
      <c r="V874" s="38"/>
      <c r="W874" s="21"/>
      <c r="X874" s="21"/>
      <c r="Y874" s="21"/>
      <c r="Z874" s="779"/>
      <c r="AA874" s="21"/>
      <c r="AB874" s="30"/>
      <c r="AC874" s="30"/>
      <c r="AD874" s="30"/>
      <c r="AE874" s="13"/>
      <c r="AF874" s="13"/>
      <c r="AG874" s="13"/>
      <c r="AH874" s="13"/>
      <c r="AI874" s="13"/>
      <c r="AJ874" s="13"/>
      <c r="AK874" s="13"/>
      <c r="AL874" s="13"/>
      <c r="AM874" s="13"/>
      <c r="AN874" s="30"/>
      <c r="AO874" s="31"/>
      <c r="AP874" s="39"/>
      <c r="AQ874" s="39"/>
      <c r="AR874" s="31"/>
      <c r="AS874" s="39"/>
      <c r="AT874" s="39"/>
      <c r="AU874" s="39"/>
      <c r="AV874" s="39"/>
      <c r="AW874" s="39"/>
      <c r="AX874" s="13"/>
      <c r="AY874" s="13"/>
      <c r="AZ874" s="13"/>
      <c r="BA874" s="13"/>
      <c r="BB874" s="291"/>
      <c r="BC874" s="302"/>
      <c r="BI874" s="287"/>
    </row>
    <row r="875" spans="1:61" s="282" customFormat="1">
      <c r="A875" s="31"/>
      <c r="B875" s="31"/>
      <c r="C875" s="166"/>
      <c r="D875" s="261"/>
      <c r="E875" s="261"/>
      <c r="F875" s="261"/>
      <c r="G875" s="261"/>
      <c r="H875" s="261"/>
      <c r="I875" s="261"/>
      <c r="J875" s="261"/>
      <c r="K875" s="261"/>
      <c r="L875" s="33"/>
      <c r="M875" s="261"/>
      <c r="N875" s="638"/>
      <c r="O875" s="638"/>
      <c r="P875" s="34"/>
      <c r="Q875" s="35"/>
      <c r="R875" s="36"/>
      <c r="S875" s="37"/>
      <c r="T875" s="21"/>
      <c r="U875" s="495"/>
      <c r="V875" s="38"/>
      <c r="W875" s="21"/>
      <c r="X875" s="21"/>
      <c r="Y875" s="21"/>
      <c r="Z875" s="779"/>
      <c r="AA875" s="21"/>
      <c r="AB875" s="30"/>
      <c r="AC875" s="30"/>
      <c r="AD875" s="30"/>
      <c r="AE875" s="13"/>
      <c r="AF875" s="13"/>
      <c r="AG875" s="13"/>
      <c r="AH875" s="13"/>
      <c r="AI875" s="13"/>
      <c r="AJ875" s="13"/>
      <c r="AK875" s="13"/>
      <c r="AL875" s="13"/>
      <c r="AM875" s="13"/>
      <c r="AN875" s="30"/>
      <c r="AO875" s="31"/>
      <c r="AP875" s="39"/>
      <c r="AQ875" s="39"/>
      <c r="AR875" s="31"/>
      <c r="AS875" s="39"/>
      <c r="AT875" s="39"/>
      <c r="AU875" s="39"/>
      <c r="AV875" s="39"/>
      <c r="AW875" s="39"/>
      <c r="AX875" s="13"/>
      <c r="AY875" s="13"/>
      <c r="AZ875" s="13"/>
      <c r="BA875" s="13"/>
      <c r="BB875" s="291"/>
      <c r="BC875" s="302"/>
      <c r="BI875" s="287"/>
    </row>
    <row r="876" spans="1:61" s="282" customFormat="1">
      <c r="A876" s="31"/>
      <c r="B876" s="31"/>
      <c r="C876" s="166"/>
      <c r="D876" s="261"/>
      <c r="E876" s="261"/>
      <c r="F876" s="261"/>
      <c r="G876" s="261"/>
      <c r="H876" s="261"/>
      <c r="I876" s="261"/>
      <c r="J876" s="261"/>
      <c r="K876" s="261"/>
      <c r="L876" s="33"/>
      <c r="M876" s="261"/>
      <c r="N876" s="638"/>
      <c r="O876" s="638"/>
      <c r="P876" s="34"/>
      <c r="Q876" s="35"/>
      <c r="R876" s="36"/>
      <c r="S876" s="37"/>
      <c r="T876" s="21"/>
      <c r="U876" s="495"/>
      <c r="V876" s="38"/>
      <c r="W876" s="21"/>
      <c r="X876" s="21"/>
      <c r="Y876" s="21"/>
      <c r="Z876" s="779"/>
      <c r="AA876" s="21"/>
      <c r="AB876" s="30"/>
      <c r="AC876" s="30"/>
      <c r="AD876" s="30"/>
      <c r="AE876" s="13"/>
      <c r="AF876" s="13"/>
      <c r="AG876" s="13"/>
      <c r="AH876" s="13"/>
      <c r="AI876" s="13"/>
      <c r="AJ876" s="13"/>
      <c r="AK876" s="13"/>
      <c r="AL876" s="13"/>
      <c r="AM876" s="13"/>
      <c r="AN876" s="30"/>
      <c r="AO876" s="31"/>
      <c r="AP876" s="39"/>
      <c r="AQ876" s="39"/>
      <c r="AR876" s="31"/>
      <c r="AS876" s="39"/>
      <c r="AT876" s="39"/>
      <c r="AU876" s="39"/>
      <c r="AV876" s="39"/>
      <c r="AW876" s="39"/>
      <c r="AX876" s="13"/>
      <c r="AY876" s="13"/>
      <c r="AZ876" s="13"/>
      <c r="BA876" s="13"/>
      <c r="BB876" s="291"/>
      <c r="BC876" s="302"/>
      <c r="BI876" s="287"/>
    </row>
    <row r="877" spans="1:61" s="282" customFormat="1">
      <c r="A877" s="31"/>
      <c r="B877" s="31"/>
      <c r="C877" s="166"/>
      <c r="D877" s="261"/>
      <c r="E877" s="261"/>
      <c r="F877" s="261"/>
      <c r="G877" s="261"/>
      <c r="H877" s="261"/>
      <c r="I877" s="261"/>
      <c r="J877" s="261"/>
      <c r="K877" s="261"/>
      <c r="L877" s="33"/>
      <c r="M877" s="261"/>
      <c r="N877" s="638"/>
      <c r="O877" s="638"/>
      <c r="P877" s="34"/>
      <c r="Q877" s="35"/>
      <c r="R877" s="36"/>
      <c r="S877" s="37"/>
      <c r="T877" s="21"/>
      <c r="U877" s="495"/>
      <c r="V877" s="38"/>
      <c r="W877" s="21"/>
      <c r="X877" s="21"/>
      <c r="Y877" s="21"/>
      <c r="Z877" s="779"/>
      <c r="AA877" s="21"/>
      <c r="AB877" s="30"/>
      <c r="AC877" s="30"/>
      <c r="AD877" s="30"/>
      <c r="AE877" s="13"/>
      <c r="AF877" s="13"/>
      <c r="AG877" s="13"/>
      <c r="AH877" s="13"/>
      <c r="AI877" s="13"/>
      <c r="AJ877" s="13"/>
      <c r="AK877" s="13"/>
      <c r="AL877" s="13"/>
      <c r="AM877" s="13"/>
      <c r="AN877" s="30"/>
      <c r="AO877" s="31"/>
      <c r="AP877" s="39"/>
      <c r="AQ877" s="39"/>
      <c r="AR877" s="31"/>
      <c r="AS877" s="39"/>
      <c r="AT877" s="39"/>
      <c r="AU877" s="39"/>
      <c r="AV877" s="39"/>
      <c r="AW877" s="39"/>
      <c r="AX877" s="13"/>
      <c r="AY877" s="13"/>
      <c r="AZ877" s="13"/>
      <c r="BA877" s="13"/>
      <c r="BB877" s="291"/>
      <c r="BC877" s="302"/>
      <c r="BI877" s="287"/>
    </row>
    <row r="878" spans="1:61" s="282" customFormat="1">
      <c r="A878" s="31"/>
      <c r="B878" s="31"/>
      <c r="C878" s="166"/>
      <c r="D878" s="261"/>
      <c r="E878" s="261"/>
      <c r="F878" s="261"/>
      <c r="G878" s="261"/>
      <c r="H878" s="261"/>
      <c r="I878" s="261"/>
      <c r="J878" s="261"/>
      <c r="K878" s="261"/>
      <c r="L878" s="33"/>
      <c r="M878" s="261"/>
      <c r="N878" s="638"/>
      <c r="O878" s="638"/>
      <c r="P878" s="34"/>
      <c r="Q878" s="35"/>
      <c r="R878" s="36"/>
      <c r="S878" s="37"/>
      <c r="T878" s="21"/>
      <c r="U878" s="495"/>
      <c r="V878" s="38"/>
      <c r="W878" s="21"/>
      <c r="X878" s="21"/>
      <c r="Y878" s="21"/>
      <c r="Z878" s="779"/>
      <c r="AA878" s="21"/>
      <c r="AB878" s="30"/>
      <c r="AC878" s="30"/>
      <c r="AD878" s="30"/>
      <c r="AE878" s="13"/>
      <c r="AF878" s="13"/>
      <c r="AG878" s="13"/>
      <c r="AH878" s="13"/>
      <c r="AI878" s="13"/>
      <c r="AJ878" s="13"/>
      <c r="AK878" s="13"/>
      <c r="AL878" s="13"/>
      <c r="AM878" s="13"/>
      <c r="AN878" s="30"/>
      <c r="AO878" s="31"/>
      <c r="AP878" s="39"/>
      <c r="AQ878" s="39"/>
      <c r="AR878" s="31"/>
      <c r="AS878" s="39"/>
      <c r="AT878" s="39"/>
      <c r="AU878" s="39"/>
      <c r="AV878" s="39"/>
      <c r="AW878" s="39"/>
      <c r="AX878" s="13"/>
      <c r="AY878" s="13"/>
      <c r="AZ878" s="13"/>
      <c r="BA878" s="13"/>
      <c r="BB878" s="291"/>
      <c r="BC878" s="302"/>
      <c r="BI878" s="287"/>
    </row>
    <row r="879" spans="1:61" s="282" customFormat="1">
      <c r="A879" s="31"/>
      <c r="B879" s="31"/>
      <c r="C879" s="166"/>
      <c r="D879" s="261"/>
      <c r="E879" s="261"/>
      <c r="F879" s="261"/>
      <c r="G879" s="261"/>
      <c r="H879" s="261"/>
      <c r="I879" s="261"/>
      <c r="J879" s="261"/>
      <c r="K879" s="261"/>
      <c r="L879" s="33"/>
      <c r="M879" s="261"/>
      <c r="N879" s="638"/>
      <c r="O879" s="638"/>
      <c r="P879" s="34"/>
      <c r="Q879" s="35"/>
      <c r="R879" s="36"/>
      <c r="S879" s="37"/>
      <c r="T879" s="21"/>
      <c r="U879" s="495"/>
      <c r="V879" s="38"/>
      <c r="W879" s="21"/>
      <c r="X879" s="21"/>
      <c r="Y879" s="21"/>
      <c r="Z879" s="779"/>
      <c r="AA879" s="21"/>
      <c r="AB879" s="30"/>
      <c r="AC879" s="30"/>
      <c r="AD879" s="30"/>
      <c r="AE879" s="13"/>
      <c r="AF879" s="13"/>
      <c r="AG879" s="13"/>
      <c r="AH879" s="13"/>
      <c r="AI879" s="13"/>
      <c r="AJ879" s="13"/>
      <c r="AK879" s="13"/>
      <c r="AL879" s="13"/>
      <c r="AM879" s="13"/>
      <c r="AN879" s="30"/>
      <c r="AO879" s="31"/>
      <c r="AP879" s="39"/>
      <c r="AQ879" s="39"/>
      <c r="AR879" s="31"/>
      <c r="AS879" s="39"/>
      <c r="AT879" s="39"/>
      <c r="AU879" s="39"/>
      <c r="AV879" s="39"/>
      <c r="AW879" s="39"/>
      <c r="AX879" s="13"/>
      <c r="AY879" s="13"/>
      <c r="AZ879" s="13"/>
      <c r="BA879" s="13"/>
      <c r="BB879" s="291"/>
      <c r="BC879" s="302"/>
      <c r="BI879" s="287"/>
    </row>
    <row r="880" spans="1:61" s="282" customFormat="1">
      <c r="A880" s="31"/>
      <c r="B880" s="31"/>
      <c r="C880" s="166"/>
      <c r="D880" s="261"/>
      <c r="E880" s="261"/>
      <c r="F880" s="261"/>
      <c r="G880" s="261"/>
      <c r="H880" s="261"/>
      <c r="I880" s="261"/>
      <c r="J880" s="261"/>
      <c r="K880" s="261"/>
      <c r="L880" s="33"/>
      <c r="M880" s="261"/>
      <c r="N880" s="638"/>
      <c r="O880" s="638"/>
      <c r="P880" s="34"/>
      <c r="Q880" s="35"/>
      <c r="R880" s="36"/>
      <c r="S880" s="37"/>
      <c r="T880" s="21"/>
      <c r="U880" s="495"/>
      <c r="V880" s="38"/>
      <c r="W880" s="21"/>
      <c r="X880" s="21"/>
      <c r="Y880" s="21"/>
      <c r="Z880" s="779"/>
      <c r="AA880" s="21"/>
      <c r="AB880" s="30"/>
      <c r="AC880" s="30"/>
      <c r="AD880" s="30"/>
      <c r="AE880" s="13"/>
      <c r="AF880" s="13"/>
      <c r="AG880" s="13"/>
      <c r="AH880" s="13"/>
      <c r="AI880" s="13"/>
      <c r="AJ880" s="13"/>
      <c r="AK880" s="13"/>
      <c r="AL880" s="13"/>
      <c r="AM880" s="13"/>
      <c r="AN880" s="30"/>
      <c r="AO880" s="31"/>
      <c r="AP880" s="39"/>
      <c r="AQ880" s="39"/>
      <c r="AR880" s="31"/>
      <c r="AS880" s="39"/>
      <c r="AT880" s="39"/>
      <c r="AU880" s="39"/>
      <c r="AV880" s="39"/>
      <c r="AW880" s="39"/>
      <c r="AX880" s="13"/>
      <c r="AY880" s="13"/>
      <c r="AZ880" s="13"/>
      <c r="BA880" s="13"/>
      <c r="BB880" s="291"/>
      <c r="BC880" s="302"/>
      <c r="BI880" s="287"/>
    </row>
    <row r="881" spans="1:61" s="282" customFormat="1">
      <c r="A881" s="31"/>
      <c r="B881" s="31"/>
      <c r="C881" s="166"/>
      <c r="D881" s="261"/>
      <c r="E881" s="261"/>
      <c r="F881" s="261"/>
      <c r="G881" s="261"/>
      <c r="H881" s="261"/>
      <c r="I881" s="261"/>
      <c r="J881" s="261"/>
      <c r="K881" s="261"/>
      <c r="L881" s="33"/>
      <c r="M881" s="261"/>
      <c r="N881" s="638"/>
      <c r="O881" s="638"/>
      <c r="P881" s="34"/>
      <c r="Q881" s="35"/>
      <c r="R881" s="36"/>
      <c r="S881" s="37"/>
      <c r="T881" s="21"/>
      <c r="U881" s="495"/>
      <c r="V881" s="38"/>
      <c r="W881" s="21"/>
      <c r="X881" s="21"/>
      <c r="Y881" s="21"/>
      <c r="Z881" s="779"/>
      <c r="AA881" s="21"/>
      <c r="AB881" s="30"/>
      <c r="AC881" s="30"/>
      <c r="AD881" s="30"/>
      <c r="AE881" s="13"/>
      <c r="AF881" s="13"/>
      <c r="AG881" s="13"/>
      <c r="AH881" s="13"/>
      <c r="AI881" s="13"/>
      <c r="AJ881" s="13"/>
      <c r="AK881" s="13"/>
      <c r="AL881" s="13"/>
      <c r="AM881" s="13"/>
      <c r="AN881" s="30"/>
      <c r="AO881" s="31"/>
      <c r="AP881" s="39"/>
      <c r="AQ881" s="39"/>
      <c r="AR881" s="31"/>
      <c r="AS881" s="39"/>
      <c r="AT881" s="39"/>
      <c r="AU881" s="39"/>
      <c r="AV881" s="39"/>
      <c r="AW881" s="39"/>
      <c r="AX881" s="13"/>
      <c r="AY881" s="13"/>
      <c r="AZ881" s="13"/>
      <c r="BA881" s="13"/>
      <c r="BB881" s="291"/>
      <c r="BC881" s="302"/>
      <c r="BI881" s="287"/>
    </row>
    <row r="882" spans="1:61" s="282" customFormat="1">
      <c r="A882" s="31"/>
      <c r="B882" s="31"/>
      <c r="C882" s="166"/>
      <c r="D882" s="261"/>
      <c r="E882" s="261"/>
      <c r="F882" s="261"/>
      <c r="G882" s="261"/>
      <c r="H882" s="261"/>
      <c r="I882" s="261"/>
      <c r="J882" s="261"/>
      <c r="K882" s="261"/>
      <c r="L882" s="33"/>
      <c r="M882" s="261"/>
      <c r="N882" s="638"/>
      <c r="O882" s="638"/>
      <c r="P882" s="34"/>
      <c r="Q882" s="35"/>
      <c r="R882" s="36"/>
      <c r="S882" s="37"/>
      <c r="T882" s="21"/>
      <c r="U882" s="495"/>
      <c r="V882" s="38"/>
      <c r="W882" s="21"/>
      <c r="X882" s="21"/>
      <c r="Y882" s="21"/>
      <c r="Z882" s="779"/>
      <c r="AA882" s="21"/>
      <c r="AB882" s="30"/>
      <c r="AC882" s="30"/>
      <c r="AD882" s="30"/>
      <c r="AE882" s="13"/>
      <c r="AF882" s="13"/>
      <c r="AG882" s="13"/>
      <c r="AH882" s="13"/>
      <c r="AI882" s="13"/>
      <c r="AJ882" s="13"/>
      <c r="AK882" s="13"/>
      <c r="AL882" s="13"/>
      <c r="AM882" s="13"/>
      <c r="AN882" s="30"/>
      <c r="AO882" s="31"/>
      <c r="AP882" s="39"/>
      <c r="AQ882" s="39"/>
      <c r="AR882" s="31"/>
      <c r="AS882" s="39"/>
      <c r="AT882" s="39"/>
      <c r="AU882" s="39"/>
      <c r="AV882" s="39"/>
      <c r="AW882" s="39"/>
      <c r="AX882" s="13"/>
      <c r="AY882" s="13"/>
      <c r="AZ882" s="13"/>
      <c r="BA882" s="13"/>
      <c r="BB882" s="291"/>
      <c r="BC882" s="302"/>
      <c r="BI882" s="287"/>
    </row>
    <row r="883" spans="1:61" s="282" customFormat="1">
      <c r="A883" s="31"/>
      <c r="B883" s="31"/>
      <c r="C883" s="166"/>
      <c r="D883" s="261"/>
      <c r="E883" s="261"/>
      <c r="F883" s="261"/>
      <c r="G883" s="261"/>
      <c r="H883" s="261"/>
      <c r="I883" s="261"/>
      <c r="J883" s="261"/>
      <c r="K883" s="261"/>
      <c r="L883" s="33"/>
      <c r="M883" s="261"/>
      <c r="N883" s="638"/>
      <c r="O883" s="638"/>
      <c r="P883" s="34"/>
      <c r="Q883" s="35"/>
      <c r="R883" s="36"/>
      <c r="S883" s="37"/>
      <c r="T883" s="21"/>
      <c r="U883" s="495"/>
      <c r="V883" s="38"/>
      <c r="W883" s="21"/>
      <c r="X883" s="21"/>
      <c r="Y883" s="21"/>
      <c r="Z883" s="779"/>
      <c r="AA883" s="21"/>
      <c r="AB883" s="30"/>
      <c r="AC883" s="30"/>
      <c r="AD883" s="30"/>
      <c r="AE883" s="13"/>
      <c r="AF883" s="13"/>
      <c r="AG883" s="13"/>
      <c r="AH883" s="13"/>
      <c r="AI883" s="13"/>
      <c r="AJ883" s="13"/>
      <c r="AK883" s="13"/>
      <c r="AL883" s="13"/>
      <c r="AM883" s="13"/>
      <c r="AN883" s="30"/>
      <c r="AO883" s="31"/>
      <c r="AP883" s="39"/>
      <c r="AQ883" s="39"/>
      <c r="AR883" s="31"/>
      <c r="AS883" s="39"/>
      <c r="AT883" s="39"/>
      <c r="AU883" s="39"/>
      <c r="AV883" s="39"/>
      <c r="AW883" s="39"/>
      <c r="AX883" s="13"/>
      <c r="AY883" s="13"/>
      <c r="AZ883" s="13"/>
      <c r="BA883" s="13"/>
      <c r="BB883" s="291"/>
      <c r="BC883" s="302"/>
      <c r="BI883" s="287"/>
    </row>
    <row r="884" spans="1:61" s="282" customFormat="1">
      <c r="A884" s="31"/>
      <c r="B884" s="31"/>
      <c r="C884" s="166"/>
      <c r="D884" s="261"/>
      <c r="E884" s="261"/>
      <c r="F884" s="261"/>
      <c r="G884" s="261"/>
      <c r="H884" s="261"/>
      <c r="I884" s="261"/>
      <c r="J884" s="261"/>
      <c r="K884" s="261"/>
      <c r="L884" s="33"/>
      <c r="M884" s="261"/>
      <c r="N884" s="638"/>
      <c r="O884" s="638"/>
      <c r="P884" s="34"/>
      <c r="Q884" s="35"/>
      <c r="R884" s="36"/>
      <c r="S884" s="37"/>
      <c r="T884" s="21"/>
      <c r="U884" s="495"/>
      <c r="V884" s="38"/>
      <c r="W884" s="21"/>
      <c r="X884" s="21"/>
      <c r="Y884" s="21"/>
      <c r="Z884" s="779"/>
      <c r="AA884" s="21"/>
      <c r="AB884" s="30"/>
      <c r="AC884" s="30"/>
      <c r="AD884" s="30"/>
      <c r="AE884" s="13"/>
      <c r="AF884" s="13"/>
      <c r="AG884" s="13"/>
      <c r="AH884" s="13"/>
      <c r="AI884" s="13"/>
      <c r="AJ884" s="13"/>
      <c r="AK884" s="13"/>
      <c r="AL884" s="13"/>
      <c r="AM884" s="13"/>
      <c r="AN884" s="30"/>
      <c r="AO884" s="31"/>
      <c r="AP884" s="39"/>
      <c r="AQ884" s="39"/>
      <c r="AR884" s="31"/>
      <c r="AS884" s="39"/>
      <c r="AT884" s="39"/>
      <c r="AU884" s="39"/>
      <c r="AV884" s="39"/>
      <c r="AW884" s="39"/>
      <c r="AX884" s="13"/>
      <c r="AY884" s="13"/>
      <c r="AZ884" s="13"/>
      <c r="BA884" s="13"/>
      <c r="BB884" s="291"/>
      <c r="BC884" s="302"/>
      <c r="BI884" s="287"/>
    </row>
    <row r="885" spans="1:61" s="282" customFormat="1">
      <c r="A885" s="31"/>
      <c r="B885" s="31"/>
      <c r="C885" s="166"/>
      <c r="D885" s="261"/>
      <c r="E885" s="261"/>
      <c r="F885" s="261"/>
      <c r="G885" s="261"/>
      <c r="H885" s="261"/>
      <c r="I885" s="261"/>
      <c r="J885" s="261"/>
      <c r="K885" s="261"/>
      <c r="L885" s="33"/>
      <c r="M885" s="261"/>
      <c r="N885" s="638"/>
      <c r="O885" s="638"/>
      <c r="P885" s="34"/>
      <c r="Q885" s="35"/>
      <c r="R885" s="36"/>
      <c r="S885" s="37"/>
      <c r="T885" s="21"/>
      <c r="U885" s="495"/>
      <c r="V885" s="38"/>
      <c r="W885" s="21"/>
      <c r="X885" s="21"/>
      <c r="Y885" s="21"/>
      <c r="Z885" s="779"/>
      <c r="AA885" s="21"/>
      <c r="AB885" s="30"/>
      <c r="AC885" s="30"/>
      <c r="AD885" s="30"/>
      <c r="AE885" s="13"/>
      <c r="AF885" s="13"/>
      <c r="AG885" s="13"/>
      <c r="AH885" s="13"/>
      <c r="AI885" s="13"/>
      <c r="AJ885" s="13"/>
      <c r="AK885" s="13"/>
      <c r="AL885" s="13"/>
      <c r="AM885" s="13"/>
      <c r="AN885" s="30"/>
      <c r="AO885" s="31"/>
      <c r="AP885" s="39"/>
      <c r="AQ885" s="39"/>
      <c r="AR885" s="31"/>
      <c r="AS885" s="39"/>
      <c r="AT885" s="39"/>
      <c r="AU885" s="39"/>
      <c r="AV885" s="39"/>
      <c r="AW885" s="39"/>
      <c r="AX885" s="13"/>
      <c r="AY885" s="13"/>
      <c r="AZ885" s="13"/>
      <c r="BA885" s="13"/>
      <c r="BB885" s="291"/>
      <c r="BC885" s="302"/>
      <c r="BI885" s="287"/>
    </row>
    <row r="886" spans="1:61" s="282" customFormat="1">
      <c r="A886" s="31"/>
      <c r="B886" s="31"/>
      <c r="C886" s="166"/>
      <c r="D886" s="261"/>
      <c r="E886" s="261"/>
      <c r="F886" s="261"/>
      <c r="G886" s="261"/>
      <c r="H886" s="261"/>
      <c r="I886" s="261"/>
      <c r="J886" s="261"/>
      <c r="K886" s="261"/>
      <c r="L886" s="33"/>
      <c r="M886" s="261"/>
      <c r="N886" s="638"/>
      <c r="O886" s="638"/>
      <c r="P886" s="34"/>
      <c r="Q886" s="35"/>
      <c r="R886" s="36"/>
      <c r="S886" s="37"/>
      <c r="T886" s="21"/>
      <c r="U886" s="495"/>
      <c r="V886" s="38"/>
      <c r="W886" s="21"/>
      <c r="X886" s="21"/>
      <c r="Y886" s="21"/>
      <c r="Z886" s="779"/>
      <c r="AA886" s="21"/>
      <c r="AB886" s="30"/>
      <c r="AC886" s="30"/>
      <c r="AD886" s="30"/>
      <c r="AE886" s="13"/>
      <c r="AF886" s="13"/>
      <c r="AG886" s="13"/>
      <c r="AH886" s="13"/>
      <c r="AI886" s="13"/>
      <c r="AJ886" s="13"/>
      <c r="AK886" s="13"/>
      <c r="AL886" s="13"/>
      <c r="AM886" s="13"/>
      <c r="AN886" s="30"/>
      <c r="AO886" s="31"/>
      <c r="AP886" s="39"/>
      <c r="AQ886" s="39"/>
      <c r="AR886" s="31"/>
      <c r="AS886" s="39"/>
      <c r="AT886" s="39"/>
      <c r="AU886" s="39"/>
      <c r="AV886" s="39"/>
      <c r="AW886" s="39"/>
      <c r="AX886" s="13"/>
      <c r="AY886" s="13"/>
      <c r="AZ886" s="13"/>
      <c r="BA886" s="13"/>
      <c r="BB886" s="291"/>
      <c r="BC886" s="302"/>
      <c r="BI886" s="287"/>
    </row>
    <row r="887" spans="1:61" s="282" customFormat="1">
      <c r="A887" s="31"/>
      <c r="B887" s="31"/>
      <c r="C887" s="166"/>
      <c r="D887" s="261"/>
      <c r="E887" s="261"/>
      <c r="F887" s="261"/>
      <c r="G887" s="261"/>
      <c r="H887" s="261"/>
      <c r="I887" s="261"/>
      <c r="J887" s="261"/>
      <c r="K887" s="261"/>
      <c r="L887" s="33"/>
      <c r="M887" s="261"/>
      <c r="N887" s="638"/>
      <c r="O887" s="638"/>
      <c r="P887" s="34"/>
      <c r="Q887" s="35"/>
      <c r="R887" s="36"/>
      <c r="S887" s="37"/>
      <c r="T887" s="21"/>
      <c r="U887" s="495"/>
      <c r="V887" s="38"/>
      <c r="W887" s="21"/>
      <c r="X887" s="21"/>
      <c r="Y887" s="21"/>
      <c r="Z887" s="779"/>
      <c r="AA887" s="21"/>
      <c r="AB887" s="30"/>
      <c r="AC887" s="30"/>
      <c r="AD887" s="30"/>
      <c r="AE887" s="13"/>
      <c r="AF887" s="13"/>
      <c r="AG887" s="13"/>
      <c r="AH887" s="13"/>
      <c r="AI887" s="13"/>
      <c r="AJ887" s="13"/>
      <c r="AK887" s="13"/>
      <c r="AL887" s="13"/>
      <c r="AM887" s="13"/>
      <c r="AN887" s="30"/>
      <c r="AO887" s="31"/>
      <c r="AP887" s="39"/>
      <c r="AQ887" s="39"/>
      <c r="AR887" s="31"/>
      <c r="AS887" s="39"/>
      <c r="AT887" s="39"/>
      <c r="AU887" s="39"/>
      <c r="AV887" s="39"/>
      <c r="AW887" s="39"/>
      <c r="AX887" s="13"/>
      <c r="AY887" s="13"/>
      <c r="AZ887" s="13"/>
      <c r="BA887" s="13"/>
      <c r="BB887" s="291"/>
      <c r="BC887" s="302"/>
      <c r="BI887" s="287"/>
    </row>
    <row r="888" spans="1:61" s="282" customFormat="1">
      <c r="A888" s="31"/>
      <c r="B888" s="31"/>
      <c r="C888" s="166"/>
      <c r="D888" s="261"/>
      <c r="E888" s="261"/>
      <c r="F888" s="261"/>
      <c r="G888" s="261"/>
      <c r="H888" s="261"/>
      <c r="I888" s="261"/>
      <c r="J888" s="261"/>
      <c r="K888" s="261"/>
      <c r="L888" s="33"/>
      <c r="M888" s="261"/>
      <c r="N888" s="638"/>
      <c r="O888" s="638"/>
      <c r="P888" s="34"/>
      <c r="Q888" s="35"/>
      <c r="R888" s="36"/>
      <c r="S888" s="37"/>
      <c r="T888" s="21"/>
      <c r="U888" s="495"/>
      <c r="V888" s="38"/>
      <c r="W888" s="21"/>
      <c r="X888" s="21"/>
      <c r="Y888" s="21"/>
      <c r="Z888" s="779"/>
      <c r="AA888" s="21"/>
      <c r="AB888" s="30"/>
      <c r="AC888" s="30"/>
      <c r="AD888" s="30"/>
      <c r="AE888" s="13"/>
      <c r="AF888" s="13"/>
      <c r="AG888" s="13"/>
      <c r="AH888" s="13"/>
      <c r="AI888" s="13"/>
      <c r="AJ888" s="13"/>
      <c r="AK888" s="13"/>
      <c r="AL888" s="13"/>
      <c r="AM888" s="13"/>
      <c r="AN888" s="30"/>
      <c r="AO888" s="31"/>
      <c r="AP888" s="39"/>
      <c r="AQ888" s="39"/>
      <c r="AR888" s="31"/>
      <c r="AS888" s="39"/>
      <c r="AT888" s="39"/>
      <c r="AU888" s="39"/>
      <c r="AV888" s="39"/>
      <c r="AW888" s="39"/>
      <c r="AX888" s="13"/>
      <c r="AY888" s="13"/>
      <c r="AZ888" s="13"/>
      <c r="BA888" s="13"/>
      <c r="BB888" s="291"/>
      <c r="BC888" s="302"/>
      <c r="BI888" s="287"/>
    </row>
    <row r="889" spans="1:61" s="282" customFormat="1">
      <c r="A889" s="31"/>
      <c r="B889" s="31"/>
      <c r="C889" s="166"/>
      <c r="D889" s="261"/>
      <c r="E889" s="261"/>
      <c r="F889" s="261"/>
      <c r="G889" s="261"/>
      <c r="H889" s="261"/>
      <c r="I889" s="261"/>
      <c r="J889" s="261"/>
      <c r="K889" s="261"/>
      <c r="L889" s="33"/>
      <c r="M889" s="261"/>
      <c r="N889" s="638"/>
      <c r="O889" s="638"/>
      <c r="P889" s="34"/>
      <c r="Q889" s="35"/>
      <c r="R889" s="36"/>
      <c r="S889" s="37"/>
      <c r="T889" s="21"/>
      <c r="U889" s="495"/>
      <c r="V889" s="38"/>
      <c r="W889" s="21"/>
      <c r="X889" s="21"/>
      <c r="Y889" s="21"/>
      <c r="Z889" s="779"/>
      <c r="AA889" s="21"/>
      <c r="AB889" s="30"/>
      <c r="AC889" s="30"/>
      <c r="AD889" s="30"/>
      <c r="AE889" s="13"/>
      <c r="AF889" s="13"/>
      <c r="AG889" s="13"/>
      <c r="AH889" s="13"/>
      <c r="AI889" s="13"/>
      <c r="AJ889" s="13"/>
      <c r="AK889" s="13"/>
      <c r="AL889" s="13"/>
      <c r="AM889" s="13"/>
      <c r="AN889" s="30"/>
      <c r="AO889" s="31"/>
      <c r="AP889" s="39"/>
      <c r="AQ889" s="39"/>
      <c r="AR889" s="31"/>
      <c r="AS889" s="39"/>
      <c r="AT889" s="39"/>
      <c r="AU889" s="39"/>
      <c r="AV889" s="39"/>
      <c r="AW889" s="39"/>
      <c r="AX889" s="13"/>
      <c r="AY889" s="13"/>
      <c r="AZ889" s="13"/>
      <c r="BA889" s="13"/>
      <c r="BB889" s="291"/>
      <c r="BC889" s="302"/>
      <c r="BI889" s="287"/>
    </row>
    <row r="890" spans="1:61" s="282" customFormat="1">
      <c r="A890" s="31"/>
      <c r="B890" s="31"/>
      <c r="C890" s="166"/>
      <c r="D890" s="261"/>
      <c r="E890" s="261"/>
      <c r="F890" s="261"/>
      <c r="G890" s="261"/>
      <c r="H890" s="261"/>
      <c r="I890" s="261"/>
      <c r="J890" s="261"/>
      <c r="K890" s="261"/>
      <c r="L890" s="33"/>
      <c r="M890" s="261"/>
      <c r="N890" s="638"/>
      <c r="O890" s="638"/>
      <c r="P890" s="34"/>
      <c r="Q890" s="35"/>
      <c r="R890" s="36"/>
      <c r="S890" s="37"/>
      <c r="T890" s="21"/>
      <c r="U890" s="495"/>
      <c r="V890" s="38"/>
      <c r="W890" s="21"/>
      <c r="X890" s="21"/>
      <c r="Y890" s="21"/>
      <c r="Z890" s="779"/>
      <c r="AA890" s="21"/>
      <c r="AB890" s="30"/>
      <c r="AC890" s="30"/>
      <c r="AD890" s="30"/>
      <c r="AE890" s="13"/>
      <c r="AF890" s="13"/>
      <c r="AG890" s="13"/>
      <c r="AH890" s="13"/>
      <c r="AI890" s="13"/>
      <c r="AJ890" s="13"/>
      <c r="AK890" s="13"/>
      <c r="AL890" s="13"/>
      <c r="AM890" s="13"/>
      <c r="AN890" s="30"/>
      <c r="AO890" s="31"/>
      <c r="AP890" s="39"/>
      <c r="AQ890" s="39"/>
      <c r="AR890" s="31"/>
      <c r="AS890" s="39"/>
      <c r="AT890" s="39"/>
      <c r="AU890" s="39"/>
      <c r="AV890" s="39"/>
      <c r="AW890" s="39"/>
      <c r="AX890" s="13"/>
      <c r="AY890" s="13"/>
      <c r="AZ890" s="13"/>
      <c r="BA890" s="13"/>
      <c r="BB890" s="291"/>
      <c r="BC890" s="302"/>
      <c r="BI890" s="287"/>
    </row>
    <row r="891" spans="1:61" s="282" customFormat="1">
      <c r="A891" s="31"/>
      <c r="B891" s="31"/>
      <c r="C891" s="166"/>
      <c r="D891" s="261"/>
      <c r="E891" s="261"/>
      <c r="F891" s="261"/>
      <c r="G891" s="261"/>
      <c r="H891" s="261"/>
      <c r="I891" s="261"/>
      <c r="J891" s="261"/>
      <c r="K891" s="261"/>
      <c r="L891" s="33"/>
      <c r="M891" s="261"/>
      <c r="N891" s="638"/>
      <c r="O891" s="638"/>
      <c r="P891" s="34"/>
      <c r="Q891" s="35"/>
      <c r="R891" s="36"/>
      <c r="S891" s="37"/>
      <c r="T891" s="21"/>
      <c r="U891" s="495"/>
      <c r="V891" s="38"/>
      <c r="W891" s="21"/>
      <c r="X891" s="21"/>
      <c r="Y891" s="21"/>
      <c r="Z891" s="779"/>
      <c r="AA891" s="21"/>
      <c r="AB891" s="30"/>
      <c r="AC891" s="30"/>
      <c r="AD891" s="30"/>
      <c r="AE891" s="13"/>
      <c r="AF891" s="13"/>
      <c r="AG891" s="13"/>
      <c r="AH891" s="13"/>
      <c r="AI891" s="13"/>
      <c r="AJ891" s="13"/>
      <c r="AK891" s="13"/>
      <c r="AL891" s="13"/>
      <c r="AM891" s="13"/>
      <c r="AN891" s="30"/>
      <c r="AO891" s="31"/>
      <c r="AP891" s="39"/>
      <c r="AQ891" s="39"/>
      <c r="AR891" s="31"/>
      <c r="AS891" s="39"/>
      <c r="AT891" s="39"/>
      <c r="AU891" s="39"/>
      <c r="AV891" s="39"/>
      <c r="AW891" s="39"/>
      <c r="AX891" s="13"/>
      <c r="AY891" s="13"/>
      <c r="AZ891" s="13"/>
      <c r="BA891" s="13"/>
      <c r="BB891" s="291"/>
      <c r="BC891" s="302"/>
      <c r="BI891" s="287"/>
    </row>
    <row r="892" spans="1:61" s="282" customFormat="1">
      <c r="A892" s="31"/>
      <c r="B892" s="31"/>
      <c r="C892" s="166"/>
      <c r="D892" s="261"/>
      <c r="E892" s="261"/>
      <c r="F892" s="261"/>
      <c r="G892" s="261"/>
      <c r="H892" s="261"/>
      <c r="I892" s="261"/>
      <c r="J892" s="261"/>
      <c r="K892" s="261"/>
      <c r="L892" s="33"/>
      <c r="M892" s="261"/>
      <c r="N892" s="638"/>
      <c r="O892" s="638"/>
      <c r="P892" s="34"/>
      <c r="Q892" s="35"/>
      <c r="R892" s="36"/>
      <c r="S892" s="37"/>
      <c r="T892" s="21"/>
      <c r="U892" s="495"/>
      <c r="V892" s="38"/>
      <c r="W892" s="21"/>
      <c r="X892" s="21"/>
      <c r="Y892" s="21"/>
      <c r="Z892" s="779"/>
      <c r="AA892" s="21"/>
      <c r="AB892" s="30"/>
      <c r="AC892" s="30"/>
      <c r="AD892" s="30"/>
      <c r="AE892" s="13"/>
      <c r="AF892" s="13"/>
      <c r="AG892" s="13"/>
      <c r="AH892" s="13"/>
      <c r="AI892" s="13"/>
      <c r="AJ892" s="13"/>
      <c r="AK892" s="13"/>
      <c r="AL892" s="13"/>
      <c r="AM892" s="13"/>
      <c r="AN892" s="30"/>
      <c r="AO892" s="31"/>
      <c r="AP892" s="39"/>
      <c r="AQ892" s="39"/>
      <c r="AR892" s="31"/>
      <c r="AS892" s="39"/>
      <c r="AT892" s="39"/>
      <c r="AU892" s="39"/>
      <c r="AV892" s="39"/>
      <c r="AW892" s="39"/>
      <c r="AX892" s="13"/>
      <c r="AY892" s="13"/>
      <c r="AZ892" s="13"/>
      <c r="BA892" s="13"/>
      <c r="BB892" s="291"/>
      <c r="BC892" s="302"/>
      <c r="BI892" s="287"/>
    </row>
    <row r="893" spans="1:61" s="282" customFormat="1">
      <c r="A893" s="31"/>
      <c r="B893" s="31"/>
      <c r="C893" s="166"/>
      <c r="D893" s="261"/>
      <c r="E893" s="261"/>
      <c r="F893" s="261"/>
      <c r="G893" s="261"/>
      <c r="H893" s="261"/>
      <c r="I893" s="261"/>
      <c r="J893" s="261"/>
      <c r="K893" s="261"/>
      <c r="L893" s="33"/>
      <c r="M893" s="261"/>
      <c r="N893" s="638"/>
      <c r="O893" s="638"/>
      <c r="P893" s="34"/>
      <c r="Q893" s="35"/>
      <c r="R893" s="36"/>
      <c r="S893" s="37"/>
      <c r="T893" s="21"/>
      <c r="U893" s="495"/>
      <c r="V893" s="38"/>
      <c r="W893" s="21"/>
      <c r="X893" s="21"/>
      <c r="Y893" s="21"/>
      <c r="Z893" s="779"/>
      <c r="AA893" s="21"/>
      <c r="AB893" s="30"/>
      <c r="AC893" s="30"/>
      <c r="AD893" s="30"/>
      <c r="AE893" s="13"/>
      <c r="AF893" s="13"/>
      <c r="AG893" s="13"/>
      <c r="AH893" s="13"/>
      <c r="AI893" s="13"/>
      <c r="AJ893" s="13"/>
      <c r="AK893" s="13"/>
      <c r="AL893" s="13"/>
      <c r="AM893" s="13"/>
      <c r="AN893" s="30"/>
      <c r="AO893" s="31"/>
      <c r="AP893" s="39"/>
      <c r="AQ893" s="39"/>
      <c r="AR893" s="31"/>
      <c r="AS893" s="39"/>
      <c r="AT893" s="39"/>
      <c r="AU893" s="39"/>
      <c r="AV893" s="39"/>
      <c r="AW893" s="39"/>
      <c r="AX893" s="13"/>
      <c r="AY893" s="13"/>
      <c r="AZ893" s="13"/>
      <c r="BA893" s="13"/>
      <c r="BB893" s="291"/>
      <c r="BC893" s="302"/>
      <c r="BI893" s="287"/>
    </row>
    <row r="894" spans="1:61" s="282" customFormat="1">
      <c r="A894" s="31"/>
      <c r="B894" s="31"/>
      <c r="C894" s="166"/>
      <c r="D894" s="261"/>
      <c r="E894" s="261"/>
      <c r="F894" s="261"/>
      <c r="G894" s="261"/>
      <c r="H894" s="261"/>
      <c r="I894" s="261"/>
      <c r="J894" s="261"/>
      <c r="K894" s="261"/>
      <c r="L894" s="33"/>
      <c r="M894" s="261"/>
      <c r="N894" s="638"/>
      <c r="O894" s="638"/>
      <c r="P894" s="34"/>
      <c r="Q894" s="35"/>
      <c r="R894" s="36"/>
      <c r="S894" s="37"/>
      <c r="T894" s="21"/>
      <c r="U894" s="495"/>
      <c r="V894" s="38"/>
      <c r="W894" s="21"/>
      <c r="X894" s="21"/>
      <c r="Y894" s="21"/>
      <c r="Z894" s="779"/>
      <c r="AA894" s="21"/>
      <c r="AB894" s="30"/>
      <c r="AC894" s="30"/>
      <c r="AD894" s="30"/>
      <c r="AE894" s="13"/>
      <c r="AF894" s="13"/>
      <c r="AG894" s="13"/>
      <c r="AH894" s="13"/>
      <c r="AI894" s="13"/>
      <c r="AJ894" s="13"/>
      <c r="AK894" s="13"/>
      <c r="AL894" s="13"/>
      <c r="AM894" s="13"/>
      <c r="AN894" s="30"/>
      <c r="AO894" s="31"/>
      <c r="AP894" s="39"/>
      <c r="AQ894" s="39"/>
      <c r="AR894" s="31"/>
      <c r="AS894" s="39"/>
      <c r="AT894" s="39"/>
      <c r="AU894" s="39"/>
      <c r="AV894" s="39"/>
      <c r="AW894" s="39"/>
      <c r="AX894" s="13"/>
      <c r="AY894" s="13"/>
      <c r="AZ894" s="13"/>
      <c r="BA894" s="13"/>
      <c r="BB894" s="291"/>
      <c r="BC894" s="302"/>
      <c r="BI894" s="287"/>
    </row>
    <row r="895" spans="1:61" s="282" customFormat="1">
      <c r="A895" s="31"/>
      <c r="B895" s="31"/>
      <c r="C895" s="166"/>
      <c r="D895" s="261"/>
      <c r="E895" s="261"/>
      <c r="F895" s="261"/>
      <c r="G895" s="261"/>
      <c r="H895" s="261"/>
      <c r="I895" s="261"/>
      <c r="J895" s="261"/>
      <c r="K895" s="261"/>
      <c r="L895" s="33"/>
      <c r="M895" s="261"/>
      <c r="N895" s="638"/>
      <c r="O895" s="638"/>
      <c r="P895" s="34"/>
      <c r="Q895" s="35"/>
      <c r="R895" s="36"/>
      <c r="S895" s="37"/>
      <c r="T895" s="21"/>
      <c r="U895" s="495"/>
      <c r="V895" s="38"/>
      <c r="W895" s="21"/>
      <c r="X895" s="21"/>
      <c r="Y895" s="21"/>
      <c r="Z895" s="779"/>
      <c r="AA895" s="21"/>
      <c r="AB895" s="30"/>
      <c r="AC895" s="30"/>
      <c r="AD895" s="30"/>
      <c r="AE895" s="13"/>
      <c r="AF895" s="13"/>
      <c r="AG895" s="13"/>
      <c r="AH895" s="13"/>
      <c r="AI895" s="13"/>
      <c r="AJ895" s="13"/>
      <c r="AK895" s="13"/>
      <c r="AL895" s="13"/>
      <c r="AM895" s="13"/>
      <c r="AN895" s="30"/>
      <c r="AO895" s="31"/>
      <c r="AP895" s="39"/>
      <c r="AQ895" s="39"/>
      <c r="AR895" s="31"/>
      <c r="AS895" s="39"/>
      <c r="AT895" s="39"/>
      <c r="AU895" s="39"/>
      <c r="AV895" s="39"/>
      <c r="AW895" s="39"/>
      <c r="AX895" s="13"/>
      <c r="AY895" s="13"/>
      <c r="AZ895" s="13"/>
      <c r="BA895" s="13"/>
      <c r="BB895" s="291"/>
      <c r="BC895" s="302"/>
      <c r="BI895" s="287"/>
    </row>
    <row r="896" spans="1:61" s="282" customFormat="1">
      <c r="A896" s="31"/>
      <c r="B896" s="31"/>
      <c r="C896" s="166"/>
      <c r="D896" s="261"/>
      <c r="E896" s="261"/>
      <c r="F896" s="261"/>
      <c r="G896" s="261"/>
      <c r="H896" s="261"/>
      <c r="I896" s="261"/>
      <c r="J896" s="261"/>
      <c r="K896" s="261"/>
      <c r="L896" s="33"/>
      <c r="M896" s="261"/>
      <c r="N896" s="638"/>
      <c r="O896" s="638"/>
      <c r="P896" s="34"/>
      <c r="Q896" s="35"/>
      <c r="R896" s="36"/>
      <c r="S896" s="37"/>
      <c r="T896" s="21"/>
      <c r="U896" s="495"/>
      <c r="V896" s="38"/>
      <c r="W896" s="21"/>
      <c r="X896" s="21"/>
      <c r="Y896" s="21"/>
      <c r="Z896" s="779"/>
      <c r="AA896" s="21"/>
      <c r="AB896" s="30"/>
      <c r="AC896" s="30"/>
      <c r="AD896" s="30"/>
      <c r="AE896" s="13"/>
      <c r="AF896" s="13"/>
      <c r="AG896" s="13"/>
      <c r="AH896" s="13"/>
      <c r="AI896" s="13"/>
      <c r="AJ896" s="13"/>
      <c r="AK896" s="13"/>
      <c r="AL896" s="13"/>
      <c r="AM896" s="13"/>
      <c r="AN896" s="30"/>
      <c r="AO896" s="31"/>
      <c r="AP896" s="39"/>
      <c r="AQ896" s="39"/>
      <c r="AR896" s="31"/>
      <c r="AS896" s="39"/>
      <c r="AT896" s="39"/>
      <c r="AU896" s="39"/>
      <c r="AV896" s="39"/>
      <c r="AW896" s="39"/>
      <c r="AX896" s="13"/>
      <c r="AY896" s="13"/>
      <c r="AZ896" s="13"/>
      <c r="BA896" s="13"/>
      <c r="BB896" s="291"/>
      <c r="BC896" s="302"/>
      <c r="BI896" s="287"/>
    </row>
    <row r="897" spans="1:61" s="282" customFormat="1">
      <c r="A897" s="31"/>
      <c r="B897" s="31"/>
      <c r="C897" s="166"/>
      <c r="D897" s="261"/>
      <c r="E897" s="261"/>
      <c r="F897" s="261"/>
      <c r="G897" s="261"/>
      <c r="H897" s="261"/>
      <c r="I897" s="261"/>
      <c r="J897" s="261"/>
      <c r="K897" s="261"/>
      <c r="L897" s="33"/>
      <c r="M897" s="261"/>
      <c r="N897" s="638"/>
      <c r="O897" s="638"/>
      <c r="P897" s="34"/>
      <c r="Q897" s="35"/>
      <c r="R897" s="36"/>
      <c r="S897" s="37"/>
      <c r="T897" s="21"/>
      <c r="U897" s="495"/>
      <c r="V897" s="38"/>
      <c r="W897" s="21"/>
      <c r="X897" s="21"/>
      <c r="Y897" s="21"/>
      <c r="Z897" s="779"/>
      <c r="AA897" s="21"/>
      <c r="AB897" s="30"/>
      <c r="AC897" s="30"/>
      <c r="AD897" s="30"/>
      <c r="AE897" s="13"/>
      <c r="AF897" s="13"/>
      <c r="AG897" s="13"/>
      <c r="AH897" s="13"/>
      <c r="AI897" s="13"/>
      <c r="AJ897" s="13"/>
      <c r="AK897" s="13"/>
      <c r="AL897" s="13"/>
      <c r="AM897" s="13"/>
      <c r="AN897" s="30"/>
      <c r="AO897" s="31"/>
      <c r="AP897" s="39"/>
      <c r="AQ897" s="39"/>
      <c r="AR897" s="31"/>
      <c r="AS897" s="39"/>
      <c r="AT897" s="39"/>
      <c r="AU897" s="39"/>
      <c r="AV897" s="39"/>
      <c r="AW897" s="39"/>
      <c r="AX897" s="13"/>
      <c r="AY897" s="13"/>
      <c r="AZ897" s="13"/>
      <c r="BA897" s="13"/>
      <c r="BB897" s="291"/>
      <c r="BC897" s="302"/>
      <c r="BI897" s="287"/>
    </row>
    <row r="898" spans="1:61" s="282" customFormat="1">
      <c r="A898" s="31"/>
      <c r="B898" s="31"/>
      <c r="C898" s="166"/>
      <c r="D898" s="261"/>
      <c r="E898" s="261"/>
      <c r="F898" s="261"/>
      <c r="G898" s="261"/>
      <c r="H898" s="261"/>
      <c r="I898" s="261"/>
      <c r="J898" s="261"/>
      <c r="K898" s="261"/>
      <c r="L898" s="33"/>
      <c r="M898" s="261"/>
      <c r="N898" s="638"/>
      <c r="O898" s="638"/>
      <c r="P898" s="34"/>
      <c r="Q898" s="35"/>
      <c r="R898" s="36"/>
      <c r="S898" s="37"/>
      <c r="T898" s="21"/>
      <c r="U898" s="495"/>
      <c r="V898" s="38"/>
      <c r="W898" s="21"/>
      <c r="X898" s="21"/>
      <c r="Y898" s="21"/>
      <c r="Z898" s="779"/>
      <c r="AA898" s="21"/>
      <c r="AB898" s="30"/>
      <c r="AC898" s="30"/>
      <c r="AD898" s="30"/>
      <c r="AE898" s="13"/>
      <c r="AF898" s="13"/>
      <c r="AG898" s="13"/>
      <c r="AH898" s="13"/>
      <c r="AI898" s="13"/>
      <c r="AJ898" s="13"/>
      <c r="AK898" s="13"/>
      <c r="AL898" s="13"/>
      <c r="AM898" s="13"/>
      <c r="AN898" s="30"/>
      <c r="AO898" s="31"/>
      <c r="AP898" s="39"/>
      <c r="AQ898" s="39"/>
      <c r="AR898" s="31"/>
      <c r="AS898" s="39"/>
      <c r="AT898" s="39"/>
      <c r="AU898" s="39"/>
      <c r="AV898" s="39"/>
      <c r="AW898" s="39"/>
      <c r="AX898" s="13"/>
      <c r="AY898" s="13"/>
      <c r="AZ898" s="13"/>
      <c r="BA898" s="13"/>
      <c r="BB898" s="291"/>
      <c r="BC898" s="302"/>
      <c r="BI898" s="287"/>
    </row>
    <row r="899" spans="1:61" s="282" customFormat="1">
      <c r="A899" s="31"/>
      <c r="B899" s="31"/>
      <c r="C899" s="166"/>
      <c r="D899" s="261"/>
      <c r="E899" s="261"/>
      <c r="F899" s="261"/>
      <c r="G899" s="261"/>
      <c r="H899" s="261"/>
      <c r="I899" s="261"/>
      <c r="J899" s="261"/>
      <c r="K899" s="261"/>
      <c r="L899" s="33"/>
      <c r="M899" s="261"/>
      <c r="N899" s="638"/>
      <c r="O899" s="638"/>
      <c r="P899" s="34"/>
      <c r="Q899" s="35"/>
      <c r="R899" s="36"/>
      <c r="S899" s="37"/>
      <c r="T899" s="21"/>
      <c r="U899" s="495"/>
      <c r="V899" s="38"/>
      <c r="W899" s="21"/>
      <c r="X899" s="21"/>
      <c r="Y899" s="21"/>
      <c r="Z899" s="779"/>
      <c r="AA899" s="21"/>
      <c r="AB899" s="30"/>
      <c r="AC899" s="30"/>
      <c r="AD899" s="30"/>
      <c r="AE899" s="13"/>
      <c r="AF899" s="13"/>
      <c r="AG899" s="13"/>
      <c r="AH899" s="13"/>
      <c r="AI899" s="13"/>
      <c r="AJ899" s="13"/>
      <c r="AK899" s="13"/>
      <c r="AL899" s="13"/>
      <c r="AM899" s="13"/>
      <c r="AN899" s="30"/>
      <c r="AO899" s="31"/>
      <c r="AP899" s="39"/>
      <c r="AQ899" s="39"/>
      <c r="AR899" s="31"/>
      <c r="AS899" s="39"/>
      <c r="AT899" s="39"/>
      <c r="AU899" s="39"/>
      <c r="AV899" s="39"/>
      <c r="AW899" s="39"/>
      <c r="AX899" s="13"/>
      <c r="AY899" s="13"/>
      <c r="AZ899" s="13"/>
      <c r="BA899" s="13"/>
      <c r="BB899" s="291"/>
      <c r="BC899" s="302"/>
      <c r="BI899" s="287"/>
    </row>
    <row r="900" spans="1:61" s="282" customFormat="1">
      <c r="A900" s="31"/>
      <c r="B900" s="31"/>
      <c r="C900" s="166"/>
      <c r="D900" s="261"/>
      <c r="E900" s="261"/>
      <c r="F900" s="261"/>
      <c r="G900" s="261"/>
      <c r="H900" s="261"/>
      <c r="I900" s="261"/>
      <c r="J900" s="261"/>
      <c r="K900" s="261"/>
      <c r="L900" s="33"/>
      <c r="M900" s="261"/>
      <c r="N900" s="638"/>
      <c r="O900" s="638"/>
      <c r="P900" s="34"/>
      <c r="Q900" s="35"/>
      <c r="R900" s="36"/>
      <c r="S900" s="37"/>
      <c r="T900" s="21"/>
      <c r="U900" s="495"/>
      <c r="V900" s="38"/>
      <c r="W900" s="21"/>
      <c r="X900" s="21"/>
      <c r="Y900" s="21"/>
      <c r="Z900" s="779"/>
      <c r="AA900" s="21"/>
      <c r="AB900" s="30"/>
      <c r="AC900" s="30"/>
      <c r="AD900" s="30"/>
      <c r="AE900" s="13"/>
      <c r="AF900" s="13"/>
      <c r="AG900" s="13"/>
      <c r="AH900" s="13"/>
      <c r="AI900" s="13"/>
      <c r="AJ900" s="13"/>
      <c r="AK900" s="13"/>
      <c r="AL900" s="13"/>
      <c r="AM900" s="13"/>
      <c r="AN900" s="30"/>
      <c r="AO900" s="31"/>
      <c r="AP900" s="39"/>
      <c r="AQ900" s="39"/>
      <c r="AR900" s="31"/>
      <c r="AS900" s="39"/>
      <c r="AT900" s="39"/>
      <c r="AU900" s="39"/>
      <c r="AV900" s="39"/>
      <c r="AW900" s="39"/>
      <c r="AX900" s="13"/>
      <c r="AY900" s="13"/>
      <c r="AZ900" s="13"/>
      <c r="BA900" s="13"/>
      <c r="BB900" s="291"/>
      <c r="BC900" s="302"/>
      <c r="BI900" s="287"/>
    </row>
    <row r="901" spans="1:61" s="282" customFormat="1">
      <c r="A901" s="31"/>
      <c r="B901" s="31"/>
      <c r="C901" s="166"/>
      <c r="D901" s="261"/>
      <c r="E901" s="261"/>
      <c r="F901" s="261"/>
      <c r="G901" s="261"/>
      <c r="H901" s="261"/>
      <c r="I901" s="261"/>
      <c r="J901" s="261"/>
      <c r="K901" s="261"/>
      <c r="L901" s="33"/>
      <c r="M901" s="261"/>
      <c r="N901" s="638"/>
      <c r="O901" s="638"/>
      <c r="P901" s="34"/>
      <c r="Q901" s="35"/>
      <c r="R901" s="36"/>
      <c r="S901" s="37"/>
      <c r="T901" s="21"/>
      <c r="U901" s="495"/>
      <c r="V901" s="38"/>
      <c r="W901" s="21"/>
      <c r="X901" s="21"/>
      <c r="Y901" s="21"/>
      <c r="Z901" s="779"/>
      <c r="AA901" s="21"/>
      <c r="AB901" s="30"/>
      <c r="AC901" s="30"/>
      <c r="AD901" s="30"/>
      <c r="AE901" s="13"/>
      <c r="AF901" s="13"/>
      <c r="AG901" s="13"/>
      <c r="AH901" s="13"/>
      <c r="AI901" s="13"/>
      <c r="AJ901" s="13"/>
      <c r="AK901" s="13"/>
      <c r="AL901" s="13"/>
      <c r="AM901" s="13"/>
      <c r="AN901" s="30"/>
      <c r="AO901" s="31"/>
      <c r="AP901" s="39"/>
      <c r="AQ901" s="39"/>
      <c r="AR901" s="31"/>
      <c r="AS901" s="39"/>
      <c r="AT901" s="39"/>
      <c r="AU901" s="39"/>
      <c r="AV901" s="39"/>
      <c r="AW901" s="39"/>
      <c r="AX901" s="13"/>
      <c r="AY901" s="13"/>
      <c r="AZ901" s="13"/>
      <c r="BA901" s="13"/>
      <c r="BB901" s="291"/>
      <c r="BC901" s="302"/>
      <c r="BI901" s="287"/>
    </row>
    <row r="902" spans="1:61" s="282" customFormat="1">
      <c r="A902" s="31"/>
      <c r="B902" s="31"/>
      <c r="C902" s="166"/>
      <c r="D902" s="261"/>
      <c r="E902" s="261"/>
      <c r="F902" s="261"/>
      <c r="G902" s="261"/>
      <c r="H902" s="261"/>
      <c r="I902" s="261"/>
      <c r="J902" s="261"/>
      <c r="K902" s="261"/>
      <c r="L902" s="33"/>
      <c r="M902" s="261"/>
      <c r="N902" s="638"/>
      <c r="O902" s="638"/>
      <c r="P902" s="34"/>
      <c r="Q902" s="35"/>
      <c r="R902" s="36"/>
      <c r="S902" s="37"/>
      <c r="T902" s="21"/>
      <c r="U902" s="495"/>
      <c r="V902" s="38"/>
      <c r="W902" s="21"/>
      <c r="X902" s="21"/>
      <c r="Y902" s="21"/>
      <c r="Z902" s="779"/>
      <c r="AA902" s="21"/>
      <c r="AB902" s="30"/>
      <c r="AC902" s="30"/>
      <c r="AD902" s="30"/>
      <c r="AE902" s="13"/>
      <c r="AF902" s="13"/>
      <c r="AG902" s="13"/>
      <c r="AH902" s="13"/>
      <c r="AI902" s="13"/>
      <c r="AJ902" s="13"/>
      <c r="AK902" s="13"/>
      <c r="AL902" s="13"/>
      <c r="AM902" s="13"/>
      <c r="AN902" s="30"/>
      <c r="AO902" s="31"/>
      <c r="AP902" s="39"/>
      <c r="AQ902" s="39"/>
      <c r="AR902" s="31"/>
      <c r="AS902" s="39"/>
      <c r="AT902" s="39"/>
      <c r="AU902" s="39"/>
      <c r="AV902" s="39"/>
      <c r="AW902" s="39"/>
      <c r="AX902" s="13"/>
      <c r="AY902" s="13"/>
      <c r="AZ902" s="13"/>
      <c r="BA902" s="13"/>
      <c r="BB902" s="291"/>
      <c r="BC902" s="302"/>
      <c r="BI902" s="287"/>
    </row>
    <row r="903" spans="1:61" s="282" customFormat="1">
      <c r="A903" s="31"/>
      <c r="B903" s="31"/>
      <c r="C903" s="166"/>
      <c r="D903" s="261"/>
      <c r="E903" s="261"/>
      <c r="F903" s="261"/>
      <c r="G903" s="261"/>
      <c r="H903" s="261"/>
      <c r="I903" s="261"/>
      <c r="J903" s="261"/>
      <c r="K903" s="261"/>
      <c r="L903" s="33"/>
      <c r="M903" s="261"/>
      <c r="N903" s="638"/>
      <c r="O903" s="638"/>
      <c r="P903" s="34"/>
      <c r="Q903" s="35"/>
      <c r="R903" s="36"/>
      <c r="S903" s="37"/>
      <c r="T903" s="21"/>
      <c r="U903" s="495"/>
      <c r="V903" s="38"/>
      <c r="W903" s="21"/>
      <c r="X903" s="21"/>
      <c r="Y903" s="21"/>
      <c r="Z903" s="779"/>
      <c r="AA903" s="21"/>
      <c r="AB903" s="30"/>
      <c r="AC903" s="30"/>
      <c r="AD903" s="30"/>
      <c r="AE903" s="13"/>
      <c r="AF903" s="13"/>
      <c r="AG903" s="13"/>
      <c r="AH903" s="13"/>
      <c r="AI903" s="13"/>
      <c r="AJ903" s="13"/>
      <c r="AK903" s="13"/>
      <c r="AL903" s="13"/>
      <c r="AM903" s="13"/>
      <c r="AN903" s="30"/>
      <c r="AO903" s="31"/>
      <c r="AP903" s="39"/>
      <c r="AQ903" s="39"/>
      <c r="AR903" s="31"/>
      <c r="AS903" s="39"/>
      <c r="AT903" s="39"/>
      <c r="AU903" s="39"/>
      <c r="AV903" s="39"/>
      <c r="AW903" s="39"/>
      <c r="AX903" s="13"/>
      <c r="AY903" s="13"/>
      <c r="AZ903" s="13"/>
      <c r="BA903" s="13"/>
      <c r="BB903" s="291"/>
      <c r="BC903" s="302"/>
      <c r="BI903" s="287"/>
    </row>
    <row r="904" spans="1:61" s="282" customFormat="1">
      <c r="A904" s="31"/>
      <c r="B904" s="31"/>
      <c r="C904" s="166"/>
      <c r="D904" s="261"/>
      <c r="E904" s="261"/>
      <c r="F904" s="261"/>
      <c r="G904" s="261"/>
      <c r="H904" s="261"/>
      <c r="I904" s="261"/>
      <c r="J904" s="261"/>
      <c r="K904" s="261"/>
      <c r="L904" s="33"/>
      <c r="M904" s="261"/>
      <c r="N904" s="638"/>
      <c r="O904" s="638"/>
      <c r="P904" s="34"/>
      <c r="Q904" s="35"/>
      <c r="R904" s="36"/>
      <c r="S904" s="37"/>
      <c r="T904" s="21"/>
      <c r="U904" s="495"/>
      <c r="V904" s="38"/>
      <c r="W904" s="21"/>
      <c r="X904" s="21"/>
      <c r="Y904" s="21"/>
      <c r="Z904" s="779"/>
      <c r="AA904" s="21"/>
      <c r="AB904" s="30"/>
      <c r="AC904" s="30"/>
      <c r="AD904" s="30"/>
      <c r="AE904" s="13"/>
      <c r="AF904" s="13"/>
      <c r="AG904" s="13"/>
      <c r="AH904" s="13"/>
      <c r="AI904" s="13"/>
      <c r="AJ904" s="13"/>
      <c r="AK904" s="13"/>
      <c r="AL904" s="13"/>
      <c r="AM904" s="13"/>
      <c r="AN904" s="30"/>
      <c r="AO904" s="31"/>
      <c r="AP904" s="39"/>
      <c r="AQ904" s="39"/>
      <c r="AR904" s="31"/>
      <c r="AS904" s="39"/>
      <c r="AT904" s="39"/>
      <c r="AU904" s="39"/>
      <c r="AV904" s="39"/>
      <c r="AW904" s="39"/>
      <c r="AX904" s="13"/>
      <c r="AY904" s="13"/>
      <c r="AZ904" s="13"/>
      <c r="BA904" s="13"/>
      <c r="BB904" s="291"/>
      <c r="BC904" s="302"/>
      <c r="BI904" s="287"/>
    </row>
    <row r="905" spans="1:61" s="282" customFormat="1">
      <c r="A905" s="31"/>
      <c r="B905" s="31"/>
      <c r="C905" s="166"/>
      <c r="D905" s="261"/>
      <c r="E905" s="261"/>
      <c r="F905" s="261"/>
      <c r="G905" s="261"/>
      <c r="H905" s="261"/>
      <c r="I905" s="261"/>
      <c r="J905" s="261"/>
      <c r="K905" s="261"/>
      <c r="L905" s="33"/>
      <c r="M905" s="261"/>
      <c r="N905" s="638"/>
      <c r="O905" s="638"/>
      <c r="P905" s="34"/>
      <c r="Q905" s="35"/>
      <c r="R905" s="36"/>
      <c r="S905" s="37"/>
      <c r="T905" s="21"/>
      <c r="U905" s="495"/>
      <c r="V905" s="38"/>
      <c r="W905" s="21"/>
      <c r="X905" s="21"/>
      <c r="Y905" s="21"/>
      <c r="Z905" s="779"/>
      <c r="AA905" s="21"/>
      <c r="AB905" s="30"/>
      <c r="AC905" s="30"/>
      <c r="AD905" s="30"/>
      <c r="AE905" s="13"/>
      <c r="AF905" s="13"/>
      <c r="AG905" s="13"/>
      <c r="AH905" s="13"/>
      <c r="AI905" s="13"/>
      <c r="AJ905" s="13"/>
      <c r="AK905" s="13"/>
      <c r="AL905" s="13"/>
      <c r="AM905" s="13"/>
      <c r="AN905" s="30"/>
      <c r="AO905" s="31"/>
      <c r="AP905" s="39"/>
      <c r="AQ905" s="39"/>
      <c r="AR905" s="31"/>
      <c r="AS905" s="39"/>
      <c r="AT905" s="39"/>
      <c r="AU905" s="39"/>
      <c r="AV905" s="39"/>
      <c r="AW905" s="39"/>
      <c r="AX905" s="13"/>
      <c r="AY905" s="13"/>
      <c r="AZ905" s="13"/>
      <c r="BA905" s="13"/>
      <c r="BB905" s="291"/>
      <c r="BC905" s="302"/>
      <c r="BI905" s="287"/>
    </row>
    <row r="906" spans="1:61" s="282" customFormat="1">
      <c r="A906" s="31"/>
      <c r="B906" s="31"/>
      <c r="C906" s="166"/>
      <c r="D906" s="261"/>
      <c r="E906" s="261"/>
      <c r="F906" s="261"/>
      <c r="G906" s="261"/>
      <c r="H906" s="261"/>
      <c r="I906" s="261"/>
      <c r="J906" s="261"/>
      <c r="K906" s="261"/>
      <c r="L906" s="33"/>
      <c r="M906" s="261"/>
      <c r="N906" s="638"/>
      <c r="O906" s="638"/>
      <c r="P906" s="34"/>
      <c r="Q906" s="35"/>
      <c r="R906" s="36"/>
      <c r="S906" s="37"/>
      <c r="T906" s="21"/>
      <c r="U906" s="495"/>
      <c r="V906" s="38"/>
      <c r="W906" s="21"/>
      <c r="X906" s="21"/>
      <c r="Y906" s="21"/>
      <c r="Z906" s="779"/>
      <c r="AA906" s="21"/>
      <c r="AB906" s="30"/>
      <c r="AC906" s="30"/>
      <c r="AD906" s="30"/>
      <c r="AE906" s="13"/>
      <c r="AF906" s="13"/>
      <c r="AG906" s="13"/>
      <c r="AH906" s="13"/>
      <c r="AI906" s="13"/>
      <c r="AJ906" s="13"/>
      <c r="AK906" s="13"/>
      <c r="AL906" s="13"/>
      <c r="AM906" s="13"/>
      <c r="AN906" s="30"/>
      <c r="AO906" s="31"/>
      <c r="AP906" s="39"/>
      <c r="AQ906" s="39"/>
      <c r="AR906" s="31"/>
      <c r="AS906" s="39"/>
      <c r="AT906" s="39"/>
      <c r="AU906" s="39"/>
      <c r="AV906" s="39"/>
      <c r="AW906" s="39"/>
      <c r="AX906" s="13"/>
      <c r="AY906" s="13"/>
      <c r="AZ906" s="13"/>
      <c r="BA906" s="13"/>
      <c r="BB906" s="291"/>
      <c r="BC906" s="302"/>
      <c r="BI906" s="287"/>
    </row>
    <row r="907" spans="1:61" s="282" customFormat="1">
      <c r="A907" s="31"/>
      <c r="B907" s="31"/>
      <c r="C907" s="166"/>
      <c r="D907" s="261"/>
      <c r="E907" s="261"/>
      <c r="F907" s="261"/>
      <c r="G907" s="261"/>
      <c r="H907" s="261"/>
      <c r="I907" s="261"/>
      <c r="J907" s="261"/>
      <c r="K907" s="261"/>
      <c r="L907" s="33"/>
      <c r="M907" s="261"/>
      <c r="N907" s="638"/>
      <c r="O907" s="638"/>
      <c r="P907" s="34"/>
      <c r="Q907" s="35"/>
      <c r="R907" s="36"/>
      <c r="S907" s="37"/>
      <c r="T907" s="21"/>
      <c r="U907" s="495"/>
      <c r="V907" s="38"/>
      <c r="W907" s="21"/>
      <c r="X907" s="21"/>
      <c r="Y907" s="21"/>
      <c r="Z907" s="779"/>
      <c r="AA907" s="21"/>
      <c r="AB907" s="30"/>
      <c r="AC907" s="30"/>
      <c r="AD907" s="30"/>
      <c r="AE907" s="13"/>
      <c r="AF907" s="13"/>
      <c r="AG907" s="13"/>
      <c r="AH907" s="13"/>
      <c r="AI907" s="13"/>
      <c r="AJ907" s="13"/>
      <c r="AK907" s="13"/>
      <c r="AL907" s="13"/>
      <c r="AM907" s="13"/>
      <c r="AN907" s="30"/>
      <c r="AO907" s="31"/>
      <c r="AP907" s="39"/>
      <c r="AQ907" s="39"/>
      <c r="AR907" s="31"/>
      <c r="AS907" s="39"/>
      <c r="AT907" s="39"/>
      <c r="AU907" s="39"/>
      <c r="AV907" s="39"/>
      <c r="AW907" s="39"/>
      <c r="AX907" s="13"/>
      <c r="AY907" s="13"/>
      <c r="AZ907" s="13"/>
      <c r="BA907" s="13"/>
      <c r="BB907" s="291"/>
      <c r="BC907" s="302"/>
      <c r="BI907" s="287"/>
    </row>
    <row r="908" spans="1:61" s="282" customFormat="1">
      <c r="A908" s="31"/>
      <c r="B908" s="31"/>
      <c r="C908" s="166"/>
      <c r="D908" s="261"/>
      <c r="E908" s="261"/>
      <c r="F908" s="261"/>
      <c r="G908" s="261"/>
      <c r="H908" s="261"/>
      <c r="I908" s="261"/>
      <c r="J908" s="261"/>
      <c r="K908" s="261"/>
      <c r="L908" s="33"/>
      <c r="M908" s="261"/>
      <c r="N908" s="638"/>
      <c r="O908" s="638"/>
      <c r="P908" s="34"/>
      <c r="Q908" s="35"/>
      <c r="R908" s="36"/>
      <c r="S908" s="37"/>
      <c r="T908" s="21"/>
      <c r="U908" s="495"/>
      <c r="V908" s="38"/>
      <c r="W908" s="21"/>
      <c r="X908" s="21"/>
      <c r="Y908" s="21"/>
      <c r="Z908" s="779"/>
      <c r="AA908" s="21"/>
      <c r="AB908" s="30"/>
      <c r="AC908" s="30"/>
      <c r="AD908" s="30"/>
      <c r="AE908" s="13"/>
      <c r="AF908" s="13"/>
      <c r="AG908" s="13"/>
      <c r="AH908" s="13"/>
      <c r="AI908" s="13"/>
      <c r="AJ908" s="13"/>
      <c r="AK908" s="13"/>
      <c r="AL908" s="13"/>
      <c r="AM908" s="13"/>
      <c r="AN908" s="30"/>
      <c r="AO908" s="31"/>
      <c r="AP908" s="39"/>
      <c r="AQ908" s="39"/>
      <c r="AR908" s="31"/>
      <c r="AS908" s="39"/>
      <c r="AT908" s="39"/>
      <c r="AU908" s="39"/>
      <c r="AV908" s="39"/>
      <c r="AW908" s="39"/>
      <c r="AX908" s="13"/>
      <c r="AY908" s="13"/>
      <c r="AZ908" s="13"/>
      <c r="BA908" s="13"/>
      <c r="BB908" s="291"/>
      <c r="BC908" s="302"/>
      <c r="BI908" s="287"/>
    </row>
    <row r="909" spans="1:61" s="282" customFormat="1">
      <c r="A909" s="31"/>
      <c r="B909" s="31"/>
      <c r="C909" s="166"/>
      <c r="D909" s="261"/>
      <c r="E909" s="261"/>
      <c r="F909" s="261"/>
      <c r="G909" s="261"/>
      <c r="H909" s="261"/>
      <c r="I909" s="261"/>
      <c r="J909" s="261"/>
      <c r="K909" s="261"/>
      <c r="L909" s="33"/>
      <c r="M909" s="261"/>
      <c r="N909" s="638"/>
      <c r="O909" s="638"/>
      <c r="P909" s="34"/>
      <c r="Q909" s="35"/>
      <c r="R909" s="36"/>
      <c r="S909" s="37"/>
      <c r="T909" s="21"/>
      <c r="U909" s="495"/>
      <c r="V909" s="38"/>
      <c r="W909" s="21"/>
      <c r="X909" s="21"/>
      <c r="Y909" s="21"/>
      <c r="Z909" s="779"/>
      <c r="AA909" s="21"/>
      <c r="AB909" s="30"/>
      <c r="AC909" s="30"/>
      <c r="AD909" s="30"/>
      <c r="AE909" s="13"/>
      <c r="AF909" s="13"/>
      <c r="AG909" s="13"/>
      <c r="AH909" s="13"/>
      <c r="AI909" s="13"/>
      <c r="AJ909" s="13"/>
      <c r="AK909" s="13"/>
      <c r="AL909" s="13"/>
      <c r="AM909" s="13"/>
      <c r="AN909" s="30"/>
      <c r="AO909" s="31"/>
      <c r="AP909" s="39"/>
      <c r="AQ909" s="39"/>
      <c r="AR909" s="31"/>
      <c r="AS909" s="39"/>
      <c r="AT909" s="39"/>
      <c r="AU909" s="39"/>
      <c r="AV909" s="39"/>
      <c r="AW909" s="39"/>
      <c r="AX909" s="13"/>
      <c r="AY909" s="13"/>
      <c r="AZ909" s="13"/>
      <c r="BA909" s="13"/>
      <c r="BB909" s="291"/>
      <c r="BC909" s="302"/>
      <c r="BI909" s="287"/>
    </row>
    <row r="910" spans="1:61" s="282" customFormat="1">
      <c r="A910" s="31"/>
      <c r="B910" s="31"/>
      <c r="C910" s="166"/>
      <c r="D910" s="261"/>
      <c r="E910" s="261"/>
      <c r="F910" s="261"/>
      <c r="G910" s="261"/>
      <c r="H910" s="261"/>
      <c r="I910" s="261"/>
      <c r="J910" s="261"/>
      <c r="K910" s="261"/>
      <c r="L910" s="33"/>
      <c r="M910" s="261"/>
      <c r="N910" s="638"/>
      <c r="O910" s="638"/>
      <c r="P910" s="34"/>
      <c r="Q910" s="35"/>
      <c r="R910" s="36"/>
      <c r="S910" s="37"/>
      <c r="T910" s="21"/>
      <c r="U910" s="495"/>
      <c r="V910" s="38"/>
      <c r="W910" s="21"/>
      <c r="X910" s="21"/>
      <c r="Y910" s="21"/>
      <c r="Z910" s="779"/>
      <c r="AA910" s="21"/>
      <c r="AB910" s="30"/>
      <c r="AC910" s="30"/>
      <c r="AD910" s="30"/>
      <c r="AE910" s="13"/>
      <c r="AF910" s="13"/>
      <c r="AG910" s="13"/>
      <c r="AH910" s="13"/>
      <c r="AI910" s="13"/>
      <c r="AJ910" s="13"/>
      <c r="AK910" s="13"/>
      <c r="AL910" s="13"/>
      <c r="AM910" s="13"/>
      <c r="AN910" s="30"/>
      <c r="AO910" s="31"/>
      <c r="AP910" s="39"/>
      <c r="AQ910" s="39"/>
      <c r="AR910" s="31"/>
      <c r="AS910" s="39"/>
      <c r="AT910" s="39"/>
      <c r="AU910" s="39"/>
      <c r="AV910" s="39"/>
      <c r="AW910" s="39"/>
      <c r="AX910" s="13"/>
      <c r="AY910" s="13"/>
      <c r="AZ910" s="13"/>
      <c r="BA910" s="13"/>
      <c r="BB910" s="291"/>
      <c r="BC910" s="302"/>
      <c r="BI910" s="287"/>
    </row>
    <row r="911" spans="1:61" s="282" customFormat="1">
      <c r="A911" s="31"/>
      <c r="B911" s="31"/>
      <c r="C911" s="166"/>
      <c r="D911" s="261"/>
      <c r="E911" s="261"/>
      <c r="F911" s="261"/>
      <c r="G911" s="261"/>
      <c r="H911" s="261"/>
      <c r="I911" s="261"/>
      <c r="J911" s="261"/>
      <c r="K911" s="261"/>
      <c r="L911" s="33"/>
      <c r="M911" s="261"/>
      <c r="N911" s="638"/>
      <c r="O911" s="638"/>
      <c r="P911" s="34"/>
      <c r="Q911" s="35"/>
      <c r="R911" s="36"/>
      <c r="S911" s="37"/>
      <c r="T911" s="21"/>
      <c r="U911" s="495"/>
      <c r="V911" s="38"/>
      <c r="W911" s="21"/>
      <c r="X911" s="21"/>
      <c r="Y911" s="21"/>
      <c r="Z911" s="779"/>
      <c r="AA911" s="21"/>
      <c r="AB911" s="30"/>
      <c r="AC911" s="30"/>
      <c r="AD911" s="30"/>
      <c r="AE911" s="13"/>
      <c r="AF911" s="13"/>
      <c r="AG911" s="13"/>
      <c r="AH911" s="13"/>
      <c r="AI911" s="13"/>
      <c r="AJ911" s="13"/>
      <c r="AK911" s="13"/>
      <c r="AL911" s="13"/>
      <c r="AM911" s="13"/>
      <c r="AN911" s="30"/>
      <c r="AO911" s="31"/>
      <c r="AP911" s="39"/>
      <c r="AQ911" s="39"/>
      <c r="AR911" s="31"/>
      <c r="AS911" s="39"/>
      <c r="AT911" s="39"/>
      <c r="AU911" s="39"/>
      <c r="AV911" s="39"/>
      <c r="AW911" s="39"/>
      <c r="AX911" s="13"/>
      <c r="AY911" s="13"/>
      <c r="AZ911" s="13"/>
      <c r="BA911" s="13"/>
      <c r="BB911" s="291"/>
      <c r="BC911" s="302"/>
      <c r="BI911" s="287"/>
    </row>
    <row r="912" spans="1:61" s="282" customFormat="1">
      <c r="A912" s="31"/>
      <c r="B912" s="31"/>
      <c r="C912" s="166"/>
      <c r="D912" s="261"/>
      <c r="E912" s="261"/>
      <c r="F912" s="261"/>
      <c r="G912" s="261"/>
      <c r="H912" s="261"/>
      <c r="I912" s="261"/>
      <c r="J912" s="261"/>
      <c r="K912" s="261"/>
      <c r="L912" s="33"/>
      <c r="M912" s="261"/>
      <c r="N912" s="638"/>
      <c r="O912" s="638"/>
      <c r="P912" s="34"/>
      <c r="Q912" s="35"/>
      <c r="R912" s="36"/>
      <c r="S912" s="37"/>
      <c r="T912" s="21"/>
      <c r="U912" s="495"/>
      <c r="V912" s="38"/>
      <c r="W912" s="21"/>
      <c r="X912" s="21"/>
      <c r="Y912" s="21"/>
      <c r="Z912" s="779"/>
      <c r="AA912" s="21"/>
      <c r="AB912" s="30"/>
      <c r="AC912" s="30"/>
      <c r="AD912" s="30"/>
      <c r="AE912" s="13"/>
      <c r="AF912" s="13"/>
      <c r="AG912" s="13"/>
      <c r="AH912" s="13"/>
      <c r="AI912" s="13"/>
      <c r="AJ912" s="13"/>
      <c r="AK912" s="13"/>
      <c r="AL912" s="13"/>
      <c r="AM912" s="13"/>
      <c r="AN912" s="30"/>
      <c r="AO912" s="31"/>
      <c r="AP912" s="39"/>
      <c r="AQ912" s="39"/>
      <c r="AR912" s="31"/>
      <c r="AS912" s="39"/>
      <c r="AT912" s="39"/>
      <c r="AU912" s="39"/>
      <c r="AV912" s="39"/>
      <c r="AW912" s="39"/>
      <c r="AX912" s="13"/>
      <c r="AY912" s="13"/>
      <c r="AZ912" s="13"/>
      <c r="BA912" s="13"/>
      <c r="BB912" s="291"/>
      <c r="BC912" s="302"/>
      <c r="BI912" s="287"/>
    </row>
    <row r="913" spans="1:61" s="282" customFormat="1">
      <c r="A913" s="31"/>
      <c r="B913" s="31"/>
      <c r="C913" s="166"/>
      <c r="D913" s="261"/>
      <c r="E913" s="261"/>
      <c r="F913" s="261"/>
      <c r="G913" s="261"/>
      <c r="H913" s="261"/>
      <c r="I913" s="261"/>
      <c r="J913" s="261"/>
      <c r="K913" s="261"/>
      <c r="L913" s="33"/>
      <c r="M913" s="261"/>
      <c r="N913" s="638"/>
      <c r="O913" s="638"/>
      <c r="P913" s="34"/>
      <c r="Q913" s="35"/>
      <c r="R913" s="36"/>
      <c r="S913" s="37"/>
      <c r="T913" s="21"/>
      <c r="U913" s="495"/>
      <c r="V913" s="38"/>
      <c r="W913" s="21"/>
      <c r="X913" s="21"/>
      <c r="Y913" s="21"/>
      <c r="Z913" s="779"/>
      <c r="AA913" s="21"/>
      <c r="AB913" s="30"/>
      <c r="AC913" s="30"/>
      <c r="AD913" s="30"/>
      <c r="AE913" s="13"/>
      <c r="AF913" s="13"/>
      <c r="AG913" s="13"/>
      <c r="AH913" s="13"/>
      <c r="AI913" s="13"/>
      <c r="AJ913" s="13"/>
      <c r="AK913" s="13"/>
      <c r="AL913" s="13"/>
      <c r="AM913" s="13"/>
      <c r="AN913" s="30"/>
      <c r="AO913" s="31"/>
      <c r="AP913" s="39"/>
      <c r="AQ913" s="39"/>
      <c r="AR913" s="31"/>
      <c r="AS913" s="39"/>
      <c r="AT913" s="39"/>
      <c r="AU913" s="39"/>
      <c r="AV913" s="39"/>
      <c r="AW913" s="39"/>
      <c r="AX913" s="13"/>
      <c r="AY913" s="13"/>
      <c r="AZ913" s="13"/>
      <c r="BA913" s="13"/>
      <c r="BB913" s="291"/>
      <c r="BC913" s="302"/>
      <c r="BI913" s="287"/>
    </row>
    <row r="914" spans="1:61" s="282" customFormat="1">
      <c r="A914" s="31"/>
      <c r="B914" s="31"/>
      <c r="C914" s="166"/>
      <c r="D914" s="261"/>
      <c r="E914" s="261"/>
      <c r="F914" s="261"/>
      <c r="G914" s="261"/>
      <c r="H914" s="261"/>
      <c r="I914" s="261"/>
      <c r="J914" s="261"/>
      <c r="K914" s="261"/>
      <c r="L914" s="33"/>
      <c r="M914" s="261"/>
      <c r="N914" s="638"/>
      <c r="O914" s="638"/>
      <c r="P914" s="34"/>
      <c r="Q914" s="35"/>
      <c r="R914" s="36"/>
      <c r="S914" s="37"/>
      <c r="T914" s="21"/>
      <c r="U914" s="495"/>
      <c r="V914" s="38"/>
      <c r="W914" s="21"/>
      <c r="X914" s="21"/>
      <c r="Y914" s="21"/>
      <c r="Z914" s="779"/>
      <c r="AA914" s="21"/>
      <c r="AB914" s="30"/>
      <c r="AC914" s="30"/>
      <c r="AD914" s="30"/>
      <c r="AE914" s="13"/>
      <c r="AF914" s="13"/>
      <c r="AG914" s="13"/>
      <c r="AH914" s="13"/>
      <c r="AI914" s="13"/>
      <c r="AJ914" s="13"/>
      <c r="AK914" s="13"/>
      <c r="AL914" s="13"/>
      <c r="AM914" s="13"/>
      <c r="AN914" s="30"/>
      <c r="AO914" s="31"/>
      <c r="AP914" s="39"/>
      <c r="AQ914" s="39"/>
      <c r="AR914" s="31"/>
      <c r="AS914" s="39"/>
      <c r="AT914" s="39"/>
      <c r="AU914" s="39"/>
      <c r="AV914" s="39"/>
      <c r="AW914" s="39"/>
      <c r="AX914" s="13"/>
      <c r="AY914" s="13"/>
      <c r="AZ914" s="13"/>
      <c r="BA914" s="13"/>
      <c r="BB914" s="291"/>
      <c r="BC914" s="302"/>
      <c r="BI914" s="287"/>
    </row>
    <row r="915" spans="1:61" s="282" customFormat="1">
      <c r="A915" s="31"/>
      <c r="B915" s="31"/>
      <c r="C915" s="166"/>
      <c r="D915" s="261"/>
      <c r="E915" s="261"/>
      <c r="F915" s="261"/>
      <c r="G915" s="261"/>
      <c r="H915" s="261"/>
      <c r="I915" s="261"/>
      <c r="J915" s="261"/>
      <c r="K915" s="261"/>
      <c r="L915" s="33"/>
      <c r="M915" s="261"/>
      <c r="N915" s="638"/>
      <c r="O915" s="638"/>
      <c r="P915" s="34"/>
      <c r="Q915" s="35"/>
      <c r="R915" s="36"/>
      <c r="S915" s="37"/>
      <c r="T915" s="21"/>
      <c r="U915" s="495"/>
      <c r="V915" s="38"/>
      <c r="W915" s="21"/>
      <c r="X915" s="21"/>
      <c r="Y915" s="21"/>
      <c r="Z915" s="779"/>
      <c r="AA915" s="21"/>
      <c r="AB915" s="30"/>
      <c r="AC915" s="30"/>
      <c r="AD915" s="30"/>
      <c r="AE915" s="13"/>
      <c r="AF915" s="13"/>
      <c r="AG915" s="13"/>
      <c r="AH915" s="13"/>
      <c r="AI915" s="13"/>
      <c r="AJ915" s="13"/>
      <c r="AK915" s="13"/>
      <c r="AL915" s="13"/>
      <c r="AM915" s="13"/>
      <c r="AN915" s="30"/>
      <c r="AO915" s="31"/>
      <c r="AP915" s="39"/>
      <c r="AQ915" s="39"/>
      <c r="AR915" s="31"/>
      <c r="AS915" s="39"/>
      <c r="AT915" s="39"/>
      <c r="AU915" s="39"/>
      <c r="AV915" s="39"/>
      <c r="AW915" s="39"/>
      <c r="AX915" s="13"/>
      <c r="AY915" s="13"/>
      <c r="AZ915" s="13"/>
      <c r="BA915" s="13"/>
      <c r="BB915" s="291"/>
      <c r="BC915" s="302"/>
      <c r="BI915" s="287"/>
    </row>
    <row r="916" spans="1:61" s="282" customFormat="1">
      <c r="A916" s="31"/>
      <c r="B916" s="31"/>
      <c r="C916" s="166"/>
      <c r="D916" s="261"/>
      <c r="E916" s="261"/>
      <c r="F916" s="261"/>
      <c r="G916" s="261"/>
      <c r="H916" s="261"/>
      <c r="I916" s="261"/>
      <c r="J916" s="261"/>
      <c r="K916" s="261"/>
      <c r="L916" s="33"/>
      <c r="M916" s="261"/>
      <c r="N916" s="638"/>
      <c r="O916" s="638"/>
      <c r="P916" s="34"/>
      <c r="Q916" s="35"/>
      <c r="R916" s="36"/>
      <c r="S916" s="37"/>
      <c r="T916" s="21"/>
      <c r="U916" s="495"/>
      <c r="V916" s="38"/>
      <c r="W916" s="21"/>
      <c r="X916" s="21"/>
      <c r="Y916" s="21"/>
      <c r="Z916" s="779"/>
      <c r="AA916" s="21"/>
      <c r="AB916" s="30"/>
      <c r="AC916" s="30"/>
      <c r="AD916" s="30"/>
      <c r="AE916" s="13"/>
      <c r="AF916" s="13"/>
      <c r="AG916" s="13"/>
      <c r="AH916" s="13"/>
      <c r="AI916" s="13"/>
      <c r="AJ916" s="13"/>
      <c r="AK916" s="13"/>
      <c r="AL916" s="13"/>
      <c r="AM916" s="13"/>
      <c r="AN916" s="30"/>
      <c r="AO916" s="31"/>
      <c r="AP916" s="39"/>
      <c r="AQ916" s="39"/>
      <c r="AR916" s="31"/>
      <c r="AS916" s="39"/>
      <c r="AT916" s="39"/>
      <c r="AU916" s="39"/>
      <c r="AV916" s="39"/>
      <c r="AW916" s="39"/>
      <c r="AX916" s="13"/>
      <c r="AY916" s="13"/>
      <c r="AZ916" s="13"/>
      <c r="BA916" s="13"/>
      <c r="BB916" s="291"/>
      <c r="BC916" s="302"/>
      <c r="BI916" s="287"/>
    </row>
    <row r="917" spans="1:61" s="282" customFormat="1">
      <c r="A917" s="31"/>
      <c r="B917" s="31"/>
      <c r="C917" s="166"/>
      <c r="D917" s="261"/>
      <c r="E917" s="261"/>
      <c r="F917" s="261"/>
      <c r="G917" s="261"/>
      <c r="H917" s="261"/>
      <c r="I917" s="261"/>
      <c r="J917" s="261"/>
      <c r="K917" s="261"/>
      <c r="L917" s="33"/>
      <c r="M917" s="261"/>
      <c r="N917" s="638"/>
      <c r="O917" s="638"/>
      <c r="P917" s="34"/>
      <c r="Q917" s="35"/>
      <c r="R917" s="36"/>
      <c r="S917" s="37"/>
      <c r="T917" s="21"/>
      <c r="U917" s="495"/>
      <c r="V917" s="38"/>
      <c r="W917" s="21"/>
      <c r="X917" s="21"/>
      <c r="Y917" s="21"/>
      <c r="Z917" s="779"/>
      <c r="AA917" s="21"/>
      <c r="AB917" s="30"/>
      <c r="AC917" s="30"/>
      <c r="AD917" s="30"/>
      <c r="AE917" s="13"/>
      <c r="AF917" s="13"/>
      <c r="AG917" s="13"/>
      <c r="AH917" s="13"/>
      <c r="AI917" s="13"/>
      <c r="AJ917" s="13"/>
      <c r="AK917" s="13"/>
      <c r="AL917" s="13"/>
      <c r="AM917" s="13"/>
      <c r="AN917" s="30"/>
      <c r="AO917" s="31"/>
      <c r="AP917" s="39"/>
      <c r="AQ917" s="39"/>
      <c r="AR917" s="31"/>
      <c r="AS917" s="39"/>
      <c r="AT917" s="39"/>
      <c r="AU917" s="39"/>
      <c r="AV917" s="39"/>
      <c r="AW917" s="39"/>
      <c r="AX917" s="13"/>
      <c r="AY917" s="13"/>
      <c r="AZ917" s="13"/>
      <c r="BA917" s="13"/>
      <c r="BB917" s="291"/>
      <c r="BC917" s="302"/>
      <c r="BI917" s="287"/>
    </row>
    <row r="918" spans="1:61" s="282" customFormat="1">
      <c r="A918" s="31"/>
      <c r="B918" s="31"/>
      <c r="C918" s="166"/>
      <c r="D918" s="261"/>
      <c r="E918" s="261"/>
      <c r="F918" s="261"/>
      <c r="G918" s="261"/>
      <c r="H918" s="261"/>
      <c r="I918" s="261"/>
      <c r="J918" s="261"/>
      <c r="K918" s="261"/>
      <c r="L918" s="33"/>
      <c r="M918" s="261"/>
      <c r="N918" s="638"/>
      <c r="O918" s="638"/>
      <c r="P918" s="34"/>
      <c r="Q918" s="35"/>
      <c r="R918" s="36"/>
      <c r="S918" s="37"/>
      <c r="T918" s="21"/>
      <c r="U918" s="495"/>
      <c r="V918" s="38"/>
      <c r="W918" s="21"/>
      <c r="X918" s="21"/>
      <c r="Y918" s="21"/>
      <c r="Z918" s="779"/>
      <c r="AA918" s="21"/>
      <c r="AB918" s="30"/>
      <c r="AC918" s="30"/>
      <c r="AD918" s="30"/>
      <c r="AE918" s="13"/>
      <c r="AF918" s="13"/>
      <c r="AG918" s="13"/>
      <c r="AH918" s="13"/>
      <c r="AI918" s="13"/>
      <c r="AJ918" s="13"/>
      <c r="AK918" s="13"/>
      <c r="AL918" s="13"/>
      <c r="AM918" s="13"/>
      <c r="AN918" s="30"/>
      <c r="AO918" s="31"/>
      <c r="AP918" s="39"/>
      <c r="AQ918" s="39"/>
      <c r="AR918" s="31"/>
      <c r="AS918" s="39"/>
      <c r="AT918" s="39"/>
      <c r="AU918" s="39"/>
      <c r="AV918" s="39"/>
      <c r="AW918" s="39"/>
      <c r="AX918" s="13"/>
      <c r="AY918" s="13"/>
      <c r="AZ918" s="13"/>
      <c r="BA918" s="13"/>
      <c r="BB918" s="291"/>
      <c r="BC918" s="302"/>
      <c r="BI918" s="287"/>
    </row>
    <row r="919" spans="1:61" s="282" customFormat="1">
      <c r="A919" s="31"/>
      <c r="B919" s="31"/>
      <c r="C919" s="166"/>
      <c r="D919" s="261"/>
      <c r="E919" s="261"/>
      <c r="F919" s="261"/>
      <c r="G919" s="261"/>
      <c r="H919" s="261"/>
      <c r="I919" s="261"/>
      <c r="J919" s="261"/>
      <c r="K919" s="261"/>
      <c r="L919" s="33"/>
      <c r="M919" s="261"/>
      <c r="N919" s="638"/>
      <c r="O919" s="638"/>
      <c r="P919" s="34"/>
      <c r="Q919" s="35"/>
      <c r="R919" s="36"/>
      <c r="S919" s="37"/>
      <c r="T919" s="21"/>
      <c r="U919" s="495"/>
      <c r="V919" s="38"/>
      <c r="W919" s="21"/>
      <c r="X919" s="21"/>
      <c r="Y919" s="21"/>
      <c r="Z919" s="779"/>
      <c r="AA919" s="21"/>
      <c r="AB919" s="30"/>
      <c r="AC919" s="30"/>
      <c r="AD919" s="30"/>
      <c r="AE919" s="13"/>
      <c r="AF919" s="13"/>
      <c r="AG919" s="13"/>
      <c r="AH919" s="13"/>
      <c r="AI919" s="13"/>
      <c r="AJ919" s="13"/>
      <c r="AK919" s="13"/>
      <c r="AL919" s="13"/>
      <c r="AM919" s="13"/>
      <c r="AN919" s="30"/>
      <c r="AO919" s="31"/>
      <c r="AP919" s="39"/>
      <c r="AQ919" s="39"/>
      <c r="AR919" s="31"/>
      <c r="AS919" s="39"/>
      <c r="AT919" s="39"/>
      <c r="AU919" s="39"/>
      <c r="AV919" s="39"/>
      <c r="AW919" s="39"/>
      <c r="AX919" s="13"/>
      <c r="AY919" s="13"/>
      <c r="AZ919" s="13"/>
      <c r="BA919" s="13"/>
      <c r="BB919" s="291"/>
      <c r="BC919" s="302"/>
      <c r="BI919" s="287"/>
    </row>
    <row r="920" spans="1:61" s="282" customFormat="1">
      <c r="A920" s="31"/>
      <c r="B920" s="31"/>
      <c r="C920" s="166"/>
      <c r="D920" s="261"/>
      <c r="E920" s="261"/>
      <c r="F920" s="261"/>
      <c r="G920" s="261"/>
      <c r="H920" s="261"/>
      <c r="I920" s="261"/>
      <c r="J920" s="261"/>
      <c r="K920" s="261"/>
      <c r="L920" s="33"/>
      <c r="M920" s="261"/>
      <c r="N920" s="638"/>
      <c r="O920" s="638"/>
      <c r="P920" s="34"/>
      <c r="Q920" s="35"/>
      <c r="R920" s="36"/>
      <c r="S920" s="37"/>
      <c r="T920" s="21"/>
      <c r="U920" s="495"/>
      <c r="V920" s="38"/>
      <c r="W920" s="21"/>
      <c r="X920" s="21"/>
      <c r="Y920" s="21"/>
      <c r="Z920" s="779"/>
      <c r="AA920" s="21"/>
      <c r="AB920" s="30"/>
      <c r="AC920" s="30"/>
      <c r="AD920" s="30"/>
      <c r="AE920" s="13"/>
      <c r="AF920" s="13"/>
      <c r="AG920" s="13"/>
      <c r="AH920" s="13"/>
      <c r="AI920" s="13"/>
      <c r="AJ920" s="13"/>
      <c r="AK920" s="13"/>
      <c r="AL920" s="13"/>
      <c r="AM920" s="13"/>
      <c r="AN920" s="30"/>
      <c r="AO920" s="31"/>
      <c r="AP920" s="39"/>
      <c r="AQ920" s="39"/>
      <c r="AR920" s="31"/>
      <c r="AS920" s="39"/>
      <c r="AT920" s="39"/>
      <c r="AU920" s="39"/>
      <c r="AV920" s="39"/>
      <c r="AW920" s="39"/>
      <c r="AX920" s="13"/>
      <c r="AY920" s="13"/>
      <c r="AZ920" s="13"/>
      <c r="BA920" s="13"/>
      <c r="BB920" s="291"/>
      <c r="BC920" s="302"/>
      <c r="BI920" s="287"/>
    </row>
    <row r="921" spans="1:61" s="282" customFormat="1">
      <c r="A921" s="31"/>
      <c r="B921" s="31"/>
      <c r="C921" s="166"/>
      <c r="D921" s="261"/>
      <c r="E921" s="261"/>
      <c r="F921" s="261"/>
      <c r="G921" s="261"/>
      <c r="H921" s="261"/>
      <c r="I921" s="261"/>
      <c r="J921" s="261"/>
      <c r="K921" s="261"/>
      <c r="L921" s="33"/>
      <c r="M921" s="261"/>
      <c r="N921" s="638"/>
      <c r="O921" s="638"/>
      <c r="P921" s="34"/>
      <c r="Q921" s="35"/>
      <c r="R921" s="36"/>
      <c r="S921" s="37"/>
      <c r="T921" s="21"/>
      <c r="U921" s="495"/>
      <c r="V921" s="38"/>
      <c r="W921" s="21"/>
      <c r="X921" s="21"/>
      <c r="Y921" s="21"/>
      <c r="Z921" s="779"/>
      <c r="AA921" s="21"/>
      <c r="AB921" s="30"/>
      <c r="AC921" s="30"/>
      <c r="AD921" s="30"/>
      <c r="AE921" s="13"/>
      <c r="AF921" s="13"/>
      <c r="AG921" s="13"/>
      <c r="AH921" s="13"/>
      <c r="AI921" s="13"/>
      <c r="AJ921" s="13"/>
      <c r="AK921" s="13"/>
      <c r="AL921" s="13"/>
      <c r="AM921" s="13"/>
      <c r="AN921" s="30"/>
      <c r="AO921" s="31"/>
      <c r="AP921" s="39"/>
      <c r="AQ921" s="39"/>
      <c r="AR921" s="31"/>
      <c r="AS921" s="39"/>
      <c r="AT921" s="39"/>
      <c r="AU921" s="39"/>
      <c r="AV921" s="39"/>
      <c r="AW921" s="39"/>
      <c r="AX921" s="13"/>
      <c r="AY921" s="13"/>
      <c r="AZ921" s="13"/>
      <c r="BA921" s="13"/>
      <c r="BB921" s="291"/>
      <c r="BC921" s="302"/>
      <c r="BI921" s="287"/>
    </row>
    <row r="922" spans="1:61" s="282" customFormat="1">
      <c r="A922" s="31"/>
      <c r="B922" s="31"/>
      <c r="C922" s="166"/>
      <c r="D922" s="261"/>
      <c r="E922" s="261"/>
      <c r="F922" s="261"/>
      <c r="G922" s="261"/>
      <c r="H922" s="261"/>
      <c r="I922" s="261"/>
      <c r="J922" s="261"/>
      <c r="K922" s="261"/>
      <c r="L922" s="33"/>
      <c r="M922" s="261"/>
      <c r="N922" s="638"/>
      <c r="O922" s="638"/>
      <c r="P922" s="34"/>
      <c r="Q922" s="35"/>
      <c r="R922" s="36"/>
      <c r="S922" s="37"/>
      <c r="T922" s="21"/>
      <c r="U922" s="495"/>
      <c r="V922" s="38"/>
      <c r="W922" s="21"/>
      <c r="X922" s="21"/>
      <c r="Y922" s="21"/>
      <c r="Z922" s="779"/>
      <c r="AA922" s="21"/>
      <c r="AB922" s="30"/>
      <c r="AC922" s="30"/>
      <c r="AD922" s="30"/>
      <c r="AE922" s="13"/>
      <c r="AF922" s="13"/>
      <c r="AG922" s="13"/>
      <c r="AH922" s="13"/>
      <c r="AI922" s="13"/>
      <c r="AJ922" s="13"/>
      <c r="AK922" s="13"/>
      <c r="AL922" s="13"/>
      <c r="AM922" s="13"/>
      <c r="AN922" s="30"/>
      <c r="AO922" s="31"/>
      <c r="AP922" s="39"/>
      <c r="AQ922" s="39"/>
      <c r="AR922" s="31"/>
      <c r="AS922" s="39"/>
      <c r="AT922" s="39"/>
      <c r="AU922" s="39"/>
      <c r="AV922" s="39"/>
      <c r="AW922" s="39"/>
      <c r="AX922" s="13"/>
      <c r="AY922" s="13"/>
      <c r="AZ922" s="13"/>
      <c r="BA922" s="13"/>
      <c r="BB922" s="291"/>
      <c r="BC922" s="302"/>
      <c r="BI922" s="287"/>
    </row>
    <row r="923" spans="1:61" s="282" customFormat="1">
      <c r="A923" s="31"/>
      <c r="B923" s="31"/>
      <c r="C923" s="166"/>
      <c r="D923" s="261"/>
      <c r="E923" s="261"/>
      <c r="F923" s="261"/>
      <c r="G923" s="261"/>
      <c r="H923" s="261"/>
      <c r="I923" s="261"/>
      <c r="J923" s="261"/>
      <c r="K923" s="261"/>
      <c r="L923" s="33"/>
      <c r="M923" s="261"/>
      <c r="N923" s="638"/>
      <c r="O923" s="638"/>
      <c r="P923" s="34"/>
      <c r="Q923" s="35"/>
      <c r="R923" s="36"/>
      <c r="S923" s="37"/>
      <c r="T923" s="21"/>
      <c r="U923" s="495"/>
      <c r="V923" s="38"/>
      <c r="W923" s="21"/>
      <c r="X923" s="21"/>
      <c r="Y923" s="21"/>
      <c r="Z923" s="779"/>
      <c r="AA923" s="21"/>
      <c r="AB923" s="30"/>
      <c r="AC923" s="30"/>
      <c r="AD923" s="30"/>
      <c r="AE923" s="13"/>
      <c r="AF923" s="13"/>
      <c r="AG923" s="13"/>
      <c r="AH923" s="13"/>
      <c r="AI923" s="13"/>
      <c r="AJ923" s="13"/>
      <c r="AK923" s="13"/>
      <c r="AL923" s="13"/>
      <c r="AM923" s="13"/>
      <c r="AN923" s="30"/>
      <c r="AO923" s="31"/>
      <c r="AP923" s="39"/>
      <c r="AQ923" s="39"/>
      <c r="AR923" s="31"/>
      <c r="AS923" s="39"/>
      <c r="AT923" s="39"/>
      <c r="AU923" s="39"/>
      <c r="AV923" s="39"/>
      <c r="AW923" s="39"/>
      <c r="AX923" s="13"/>
      <c r="AY923" s="13"/>
      <c r="AZ923" s="13"/>
      <c r="BA923" s="13"/>
      <c r="BB923" s="291"/>
      <c r="BC923" s="302"/>
      <c r="BI923" s="287"/>
    </row>
    <row r="924" spans="1:61" s="282" customFormat="1">
      <c r="A924" s="31"/>
      <c r="B924" s="31"/>
      <c r="C924" s="166"/>
      <c r="D924" s="261"/>
      <c r="E924" s="261"/>
      <c r="F924" s="261"/>
      <c r="G924" s="261"/>
      <c r="H924" s="261"/>
      <c r="I924" s="261"/>
      <c r="J924" s="261"/>
      <c r="K924" s="261"/>
      <c r="L924" s="33"/>
      <c r="M924" s="261"/>
      <c r="N924" s="638"/>
      <c r="O924" s="638"/>
      <c r="P924" s="34"/>
      <c r="Q924" s="35"/>
      <c r="R924" s="36"/>
      <c r="S924" s="37"/>
      <c r="T924" s="21"/>
      <c r="U924" s="495"/>
      <c r="V924" s="38"/>
      <c r="W924" s="21"/>
      <c r="X924" s="21"/>
      <c r="Y924" s="21"/>
      <c r="Z924" s="779"/>
      <c r="AA924" s="21"/>
      <c r="AB924" s="30"/>
      <c r="AC924" s="30"/>
      <c r="AD924" s="30"/>
      <c r="AE924" s="13"/>
      <c r="AF924" s="13"/>
      <c r="AG924" s="13"/>
      <c r="AH924" s="13"/>
      <c r="AI924" s="13"/>
      <c r="AJ924" s="13"/>
      <c r="AK924" s="13"/>
      <c r="AL924" s="13"/>
      <c r="AM924" s="13"/>
      <c r="AN924" s="30"/>
      <c r="AO924" s="31"/>
      <c r="AP924" s="39"/>
      <c r="AQ924" s="39"/>
      <c r="AR924" s="31"/>
      <c r="AS924" s="39"/>
      <c r="AT924" s="39"/>
      <c r="AU924" s="39"/>
      <c r="AV924" s="39"/>
      <c r="AW924" s="39"/>
      <c r="AX924" s="13"/>
      <c r="AY924" s="13"/>
      <c r="AZ924" s="13"/>
      <c r="BA924" s="13"/>
      <c r="BB924" s="291"/>
      <c r="BC924" s="302"/>
      <c r="BI924" s="287"/>
    </row>
    <row r="925" spans="1:61" s="282" customFormat="1">
      <c r="A925" s="31"/>
      <c r="B925" s="31"/>
      <c r="C925" s="166"/>
      <c r="D925" s="261"/>
      <c r="E925" s="261"/>
      <c r="F925" s="261"/>
      <c r="G925" s="261"/>
      <c r="H925" s="261"/>
      <c r="I925" s="261"/>
      <c r="J925" s="261"/>
      <c r="K925" s="261"/>
      <c r="L925" s="33"/>
      <c r="M925" s="261"/>
      <c r="N925" s="638"/>
      <c r="O925" s="638"/>
      <c r="P925" s="34"/>
      <c r="Q925" s="35"/>
      <c r="R925" s="36"/>
      <c r="S925" s="37"/>
      <c r="T925" s="21"/>
      <c r="U925" s="495"/>
      <c r="V925" s="38"/>
      <c r="W925" s="21"/>
      <c r="X925" s="21"/>
      <c r="Y925" s="21"/>
      <c r="Z925" s="779"/>
      <c r="AA925" s="21"/>
      <c r="AB925" s="30"/>
      <c r="AC925" s="30"/>
      <c r="AD925" s="30"/>
      <c r="AE925" s="13"/>
      <c r="AF925" s="13"/>
      <c r="AG925" s="13"/>
      <c r="AH925" s="13"/>
      <c r="AI925" s="13"/>
      <c r="AJ925" s="13"/>
      <c r="AK925" s="13"/>
      <c r="AL925" s="13"/>
      <c r="AM925" s="13"/>
      <c r="AN925" s="30"/>
      <c r="AO925" s="31"/>
      <c r="AP925" s="39"/>
      <c r="AQ925" s="39"/>
      <c r="AR925" s="31"/>
      <c r="AS925" s="39"/>
      <c r="AT925" s="39"/>
      <c r="AU925" s="39"/>
      <c r="AV925" s="39"/>
      <c r="AW925" s="39"/>
      <c r="AX925" s="13"/>
      <c r="AY925" s="13"/>
      <c r="AZ925" s="13"/>
      <c r="BA925" s="13"/>
      <c r="BB925" s="291"/>
      <c r="BC925" s="302"/>
      <c r="BI925" s="287"/>
    </row>
    <row r="926" spans="1:61" s="282" customFormat="1">
      <c r="A926" s="31"/>
      <c r="B926" s="31"/>
      <c r="C926" s="166"/>
      <c r="D926" s="261"/>
      <c r="E926" s="261"/>
      <c r="F926" s="261"/>
      <c r="G926" s="261"/>
      <c r="H926" s="261"/>
      <c r="I926" s="261"/>
      <c r="J926" s="261"/>
      <c r="K926" s="261"/>
      <c r="L926" s="33"/>
      <c r="M926" s="261"/>
      <c r="N926" s="638"/>
      <c r="O926" s="638"/>
      <c r="P926" s="34"/>
      <c r="Q926" s="35"/>
      <c r="R926" s="36"/>
      <c r="S926" s="37"/>
      <c r="T926" s="21"/>
      <c r="U926" s="495"/>
      <c r="V926" s="38"/>
      <c r="W926" s="21"/>
      <c r="X926" s="21"/>
      <c r="Y926" s="21"/>
      <c r="Z926" s="779"/>
      <c r="AA926" s="21"/>
      <c r="AB926" s="30"/>
      <c r="AC926" s="30"/>
      <c r="AD926" s="30"/>
      <c r="AE926" s="13"/>
      <c r="AF926" s="13"/>
      <c r="AG926" s="13"/>
      <c r="AH926" s="13"/>
      <c r="AI926" s="13"/>
      <c r="AJ926" s="13"/>
      <c r="AK926" s="13"/>
      <c r="AL926" s="13"/>
      <c r="AM926" s="13"/>
      <c r="AN926" s="30"/>
      <c r="AO926" s="31"/>
      <c r="AP926" s="39"/>
      <c r="AQ926" s="39"/>
      <c r="AR926" s="31"/>
      <c r="AS926" s="39"/>
      <c r="AT926" s="39"/>
      <c r="AU926" s="39"/>
      <c r="AV926" s="39"/>
      <c r="AW926" s="39"/>
      <c r="AX926" s="13"/>
      <c r="AY926" s="13"/>
      <c r="AZ926" s="13"/>
      <c r="BA926" s="13"/>
      <c r="BB926" s="291"/>
      <c r="BC926" s="302"/>
      <c r="BI926" s="287"/>
    </row>
    <row r="927" spans="1:61" s="282" customFormat="1">
      <c r="A927" s="31"/>
      <c r="B927" s="31"/>
      <c r="C927" s="166"/>
      <c r="D927" s="261"/>
      <c r="E927" s="261"/>
      <c r="F927" s="261"/>
      <c r="G927" s="261"/>
      <c r="H927" s="261"/>
      <c r="I927" s="261"/>
      <c r="J927" s="261"/>
      <c r="K927" s="261"/>
      <c r="L927" s="33"/>
      <c r="M927" s="261"/>
      <c r="N927" s="638"/>
      <c r="O927" s="638"/>
      <c r="P927" s="34"/>
      <c r="Q927" s="35"/>
      <c r="R927" s="36"/>
      <c r="S927" s="37"/>
      <c r="T927" s="21"/>
      <c r="U927" s="495"/>
      <c r="V927" s="38"/>
      <c r="W927" s="21"/>
      <c r="X927" s="21"/>
      <c r="Y927" s="21"/>
      <c r="Z927" s="779"/>
      <c r="AA927" s="21"/>
      <c r="AB927" s="30"/>
      <c r="AC927" s="30"/>
      <c r="AD927" s="30"/>
      <c r="AE927" s="13"/>
      <c r="AF927" s="13"/>
      <c r="AG927" s="13"/>
      <c r="AH927" s="13"/>
      <c r="AI927" s="13"/>
      <c r="AJ927" s="13"/>
      <c r="AK927" s="13"/>
      <c r="AL927" s="13"/>
      <c r="AM927" s="13"/>
      <c r="AN927" s="30"/>
      <c r="AO927" s="31"/>
      <c r="AP927" s="39"/>
      <c r="AQ927" s="39"/>
      <c r="AR927" s="31"/>
      <c r="AS927" s="39"/>
      <c r="AT927" s="39"/>
      <c r="AU927" s="39"/>
      <c r="AV927" s="39"/>
      <c r="AW927" s="39"/>
      <c r="AX927" s="13"/>
      <c r="AY927" s="13"/>
      <c r="AZ927" s="13"/>
      <c r="BA927" s="13"/>
      <c r="BB927" s="291"/>
      <c r="BC927" s="302"/>
      <c r="BI927" s="287"/>
    </row>
    <row r="928" spans="1:61" s="282" customFormat="1">
      <c r="A928" s="31"/>
      <c r="B928" s="31"/>
      <c r="C928" s="166"/>
      <c r="D928" s="261"/>
      <c r="E928" s="261"/>
      <c r="F928" s="261"/>
      <c r="G928" s="261"/>
      <c r="H928" s="261"/>
      <c r="I928" s="261"/>
      <c r="J928" s="261"/>
      <c r="K928" s="261"/>
      <c r="L928" s="33"/>
      <c r="M928" s="261"/>
      <c r="N928" s="638"/>
      <c r="O928" s="638"/>
      <c r="P928" s="34"/>
      <c r="Q928" s="35"/>
      <c r="R928" s="36"/>
      <c r="S928" s="37"/>
      <c r="T928" s="21"/>
      <c r="U928" s="495"/>
      <c r="V928" s="38"/>
      <c r="W928" s="21"/>
      <c r="X928" s="21"/>
      <c r="Y928" s="21"/>
      <c r="Z928" s="779"/>
      <c r="AA928" s="21"/>
      <c r="AB928" s="30"/>
      <c r="AC928" s="30"/>
      <c r="AD928" s="30"/>
      <c r="AE928" s="13"/>
      <c r="AF928" s="13"/>
      <c r="AG928" s="13"/>
      <c r="AH928" s="13"/>
      <c r="AI928" s="13"/>
      <c r="AJ928" s="13"/>
      <c r="AK928" s="13"/>
      <c r="AL928" s="13"/>
      <c r="AM928" s="13"/>
      <c r="AN928" s="30"/>
      <c r="AO928" s="31"/>
      <c r="AP928" s="39"/>
      <c r="AQ928" s="39"/>
      <c r="AR928" s="31"/>
      <c r="AS928" s="39"/>
      <c r="AT928" s="39"/>
      <c r="AU928" s="39"/>
      <c r="AV928" s="39"/>
      <c r="AW928" s="39"/>
      <c r="AX928" s="13"/>
      <c r="AY928" s="13"/>
      <c r="AZ928" s="13"/>
      <c r="BA928" s="13"/>
      <c r="BB928" s="291"/>
      <c r="BC928" s="302"/>
      <c r="BI928" s="287"/>
    </row>
    <row r="929" spans="1:61" s="282" customFormat="1">
      <c r="A929" s="31"/>
      <c r="B929" s="31"/>
      <c r="C929" s="166"/>
      <c r="D929" s="261"/>
      <c r="E929" s="261"/>
      <c r="F929" s="261"/>
      <c r="G929" s="261"/>
      <c r="H929" s="261"/>
      <c r="I929" s="261"/>
      <c r="J929" s="261"/>
      <c r="K929" s="261"/>
      <c r="L929" s="33"/>
      <c r="M929" s="261"/>
      <c r="N929" s="638"/>
      <c r="O929" s="638"/>
      <c r="P929" s="34"/>
      <c r="Q929" s="35"/>
      <c r="R929" s="36"/>
      <c r="S929" s="37"/>
      <c r="T929" s="21"/>
      <c r="U929" s="495"/>
      <c r="V929" s="38"/>
      <c r="W929" s="21"/>
      <c r="X929" s="21"/>
      <c r="Y929" s="21"/>
      <c r="Z929" s="779"/>
      <c r="AA929" s="21"/>
      <c r="AB929" s="30"/>
      <c r="AC929" s="30"/>
      <c r="AD929" s="30"/>
      <c r="AE929" s="13"/>
      <c r="AF929" s="13"/>
      <c r="AG929" s="13"/>
      <c r="AH929" s="13"/>
      <c r="AI929" s="13"/>
      <c r="AJ929" s="13"/>
      <c r="AK929" s="13"/>
      <c r="AL929" s="13"/>
      <c r="AM929" s="13"/>
      <c r="AN929" s="30"/>
      <c r="AO929" s="31"/>
      <c r="AP929" s="39"/>
      <c r="AQ929" s="39"/>
      <c r="AR929" s="31"/>
      <c r="AS929" s="39"/>
      <c r="AT929" s="39"/>
      <c r="AU929" s="39"/>
      <c r="AV929" s="39"/>
      <c r="AW929" s="39"/>
      <c r="AX929" s="13"/>
      <c r="AY929" s="13"/>
      <c r="AZ929" s="13"/>
      <c r="BA929" s="13"/>
      <c r="BB929" s="291"/>
      <c r="BC929" s="302"/>
      <c r="BI929" s="287"/>
    </row>
    <row r="930" spans="1:61" s="282" customFormat="1">
      <c r="A930" s="31"/>
      <c r="B930" s="31"/>
      <c r="C930" s="166"/>
      <c r="D930" s="261"/>
      <c r="E930" s="261"/>
      <c r="F930" s="261"/>
      <c r="G930" s="261"/>
      <c r="H930" s="261"/>
      <c r="I930" s="261"/>
      <c r="J930" s="261"/>
      <c r="K930" s="261"/>
      <c r="L930" s="33"/>
      <c r="M930" s="261"/>
      <c r="N930" s="638"/>
      <c r="O930" s="638"/>
      <c r="P930" s="34"/>
      <c r="Q930" s="35"/>
      <c r="R930" s="36"/>
      <c r="S930" s="37"/>
      <c r="T930" s="21"/>
      <c r="U930" s="495"/>
      <c r="V930" s="38"/>
      <c r="W930" s="21"/>
      <c r="X930" s="21"/>
      <c r="Y930" s="21"/>
      <c r="Z930" s="779"/>
      <c r="AA930" s="21"/>
      <c r="AB930" s="30"/>
      <c r="AC930" s="30"/>
      <c r="AD930" s="30"/>
      <c r="AE930" s="13"/>
      <c r="AF930" s="13"/>
      <c r="AG930" s="13"/>
      <c r="AH930" s="13"/>
      <c r="AI930" s="13"/>
      <c r="AJ930" s="13"/>
      <c r="AK930" s="13"/>
      <c r="AL930" s="13"/>
      <c r="AM930" s="13"/>
      <c r="AN930" s="30"/>
      <c r="AO930" s="31"/>
      <c r="AP930" s="39"/>
      <c r="AQ930" s="39"/>
      <c r="AR930" s="31"/>
      <c r="AS930" s="39"/>
      <c r="AT930" s="39"/>
      <c r="AU930" s="39"/>
      <c r="AV930" s="39"/>
      <c r="AW930" s="39"/>
      <c r="AX930" s="13"/>
      <c r="AY930" s="13"/>
      <c r="AZ930" s="13"/>
      <c r="BA930" s="13"/>
      <c r="BB930" s="291"/>
      <c r="BC930" s="302"/>
      <c r="BI930" s="287"/>
    </row>
    <row r="931" spans="1:61" s="282" customFormat="1">
      <c r="A931" s="31"/>
      <c r="B931" s="31"/>
      <c r="C931" s="166"/>
      <c r="D931" s="261"/>
      <c r="E931" s="261"/>
      <c r="F931" s="261"/>
      <c r="G931" s="261"/>
      <c r="H931" s="261"/>
      <c r="I931" s="261"/>
      <c r="J931" s="261"/>
      <c r="K931" s="261"/>
      <c r="L931" s="33"/>
      <c r="M931" s="261"/>
      <c r="N931" s="638"/>
      <c r="O931" s="638"/>
      <c r="P931" s="34"/>
      <c r="Q931" s="35"/>
      <c r="R931" s="36"/>
      <c r="S931" s="37"/>
      <c r="T931" s="21"/>
      <c r="U931" s="495"/>
      <c r="V931" s="38"/>
      <c r="W931" s="21"/>
      <c r="X931" s="21"/>
      <c r="Y931" s="21"/>
      <c r="Z931" s="779"/>
      <c r="AA931" s="21"/>
      <c r="AB931" s="30"/>
      <c r="AC931" s="30"/>
      <c r="AD931" s="30"/>
      <c r="AE931" s="13"/>
      <c r="AF931" s="13"/>
      <c r="AG931" s="13"/>
      <c r="AH931" s="13"/>
      <c r="AI931" s="13"/>
      <c r="AJ931" s="13"/>
      <c r="AK931" s="13"/>
      <c r="AL931" s="13"/>
      <c r="AM931" s="13"/>
      <c r="AN931" s="30"/>
      <c r="AO931" s="31"/>
      <c r="AP931" s="39"/>
      <c r="AQ931" s="39"/>
      <c r="AR931" s="31"/>
      <c r="AS931" s="39"/>
      <c r="AT931" s="39"/>
      <c r="AU931" s="39"/>
      <c r="AV931" s="39"/>
      <c r="AW931" s="39"/>
      <c r="AX931" s="13"/>
      <c r="AY931" s="13"/>
      <c r="AZ931" s="13"/>
      <c r="BA931" s="13"/>
      <c r="BB931" s="291"/>
      <c r="BC931" s="302"/>
      <c r="BI931" s="287"/>
    </row>
    <row r="932" spans="1:61" s="282" customFormat="1">
      <c r="A932" s="31"/>
      <c r="B932" s="31"/>
      <c r="C932" s="166"/>
      <c r="D932" s="261"/>
      <c r="E932" s="261"/>
      <c r="F932" s="261"/>
      <c r="G932" s="261"/>
      <c r="H932" s="261"/>
      <c r="I932" s="261"/>
      <c r="J932" s="261"/>
      <c r="K932" s="261"/>
      <c r="L932" s="33"/>
      <c r="M932" s="261"/>
      <c r="N932" s="638"/>
      <c r="O932" s="638"/>
      <c r="P932" s="34"/>
      <c r="Q932" s="35"/>
      <c r="R932" s="36"/>
      <c r="S932" s="37"/>
      <c r="T932" s="21"/>
      <c r="U932" s="495"/>
      <c r="V932" s="38"/>
      <c r="W932" s="21"/>
      <c r="X932" s="21"/>
      <c r="Y932" s="21"/>
      <c r="Z932" s="779"/>
      <c r="AA932" s="21"/>
      <c r="AB932" s="30"/>
      <c r="AC932" s="30"/>
      <c r="AD932" s="30"/>
      <c r="AE932" s="13"/>
      <c r="AF932" s="13"/>
      <c r="AG932" s="13"/>
      <c r="AH932" s="13"/>
      <c r="AI932" s="13"/>
      <c r="AJ932" s="13"/>
      <c r="AK932" s="13"/>
      <c r="AL932" s="13"/>
      <c r="AM932" s="13"/>
      <c r="AN932" s="30"/>
      <c r="AO932" s="31"/>
      <c r="AP932" s="39"/>
      <c r="AQ932" s="39"/>
      <c r="AR932" s="31"/>
      <c r="AS932" s="39"/>
      <c r="AT932" s="39"/>
      <c r="AU932" s="39"/>
      <c r="AV932" s="39"/>
      <c r="AW932" s="39"/>
      <c r="AX932" s="13"/>
      <c r="AY932" s="13"/>
      <c r="AZ932" s="13"/>
      <c r="BA932" s="13"/>
      <c r="BB932" s="291"/>
      <c r="BC932" s="302"/>
      <c r="BI932" s="287"/>
    </row>
    <row r="933" spans="1:61" s="282" customFormat="1">
      <c r="A933" s="31"/>
      <c r="B933" s="31"/>
      <c r="C933" s="166"/>
      <c r="D933" s="261"/>
      <c r="E933" s="261"/>
      <c r="F933" s="261"/>
      <c r="G933" s="261"/>
      <c r="H933" s="261"/>
      <c r="I933" s="261"/>
      <c r="J933" s="261"/>
      <c r="K933" s="261"/>
      <c r="L933" s="33"/>
      <c r="M933" s="261"/>
      <c r="N933" s="638"/>
      <c r="O933" s="638"/>
      <c r="P933" s="34"/>
      <c r="Q933" s="35"/>
      <c r="R933" s="36"/>
      <c r="S933" s="37"/>
      <c r="T933" s="21"/>
      <c r="U933" s="495"/>
      <c r="V933" s="38"/>
      <c r="W933" s="21"/>
      <c r="X933" s="21"/>
      <c r="Y933" s="21"/>
      <c r="Z933" s="779"/>
      <c r="AA933" s="21"/>
      <c r="AB933" s="30"/>
      <c r="AC933" s="30"/>
      <c r="AD933" s="30"/>
      <c r="AE933" s="13"/>
      <c r="AF933" s="13"/>
      <c r="AG933" s="13"/>
      <c r="AH933" s="13"/>
      <c r="AI933" s="13"/>
      <c r="AJ933" s="13"/>
      <c r="AK933" s="13"/>
      <c r="AL933" s="13"/>
      <c r="AM933" s="13"/>
      <c r="AN933" s="30"/>
      <c r="AO933" s="31"/>
      <c r="AP933" s="39"/>
      <c r="AQ933" s="39"/>
      <c r="AR933" s="31"/>
      <c r="AS933" s="39"/>
      <c r="AT933" s="39"/>
      <c r="AU933" s="39"/>
      <c r="AV933" s="39"/>
      <c r="AW933" s="39"/>
      <c r="AX933" s="13"/>
      <c r="AY933" s="13"/>
      <c r="AZ933" s="13"/>
      <c r="BA933" s="13"/>
      <c r="BB933" s="291"/>
      <c r="BC933" s="302"/>
      <c r="BI933" s="287"/>
    </row>
    <row r="934" spans="1:61" s="282" customFormat="1">
      <c r="A934" s="31"/>
      <c r="B934" s="31"/>
      <c r="C934" s="166"/>
      <c r="D934" s="261"/>
      <c r="E934" s="261"/>
      <c r="F934" s="261"/>
      <c r="G934" s="261"/>
      <c r="H934" s="261"/>
      <c r="I934" s="261"/>
      <c r="J934" s="261"/>
      <c r="K934" s="261"/>
      <c r="L934" s="33"/>
      <c r="M934" s="261"/>
      <c r="N934" s="638"/>
      <c r="O934" s="638"/>
      <c r="P934" s="34"/>
      <c r="Q934" s="35"/>
      <c r="R934" s="36"/>
      <c r="S934" s="37"/>
      <c r="T934" s="21"/>
      <c r="U934" s="495"/>
      <c r="V934" s="38"/>
      <c r="W934" s="21"/>
      <c r="X934" s="21"/>
      <c r="Y934" s="21"/>
      <c r="Z934" s="779"/>
      <c r="AA934" s="21"/>
      <c r="AB934" s="30"/>
      <c r="AC934" s="30"/>
      <c r="AD934" s="30"/>
      <c r="AE934" s="13"/>
      <c r="AF934" s="13"/>
      <c r="AG934" s="13"/>
      <c r="AH934" s="13"/>
      <c r="AI934" s="13"/>
      <c r="AJ934" s="13"/>
      <c r="AK934" s="13"/>
      <c r="AL934" s="13"/>
      <c r="AM934" s="13"/>
      <c r="AN934" s="30"/>
      <c r="AO934" s="31"/>
      <c r="AP934" s="39"/>
      <c r="AQ934" s="39"/>
      <c r="AR934" s="31"/>
      <c r="AS934" s="39"/>
      <c r="AT934" s="39"/>
      <c r="AU934" s="39"/>
      <c r="AV934" s="39"/>
      <c r="AW934" s="39"/>
      <c r="AX934" s="13"/>
      <c r="AY934" s="13"/>
      <c r="AZ934" s="13"/>
      <c r="BA934" s="13"/>
      <c r="BB934" s="291"/>
      <c r="BC934" s="302"/>
      <c r="BI934" s="287"/>
    </row>
    <row r="935" spans="1:61" s="282" customFormat="1">
      <c r="A935" s="31"/>
      <c r="B935" s="31"/>
      <c r="C935" s="166"/>
      <c r="D935" s="261"/>
      <c r="E935" s="261"/>
      <c r="F935" s="261"/>
      <c r="G935" s="261"/>
      <c r="H935" s="261"/>
      <c r="I935" s="261"/>
      <c r="J935" s="261"/>
      <c r="K935" s="261"/>
      <c r="L935" s="33"/>
      <c r="M935" s="261"/>
      <c r="N935" s="638"/>
      <c r="O935" s="638"/>
      <c r="P935" s="34"/>
      <c r="Q935" s="35"/>
      <c r="R935" s="36"/>
      <c r="S935" s="37"/>
      <c r="T935" s="21"/>
      <c r="U935" s="495"/>
      <c r="V935" s="38"/>
      <c r="W935" s="21"/>
      <c r="X935" s="21"/>
      <c r="Y935" s="21"/>
      <c r="Z935" s="779"/>
      <c r="AA935" s="21"/>
      <c r="AB935" s="30"/>
      <c r="AC935" s="30"/>
      <c r="AD935" s="30"/>
      <c r="AE935" s="13"/>
      <c r="AF935" s="13"/>
      <c r="AG935" s="13"/>
      <c r="AH935" s="13"/>
      <c r="AI935" s="13"/>
      <c r="AJ935" s="13"/>
      <c r="AK935" s="13"/>
      <c r="AL935" s="13"/>
      <c r="AM935" s="13"/>
      <c r="AN935" s="30"/>
      <c r="AO935" s="31"/>
      <c r="AP935" s="39"/>
      <c r="AQ935" s="39"/>
      <c r="AR935" s="31"/>
      <c r="AS935" s="39"/>
      <c r="AT935" s="39"/>
      <c r="AU935" s="39"/>
      <c r="AV935" s="39"/>
      <c r="AW935" s="39"/>
      <c r="AX935" s="13"/>
      <c r="AY935" s="13"/>
      <c r="AZ935" s="13"/>
      <c r="BA935" s="13"/>
      <c r="BB935" s="291"/>
      <c r="BC935" s="302"/>
      <c r="BI935" s="287"/>
    </row>
    <row r="936" spans="1:61" s="282" customFormat="1">
      <c r="A936" s="31"/>
      <c r="B936" s="31"/>
      <c r="C936" s="166"/>
      <c r="D936" s="261"/>
      <c r="E936" s="261"/>
      <c r="F936" s="261"/>
      <c r="G936" s="261"/>
      <c r="H936" s="261"/>
      <c r="I936" s="261"/>
      <c r="J936" s="261"/>
      <c r="K936" s="261"/>
      <c r="L936" s="33"/>
      <c r="M936" s="261"/>
      <c r="N936" s="638"/>
      <c r="O936" s="638"/>
      <c r="P936" s="34"/>
      <c r="Q936" s="35"/>
      <c r="R936" s="36"/>
      <c r="S936" s="37"/>
      <c r="T936" s="21"/>
      <c r="U936" s="495"/>
      <c r="V936" s="38"/>
      <c r="W936" s="21"/>
      <c r="X936" s="21"/>
      <c r="Y936" s="21"/>
      <c r="Z936" s="779"/>
      <c r="AA936" s="21"/>
      <c r="AB936" s="30"/>
      <c r="AC936" s="30"/>
      <c r="AD936" s="30"/>
      <c r="AE936" s="13"/>
      <c r="AF936" s="13"/>
      <c r="AG936" s="13"/>
      <c r="AH936" s="13"/>
      <c r="AI936" s="13"/>
      <c r="AJ936" s="13"/>
      <c r="AK936" s="13"/>
      <c r="AL936" s="13"/>
      <c r="AM936" s="13"/>
      <c r="AN936" s="30"/>
      <c r="AO936" s="31"/>
      <c r="AP936" s="39"/>
      <c r="AQ936" s="39"/>
      <c r="AR936" s="31"/>
      <c r="AS936" s="39"/>
      <c r="AT936" s="39"/>
      <c r="AU936" s="39"/>
      <c r="AV936" s="39"/>
      <c r="AW936" s="39"/>
      <c r="AX936" s="13"/>
      <c r="AY936" s="13"/>
      <c r="AZ936" s="13"/>
      <c r="BA936" s="13"/>
      <c r="BB936" s="291"/>
      <c r="BC936" s="302"/>
      <c r="BI936" s="287"/>
    </row>
    <row r="937" spans="1:61" s="282" customFormat="1">
      <c r="A937" s="31"/>
      <c r="B937" s="31"/>
      <c r="C937" s="166"/>
      <c r="D937" s="261"/>
      <c r="E937" s="261"/>
      <c r="F937" s="261"/>
      <c r="G937" s="261"/>
      <c r="H937" s="261"/>
      <c r="I937" s="261"/>
      <c r="J937" s="261"/>
      <c r="K937" s="261"/>
      <c r="L937" s="33"/>
      <c r="M937" s="261"/>
      <c r="N937" s="638"/>
      <c r="O937" s="638"/>
      <c r="P937" s="34"/>
      <c r="Q937" s="35"/>
      <c r="R937" s="36"/>
      <c r="S937" s="37"/>
      <c r="T937" s="21"/>
      <c r="U937" s="495"/>
      <c r="V937" s="38"/>
      <c r="W937" s="21"/>
      <c r="X937" s="21"/>
      <c r="Y937" s="21"/>
      <c r="Z937" s="779"/>
      <c r="AA937" s="21"/>
      <c r="AB937" s="30"/>
      <c r="AC937" s="30"/>
      <c r="AD937" s="30"/>
      <c r="AE937" s="13"/>
      <c r="AF937" s="13"/>
      <c r="AG937" s="13"/>
      <c r="AH937" s="13"/>
      <c r="AI937" s="13"/>
      <c r="AJ937" s="13"/>
      <c r="AK937" s="13"/>
      <c r="AL937" s="13"/>
      <c r="AM937" s="13"/>
      <c r="AN937" s="30"/>
      <c r="AO937" s="31"/>
      <c r="AP937" s="39"/>
      <c r="AQ937" s="39"/>
      <c r="AR937" s="31"/>
      <c r="AS937" s="39"/>
      <c r="AT937" s="39"/>
      <c r="AU937" s="39"/>
      <c r="AV937" s="39"/>
      <c r="AW937" s="39"/>
      <c r="AX937" s="13"/>
      <c r="AY937" s="13"/>
      <c r="AZ937" s="13"/>
      <c r="BA937" s="13"/>
      <c r="BB937" s="291"/>
      <c r="BC937" s="302"/>
      <c r="BI937" s="287"/>
    </row>
    <row r="938" spans="1:61" s="282" customFormat="1">
      <c r="A938" s="31"/>
      <c r="B938" s="31"/>
      <c r="C938" s="166"/>
      <c r="D938" s="261"/>
      <c r="E938" s="261"/>
      <c r="F938" s="261"/>
      <c r="G938" s="261"/>
      <c r="H938" s="261"/>
      <c r="I938" s="261"/>
      <c r="J938" s="261"/>
      <c r="K938" s="261"/>
      <c r="L938" s="33"/>
      <c r="M938" s="261"/>
      <c r="N938" s="638"/>
      <c r="O938" s="638"/>
      <c r="P938" s="34"/>
      <c r="Q938" s="35"/>
      <c r="R938" s="36"/>
      <c r="S938" s="37"/>
      <c r="T938" s="21"/>
      <c r="U938" s="495"/>
      <c r="V938" s="38"/>
      <c r="W938" s="21"/>
      <c r="X938" s="21"/>
      <c r="Y938" s="21"/>
      <c r="Z938" s="779"/>
      <c r="AA938" s="21"/>
      <c r="AB938" s="30"/>
      <c r="AC938" s="30"/>
      <c r="AD938" s="30"/>
      <c r="AE938" s="13"/>
      <c r="AF938" s="13"/>
      <c r="AG938" s="13"/>
      <c r="AH938" s="13"/>
      <c r="AI938" s="13"/>
      <c r="AJ938" s="13"/>
      <c r="AK938" s="13"/>
      <c r="AL938" s="13"/>
      <c r="AM938" s="13"/>
      <c r="AN938" s="30"/>
      <c r="AO938" s="31"/>
      <c r="AP938" s="39"/>
      <c r="AQ938" s="39"/>
      <c r="AR938" s="31"/>
      <c r="AS938" s="39"/>
      <c r="AT938" s="39"/>
      <c r="AU938" s="39"/>
      <c r="AV938" s="39"/>
      <c r="AW938" s="39"/>
      <c r="AX938" s="13"/>
      <c r="AY938" s="13"/>
      <c r="AZ938" s="13"/>
      <c r="BA938" s="13"/>
      <c r="BB938" s="291"/>
      <c r="BC938" s="302"/>
      <c r="BI938" s="287"/>
    </row>
    <row r="939" spans="1:61" s="282" customFormat="1">
      <c r="A939" s="31"/>
      <c r="B939" s="31"/>
      <c r="C939" s="166"/>
      <c r="D939" s="261"/>
      <c r="E939" s="261"/>
      <c r="F939" s="261"/>
      <c r="G939" s="261"/>
      <c r="H939" s="261"/>
      <c r="I939" s="261"/>
      <c r="J939" s="261"/>
      <c r="K939" s="261"/>
      <c r="L939" s="33"/>
      <c r="M939" s="261"/>
      <c r="N939" s="638"/>
      <c r="O939" s="638"/>
      <c r="P939" s="34"/>
      <c r="Q939" s="35"/>
      <c r="R939" s="36"/>
      <c r="S939" s="37"/>
      <c r="T939" s="21"/>
      <c r="U939" s="495"/>
      <c r="V939" s="38"/>
      <c r="W939" s="21"/>
      <c r="X939" s="21"/>
      <c r="Y939" s="21"/>
      <c r="Z939" s="779"/>
      <c r="AA939" s="21"/>
      <c r="AB939" s="30"/>
      <c r="AC939" s="30"/>
      <c r="AD939" s="30"/>
      <c r="AE939" s="13"/>
      <c r="AF939" s="13"/>
      <c r="AG939" s="13"/>
      <c r="AH939" s="13"/>
      <c r="AI939" s="13"/>
      <c r="AJ939" s="13"/>
      <c r="AK939" s="13"/>
      <c r="AL939" s="13"/>
      <c r="AM939" s="13"/>
      <c r="AN939" s="30"/>
      <c r="AO939" s="31"/>
      <c r="AP939" s="39"/>
      <c r="AQ939" s="39"/>
      <c r="AR939" s="31"/>
      <c r="AS939" s="39"/>
      <c r="AT939" s="39"/>
      <c r="AU939" s="39"/>
      <c r="AV939" s="39"/>
      <c r="AW939" s="39"/>
      <c r="AX939" s="13"/>
      <c r="AY939" s="13"/>
      <c r="AZ939" s="13"/>
      <c r="BA939" s="13"/>
      <c r="BB939" s="291"/>
      <c r="BC939" s="302"/>
      <c r="BI939" s="287"/>
    </row>
    <row r="940" spans="1:61" s="282" customFormat="1">
      <c r="A940" s="31"/>
      <c r="B940" s="31"/>
      <c r="C940" s="166"/>
      <c r="D940" s="261"/>
      <c r="E940" s="261"/>
      <c r="F940" s="261"/>
      <c r="G940" s="261"/>
      <c r="H940" s="261"/>
      <c r="I940" s="261"/>
      <c r="J940" s="261"/>
      <c r="K940" s="261"/>
      <c r="L940" s="33"/>
      <c r="M940" s="261"/>
      <c r="N940" s="638"/>
      <c r="O940" s="638"/>
      <c r="P940" s="34"/>
      <c r="Q940" s="35"/>
      <c r="R940" s="36"/>
      <c r="S940" s="37"/>
      <c r="T940" s="21"/>
      <c r="U940" s="495"/>
      <c r="V940" s="38"/>
      <c r="W940" s="21"/>
      <c r="X940" s="21"/>
      <c r="Y940" s="21"/>
      <c r="Z940" s="779"/>
      <c r="AA940" s="21"/>
      <c r="AB940" s="30"/>
      <c r="AC940" s="30"/>
      <c r="AD940" s="30"/>
      <c r="AE940" s="13"/>
      <c r="AF940" s="13"/>
      <c r="AG940" s="13"/>
      <c r="AH940" s="13"/>
      <c r="AI940" s="13"/>
      <c r="AJ940" s="13"/>
      <c r="AK940" s="13"/>
      <c r="AL940" s="13"/>
      <c r="AM940" s="13"/>
      <c r="AN940" s="30"/>
      <c r="AO940" s="31"/>
      <c r="AP940" s="39"/>
      <c r="AQ940" s="39"/>
      <c r="AR940" s="31"/>
      <c r="AS940" s="39"/>
      <c r="AT940" s="39"/>
      <c r="AU940" s="39"/>
      <c r="AV940" s="39"/>
      <c r="AW940" s="39"/>
      <c r="AX940" s="13"/>
      <c r="AY940" s="13"/>
      <c r="AZ940" s="13"/>
      <c r="BA940" s="13"/>
      <c r="BB940" s="291"/>
      <c r="BC940" s="302"/>
      <c r="BI940" s="287"/>
    </row>
    <row r="941" spans="1:61" s="282" customFormat="1">
      <c r="A941" s="31"/>
      <c r="B941" s="31"/>
      <c r="C941" s="166"/>
      <c r="D941" s="261"/>
      <c r="E941" s="261"/>
      <c r="F941" s="261"/>
      <c r="G941" s="261"/>
      <c r="H941" s="261"/>
      <c r="I941" s="261"/>
      <c r="J941" s="261"/>
      <c r="K941" s="261"/>
      <c r="L941" s="33"/>
      <c r="M941" s="261"/>
      <c r="N941" s="638"/>
      <c r="O941" s="638"/>
      <c r="P941" s="34"/>
      <c r="Q941" s="35"/>
      <c r="R941" s="36"/>
      <c r="S941" s="37"/>
      <c r="T941" s="21"/>
      <c r="U941" s="495"/>
      <c r="V941" s="38"/>
      <c r="W941" s="21"/>
      <c r="X941" s="21"/>
      <c r="Y941" s="21"/>
      <c r="Z941" s="779"/>
      <c r="AA941" s="21"/>
      <c r="AB941" s="30"/>
      <c r="AC941" s="30"/>
      <c r="AD941" s="30"/>
      <c r="AE941" s="13"/>
      <c r="AF941" s="13"/>
      <c r="AG941" s="13"/>
      <c r="AH941" s="13"/>
      <c r="AI941" s="13"/>
      <c r="AJ941" s="13"/>
      <c r="AK941" s="13"/>
      <c r="AL941" s="13"/>
      <c r="AM941" s="13"/>
      <c r="AN941" s="30"/>
      <c r="AO941" s="31"/>
      <c r="AP941" s="39"/>
      <c r="AQ941" s="39"/>
      <c r="AR941" s="31"/>
      <c r="AS941" s="39"/>
      <c r="AT941" s="39"/>
      <c r="AU941" s="39"/>
      <c r="AV941" s="39"/>
      <c r="AW941" s="39"/>
      <c r="AX941" s="13"/>
      <c r="AY941" s="13"/>
      <c r="AZ941" s="13"/>
      <c r="BA941" s="13"/>
      <c r="BB941" s="291"/>
      <c r="BC941" s="302"/>
      <c r="BI941" s="287"/>
    </row>
    <row r="942" spans="1:61" s="282" customFormat="1">
      <c r="A942" s="31"/>
      <c r="B942" s="31"/>
      <c r="C942" s="166"/>
      <c r="D942" s="261"/>
      <c r="E942" s="261"/>
      <c r="F942" s="261"/>
      <c r="G942" s="261"/>
      <c r="H942" s="261"/>
      <c r="I942" s="261"/>
      <c r="J942" s="261"/>
      <c r="K942" s="261"/>
      <c r="L942" s="33"/>
      <c r="M942" s="261"/>
      <c r="N942" s="638"/>
      <c r="O942" s="638"/>
      <c r="P942" s="34"/>
      <c r="Q942" s="35"/>
      <c r="R942" s="36"/>
      <c r="S942" s="37"/>
      <c r="T942" s="21"/>
      <c r="U942" s="495"/>
      <c r="V942" s="38"/>
      <c r="W942" s="21"/>
      <c r="X942" s="21"/>
      <c r="Y942" s="21"/>
      <c r="Z942" s="779"/>
      <c r="AA942" s="21"/>
      <c r="AB942" s="30"/>
      <c r="AC942" s="30"/>
      <c r="AD942" s="30"/>
      <c r="AE942" s="13"/>
      <c r="AF942" s="13"/>
      <c r="AG942" s="13"/>
      <c r="AH942" s="13"/>
      <c r="AI942" s="13"/>
      <c r="AJ942" s="13"/>
      <c r="AK942" s="13"/>
      <c r="AL942" s="13"/>
      <c r="AM942" s="13"/>
      <c r="AN942" s="30"/>
      <c r="AO942" s="31"/>
      <c r="AP942" s="39"/>
      <c r="AQ942" s="39"/>
      <c r="AR942" s="31"/>
      <c r="AS942" s="39"/>
      <c r="AT942" s="39"/>
      <c r="AU942" s="39"/>
      <c r="AV942" s="39"/>
      <c r="AW942" s="39"/>
      <c r="AX942" s="13"/>
      <c r="AY942" s="13"/>
      <c r="AZ942" s="13"/>
      <c r="BA942" s="13"/>
      <c r="BB942" s="291"/>
      <c r="BC942" s="302"/>
      <c r="BI942" s="287"/>
    </row>
    <row r="943" spans="1:61" s="282" customFormat="1">
      <c r="A943" s="31"/>
      <c r="B943" s="31"/>
      <c r="C943" s="166"/>
      <c r="D943" s="261"/>
      <c r="E943" s="261"/>
      <c r="F943" s="261"/>
      <c r="G943" s="261"/>
      <c r="H943" s="261"/>
      <c r="I943" s="261"/>
      <c r="J943" s="261"/>
      <c r="K943" s="261"/>
      <c r="L943" s="33"/>
      <c r="M943" s="261"/>
      <c r="N943" s="638"/>
      <c r="O943" s="638"/>
      <c r="P943" s="34"/>
      <c r="Q943" s="35"/>
      <c r="R943" s="36"/>
      <c r="S943" s="37"/>
      <c r="T943" s="21"/>
      <c r="U943" s="495"/>
      <c r="V943" s="38"/>
      <c r="W943" s="21"/>
      <c r="X943" s="21"/>
      <c r="Y943" s="21"/>
      <c r="Z943" s="779"/>
      <c r="AA943" s="21"/>
      <c r="AB943" s="30"/>
      <c r="AC943" s="30"/>
      <c r="AD943" s="30"/>
      <c r="AE943" s="13"/>
      <c r="AF943" s="13"/>
      <c r="AG943" s="13"/>
      <c r="AH943" s="13"/>
      <c r="AI943" s="13"/>
      <c r="AJ943" s="13"/>
      <c r="AK943" s="13"/>
      <c r="AL943" s="13"/>
      <c r="AM943" s="13"/>
      <c r="AN943" s="30"/>
      <c r="AO943" s="31"/>
      <c r="AP943" s="39"/>
      <c r="AQ943" s="39"/>
      <c r="AR943" s="31"/>
      <c r="AS943" s="39"/>
      <c r="AT943" s="39"/>
      <c r="AU943" s="39"/>
      <c r="AV943" s="39"/>
      <c r="AW943" s="39"/>
      <c r="AX943" s="13"/>
      <c r="AY943" s="13"/>
      <c r="AZ943" s="13"/>
      <c r="BA943" s="13"/>
      <c r="BB943" s="291"/>
      <c r="BC943" s="302"/>
      <c r="BI943" s="287"/>
    </row>
    <row r="944" spans="1:61" s="282" customFormat="1">
      <c r="A944" s="31"/>
      <c r="B944" s="31"/>
      <c r="C944" s="166"/>
      <c r="D944" s="261"/>
      <c r="E944" s="261"/>
      <c r="F944" s="261"/>
      <c r="G944" s="261"/>
      <c r="H944" s="261"/>
      <c r="I944" s="261"/>
      <c r="J944" s="261"/>
      <c r="K944" s="261"/>
      <c r="L944" s="33"/>
      <c r="M944" s="261"/>
      <c r="N944" s="638"/>
      <c r="O944" s="638"/>
      <c r="P944" s="34"/>
      <c r="Q944" s="35"/>
      <c r="R944" s="36"/>
      <c r="S944" s="37"/>
      <c r="T944" s="21"/>
      <c r="U944" s="495"/>
      <c r="V944" s="38"/>
      <c r="W944" s="21"/>
      <c r="X944" s="21"/>
      <c r="Y944" s="21"/>
      <c r="Z944" s="779"/>
      <c r="AA944" s="21"/>
      <c r="AB944" s="30"/>
      <c r="AC944" s="30"/>
      <c r="AD944" s="30"/>
      <c r="AE944" s="13"/>
      <c r="AF944" s="13"/>
      <c r="AG944" s="13"/>
      <c r="AH944" s="13"/>
      <c r="AI944" s="13"/>
      <c r="AJ944" s="13"/>
      <c r="AK944" s="13"/>
      <c r="AL944" s="13"/>
      <c r="AM944" s="13"/>
      <c r="AN944" s="30"/>
      <c r="AO944" s="31"/>
      <c r="AP944" s="39"/>
      <c r="AQ944" s="39"/>
      <c r="AR944" s="31"/>
      <c r="AS944" s="39"/>
      <c r="AT944" s="39"/>
      <c r="AU944" s="39"/>
      <c r="AV944" s="39"/>
      <c r="AW944" s="39"/>
      <c r="AX944" s="13"/>
      <c r="AY944" s="13"/>
      <c r="AZ944" s="13"/>
      <c r="BA944" s="13"/>
      <c r="BB944" s="291"/>
      <c r="BC944" s="302"/>
      <c r="BI944" s="287"/>
    </row>
    <row r="945" spans="1:61" s="282" customFormat="1">
      <c r="A945" s="31"/>
      <c r="B945" s="31"/>
      <c r="C945" s="166"/>
      <c r="D945" s="261"/>
      <c r="E945" s="261"/>
      <c r="F945" s="261"/>
      <c r="G945" s="261"/>
      <c r="H945" s="261"/>
      <c r="I945" s="261"/>
      <c r="J945" s="261"/>
      <c r="K945" s="261"/>
      <c r="L945" s="33"/>
      <c r="M945" s="261"/>
      <c r="N945" s="638"/>
      <c r="O945" s="638"/>
      <c r="P945" s="34"/>
      <c r="Q945" s="35"/>
      <c r="R945" s="36"/>
      <c r="S945" s="37"/>
      <c r="T945" s="21"/>
      <c r="U945" s="495"/>
      <c r="V945" s="38"/>
      <c r="W945" s="21"/>
      <c r="X945" s="21"/>
      <c r="Y945" s="21"/>
      <c r="Z945" s="779"/>
      <c r="AA945" s="21"/>
      <c r="AB945" s="30"/>
      <c r="AC945" s="30"/>
      <c r="AD945" s="30"/>
      <c r="AE945" s="13"/>
      <c r="AF945" s="13"/>
      <c r="AG945" s="13"/>
      <c r="AH945" s="13"/>
      <c r="AI945" s="13"/>
      <c r="AJ945" s="13"/>
      <c r="AK945" s="13"/>
      <c r="AL945" s="13"/>
      <c r="AM945" s="13"/>
      <c r="AN945" s="30"/>
      <c r="AO945" s="31"/>
      <c r="AP945" s="39"/>
      <c r="AQ945" s="39"/>
      <c r="AR945" s="31"/>
      <c r="AS945" s="39"/>
      <c r="AT945" s="39"/>
      <c r="AU945" s="39"/>
      <c r="AV945" s="39"/>
      <c r="AW945" s="39"/>
      <c r="AX945" s="13"/>
      <c r="AY945" s="13"/>
      <c r="AZ945" s="13"/>
      <c r="BA945" s="13"/>
      <c r="BB945" s="291"/>
      <c r="BC945" s="302"/>
      <c r="BI945" s="287"/>
    </row>
    <row r="946" spans="1:61" s="282" customFormat="1">
      <c r="A946" s="31"/>
      <c r="B946" s="31"/>
      <c r="C946" s="166"/>
      <c r="D946" s="261"/>
      <c r="E946" s="261"/>
      <c r="F946" s="261"/>
      <c r="G946" s="261"/>
      <c r="H946" s="261"/>
      <c r="I946" s="261"/>
      <c r="J946" s="261"/>
      <c r="K946" s="261"/>
      <c r="L946" s="33"/>
      <c r="M946" s="261"/>
      <c r="N946" s="638"/>
      <c r="O946" s="638"/>
      <c r="P946" s="34"/>
      <c r="Q946" s="35"/>
      <c r="R946" s="36"/>
      <c r="S946" s="37"/>
      <c r="T946" s="21"/>
      <c r="U946" s="495"/>
      <c r="V946" s="38"/>
      <c r="W946" s="21"/>
      <c r="X946" s="21"/>
      <c r="Y946" s="21"/>
      <c r="Z946" s="779"/>
      <c r="AA946" s="21"/>
      <c r="AB946" s="30"/>
      <c r="AC946" s="30"/>
      <c r="AD946" s="30"/>
      <c r="AE946" s="13"/>
      <c r="AF946" s="13"/>
      <c r="AG946" s="13"/>
      <c r="AH946" s="13"/>
      <c r="AI946" s="13"/>
      <c r="AJ946" s="13"/>
      <c r="AK946" s="13"/>
      <c r="AL946" s="13"/>
      <c r="AM946" s="13"/>
      <c r="AN946" s="30"/>
      <c r="AO946" s="31"/>
      <c r="AP946" s="39"/>
      <c r="AQ946" s="39"/>
      <c r="AR946" s="31"/>
      <c r="AS946" s="39"/>
      <c r="AT946" s="39"/>
      <c r="AU946" s="39"/>
      <c r="AV946" s="39"/>
      <c r="AW946" s="39"/>
      <c r="AX946" s="13"/>
      <c r="AY946" s="13"/>
      <c r="AZ946" s="13"/>
      <c r="BA946" s="13"/>
      <c r="BB946" s="291"/>
      <c r="BC946" s="302"/>
      <c r="BI946" s="287"/>
    </row>
    <row r="947" spans="1:61" s="282" customFormat="1">
      <c r="A947" s="31"/>
      <c r="B947" s="31"/>
      <c r="C947" s="166"/>
      <c r="D947" s="261"/>
      <c r="E947" s="261"/>
      <c r="F947" s="261"/>
      <c r="G947" s="261"/>
      <c r="H947" s="261"/>
      <c r="I947" s="261"/>
      <c r="J947" s="261"/>
      <c r="K947" s="261"/>
      <c r="L947" s="33"/>
      <c r="M947" s="261"/>
      <c r="N947" s="638"/>
      <c r="O947" s="638"/>
      <c r="P947" s="34"/>
      <c r="Q947" s="35"/>
      <c r="R947" s="36"/>
      <c r="S947" s="37"/>
      <c r="T947" s="21"/>
      <c r="U947" s="495"/>
      <c r="V947" s="38"/>
      <c r="W947" s="21"/>
      <c r="X947" s="21"/>
      <c r="Y947" s="21"/>
      <c r="Z947" s="779"/>
      <c r="AA947" s="21"/>
      <c r="AB947" s="30"/>
      <c r="AC947" s="30"/>
      <c r="AD947" s="30"/>
      <c r="AE947" s="13"/>
      <c r="AF947" s="13"/>
      <c r="AG947" s="13"/>
      <c r="AH947" s="13"/>
      <c r="AI947" s="13"/>
      <c r="AJ947" s="13"/>
      <c r="AK947" s="13"/>
      <c r="AL947" s="13"/>
      <c r="AM947" s="13"/>
      <c r="AN947" s="30"/>
      <c r="AO947" s="31"/>
      <c r="AP947" s="39"/>
      <c r="AQ947" s="39"/>
      <c r="AR947" s="31"/>
      <c r="AS947" s="39"/>
      <c r="AT947" s="39"/>
      <c r="AU947" s="39"/>
      <c r="AV947" s="39"/>
      <c r="AW947" s="39"/>
      <c r="AX947" s="13"/>
      <c r="AY947" s="13"/>
      <c r="AZ947" s="13"/>
      <c r="BA947" s="13"/>
      <c r="BB947" s="291"/>
      <c r="BC947" s="302"/>
      <c r="BI947" s="287"/>
    </row>
    <row r="948" spans="1:61" s="282" customFormat="1">
      <c r="A948" s="31"/>
      <c r="B948" s="31"/>
      <c r="C948" s="166"/>
      <c r="D948" s="261"/>
      <c r="E948" s="261"/>
      <c r="F948" s="261"/>
      <c r="G948" s="261"/>
      <c r="H948" s="261"/>
      <c r="I948" s="261"/>
      <c r="J948" s="261"/>
      <c r="K948" s="261"/>
      <c r="L948" s="33"/>
      <c r="M948" s="261"/>
      <c r="N948" s="638"/>
      <c r="O948" s="638"/>
      <c r="P948" s="34"/>
      <c r="Q948" s="35"/>
      <c r="R948" s="36"/>
      <c r="S948" s="37"/>
      <c r="T948" s="21"/>
      <c r="U948" s="495"/>
      <c r="V948" s="38"/>
      <c r="W948" s="21"/>
      <c r="X948" s="21"/>
      <c r="Y948" s="21"/>
      <c r="Z948" s="779"/>
      <c r="AA948" s="21"/>
      <c r="AB948" s="30"/>
      <c r="AC948" s="30"/>
      <c r="AD948" s="30"/>
      <c r="AE948" s="13"/>
      <c r="AF948" s="13"/>
      <c r="AG948" s="13"/>
      <c r="AH948" s="13"/>
      <c r="AI948" s="13"/>
      <c r="AJ948" s="13"/>
      <c r="AK948" s="13"/>
      <c r="AL948" s="13"/>
      <c r="AM948" s="13"/>
      <c r="AN948" s="30"/>
      <c r="AO948" s="31"/>
      <c r="AP948" s="39"/>
      <c r="AQ948" s="39"/>
      <c r="AR948" s="31"/>
      <c r="AS948" s="39"/>
      <c r="AT948" s="39"/>
      <c r="AU948" s="39"/>
      <c r="AV948" s="39"/>
      <c r="AW948" s="39"/>
      <c r="AX948" s="13"/>
      <c r="AY948" s="13"/>
      <c r="AZ948" s="13"/>
      <c r="BA948" s="13"/>
      <c r="BB948" s="291"/>
      <c r="BC948" s="302"/>
      <c r="BI948" s="287"/>
    </row>
    <row r="949" spans="1:61" s="282" customFormat="1">
      <c r="A949" s="31"/>
      <c r="B949" s="31"/>
      <c r="C949" s="166"/>
      <c r="D949" s="261"/>
      <c r="E949" s="261"/>
      <c r="F949" s="261"/>
      <c r="G949" s="261"/>
      <c r="H949" s="261"/>
      <c r="I949" s="261"/>
      <c r="J949" s="261"/>
      <c r="K949" s="261"/>
      <c r="L949" s="33"/>
      <c r="M949" s="261"/>
      <c r="N949" s="638"/>
      <c r="O949" s="638"/>
      <c r="P949" s="34"/>
      <c r="Q949" s="35"/>
      <c r="R949" s="36"/>
      <c r="S949" s="37"/>
      <c r="T949" s="21"/>
      <c r="U949" s="495"/>
      <c r="V949" s="38"/>
      <c r="W949" s="21"/>
      <c r="X949" s="21"/>
      <c r="Y949" s="21"/>
      <c r="Z949" s="779"/>
      <c r="AA949" s="21"/>
      <c r="AB949" s="30"/>
      <c r="AC949" s="30"/>
      <c r="AD949" s="30"/>
      <c r="AE949" s="13"/>
      <c r="AF949" s="13"/>
      <c r="AG949" s="13"/>
      <c r="AH949" s="13"/>
      <c r="AI949" s="13"/>
      <c r="AJ949" s="13"/>
      <c r="AK949" s="13"/>
      <c r="AL949" s="13"/>
      <c r="AM949" s="13"/>
      <c r="AN949" s="30"/>
      <c r="AO949" s="31"/>
      <c r="AP949" s="39"/>
      <c r="AQ949" s="39"/>
      <c r="AR949" s="31"/>
      <c r="AS949" s="39"/>
      <c r="AT949" s="39"/>
      <c r="AU949" s="39"/>
      <c r="AV949" s="39"/>
      <c r="AW949" s="39"/>
      <c r="AX949" s="13"/>
      <c r="AY949" s="13"/>
      <c r="AZ949" s="13"/>
      <c r="BA949" s="13"/>
      <c r="BB949" s="291"/>
      <c r="BC949" s="302"/>
      <c r="BI949" s="287"/>
    </row>
    <row r="950" spans="1:61" s="282" customFormat="1">
      <c r="A950" s="31"/>
      <c r="B950" s="31"/>
      <c r="C950" s="166"/>
      <c r="D950" s="261"/>
      <c r="E950" s="261"/>
      <c r="F950" s="261"/>
      <c r="G950" s="261"/>
      <c r="H950" s="261"/>
      <c r="I950" s="261"/>
      <c r="J950" s="261"/>
      <c r="K950" s="261"/>
      <c r="L950" s="33"/>
      <c r="M950" s="261"/>
      <c r="N950" s="638"/>
      <c r="O950" s="638"/>
      <c r="P950" s="34"/>
      <c r="Q950" s="35"/>
      <c r="R950" s="36"/>
      <c r="S950" s="37"/>
      <c r="T950" s="21"/>
      <c r="U950" s="495"/>
      <c r="V950" s="38"/>
      <c r="W950" s="21"/>
      <c r="X950" s="21"/>
      <c r="Y950" s="21"/>
      <c r="Z950" s="779"/>
      <c r="AA950" s="21"/>
      <c r="AB950" s="30"/>
      <c r="AC950" s="30"/>
      <c r="AD950" s="30"/>
      <c r="AE950" s="13"/>
      <c r="AF950" s="13"/>
      <c r="AG950" s="13"/>
      <c r="AH950" s="13"/>
      <c r="AI950" s="13"/>
      <c r="AJ950" s="13"/>
      <c r="AK950" s="13"/>
      <c r="AL950" s="13"/>
      <c r="AM950" s="13"/>
      <c r="AN950" s="30"/>
      <c r="AO950" s="31"/>
      <c r="AP950" s="39"/>
      <c r="AQ950" s="39"/>
      <c r="AR950" s="31"/>
      <c r="AS950" s="39"/>
      <c r="AT950" s="39"/>
      <c r="AU950" s="39"/>
      <c r="AV950" s="39"/>
      <c r="AW950" s="39"/>
      <c r="AX950" s="13"/>
      <c r="AY950" s="13"/>
      <c r="AZ950" s="13"/>
      <c r="BA950" s="13"/>
      <c r="BB950" s="291"/>
      <c r="BC950" s="302"/>
      <c r="BI950" s="287"/>
    </row>
    <row r="951" spans="1:61" s="282" customFormat="1">
      <c r="A951" s="31"/>
      <c r="B951" s="31"/>
      <c r="C951" s="166"/>
      <c r="D951" s="261"/>
      <c r="E951" s="261"/>
      <c r="F951" s="261"/>
      <c r="G951" s="261"/>
      <c r="H951" s="261"/>
      <c r="I951" s="261"/>
      <c r="J951" s="261"/>
      <c r="K951" s="261"/>
      <c r="L951" s="33"/>
      <c r="M951" s="261"/>
      <c r="N951" s="638"/>
      <c r="O951" s="638"/>
      <c r="P951" s="34"/>
      <c r="Q951" s="35"/>
      <c r="R951" s="36"/>
      <c r="S951" s="37"/>
      <c r="T951" s="21"/>
      <c r="U951" s="495"/>
      <c r="V951" s="38"/>
      <c r="W951" s="21"/>
      <c r="X951" s="21"/>
      <c r="Y951" s="21"/>
      <c r="Z951" s="779"/>
      <c r="AA951" s="21"/>
      <c r="AB951" s="30"/>
      <c r="AC951" s="30"/>
      <c r="AD951" s="30"/>
      <c r="AE951" s="13"/>
      <c r="AF951" s="13"/>
      <c r="AG951" s="13"/>
      <c r="AH951" s="13"/>
      <c r="AI951" s="13"/>
      <c r="AJ951" s="13"/>
      <c r="AK951" s="13"/>
      <c r="AL951" s="13"/>
      <c r="AM951" s="13"/>
      <c r="AN951" s="30"/>
      <c r="AO951" s="31"/>
      <c r="AP951" s="39"/>
      <c r="AQ951" s="39"/>
      <c r="AR951" s="31"/>
      <c r="AS951" s="39"/>
      <c r="AT951" s="39"/>
      <c r="AU951" s="39"/>
      <c r="AV951" s="39"/>
      <c r="AW951" s="39"/>
      <c r="AX951" s="13"/>
      <c r="AY951" s="13"/>
      <c r="AZ951" s="13"/>
      <c r="BA951" s="13"/>
      <c r="BB951" s="291"/>
      <c r="BC951" s="302"/>
      <c r="BI951" s="287"/>
    </row>
    <row r="952" spans="1:61" s="282" customFormat="1">
      <c r="A952" s="31"/>
      <c r="B952" s="31"/>
      <c r="C952" s="166"/>
      <c r="D952" s="261"/>
      <c r="E952" s="261"/>
      <c r="F952" s="261"/>
      <c r="G952" s="261"/>
      <c r="H952" s="261"/>
      <c r="I952" s="261"/>
      <c r="J952" s="261"/>
      <c r="K952" s="261"/>
      <c r="L952" s="33"/>
      <c r="M952" s="261"/>
      <c r="N952" s="638"/>
      <c r="O952" s="638"/>
      <c r="P952" s="34"/>
      <c r="Q952" s="35"/>
      <c r="R952" s="36"/>
      <c r="S952" s="37"/>
      <c r="T952" s="21"/>
      <c r="U952" s="495"/>
      <c r="V952" s="38"/>
      <c r="W952" s="21"/>
      <c r="X952" s="21"/>
      <c r="Y952" s="21"/>
      <c r="Z952" s="779"/>
      <c r="AA952" s="21"/>
      <c r="AB952" s="30"/>
      <c r="AC952" s="30"/>
      <c r="AD952" s="30"/>
      <c r="AE952" s="13"/>
      <c r="AF952" s="13"/>
      <c r="AG952" s="13"/>
      <c r="AH952" s="13"/>
      <c r="AI952" s="13"/>
      <c r="AJ952" s="13"/>
      <c r="AK952" s="13"/>
      <c r="AL952" s="13"/>
      <c r="AM952" s="13"/>
      <c r="AN952" s="30"/>
      <c r="AO952" s="31"/>
      <c r="AP952" s="39"/>
      <c r="AQ952" s="39"/>
      <c r="AR952" s="31"/>
      <c r="AS952" s="39"/>
      <c r="AT952" s="39"/>
      <c r="AU952" s="39"/>
      <c r="AV952" s="39"/>
      <c r="AW952" s="39"/>
      <c r="AX952" s="13"/>
      <c r="AY952" s="13"/>
      <c r="AZ952" s="13"/>
      <c r="BA952" s="13"/>
      <c r="BB952" s="291"/>
      <c r="BC952" s="302"/>
      <c r="BI952" s="287"/>
    </row>
    <row r="953" spans="1:61" s="282" customFormat="1">
      <c r="A953" s="31"/>
      <c r="B953" s="31"/>
      <c r="C953" s="166"/>
      <c r="D953" s="261"/>
      <c r="E953" s="261"/>
      <c r="F953" s="261"/>
      <c r="G953" s="261"/>
      <c r="H953" s="261"/>
      <c r="I953" s="261"/>
      <c r="J953" s="261"/>
      <c r="K953" s="261"/>
      <c r="L953" s="33"/>
      <c r="M953" s="261"/>
      <c r="N953" s="638"/>
      <c r="O953" s="638"/>
      <c r="P953" s="34"/>
      <c r="Q953" s="35"/>
      <c r="R953" s="36"/>
      <c r="S953" s="37"/>
      <c r="T953" s="21"/>
      <c r="U953" s="495"/>
      <c r="V953" s="38"/>
      <c r="W953" s="21"/>
      <c r="X953" s="21"/>
      <c r="Y953" s="21"/>
      <c r="Z953" s="779"/>
      <c r="AA953" s="21"/>
      <c r="AB953" s="30"/>
      <c r="AC953" s="30"/>
      <c r="AD953" s="30"/>
      <c r="AE953" s="13"/>
      <c r="AF953" s="13"/>
      <c r="AG953" s="13"/>
      <c r="AH953" s="13"/>
      <c r="AI953" s="13"/>
      <c r="AJ953" s="13"/>
      <c r="AK953" s="13"/>
      <c r="AL953" s="13"/>
      <c r="AM953" s="13"/>
      <c r="AN953" s="30"/>
      <c r="AO953" s="31"/>
      <c r="AP953" s="39"/>
      <c r="AQ953" s="39"/>
      <c r="AR953" s="31"/>
      <c r="AS953" s="39"/>
      <c r="AT953" s="39"/>
      <c r="AU953" s="39"/>
      <c r="AV953" s="39"/>
      <c r="AW953" s="39"/>
      <c r="AX953" s="13"/>
      <c r="AY953" s="13"/>
      <c r="AZ953" s="13"/>
      <c r="BA953" s="13"/>
      <c r="BB953" s="291"/>
      <c r="BC953" s="302"/>
      <c r="BI953" s="287"/>
    </row>
    <row r="954" spans="1:61" s="282" customFormat="1">
      <c r="A954" s="31"/>
      <c r="B954" s="31"/>
      <c r="C954" s="166"/>
      <c r="D954" s="261"/>
      <c r="E954" s="261"/>
      <c r="F954" s="261"/>
      <c r="G954" s="261"/>
      <c r="H954" s="261"/>
      <c r="I954" s="261"/>
      <c r="J954" s="261"/>
      <c r="K954" s="261"/>
      <c r="L954" s="33"/>
      <c r="M954" s="261"/>
      <c r="N954" s="638"/>
      <c r="O954" s="638"/>
      <c r="P954" s="34"/>
      <c r="Q954" s="35"/>
      <c r="R954" s="36"/>
      <c r="S954" s="37"/>
      <c r="T954" s="21"/>
      <c r="U954" s="495"/>
      <c r="V954" s="38"/>
      <c r="W954" s="21"/>
      <c r="X954" s="21"/>
      <c r="Y954" s="21"/>
      <c r="Z954" s="779"/>
      <c r="AA954" s="21"/>
      <c r="AB954" s="30"/>
      <c r="AC954" s="30"/>
      <c r="AD954" s="30"/>
      <c r="AE954" s="13"/>
      <c r="AF954" s="13"/>
      <c r="AG954" s="13"/>
      <c r="AH954" s="13"/>
      <c r="AI954" s="13"/>
      <c r="AJ954" s="13"/>
      <c r="AK954" s="13"/>
      <c r="AL954" s="13"/>
      <c r="AM954" s="13"/>
      <c r="AN954" s="30"/>
      <c r="AO954" s="31"/>
      <c r="AP954" s="39"/>
      <c r="AQ954" s="39"/>
      <c r="AR954" s="31"/>
      <c r="AS954" s="39"/>
      <c r="AT954" s="39"/>
      <c r="AU954" s="39"/>
      <c r="AV954" s="39"/>
      <c r="AW954" s="39"/>
      <c r="AX954" s="13"/>
      <c r="AY954" s="13"/>
      <c r="AZ954" s="13"/>
      <c r="BA954" s="13"/>
      <c r="BB954" s="291"/>
      <c r="BC954" s="302"/>
      <c r="BI954" s="287"/>
    </row>
    <row r="955" spans="1:61" s="282" customFormat="1">
      <c r="A955" s="31"/>
      <c r="B955" s="31"/>
      <c r="C955" s="166"/>
      <c r="D955" s="261"/>
      <c r="E955" s="261"/>
      <c r="F955" s="261"/>
      <c r="G955" s="261"/>
      <c r="H955" s="261"/>
      <c r="I955" s="261"/>
      <c r="J955" s="261"/>
      <c r="K955" s="261"/>
      <c r="L955" s="33"/>
      <c r="M955" s="261"/>
      <c r="N955" s="638"/>
      <c r="O955" s="638"/>
      <c r="P955" s="34"/>
      <c r="Q955" s="35"/>
      <c r="R955" s="36"/>
      <c r="S955" s="37"/>
      <c r="T955" s="21"/>
      <c r="U955" s="495"/>
      <c r="V955" s="38"/>
      <c r="W955" s="21"/>
      <c r="X955" s="21"/>
      <c r="Y955" s="21"/>
      <c r="Z955" s="779"/>
      <c r="AA955" s="21"/>
      <c r="AB955" s="30"/>
      <c r="AC955" s="30"/>
      <c r="AD955" s="30"/>
      <c r="AE955" s="13"/>
      <c r="AF955" s="13"/>
      <c r="AG955" s="13"/>
      <c r="AH955" s="13"/>
      <c r="AI955" s="13"/>
      <c r="AJ955" s="13"/>
      <c r="AK955" s="13"/>
      <c r="AL955" s="13"/>
      <c r="AM955" s="13"/>
      <c r="AN955" s="30"/>
      <c r="AO955" s="31"/>
      <c r="AP955" s="39"/>
      <c r="AQ955" s="39"/>
      <c r="AR955" s="31"/>
      <c r="AS955" s="39"/>
      <c r="AT955" s="39"/>
      <c r="AU955" s="39"/>
      <c r="AV955" s="39"/>
      <c r="AW955" s="39"/>
      <c r="AX955" s="13"/>
      <c r="AY955" s="13"/>
      <c r="AZ955" s="13"/>
      <c r="BA955" s="13"/>
      <c r="BB955" s="291"/>
      <c r="BC955" s="302"/>
      <c r="BI955" s="287"/>
    </row>
    <row r="956" spans="1:61" s="282" customFormat="1">
      <c r="A956" s="31"/>
      <c r="B956" s="31"/>
      <c r="C956" s="166"/>
      <c r="D956" s="261"/>
      <c r="E956" s="261"/>
      <c r="F956" s="261"/>
      <c r="G956" s="261"/>
      <c r="H956" s="261"/>
      <c r="I956" s="261"/>
      <c r="J956" s="261"/>
      <c r="K956" s="261"/>
      <c r="L956" s="33"/>
      <c r="M956" s="261"/>
      <c r="N956" s="638"/>
      <c r="O956" s="638"/>
      <c r="P956" s="34"/>
      <c r="Q956" s="35"/>
      <c r="R956" s="36"/>
      <c r="S956" s="37"/>
      <c r="T956" s="21"/>
      <c r="U956" s="495"/>
      <c r="V956" s="38"/>
      <c r="W956" s="21"/>
      <c r="X956" s="21"/>
      <c r="Y956" s="21"/>
      <c r="Z956" s="779"/>
      <c r="AA956" s="21"/>
      <c r="AB956" s="30"/>
      <c r="AC956" s="30"/>
      <c r="AD956" s="30"/>
      <c r="AE956" s="13"/>
      <c r="AF956" s="13"/>
      <c r="AG956" s="13"/>
      <c r="AH956" s="13"/>
      <c r="AI956" s="13"/>
      <c r="AJ956" s="13"/>
      <c r="AK956" s="13"/>
      <c r="AL956" s="13"/>
      <c r="AM956" s="13"/>
      <c r="AN956" s="30"/>
      <c r="AO956" s="31"/>
      <c r="AP956" s="39"/>
      <c r="AQ956" s="39"/>
      <c r="AR956" s="31"/>
      <c r="AS956" s="39"/>
      <c r="AT956" s="39"/>
      <c r="AU956" s="39"/>
      <c r="AV956" s="39"/>
      <c r="AW956" s="39"/>
      <c r="AX956" s="13"/>
      <c r="AY956" s="13"/>
      <c r="AZ956" s="13"/>
      <c r="BA956" s="13"/>
      <c r="BB956" s="291"/>
      <c r="BC956" s="302"/>
      <c r="BI956" s="287"/>
    </row>
    <row r="957" spans="1:61" s="282" customFormat="1">
      <c r="A957" s="31"/>
      <c r="B957" s="31"/>
      <c r="C957" s="166"/>
      <c r="D957" s="261"/>
      <c r="E957" s="261"/>
      <c r="F957" s="261"/>
      <c r="G957" s="261"/>
      <c r="H957" s="261"/>
      <c r="I957" s="261"/>
      <c r="J957" s="261"/>
      <c r="K957" s="261"/>
      <c r="L957" s="33"/>
      <c r="M957" s="261"/>
      <c r="N957" s="638"/>
      <c r="O957" s="638"/>
      <c r="P957" s="34"/>
      <c r="Q957" s="35"/>
      <c r="R957" s="36"/>
      <c r="S957" s="37"/>
      <c r="T957" s="21"/>
      <c r="U957" s="495"/>
      <c r="V957" s="38"/>
      <c r="W957" s="21"/>
      <c r="X957" s="21"/>
      <c r="Y957" s="21"/>
      <c r="Z957" s="779"/>
      <c r="AA957" s="21"/>
      <c r="AB957" s="30"/>
      <c r="AC957" s="30"/>
      <c r="AD957" s="30"/>
      <c r="AE957" s="13"/>
      <c r="AF957" s="13"/>
      <c r="AG957" s="13"/>
      <c r="AH957" s="13"/>
      <c r="AI957" s="13"/>
      <c r="AJ957" s="13"/>
      <c r="AK957" s="13"/>
      <c r="AL957" s="13"/>
      <c r="AM957" s="13"/>
      <c r="AN957" s="30"/>
      <c r="AO957" s="31"/>
      <c r="AP957" s="39"/>
      <c r="AQ957" s="39"/>
      <c r="AR957" s="31"/>
      <c r="AS957" s="39"/>
      <c r="AT957" s="39"/>
      <c r="AU957" s="39"/>
      <c r="AV957" s="39"/>
      <c r="AW957" s="39"/>
      <c r="AX957" s="13"/>
      <c r="AY957" s="13"/>
      <c r="AZ957" s="13"/>
      <c r="BA957" s="13"/>
      <c r="BB957" s="291"/>
      <c r="BC957" s="302"/>
      <c r="BI957" s="287"/>
    </row>
    <row r="958" spans="1:61" s="282" customFormat="1">
      <c r="A958" s="31"/>
      <c r="B958" s="31"/>
      <c r="C958" s="166"/>
      <c r="D958" s="261"/>
      <c r="E958" s="261"/>
      <c r="F958" s="261"/>
      <c r="G958" s="261"/>
      <c r="H958" s="261"/>
      <c r="I958" s="261"/>
      <c r="J958" s="261"/>
      <c r="K958" s="261"/>
      <c r="L958" s="33"/>
      <c r="M958" s="261"/>
      <c r="N958" s="638"/>
      <c r="O958" s="638"/>
      <c r="P958" s="34"/>
      <c r="Q958" s="35"/>
      <c r="R958" s="36"/>
      <c r="S958" s="37"/>
      <c r="T958" s="21"/>
      <c r="U958" s="495"/>
      <c r="V958" s="38"/>
      <c r="W958" s="21"/>
      <c r="X958" s="21"/>
      <c r="Y958" s="21"/>
      <c r="Z958" s="779"/>
      <c r="AA958" s="21"/>
      <c r="AB958" s="30"/>
      <c r="AC958" s="30"/>
      <c r="AD958" s="30"/>
      <c r="AE958" s="13"/>
      <c r="AF958" s="13"/>
      <c r="AG958" s="13"/>
      <c r="AH958" s="13"/>
      <c r="AI958" s="13"/>
      <c r="AJ958" s="13"/>
      <c r="AK958" s="13"/>
      <c r="AL958" s="13"/>
      <c r="AM958" s="13"/>
      <c r="AN958" s="30"/>
      <c r="AO958" s="31"/>
      <c r="AP958" s="39"/>
      <c r="AQ958" s="39"/>
      <c r="AR958" s="31"/>
      <c r="AS958" s="39"/>
      <c r="AT958" s="39"/>
      <c r="AU958" s="39"/>
      <c r="AV958" s="39"/>
      <c r="AW958" s="39"/>
      <c r="AX958" s="13"/>
      <c r="AY958" s="13"/>
      <c r="AZ958" s="13"/>
      <c r="BA958" s="13"/>
      <c r="BB958" s="291"/>
      <c r="BC958" s="302"/>
      <c r="BI958" s="287"/>
    </row>
    <row r="959" spans="1:61" s="282" customFormat="1">
      <c r="A959" s="31"/>
      <c r="B959" s="31"/>
      <c r="C959" s="166"/>
      <c r="D959" s="261"/>
      <c r="E959" s="261"/>
      <c r="F959" s="261"/>
      <c r="G959" s="261"/>
      <c r="H959" s="261"/>
      <c r="I959" s="261"/>
      <c r="J959" s="261"/>
      <c r="K959" s="261"/>
      <c r="L959" s="33"/>
      <c r="M959" s="261"/>
      <c r="N959" s="638"/>
      <c r="O959" s="638"/>
      <c r="P959" s="34"/>
      <c r="Q959" s="35"/>
      <c r="R959" s="36"/>
      <c r="S959" s="37"/>
      <c r="T959" s="21"/>
      <c r="U959" s="495"/>
      <c r="V959" s="38"/>
      <c r="W959" s="21"/>
      <c r="X959" s="21"/>
      <c r="Y959" s="21"/>
      <c r="Z959" s="779"/>
      <c r="AA959" s="21"/>
      <c r="AB959" s="30"/>
      <c r="AC959" s="30"/>
      <c r="AD959" s="30"/>
      <c r="AE959" s="13"/>
      <c r="AF959" s="13"/>
      <c r="AG959" s="13"/>
      <c r="AH959" s="13"/>
      <c r="AI959" s="13"/>
      <c r="AJ959" s="13"/>
      <c r="AK959" s="13"/>
      <c r="AL959" s="13"/>
      <c r="AM959" s="13"/>
      <c r="AN959" s="30"/>
      <c r="AO959" s="31"/>
      <c r="AP959" s="39"/>
      <c r="AQ959" s="39"/>
      <c r="AR959" s="31"/>
      <c r="AS959" s="39"/>
      <c r="AT959" s="39"/>
      <c r="AU959" s="39"/>
      <c r="AV959" s="39"/>
      <c r="AW959" s="39"/>
      <c r="AX959" s="13"/>
      <c r="AY959" s="13"/>
      <c r="AZ959" s="13"/>
      <c r="BA959" s="13"/>
      <c r="BB959" s="291"/>
      <c r="BC959" s="302"/>
      <c r="BI959" s="287"/>
    </row>
    <row r="960" spans="1:61" s="282" customFormat="1">
      <c r="A960" s="31"/>
      <c r="B960" s="31"/>
      <c r="C960" s="166"/>
      <c r="D960" s="261"/>
      <c r="E960" s="261"/>
      <c r="F960" s="261"/>
      <c r="G960" s="261"/>
      <c r="H960" s="261"/>
      <c r="I960" s="261"/>
      <c r="J960" s="261"/>
      <c r="K960" s="261"/>
      <c r="L960" s="33"/>
      <c r="M960" s="261"/>
      <c r="N960" s="638"/>
      <c r="O960" s="638"/>
      <c r="P960" s="34"/>
      <c r="Q960" s="35"/>
      <c r="R960" s="36"/>
      <c r="S960" s="37"/>
      <c r="T960" s="21"/>
      <c r="U960" s="495"/>
      <c r="V960" s="38"/>
      <c r="W960" s="21"/>
      <c r="X960" s="21"/>
      <c r="Y960" s="21"/>
      <c r="Z960" s="779"/>
      <c r="AA960" s="21"/>
      <c r="AB960" s="30"/>
      <c r="AC960" s="30"/>
      <c r="AD960" s="30"/>
      <c r="AE960" s="13"/>
      <c r="AF960" s="13"/>
      <c r="AG960" s="13"/>
      <c r="AH960" s="13"/>
      <c r="AI960" s="13"/>
      <c r="AJ960" s="13"/>
      <c r="AK960" s="13"/>
      <c r="AL960" s="13"/>
      <c r="AM960" s="13"/>
      <c r="AN960" s="30"/>
      <c r="AO960" s="31"/>
      <c r="AP960" s="39"/>
      <c r="AQ960" s="39"/>
      <c r="AR960" s="31"/>
      <c r="AS960" s="39"/>
      <c r="AT960" s="39"/>
      <c r="AU960" s="39"/>
      <c r="AV960" s="39"/>
      <c r="AW960" s="39"/>
      <c r="AX960" s="13"/>
      <c r="AY960" s="13"/>
      <c r="AZ960" s="13"/>
      <c r="BA960" s="13"/>
      <c r="BB960" s="291"/>
      <c r="BC960" s="302"/>
      <c r="BI960" s="287"/>
    </row>
    <row r="961" spans="1:61" s="282" customFormat="1">
      <c r="A961" s="31"/>
      <c r="B961" s="31"/>
      <c r="C961" s="166"/>
      <c r="D961" s="261"/>
      <c r="E961" s="261"/>
      <c r="F961" s="261"/>
      <c r="G961" s="261"/>
      <c r="H961" s="261"/>
      <c r="I961" s="261"/>
      <c r="J961" s="261"/>
      <c r="K961" s="261"/>
      <c r="L961" s="33"/>
      <c r="M961" s="261"/>
      <c r="N961" s="638"/>
      <c r="O961" s="638"/>
      <c r="P961" s="34"/>
      <c r="Q961" s="35"/>
      <c r="R961" s="36"/>
      <c r="S961" s="37"/>
      <c r="T961" s="21"/>
      <c r="U961" s="495"/>
      <c r="V961" s="38"/>
      <c r="W961" s="21"/>
      <c r="X961" s="21"/>
      <c r="Y961" s="21"/>
      <c r="Z961" s="779"/>
      <c r="AA961" s="21"/>
      <c r="AB961" s="30"/>
      <c r="AC961" s="30"/>
      <c r="AD961" s="30"/>
      <c r="AE961" s="13"/>
      <c r="AF961" s="13"/>
      <c r="AG961" s="13"/>
      <c r="AH961" s="13"/>
      <c r="AI961" s="13"/>
      <c r="AJ961" s="13"/>
      <c r="AK961" s="13"/>
      <c r="AL961" s="13"/>
      <c r="AM961" s="13"/>
      <c r="AN961" s="30"/>
      <c r="AO961" s="31"/>
      <c r="AP961" s="39"/>
      <c r="AQ961" s="39"/>
      <c r="AR961" s="31"/>
      <c r="AS961" s="39"/>
      <c r="AT961" s="39"/>
      <c r="AU961" s="39"/>
      <c r="AV961" s="39"/>
      <c r="AW961" s="39"/>
      <c r="AX961" s="13"/>
      <c r="AY961" s="13"/>
      <c r="AZ961" s="13"/>
      <c r="BA961" s="13"/>
      <c r="BB961" s="291"/>
      <c r="BC961" s="302"/>
      <c r="BI961" s="287"/>
    </row>
    <row r="962" spans="1:61" s="282" customFormat="1">
      <c r="A962" s="31"/>
      <c r="B962" s="31"/>
      <c r="C962" s="166"/>
      <c r="D962" s="261"/>
      <c r="E962" s="261"/>
      <c r="F962" s="261"/>
      <c r="G962" s="261"/>
      <c r="H962" s="261"/>
      <c r="I962" s="261"/>
      <c r="J962" s="261"/>
      <c r="K962" s="261"/>
      <c r="L962" s="33"/>
      <c r="M962" s="261"/>
      <c r="N962" s="638"/>
      <c r="O962" s="638"/>
      <c r="P962" s="34"/>
      <c r="Q962" s="35"/>
      <c r="R962" s="36"/>
      <c r="S962" s="37"/>
      <c r="T962" s="21"/>
      <c r="U962" s="495"/>
      <c r="V962" s="38"/>
      <c r="W962" s="21"/>
      <c r="X962" s="21"/>
      <c r="Y962" s="21"/>
      <c r="Z962" s="779"/>
      <c r="AA962" s="21"/>
      <c r="AB962" s="30"/>
      <c r="AC962" s="30"/>
      <c r="AD962" s="30"/>
      <c r="AE962" s="13"/>
      <c r="AF962" s="13"/>
      <c r="AG962" s="13"/>
      <c r="AH962" s="13"/>
      <c r="AI962" s="13"/>
      <c r="AJ962" s="13"/>
      <c r="AK962" s="13"/>
      <c r="AL962" s="13"/>
      <c r="AM962" s="13"/>
      <c r="AN962" s="30"/>
      <c r="AO962" s="31"/>
      <c r="AP962" s="39"/>
      <c r="AQ962" s="39"/>
      <c r="AR962" s="31"/>
      <c r="AS962" s="39"/>
      <c r="AT962" s="39"/>
      <c r="AU962" s="39"/>
      <c r="AV962" s="39"/>
      <c r="AW962" s="39"/>
      <c r="AX962" s="13"/>
      <c r="AY962" s="13"/>
      <c r="AZ962" s="13"/>
      <c r="BA962" s="13"/>
      <c r="BB962" s="291"/>
      <c r="BC962" s="302"/>
      <c r="BI962" s="287"/>
    </row>
    <row r="963" spans="1:61" s="282" customFormat="1">
      <c r="A963" s="31"/>
      <c r="B963" s="31"/>
      <c r="C963" s="166"/>
      <c r="D963" s="261"/>
      <c r="E963" s="261"/>
      <c r="F963" s="261"/>
      <c r="G963" s="261"/>
      <c r="H963" s="261"/>
      <c r="I963" s="261"/>
      <c r="J963" s="261"/>
      <c r="K963" s="261"/>
      <c r="L963" s="33"/>
      <c r="M963" s="261"/>
      <c r="N963" s="638"/>
      <c r="O963" s="638"/>
      <c r="P963" s="34"/>
      <c r="Q963" s="35"/>
      <c r="R963" s="36"/>
      <c r="S963" s="37"/>
      <c r="T963" s="21"/>
      <c r="U963" s="495"/>
      <c r="V963" s="38"/>
      <c r="W963" s="21"/>
      <c r="X963" s="21"/>
      <c r="Y963" s="21"/>
      <c r="Z963" s="779"/>
      <c r="AA963" s="21"/>
      <c r="AB963" s="30"/>
      <c r="AC963" s="30"/>
      <c r="AD963" s="30"/>
      <c r="AE963" s="13"/>
      <c r="AF963" s="13"/>
      <c r="AG963" s="13"/>
      <c r="AH963" s="13"/>
      <c r="AI963" s="13"/>
      <c r="AJ963" s="13"/>
      <c r="AK963" s="13"/>
      <c r="AL963" s="13"/>
      <c r="AM963" s="13"/>
      <c r="AN963" s="30"/>
      <c r="AO963" s="31"/>
      <c r="AP963" s="39"/>
      <c r="AQ963" s="39"/>
      <c r="AR963" s="31"/>
      <c r="AS963" s="39"/>
      <c r="AT963" s="39"/>
      <c r="AU963" s="39"/>
      <c r="AV963" s="39"/>
      <c r="AW963" s="39"/>
      <c r="AX963" s="13"/>
      <c r="AY963" s="13"/>
      <c r="AZ963" s="13"/>
      <c r="BA963" s="13"/>
      <c r="BB963" s="291"/>
      <c r="BC963" s="302"/>
      <c r="BI963" s="287"/>
    </row>
    <row r="964" spans="1:61" s="282" customFormat="1">
      <c r="A964" s="31"/>
      <c r="B964" s="31"/>
      <c r="C964" s="166"/>
      <c r="D964" s="261"/>
      <c r="E964" s="261"/>
      <c r="F964" s="261"/>
      <c r="G964" s="261"/>
      <c r="H964" s="261"/>
      <c r="I964" s="261"/>
      <c r="J964" s="261"/>
      <c r="K964" s="261"/>
      <c r="L964" s="33"/>
      <c r="M964" s="261"/>
      <c r="N964" s="638"/>
      <c r="O964" s="638"/>
      <c r="P964" s="34"/>
      <c r="Q964" s="35"/>
      <c r="R964" s="36"/>
      <c r="S964" s="37"/>
      <c r="T964" s="21"/>
      <c r="U964" s="495"/>
      <c r="V964" s="38"/>
      <c r="W964" s="21"/>
      <c r="X964" s="21"/>
      <c r="Y964" s="21"/>
      <c r="Z964" s="779"/>
      <c r="AA964" s="21"/>
      <c r="AB964" s="30"/>
      <c r="AC964" s="30"/>
      <c r="AD964" s="30"/>
      <c r="AE964" s="13"/>
      <c r="AF964" s="13"/>
      <c r="AG964" s="13"/>
      <c r="AH964" s="13"/>
      <c r="AI964" s="13"/>
      <c r="AJ964" s="13"/>
      <c r="AK964" s="13"/>
      <c r="AL964" s="13"/>
      <c r="AM964" s="13"/>
      <c r="AN964" s="30"/>
      <c r="AO964" s="31"/>
      <c r="AP964" s="39"/>
      <c r="AQ964" s="39"/>
      <c r="AR964" s="31"/>
      <c r="AS964" s="39"/>
      <c r="AT964" s="39"/>
      <c r="AU964" s="39"/>
      <c r="AV964" s="39"/>
      <c r="AW964" s="39"/>
      <c r="AX964" s="13"/>
      <c r="AY964" s="13"/>
      <c r="AZ964" s="13"/>
      <c r="BA964" s="13"/>
      <c r="BB964" s="291"/>
      <c r="BC964" s="302"/>
      <c r="BI964" s="287"/>
    </row>
    <row r="965" spans="1:61" s="282" customFormat="1">
      <c r="A965" s="31"/>
      <c r="B965" s="31"/>
      <c r="C965" s="166"/>
      <c r="D965" s="261"/>
      <c r="E965" s="261"/>
      <c r="F965" s="261"/>
      <c r="G965" s="261"/>
      <c r="H965" s="261"/>
      <c r="I965" s="261"/>
      <c r="J965" s="261"/>
      <c r="K965" s="261"/>
      <c r="L965" s="33"/>
      <c r="M965" s="261"/>
      <c r="N965" s="638"/>
      <c r="O965" s="638"/>
      <c r="P965" s="34"/>
      <c r="Q965" s="35"/>
      <c r="R965" s="36"/>
      <c r="S965" s="37"/>
      <c r="T965" s="21"/>
      <c r="U965" s="495"/>
      <c r="V965" s="38"/>
      <c r="W965" s="21"/>
      <c r="X965" s="21"/>
      <c r="Y965" s="21"/>
      <c r="Z965" s="779"/>
      <c r="AA965" s="21"/>
      <c r="AB965" s="30"/>
      <c r="AC965" s="30"/>
      <c r="AD965" s="30"/>
      <c r="AE965" s="13"/>
      <c r="AF965" s="13"/>
      <c r="AG965" s="13"/>
      <c r="AH965" s="13"/>
      <c r="AI965" s="13"/>
      <c r="AJ965" s="13"/>
      <c r="AK965" s="13"/>
      <c r="AL965" s="13"/>
      <c r="AM965" s="13"/>
      <c r="AN965" s="30"/>
      <c r="AO965" s="31"/>
      <c r="AP965" s="39"/>
      <c r="AQ965" s="39"/>
      <c r="AR965" s="31"/>
      <c r="AS965" s="39"/>
      <c r="AT965" s="39"/>
      <c r="AU965" s="39"/>
      <c r="AV965" s="39"/>
      <c r="AW965" s="39"/>
      <c r="AX965" s="13"/>
      <c r="AY965" s="13"/>
      <c r="AZ965" s="13"/>
      <c r="BA965" s="13"/>
      <c r="BB965" s="291"/>
      <c r="BC965" s="302"/>
      <c r="BI965" s="287"/>
    </row>
    <row r="966" spans="1:61" s="282" customFormat="1">
      <c r="A966" s="31"/>
      <c r="B966" s="31"/>
      <c r="C966" s="166"/>
      <c r="D966" s="261"/>
      <c r="E966" s="261"/>
      <c r="F966" s="261"/>
      <c r="G966" s="261"/>
      <c r="H966" s="261"/>
      <c r="I966" s="261"/>
      <c r="J966" s="261"/>
      <c r="K966" s="261"/>
      <c r="L966" s="33"/>
      <c r="M966" s="261"/>
      <c r="N966" s="638"/>
      <c r="O966" s="638"/>
      <c r="P966" s="34"/>
      <c r="Q966" s="35"/>
      <c r="R966" s="36"/>
      <c r="S966" s="37"/>
      <c r="T966" s="21"/>
      <c r="U966" s="495"/>
      <c r="V966" s="38"/>
      <c r="W966" s="21"/>
      <c r="X966" s="21"/>
      <c r="Y966" s="21"/>
      <c r="Z966" s="779"/>
      <c r="AA966" s="21"/>
      <c r="AB966" s="30"/>
      <c r="AC966" s="30"/>
      <c r="AD966" s="30"/>
      <c r="AE966" s="13"/>
      <c r="AF966" s="13"/>
      <c r="AG966" s="13"/>
      <c r="AH966" s="13"/>
      <c r="AI966" s="13"/>
      <c r="AJ966" s="13"/>
      <c r="AK966" s="13"/>
      <c r="AL966" s="13"/>
      <c r="AM966" s="13"/>
      <c r="AN966" s="30"/>
      <c r="AO966" s="31"/>
      <c r="AP966" s="39"/>
      <c r="AQ966" s="39"/>
      <c r="AR966" s="31"/>
      <c r="AS966" s="39"/>
      <c r="AT966" s="39"/>
      <c r="AU966" s="39"/>
      <c r="AV966" s="39"/>
      <c r="AW966" s="39"/>
      <c r="AX966" s="13"/>
      <c r="AY966" s="13"/>
      <c r="AZ966" s="13"/>
      <c r="BA966" s="13"/>
      <c r="BB966" s="291"/>
      <c r="BC966" s="302"/>
      <c r="BI966" s="287"/>
    </row>
    <row r="967" spans="1:61" s="282" customFormat="1">
      <c r="A967" s="31"/>
      <c r="B967" s="31"/>
      <c r="C967" s="166"/>
      <c r="D967" s="261"/>
      <c r="E967" s="261"/>
      <c r="F967" s="261"/>
      <c r="G967" s="261"/>
      <c r="H967" s="261"/>
      <c r="I967" s="261"/>
      <c r="J967" s="261"/>
      <c r="K967" s="261"/>
      <c r="L967" s="33"/>
      <c r="M967" s="261"/>
      <c r="N967" s="638"/>
      <c r="O967" s="638"/>
      <c r="P967" s="34"/>
      <c r="Q967" s="35"/>
      <c r="R967" s="36"/>
      <c r="S967" s="37"/>
      <c r="T967" s="21"/>
      <c r="U967" s="495"/>
      <c r="V967" s="38"/>
      <c r="W967" s="21"/>
      <c r="X967" s="21"/>
      <c r="Y967" s="21"/>
      <c r="Z967" s="779"/>
      <c r="AA967" s="21"/>
      <c r="AB967" s="30"/>
      <c r="AC967" s="30"/>
      <c r="AD967" s="30"/>
      <c r="AE967" s="13"/>
      <c r="AF967" s="13"/>
      <c r="AG967" s="13"/>
      <c r="AH967" s="13"/>
      <c r="AI967" s="13"/>
      <c r="AJ967" s="13"/>
      <c r="AK967" s="13"/>
      <c r="AL967" s="13"/>
      <c r="AM967" s="13"/>
      <c r="AN967" s="30"/>
      <c r="AO967" s="31"/>
      <c r="AP967" s="39"/>
      <c r="AQ967" s="39"/>
      <c r="AR967" s="31"/>
      <c r="AS967" s="39"/>
      <c r="AT967" s="39"/>
      <c r="AU967" s="39"/>
      <c r="AV967" s="39"/>
      <c r="AW967" s="39"/>
      <c r="AX967" s="13"/>
      <c r="AY967" s="13"/>
      <c r="AZ967" s="13"/>
      <c r="BA967" s="13"/>
      <c r="BB967" s="291"/>
      <c r="BC967" s="302"/>
      <c r="BI967" s="287"/>
    </row>
    <row r="968" spans="1:61" s="282" customFormat="1">
      <c r="A968" s="31"/>
      <c r="B968" s="31"/>
      <c r="C968" s="166"/>
      <c r="D968" s="261"/>
      <c r="E968" s="261"/>
      <c r="F968" s="261"/>
      <c r="G968" s="261"/>
      <c r="H968" s="261"/>
      <c r="I968" s="261"/>
      <c r="J968" s="261"/>
      <c r="K968" s="261"/>
      <c r="L968" s="33"/>
      <c r="M968" s="261"/>
      <c r="N968" s="638"/>
      <c r="O968" s="638"/>
      <c r="P968" s="34"/>
      <c r="Q968" s="35"/>
      <c r="R968" s="36"/>
      <c r="S968" s="37"/>
      <c r="T968" s="21"/>
      <c r="U968" s="495"/>
      <c r="V968" s="38"/>
      <c r="W968" s="21"/>
      <c r="X968" s="21"/>
      <c r="Y968" s="21"/>
      <c r="Z968" s="779"/>
      <c r="AA968" s="21"/>
      <c r="AB968" s="30"/>
      <c r="AC968" s="30"/>
      <c r="AD968" s="30"/>
      <c r="AE968" s="13"/>
      <c r="AF968" s="13"/>
      <c r="AG968" s="13"/>
      <c r="AH968" s="13"/>
      <c r="AI968" s="13"/>
      <c r="AJ968" s="13"/>
      <c r="AK968" s="13"/>
      <c r="AL968" s="13"/>
      <c r="AM968" s="13"/>
      <c r="AN968" s="30"/>
      <c r="AO968" s="31"/>
      <c r="AP968" s="39"/>
      <c r="AQ968" s="39"/>
      <c r="AR968" s="31"/>
      <c r="AS968" s="39"/>
      <c r="AT968" s="39"/>
      <c r="AU968" s="39"/>
      <c r="AV968" s="39"/>
      <c r="AW968" s="39"/>
      <c r="AX968" s="13"/>
      <c r="AY968" s="13"/>
      <c r="AZ968" s="13"/>
      <c r="BA968" s="13"/>
      <c r="BB968" s="291"/>
      <c r="BC968" s="302"/>
      <c r="BI968" s="287"/>
    </row>
    <row r="969" spans="1:61" s="282" customFormat="1">
      <c r="A969" s="31"/>
      <c r="B969" s="31"/>
      <c r="C969" s="166"/>
      <c r="D969" s="261"/>
      <c r="E969" s="261"/>
      <c r="F969" s="261"/>
      <c r="G969" s="261"/>
      <c r="H969" s="261"/>
      <c r="I969" s="261"/>
      <c r="J969" s="261"/>
      <c r="K969" s="261"/>
      <c r="L969" s="33"/>
      <c r="M969" s="261"/>
      <c r="N969" s="638"/>
      <c r="O969" s="638"/>
      <c r="P969" s="34"/>
      <c r="Q969" s="35"/>
      <c r="R969" s="36"/>
      <c r="S969" s="37"/>
      <c r="T969" s="21"/>
      <c r="U969" s="495"/>
      <c r="V969" s="38"/>
      <c r="W969" s="21"/>
      <c r="X969" s="21"/>
      <c r="Y969" s="21"/>
      <c r="Z969" s="779"/>
      <c r="AA969" s="21"/>
      <c r="AB969" s="30"/>
      <c r="AC969" s="30"/>
      <c r="AD969" s="30"/>
      <c r="AE969" s="13"/>
      <c r="AF969" s="13"/>
      <c r="AG969" s="13"/>
      <c r="AH969" s="13"/>
      <c r="AI969" s="13"/>
      <c r="AJ969" s="13"/>
      <c r="AK969" s="13"/>
      <c r="AL969" s="13"/>
      <c r="AM969" s="13"/>
      <c r="AN969" s="30"/>
      <c r="AO969" s="31"/>
      <c r="AP969" s="39"/>
      <c r="AQ969" s="39"/>
      <c r="AR969" s="31"/>
      <c r="AS969" s="39"/>
      <c r="AT969" s="39"/>
      <c r="AU969" s="39"/>
      <c r="AV969" s="39"/>
      <c r="AW969" s="39"/>
      <c r="AX969" s="13"/>
      <c r="AY969" s="13"/>
      <c r="AZ969" s="13"/>
      <c r="BA969" s="13"/>
      <c r="BB969" s="291"/>
      <c r="BC969" s="302"/>
      <c r="BI969" s="287"/>
    </row>
    <row r="970" spans="1:61" s="282" customFormat="1">
      <c r="A970" s="31"/>
      <c r="B970" s="31"/>
      <c r="C970" s="166"/>
      <c r="D970" s="261"/>
      <c r="E970" s="261"/>
      <c r="F970" s="261"/>
      <c r="G970" s="261"/>
      <c r="H970" s="261"/>
      <c r="I970" s="261"/>
      <c r="J970" s="261"/>
      <c r="K970" s="261"/>
      <c r="L970" s="33"/>
      <c r="M970" s="261"/>
      <c r="N970" s="638"/>
      <c r="O970" s="638"/>
      <c r="P970" s="34"/>
      <c r="Q970" s="35"/>
      <c r="R970" s="36"/>
      <c r="S970" s="37"/>
      <c r="T970" s="21"/>
      <c r="U970" s="495"/>
      <c r="V970" s="38"/>
      <c r="W970" s="21"/>
      <c r="X970" s="21"/>
      <c r="Y970" s="21"/>
      <c r="Z970" s="779"/>
      <c r="AA970" s="21"/>
      <c r="AB970" s="30"/>
      <c r="AC970" s="30"/>
      <c r="AD970" s="30"/>
      <c r="AE970" s="13"/>
      <c r="AF970" s="13"/>
      <c r="AG970" s="13"/>
      <c r="AH970" s="13"/>
      <c r="AI970" s="13"/>
      <c r="AJ970" s="13"/>
      <c r="AK970" s="13"/>
      <c r="AL970" s="13"/>
      <c r="AM970" s="13"/>
      <c r="AN970" s="30"/>
      <c r="AO970" s="31"/>
      <c r="AP970" s="39"/>
      <c r="AQ970" s="39"/>
      <c r="AR970" s="31"/>
      <c r="AS970" s="39"/>
      <c r="AT970" s="39"/>
      <c r="AU970" s="39"/>
      <c r="AV970" s="39"/>
      <c r="AW970" s="39"/>
      <c r="AX970" s="13"/>
      <c r="AY970" s="13"/>
      <c r="AZ970" s="13"/>
      <c r="BA970" s="13"/>
      <c r="BB970" s="291"/>
      <c r="BC970" s="302"/>
      <c r="BI970" s="287"/>
    </row>
    <row r="971" spans="1:61" s="282" customFormat="1">
      <c r="A971" s="31"/>
      <c r="B971" s="31"/>
      <c r="C971" s="166"/>
      <c r="D971" s="261"/>
      <c r="E971" s="261"/>
      <c r="F971" s="261"/>
      <c r="G971" s="261"/>
      <c r="H971" s="261"/>
      <c r="I971" s="261"/>
      <c r="J971" s="261"/>
      <c r="K971" s="261"/>
      <c r="L971" s="33"/>
      <c r="M971" s="261"/>
      <c r="N971" s="638"/>
      <c r="O971" s="638"/>
      <c r="P971" s="34"/>
      <c r="Q971" s="35"/>
      <c r="R971" s="36"/>
      <c r="S971" s="37"/>
      <c r="T971" s="21"/>
      <c r="U971" s="495"/>
      <c r="V971" s="38"/>
      <c r="W971" s="21"/>
      <c r="X971" s="21"/>
      <c r="Y971" s="21"/>
      <c r="Z971" s="779"/>
      <c r="AA971" s="21"/>
      <c r="AB971" s="30"/>
      <c r="AC971" s="30"/>
      <c r="AD971" s="30"/>
      <c r="AE971" s="13"/>
      <c r="AF971" s="13"/>
      <c r="AG971" s="13"/>
      <c r="AH971" s="13"/>
      <c r="AI971" s="13"/>
      <c r="AJ971" s="13"/>
      <c r="AK971" s="13"/>
      <c r="AL971" s="13"/>
      <c r="AM971" s="13"/>
      <c r="AN971" s="30"/>
      <c r="AO971" s="31"/>
      <c r="AP971" s="39"/>
      <c r="AQ971" s="39"/>
      <c r="AR971" s="31"/>
      <c r="AS971" s="39"/>
      <c r="AT971" s="39"/>
      <c r="AU971" s="39"/>
      <c r="AV971" s="39"/>
      <c r="AW971" s="39"/>
      <c r="AX971" s="13"/>
      <c r="AY971" s="13"/>
      <c r="AZ971" s="13"/>
      <c r="BA971" s="13"/>
      <c r="BB971" s="291"/>
      <c r="BC971" s="302"/>
      <c r="BI971" s="287"/>
    </row>
    <row r="972" spans="1:61" s="282" customFormat="1">
      <c r="A972" s="31"/>
      <c r="B972" s="31"/>
      <c r="C972" s="166"/>
      <c r="D972" s="261"/>
      <c r="E972" s="261"/>
      <c r="F972" s="261"/>
      <c r="G972" s="261"/>
      <c r="H972" s="261"/>
      <c r="I972" s="261"/>
      <c r="J972" s="261"/>
      <c r="K972" s="261"/>
      <c r="L972" s="33"/>
      <c r="M972" s="261"/>
      <c r="N972" s="638"/>
      <c r="O972" s="638"/>
      <c r="P972" s="34"/>
      <c r="Q972" s="35"/>
      <c r="R972" s="36"/>
      <c r="S972" s="37"/>
      <c r="T972" s="21"/>
      <c r="U972" s="495"/>
      <c r="V972" s="38"/>
      <c r="W972" s="21"/>
      <c r="X972" s="21"/>
      <c r="Y972" s="21"/>
      <c r="Z972" s="779"/>
      <c r="AA972" s="21"/>
      <c r="AB972" s="30"/>
      <c r="AC972" s="30"/>
      <c r="AD972" s="30"/>
      <c r="AE972" s="13"/>
      <c r="AF972" s="13"/>
      <c r="AG972" s="13"/>
      <c r="AH972" s="13"/>
      <c r="AI972" s="13"/>
      <c r="AJ972" s="13"/>
      <c r="AK972" s="13"/>
      <c r="AL972" s="13"/>
      <c r="AM972" s="13"/>
      <c r="AN972" s="30"/>
      <c r="AO972" s="31"/>
      <c r="AP972" s="39"/>
      <c r="AQ972" s="39"/>
      <c r="AR972" s="31"/>
      <c r="AS972" s="39"/>
      <c r="AT972" s="39"/>
      <c r="AU972" s="39"/>
      <c r="AV972" s="39"/>
      <c r="AW972" s="39"/>
      <c r="AX972" s="13"/>
      <c r="AY972" s="13"/>
      <c r="AZ972" s="13"/>
      <c r="BA972" s="13"/>
      <c r="BB972" s="291"/>
      <c r="BC972" s="302"/>
      <c r="BI972" s="287"/>
    </row>
    <row r="973" spans="1:61" s="282" customFormat="1">
      <c r="A973" s="31"/>
      <c r="B973" s="31"/>
      <c r="C973" s="166"/>
      <c r="D973" s="261"/>
      <c r="E973" s="261"/>
      <c r="F973" s="261"/>
      <c r="G973" s="261"/>
      <c r="H973" s="261"/>
      <c r="I973" s="261"/>
      <c r="J973" s="261"/>
      <c r="K973" s="261"/>
      <c r="L973" s="33"/>
      <c r="M973" s="261"/>
      <c r="N973" s="638"/>
      <c r="O973" s="638"/>
      <c r="P973" s="34"/>
      <c r="Q973" s="35"/>
      <c r="R973" s="36"/>
      <c r="S973" s="37"/>
      <c r="T973" s="21"/>
      <c r="U973" s="495"/>
      <c r="V973" s="38"/>
      <c r="W973" s="21"/>
      <c r="X973" s="21"/>
      <c r="Y973" s="21"/>
      <c r="Z973" s="779"/>
      <c r="AA973" s="21"/>
      <c r="AB973" s="30"/>
      <c r="AC973" s="30"/>
      <c r="AD973" s="30"/>
      <c r="AE973" s="13"/>
      <c r="AF973" s="13"/>
      <c r="AG973" s="13"/>
      <c r="AH973" s="13"/>
      <c r="AI973" s="13"/>
      <c r="AJ973" s="13"/>
      <c r="AK973" s="13"/>
      <c r="AL973" s="13"/>
      <c r="AM973" s="13"/>
      <c r="AN973" s="30"/>
      <c r="AO973" s="31"/>
      <c r="AP973" s="39"/>
      <c r="AQ973" s="39"/>
      <c r="AR973" s="31"/>
      <c r="AS973" s="39"/>
      <c r="AT973" s="39"/>
      <c r="AU973" s="39"/>
      <c r="AV973" s="39"/>
      <c r="AW973" s="39"/>
      <c r="AX973" s="13"/>
      <c r="AY973" s="13"/>
      <c r="AZ973" s="13"/>
      <c r="BA973" s="13"/>
      <c r="BB973" s="291"/>
      <c r="BC973" s="302"/>
      <c r="BI973" s="287"/>
    </row>
    <row r="974" spans="1:61" s="282" customFormat="1">
      <c r="A974" s="31"/>
      <c r="B974" s="31"/>
      <c r="C974" s="166"/>
      <c r="D974" s="261"/>
      <c r="E974" s="261"/>
      <c r="F974" s="261"/>
      <c r="G974" s="261"/>
      <c r="H974" s="261"/>
      <c r="I974" s="261"/>
      <c r="J974" s="261"/>
      <c r="K974" s="261"/>
      <c r="L974" s="33"/>
      <c r="M974" s="261"/>
      <c r="N974" s="638"/>
      <c r="O974" s="638"/>
      <c r="P974" s="34"/>
      <c r="Q974" s="35"/>
      <c r="R974" s="36"/>
      <c r="S974" s="37"/>
      <c r="T974" s="21"/>
      <c r="U974" s="495"/>
      <c r="V974" s="38"/>
      <c r="W974" s="21"/>
      <c r="X974" s="21"/>
      <c r="Y974" s="21"/>
      <c r="Z974" s="779"/>
      <c r="AA974" s="21"/>
      <c r="AB974" s="30"/>
      <c r="AC974" s="30"/>
      <c r="AD974" s="30"/>
      <c r="AE974" s="13"/>
      <c r="AF974" s="13"/>
      <c r="AG974" s="13"/>
      <c r="AH974" s="13"/>
      <c r="AI974" s="13"/>
      <c r="AJ974" s="13"/>
      <c r="AK974" s="13"/>
      <c r="AL974" s="13"/>
      <c r="AM974" s="13"/>
      <c r="AN974" s="30"/>
      <c r="AO974" s="31"/>
      <c r="AP974" s="39"/>
      <c r="AQ974" s="39"/>
      <c r="AR974" s="31"/>
      <c r="AS974" s="39"/>
      <c r="AT974" s="39"/>
      <c r="AU974" s="39"/>
      <c r="AV974" s="39"/>
      <c r="AW974" s="39"/>
      <c r="AX974" s="13"/>
      <c r="AY974" s="13"/>
      <c r="AZ974" s="13"/>
      <c r="BA974" s="13"/>
      <c r="BB974" s="291"/>
      <c r="BC974" s="302"/>
      <c r="BI974" s="287"/>
    </row>
    <row r="975" spans="1:61" s="282" customFormat="1">
      <c r="A975" s="31"/>
      <c r="B975" s="31"/>
      <c r="C975" s="166"/>
      <c r="D975" s="261"/>
      <c r="E975" s="261"/>
      <c r="F975" s="261"/>
      <c r="G975" s="261"/>
      <c r="H975" s="261"/>
      <c r="I975" s="261"/>
      <c r="J975" s="261"/>
      <c r="K975" s="261"/>
      <c r="L975" s="33"/>
      <c r="M975" s="261"/>
      <c r="N975" s="638"/>
      <c r="O975" s="638"/>
      <c r="P975" s="34"/>
      <c r="Q975" s="35"/>
      <c r="R975" s="36"/>
      <c r="S975" s="37"/>
      <c r="T975" s="21"/>
      <c r="U975" s="495"/>
      <c r="V975" s="38"/>
      <c r="W975" s="21"/>
      <c r="X975" s="21"/>
      <c r="Y975" s="21"/>
      <c r="Z975" s="779"/>
      <c r="AA975" s="21"/>
      <c r="AB975" s="30"/>
      <c r="AC975" s="30"/>
      <c r="AD975" s="30"/>
      <c r="AE975" s="13"/>
      <c r="AF975" s="13"/>
      <c r="AG975" s="13"/>
      <c r="AH975" s="13"/>
      <c r="AI975" s="13"/>
      <c r="AJ975" s="13"/>
      <c r="AK975" s="13"/>
      <c r="AL975" s="13"/>
      <c r="AM975" s="13"/>
      <c r="AN975" s="30"/>
      <c r="AO975" s="31"/>
      <c r="AP975" s="39"/>
      <c r="AQ975" s="39"/>
      <c r="AR975" s="31"/>
      <c r="AS975" s="39"/>
      <c r="AT975" s="39"/>
      <c r="AU975" s="39"/>
      <c r="AV975" s="39"/>
      <c r="AW975" s="39"/>
      <c r="AX975" s="13"/>
      <c r="AY975" s="13"/>
      <c r="AZ975" s="13"/>
      <c r="BA975" s="13"/>
      <c r="BB975" s="291"/>
      <c r="BC975" s="302"/>
      <c r="BI975" s="287"/>
    </row>
    <row r="976" spans="1:61" s="282" customFormat="1">
      <c r="A976" s="31"/>
      <c r="B976" s="31"/>
      <c r="C976" s="166"/>
      <c r="D976" s="261"/>
      <c r="E976" s="261"/>
      <c r="F976" s="261"/>
      <c r="G976" s="261"/>
      <c r="H976" s="261"/>
      <c r="I976" s="261"/>
      <c r="J976" s="261"/>
      <c r="K976" s="261"/>
      <c r="L976" s="33"/>
      <c r="M976" s="261"/>
      <c r="N976" s="638"/>
      <c r="O976" s="638"/>
      <c r="P976" s="34"/>
      <c r="Q976" s="35"/>
      <c r="R976" s="36"/>
      <c r="S976" s="37"/>
      <c r="T976" s="21"/>
      <c r="U976" s="495"/>
      <c r="V976" s="38"/>
      <c r="W976" s="21"/>
      <c r="X976" s="21"/>
      <c r="Y976" s="21"/>
      <c r="Z976" s="779"/>
      <c r="AA976" s="21"/>
      <c r="AB976" s="30"/>
      <c r="AC976" s="30"/>
      <c r="AD976" s="30"/>
      <c r="AE976" s="13"/>
      <c r="AF976" s="13"/>
      <c r="AG976" s="13"/>
      <c r="AH976" s="13"/>
      <c r="AI976" s="13"/>
      <c r="AJ976" s="13"/>
      <c r="AK976" s="13"/>
      <c r="AL976" s="13"/>
      <c r="AM976" s="13"/>
      <c r="AN976" s="30"/>
      <c r="AO976" s="31"/>
      <c r="AP976" s="39"/>
      <c r="AQ976" s="39"/>
      <c r="AR976" s="31"/>
      <c r="AS976" s="39"/>
      <c r="AT976" s="39"/>
      <c r="AU976" s="39"/>
      <c r="AV976" s="39"/>
      <c r="AW976" s="39"/>
      <c r="AX976" s="13"/>
      <c r="AY976" s="13"/>
      <c r="AZ976" s="13"/>
      <c r="BA976" s="13"/>
      <c r="BB976" s="291"/>
      <c r="BC976" s="302"/>
      <c r="BI976" s="287"/>
    </row>
    <row r="977" spans="1:61" s="282" customFormat="1">
      <c r="A977" s="31"/>
      <c r="B977" s="31"/>
      <c r="C977" s="166"/>
      <c r="D977" s="261"/>
      <c r="E977" s="261"/>
      <c r="F977" s="261"/>
      <c r="G977" s="261"/>
      <c r="H977" s="261"/>
      <c r="I977" s="261"/>
      <c r="J977" s="261"/>
      <c r="K977" s="261"/>
      <c r="L977" s="33"/>
      <c r="M977" s="261"/>
      <c r="N977" s="638"/>
      <c r="O977" s="638"/>
      <c r="P977" s="34"/>
      <c r="Q977" s="35"/>
      <c r="R977" s="36"/>
      <c r="S977" s="37"/>
      <c r="T977" s="21"/>
      <c r="U977" s="495"/>
      <c r="V977" s="38"/>
      <c r="W977" s="21"/>
      <c r="X977" s="21"/>
      <c r="Y977" s="21"/>
      <c r="Z977" s="779"/>
      <c r="AA977" s="21"/>
      <c r="AB977" s="30"/>
      <c r="AC977" s="30"/>
      <c r="AD977" s="30"/>
      <c r="AE977" s="13"/>
      <c r="AF977" s="13"/>
      <c r="AG977" s="13"/>
      <c r="AH977" s="13"/>
      <c r="AI977" s="13"/>
      <c r="AJ977" s="13"/>
      <c r="AK977" s="13"/>
      <c r="AL977" s="13"/>
      <c r="AM977" s="13"/>
      <c r="AN977" s="30"/>
      <c r="AO977" s="31"/>
      <c r="AP977" s="39"/>
      <c r="AQ977" s="39"/>
      <c r="AR977" s="31"/>
      <c r="AS977" s="39"/>
      <c r="AT977" s="39"/>
      <c r="AU977" s="39"/>
      <c r="AV977" s="39"/>
      <c r="AW977" s="39"/>
      <c r="AX977" s="13"/>
      <c r="AY977" s="13"/>
      <c r="AZ977" s="13"/>
      <c r="BA977" s="13"/>
      <c r="BB977" s="291"/>
      <c r="BC977" s="302"/>
      <c r="BI977" s="287"/>
    </row>
    <row r="978" spans="1:61" s="282" customFormat="1">
      <c r="A978" s="31"/>
      <c r="B978" s="31"/>
      <c r="C978" s="166"/>
      <c r="D978" s="261"/>
      <c r="E978" s="261"/>
      <c r="F978" s="261"/>
      <c r="G978" s="261"/>
      <c r="H978" s="261"/>
      <c r="I978" s="261"/>
      <c r="J978" s="261"/>
      <c r="K978" s="261"/>
      <c r="L978" s="33"/>
      <c r="M978" s="261"/>
      <c r="N978" s="638"/>
      <c r="O978" s="638"/>
      <c r="P978" s="34"/>
      <c r="Q978" s="35"/>
      <c r="R978" s="36"/>
      <c r="S978" s="37"/>
      <c r="T978" s="21"/>
      <c r="U978" s="495"/>
      <c r="V978" s="38"/>
      <c r="W978" s="21"/>
      <c r="X978" s="21"/>
      <c r="Y978" s="21"/>
      <c r="Z978" s="779"/>
      <c r="AA978" s="21"/>
      <c r="AB978" s="30"/>
      <c r="AC978" s="30"/>
      <c r="AD978" s="30"/>
      <c r="AE978" s="13"/>
      <c r="AF978" s="13"/>
      <c r="AG978" s="13"/>
      <c r="AH978" s="13"/>
      <c r="AI978" s="13"/>
      <c r="AJ978" s="13"/>
      <c r="AK978" s="13"/>
      <c r="AL978" s="13"/>
      <c r="AM978" s="13"/>
      <c r="AN978" s="30"/>
      <c r="AO978" s="31"/>
      <c r="AP978" s="39"/>
      <c r="AQ978" s="39"/>
      <c r="AR978" s="31"/>
      <c r="AS978" s="39"/>
      <c r="AT978" s="39"/>
      <c r="AU978" s="39"/>
      <c r="AV978" s="39"/>
      <c r="AW978" s="39"/>
      <c r="AX978" s="13"/>
      <c r="AY978" s="13"/>
      <c r="AZ978" s="13"/>
      <c r="BA978" s="13"/>
      <c r="BB978" s="291"/>
      <c r="BC978" s="302"/>
      <c r="BI978" s="287"/>
    </row>
    <row r="979" spans="1:61" s="282" customFormat="1">
      <c r="A979" s="31"/>
      <c r="B979" s="31"/>
      <c r="C979" s="166"/>
      <c r="D979" s="261"/>
      <c r="E979" s="261"/>
      <c r="F979" s="261"/>
      <c r="G979" s="261"/>
      <c r="H979" s="261"/>
      <c r="I979" s="261"/>
      <c r="J979" s="261"/>
      <c r="K979" s="261"/>
      <c r="L979" s="33"/>
      <c r="M979" s="261"/>
      <c r="N979" s="638"/>
      <c r="O979" s="638"/>
      <c r="P979" s="34"/>
      <c r="Q979" s="35"/>
      <c r="R979" s="36"/>
      <c r="S979" s="37"/>
      <c r="T979" s="21"/>
      <c r="U979" s="495"/>
      <c r="V979" s="38"/>
      <c r="W979" s="21"/>
      <c r="X979" s="21"/>
      <c r="Y979" s="21"/>
      <c r="Z979" s="779"/>
      <c r="AA979" s="21"/>
      <c r="AB979" s="30"/>
      <c r="AC979" s="30"/>
      <c r="AD979" s="30"/>
      <c r="AE979" s="13"/>
      <c r="AF979" s="13"/>
      <c r="AG979" s="13"/>
      <c r="AH979" s="13"/>
      <c r="AI979" s="13"/>
      <c r="AJ979" s="13"/>
      <c r="AK979" s="13"/>
      <c r="AL979" s="13"/>
      <c r="AM979" s="13"/>
      <c r="AN979" s="30"/>
      <c r="AO979" s="31"/>
      <c r="AP979" s="39"/>
      <c r="AQ979" s="39"/>
      <c r="AR979" s="31"/>
      <c r="AS979" s="39"/>
      <c r="AT979" s="39"/>
      <c r="AU979" s="39"/>
      <c r="AV979" s="39"/>
      <c r="AW979" s="39"/>
      <c r="AX979" s="13"/>
      <c r="AY979" s="13"/>
      <c r="AZ979" s="13"/>
      <c r="BA979" s="13"/>
      <c r="BB979" s="291"/>
      <c r="BC979" s="302"/>
      <c r="BI979" s="287"/>
    </row>
    <row r="980" spans="1:61" s="282" customFormat="1">
      <c r="A980" s="31"/>
      <c r="B980" s="31"/>
      <c r="C980" s="166"/>
      <c r="D980" s="261"/>
      <c r="E980" s="261"/>
      <c r="F980" s="261"/>
      <c r="G980" s="261"/>
      <c r="H980" s="261"/>
      <c r="I980" s="261"/>
      <c r="J980" s="261"/>
      <c r="K980" s="261"/>
      <c r="L980" s="33"/>
      <c r="M980" s="261"/>
      <c r="N980" s="638"/>
      <c r="O980" s="638"/>
      <c r="P980" s="34"/>
      <c r="Q980" s="35"/>
      <c r="R980" s="36"/>
      <c r="S980" s="37"/>
      <c r="T980" s="21"/>
      <c r="U980" s="495"/>
      <c r="V980" s="38"/>
      <c r="W980" s="21"/>
      <c r="X980" s="21"/>
      <c r="Y980" s="21"/>
      <c r="Z980" s="779"/>
      <c r="AA980" s="21"/>
      <c r="AB980" s="30"/>
      <c r="AC980" s="30"/>
      <c r="AD980" s="30"/>
      <c r="AE980" s="13"/>
      <c r="AF980" s="13"/>
      <c r="AG980" s="13"/>
      <c r="AH980" s="13"/>
      <c r="AI980" s="13"/>
      <c r="AJ980" s="13"/>
      <c r="AK980" s="13"/>
      <c r="AL980" s="13"/>
      <c r="AM980" s="13"/>
      <c r="AN980" s="30"/>
      <c r="AO980" s="31"/>
      <c r="AP980" s="39"/>
      <c r="AQ980" s="39"/>
      <c r="AR980" s="31"/>
      <c r="AS980" s="39"/>
      <c r="AT980" s="39"/>
      <c r="AU980" s="39"/>
      <c r="AV980" s="39"/>
      <c r="AW980" s="39"/>
      <c r="AX980" s="13"/>
      <c r="AY980" s="13"/>
      <c r="AZ980" s="13"/>
      <c r="BA980" s="13"/>
      <c r="BB980" s="291"/>
      <c r="BC980" s="302"/>
      <c r="BI980" s="287"/>
    </row>
    <row r="981" spans="1:61" s="282" customFormat="1">
      <c r="A981" s="31"/>
      <c r="B981" s="31"/>
      <c r="C981" s="166"/>
      <c r="D981" s="261"/>
      <c r="E981" s="261"/>
      <c r="F981" s="261"/>
      <c r="G981" s="261"/>
      <c r="H981" s="261"/>
      <c r="I981" s="261"/>
      <c r="J981" s="261"/>
      <c r="K981" s="261"/>
      <c r="L981" s="33"/>
      <c r="M981" s="261"/>
      <c r="N981" s="638"/>
      <c r="O981" s="638"/>
      <c r="P981" s="34"/>
      <c r="Q981" s="35"/>
      <c r="R981" s="36"/>
      <c r="S981" s="37"/>
      <c r="T981" s="21"/>
      <c r="U981" s="495"/>
      <c r="V981" s="38"/>
      <c r="W981" s="21"/>
      <c r="X981" s="21"/>
      <c r="Y981" s="21"/>
      <c r="Z981" s="779"/>
      <c r="AA981" s="21"/>
      <c r="AB981" s="30"/>
      <c r="AC981" s="30"/>
      <c r="AD981" s="30"/>
      <c r="AE981" s="13"/>
      <c r="AF981" s="13"/>
      <c r="AG981" s="13"/>
      <c r="AH981" s="13"/>
      <c r="AI981" s="13"/>
      <c r="AJ981" s="13"/>
      <c r="AK981" s="13"/>
      <c r="AL981" s="13"/>
      <c r="AM981" s="13"/>
      <c r="AN981" s="30"/>
      <c r="AO981" s="31"/>
      <c r="AP981" s="39"/>
      <c r="AQ981" s="39"/>
      <c r="AR981" s="31"/>
      <c r="AS981" s="39"/>
      <c r="AT981" s="39"/>
      <c r="AU981" s="39"/>
      <c r="AV981" s="39"/>
      <c r="AW981" s="39"/>
      <c r="AX981" s="13"/>
      <c r="AY981" s="13"/>
      <c r="AZ981" s="13"/>
      <c r="BA981" s="13"/>
      <c r="BB981" s="291"/>
      <c r="BC981" s="302"/>
      <c r="BI981" s="287"/>
    </row>
    <row r="982" spans="1:61" s="282" customFormat="1">
      <c r="A982" s="31"/>
      <c r="B982" s="31"/>
      <c r="C982" s="166"/>
      <c r="D982" s="261"/>
      <c r="E982" s="261"/>
      <c r="F982" s="261"/>
      <c r="G982" s="261"/>
      <c r="H982" s="261"/>
      <c r="I982" s="261"/>
      <c r="J982" s="261"/>
      <c r="K982" s="261"/>
      <c r="L982" s="33"/>
      <c r="M982" s="261"/>
      <c r="N982" s="638"/>
      <c r="O982" s="638"/>
      <c r="P982" s="34"/>
      <c r="Q982" s="35"/>
      <c r="R982" s="36"/>
      <c r="S982" s="37"/>
      <c r="T982" s="21"/>
      <c r="U982" s="495"/>
      <c r="V982" s="38"/>
      <c r="W982" s="21"/>
      <c r="X982" s="21"/>
      <c r="Y982" s="21"/>
      <c r="Z982" s="779"/>
      <c r="AA982" s="21"/>
      <c r="AB982" s="30"/>
      <c r="AC982" s="30"/>
      <c r="AD982" s="30"/>
      <c r="AE982" s="13"/>
      <c r="AF982" s="13"/>
      <c r="AG982" s="13"/>
      <c r="AH982" s="13"/>
      <c r="AI982" s="13"/>
      <c r="AJ982" s="13"/>
      <c r="AK982" s="13"/>
      <c r="AL982" s="13"/>
      <c r="AM982" s="13"/>
      <c r="AN982" s="30"/>
      <c r="AO982" s="31"/>
      <c r="AP982" s="39"/>
      <c r="AQ982" s="39"/>
      <c r="AR982" s="31"/>
      <c r="AS982" s="39"/>
      <c r="AT982" s="39"/>
      <c r="AU982" s="39"/>
      <c r="AV982" s="39"/>
      <c r="AW982" s="39"/>
      <c r="AX982" s="13"/>
      <c r="AY982" s="13"/>
      <c r="AZ982" s="13"/>
      <c r="BA982" s="13"/>
      <c r="BB982" s="291"/>
      <c r="BC982" s="302"/>
      <c r="BI982" s="287"/>
    </row>
    <row r="983" spans="1:61" s="282" customFormat="1">
      <c r="A983" s="31"/>
      <c r="B983" s="31"/>
      <c r="C983" s="166"/>
      <c r="D983" s="261"/>
      <c r="E983" s="261"/>
      <c r="F983" s="261"/>
      <c r="G983" s="261"/>
      <c r="H983" s="261"/>
      <c r="I983" s="261"/>
      <c r="J983" s="261"/>
      <c r="K983" s="261"/>
      <c r="L983" s="33"/>
      <c r="M983" s="261"/>
      <c r="N983" s="638"/>
      <c r="O983" s="638"/>
      <c r="P983" s="34"/>
      <c r="Q983" s="35"/>
      <c r="R983" s="36"/>
      <c r="S983" s="37"/>
      <c r="T983" s="21"/>
      <c r="U983" s="495"/>
      <c r="V983" s="38"/>
      <c r="W983" s="21"/>
      <c r="X983" s="21"/>
      <c r="Y983" s="21"/>
      <c r="Z983" s="779"/>
      <c r="AA983" s="21"/>
      <c r="AB983" s="30"/>
      <c r="AC983" s="30"/>
      <c r="AD983" s="30"/>
      <c r="AE983" s="13"/>
      <c r="AF983" s="13"/>
      <c r="AG983" s="13"/>
      <c r="AH983" s="13"/>
      <c r="AI983" s="13"/>
      <c r="AJ983" s="13"/>
      <c r="AK983" s="13"/>
      <c r="AL983" s="13"/>
      <c r="AM983" s="13"/>
      <c r="AN983" s="30"/>
      <c r="AO983" s="31"/>
      <c r="AP983" s="39"/>
      <c r="AQ983" s="39"/>
      <c r="AR983" s="31"/>
      <c r="AS983" s="39"/>
      <c r="AT983" s="39"/>
      <c r="AU983" s="39"/>
      <c r="AV983" s="39"/>
      <c r="AW983" s="39"/>
      <c r="AX983" s="13"/>
      <c r="AY983" s="13"/>
      <c r="AZ983" s="13"/>
      <c r="BA983" s="13"/>
      <c r="BB983" s="291"/>
      <c r="BC983" s="302"/>
      <c r="BI983" s="287"/>
    </row>
    <row r="984" spans="1:61" s="282" customFormat="1">
      <c r="A984" s="31"/>
      <c r="B984" s="31"/>
      <c r="C984" s="166"/>
      <c r="D984" s="261"/>
      <c r="E984" s="261"/>
      <c r="F984" s="261"/>
      <c r="G984" s="261"/>
      <c r="H984" s="261"/>
      <c r="I984" s="261"/>
      <c r="J984" s="261"/>
      <c r="K984" s="261"/>
      <c r="L984" s="33"/>
      <c r="M984" s="261"/>
      <c r="N984" s="638"/>
      <c r="O984" s="638"/>
      <c r="P984" s="34"/>
      <c r="Q984" s="35"/>
      <c r="R984" s="36"/>
      <c r="S984" s="37"/>
      <c r="T984" s="21"/>
      <c r="U984" s="495"/>
      <c r="V984" s="38"/>
      <c r="W984" s="21"/>
      <c r="X984" s="21"/>
      <c r="Y984" s="21"/>
      <c r="Z984" s="779"/>
      <c r="AA984" s="21"/>
      <c r="AB984" s="30"/>
      <c r="AC984" s="30"/>
      <c r="AD984" s="30"/>
      <c r="AE984" s="13"/>
      <c r="AF984" s="13"/>
      <c r="AG984" s="13"/>
      <c r="AH984" s="13"/>
      <c r="AI984" s="13"/>
      <c r="AJ984" s="13"/>
      <c r="AK984" s="13"/>
      <c r="AL984" s="13"/>
      <c r="AM984" s="13"/>
      <c r="AN984" s="30"/>
      <c r="AO984" s="31"/>
      <c r="AP984" s="39"/>
      <c r="AQ984" s="39"/>
      <c r="AR984" s="31"/>
      <c r="AS984" s="39"/>
      <c r="AT984" s="39"/>
      <c r="AU984" s="39"/>
      <c r="AV984" s="39"/>
      <c r="AW984" s="39"/>
      <c r="AX984" s="13"/>
      <c r="AY984" s="13"/>
      <c r="AZ984" s="13"/>
      <c r="BA984" s="13"/>
      <c r="BB984" s="291"/>
      <c r="BC984" s="302"/>
      <c r="BI984" s="287"/>
    </row>
    <row r="985" spans="1:61" s="282" customFormat="1">
      <c r="A985" s="31"/>
      <c r="B985" s="31"/>
      <c r="C985" s="166"/>
      <c r="D985" s="261"/>
      <c r="E985" s="261"/>
      <c r="F985" s="261"/>
      <c r="G985" s="261"/>
      <c r="H985" s="261"/>
      <c r="I985" s="261"/>
      <c r="J985" s="261"/>
      <c r="K985" s="261"/>
      <c r="L985" s="33"/>
      <c r="M985" s="261"/>
      <c r="N985" s="638"/>
      <c r="O985" s="638"/>
      <c r="P985" s="34"/>
      <c r="Q985" s="35"/>
      <c r="R985" s="36"/>
      <c r="S985" s="37"/>
      <c r="T985" s="21"/>
      <c r="U985" s="495"/>
      <c r="V985" s="38"/>
      <c r="W985" s="21"/>
      <c r="X985" s="21"/>
      <c r="Y985" s="21"/>
      <c r="Z985" s="779"/>
      <c r="AA985" s="21"/>
      <c r="AB985" s="30"/>
      <c r="AC985" s="30"/>
      <c r="AD985" s="30"/>
      <c r="AE985" s="13"/>
      <c r="AF985" s="13"/>
      <c r="AG985" s="13"/>
      <c r="AH985" s="13"/>
      <c r="AI985" s="13"/>
      <c r="AJ985" s="13"/>
      <c r="AK985" s="13"/>
      <c r="AL985" s="13"/>
      <c r="AM985" s="13"/>
      <c r="AN985" s="30"/>
      <c r="AO985" s="31"/>
      <c r="AP985" s="39"/>
      <c r="AQ985" s="39"/>
      <c r="AR985" s="31"/>
      <c r="AS985" s="39"/>
      <c r="AT985" s="39"/>
      <c r="AU985" s="39"/>
      <c r="AV985" s="39"/>
      <c r="AW985" s="39"/>
      <c r="AX985" s="13"/>
      <c r="AY985" s="13"/>
      <c r="AZ985" s="13"/>
      <c r="BA985" s="13"/>
      <c r="BB985" s="291"/>
      <c r="BC985" s="302"/>
      <c r="BI985" s="287"/>
    </row>
    <row r="986" spans="1:61" s="282" customFormat="1">
      <c r="A986" s="31"/>
      <c r="B986" s="31"/>
      <c r="C986" s="166"/>
      <c r="D986" s="261"/>
      <c r="E986" s="261"/>
      <c r="F986" s="261"/>
      <c r="G986" s="261"/>
      <c r="H986" s="261"/>
      <c r="I986" s="261"/>
      <c r="J986" s="261"/>
      <c r="K986" s="261"/>
      <c r="L986" s="33"/>
      <c r="M986" s="261"/>
      <c r="N986" s="638"/>
      <c r="O986" s="638"/>
      <c r="P986" s="34"/>
      <c r="Q986" s="35"/>
      <c r="R986" s="36"/>
      <c r="S986" s="37"/>
      <c r="T986" s="21"/>
      <c r="U986" s="495"/>
      <c r="V986" s="38"/>
      <c r="W986" s="21"/>
      <c r="X986" s="21"/>
      <c r="Y986" s="21"/>
      <c r="Z986" s="779"/>
      <c r="AA986" s="21"/>
      <c r="AB986" s="30"/>
      <c r="AC986" s="30"/>
      <c r="AD986" s="30"/>
      <c r="AE986" s="13"/>
      <c r="AF986" s="13"/>
      <c r="AG986" s="13"/>
      <c r="AH986" s="13"/>
      <c r="AI986" s="13"/>
      <c r="AJ986" s="13"/>
      <c r="AK986" s="13"/>
      <c r="AL986" s="13"/>
      <c r="AM986" s="13"/>
      <c r="AN986" s="30"/>
      <c r="AO986" s="31"/>
      <c r="AP986" s="39"/>
      <c r="AQ986" s="39"/>
      <c r="AR986" s="31"/>
      <c r="AS986" s="39"/>
      <c r="AT986" s="39"/>
      <c r="AU986" s="39"/>
      <c r="AV986" s="39"/>
      <c r="AW986" s="39"/>
      <c r="AX986" s="13"/>
      <c r="AY986" s="13"/>
      <c r="AZ986" s="13"/>
      <c r="BA986" s="13"/>
      <c r="BB986" s="291"/>
      <c r="BC986" s="302"/>
      <c r="BI986" s="287"/>
    </row>
    <row r="987" spans="1:61" s="282" customFormat="1">
      <c r="A987" s="31"/>
      <c r="B987" s="31"/>
      <c r="C987" s="166"/>
      <c r="D987" s="261"/>
      <c r="E987" s="261"/>
      <c r="F987" s="261"/>
      <c r="G987" s="261"/>
      <c r="H987" s="261"/>
      <c r="I987" s="261"/>
      <c r="J987" s="261"/>
      <c r="K987" s="261"/>
      <c r="L987" s="33"/>
      <c r="M987" s="261"/>
      <c r="N987" s="638"/>
      <c r="O987" s="638"/>
      <c r="P987" s="34"/>
      <c r="Q987" s="35"/>
      <c r="R987" s="36"/>
      <c r="S987" s="37"/>
      <c r="T987" s="21"/>
      <c r="U987" s="495"/>
      <c r="V987" s="38"/>
      <c r="W987" s="21"/>
      <c r="X987" s="21"/>
      <c r="Y987" s="21"/>
      <c r="Z987" s="779"/>
      <c r="AA987" s="21"/>
      <c r="AB987" s="30"/>
      <c r="AC987" s="30"/>
      <c r="AD987" s="30"/>
      <c r="AE987" s="13"/>
      <c r="AF987" s="13"/>
      <c r="AG987" s="13"/>
      <c r="AH987" s="13"/>
      <c r="AI987" s="13"/>
      <c r="AJ987" s="13"/>
      <c r="AK987" s="13"/>
      <c r="AL987" s="13"/>
      <c r="AM987" s="13"/>
      <c r="AN987" s="30"/>
      <c r="AO987" s="31"/>
      <c r="AP987" s="39"/>
      <c r="AQ987" s="39"/>
      <c r="AR987" s="31"/>
      <c r="AS987" s="39"/>
      <c r="AT987" s="39"/>
      <c r="AU987" s="39"/>
      <c r="AV987" s="39"/>
      <c r="AW987" s="39"/>
      <c r="AX987" s="13"/>
      <c r="AY987" s="13"/>
      <c r="AZ987" s="13"/>
      <c r="BA987" s="13"/>
      <c r="BB987" s="291"/>
      <c r="BC987" s="302"/>
      <c r="BI987" s="287"/>
    </row>
    <row r="988" spans="1:61" s="282" customFormat="1">
      <c r="A988" s="31"/>
      <c r="B988" s="31"/>
      <c r="C988" s="166"/>
      <c r="D988" s="261"/>
      <c r="E988" s="261"/>
      <c r="F988" s="261"/>
      <c r="G988" s="261"/>
      <c r="H988" s="261"/>
      <c r="I988" s="261"/>
      <c r="J988" s="261"/>
      <c r="K988" s="261"/>
      <c r="L988" s="33"/>
      <c r="M988" s="261"/>
      <c r="N988" s="638"/>
      <c r="O988" s="638"/>
      <c r="P988" s="34"/>
      <c r="Q988" s="35"/>
      <c r="R988" s="36"/>
      <c r="S988" s="37"/>
      <c r="T988" s="21"/>
      <c r="U988" s="495"/>
      <c r="V988" s="38"/>
      <c r="W988" s="21"/>
      <c r="X988" s="21"/>
      <c r="Y988" s="21"/>
      <c r="Z988" s="779"/>
      <c r="AA988" s="21"/>
      <c r="AB988" s="30"/>
      <c r="AC988" s="30"/>
      <c r="AD988" s="30"/>
      <c r="AE988" s="13"/>
      <c r="AF988" s="13"/>
      <c r="AG988" s="13"/>
      <c r="AH988" s="13"/>
      <c r="AI988" s="13"/>
      <c r="AJ988" s="13"/>
      <c r="AK988" s="13"/>
      <c r="AL988" s="13"/>
      <c r="AM988" s="13"/>
      <c r="AN988" s="30"/>
      <c r="AO988" s="31"/>
      <c r="AP988" s="39"/>
      <c r="AQ988" s="39"/>
      <c r="AR988" s="31"/>
      <c r="AS988" s="39"/>
      <c r="AT988" s="39"/>
      <c r="AU988" s="39"/>
      <c r="AV988" s="39"/>
      <c r="AW988" s="39"/>
      <c r="AX988" s="13"/>
      <c r="AY988" s="13"/>
      <c r="AZ988" s="13"/>
      <c r="BA988" s="13"/>
      <c r="BB988" s="291"/>
      <c r="BC988" s="302"/>
      <c r="BI988" s="287"/>
    </row>
    <row r="989" spans="1:61" s="282" customFormat="1">
      <c r="A989" s="31"/>
      <c r="B989" s="31"/>
      <c r="C989" s="166"/>
      <c r="D989" s="261"/>
      <c r="E989" s="261"/>
      <c r="F989" s="261"/>
      <c r="G989" s="261"/>
      <c r="H989" s="261"/>
      <c r="I989" s="261"/>
      <c r="J989" s="261"/>
      <c r="K989" s="261"/>
      <c r="L989" s="33"/>
      <c r="M989" s="261"/>
      <c r="N989" s="638"/>
      <c r="O989" s="638"/>
      <c r="P989" s="34"/>
      <c r="Q989" s="35"/>
      <c r="R989" s="36"/>
      <c r="S989" s="37"/>
      <c r="T989" s="21"/>
      <c r="U989" s="495"/>
      <c r="V989" s="38"/>
      <c r="W989" s="21"/>
      <c r="X989" s="21"/>
      <c r="Y989" s="21"/>
      <c r="Z989" s="779"/>
      <c r="AA989" s="21"/>
      <c r="AB989" s="30"/>
      <c r="AC989" s="30"/>
      <c r="AD989" s="30"/>
      <c r="AE989" s="13"/>
      <c r="AF989" s="13"/>
      <c r="AG989" s="13"/>
      <c r="AH989" s="13"/>
      <c r="AI989" s="13"/>
      <c r="AJ989" s="13"/>
      <c r="AK989" s="13"/>
      <c r="AL989" s="13"/>
      <c r="AM989" s="13"/>
      <c r="AN989" s="30"/>
      <c r="AO989" s="31"/>
      <c r="AP989" s="39"/>
      <c r="AQ989" s="39"/>
      <c r="AR989" s="31"/>
      <c r="AS989" s="39"/>
      <c r="AT989" s="39"/>
      <c r="AU989" s="39"/>
      <c r="AV989" s="39"/>
      <c r="AW989" s="39"/>
      <c r="AX989" s="13"/>
      <c r="AY989" s="13"/>
      <c r="AZ989" s="13"/>
      <c r="BA989" s="13"/>
      <c r="BB989" s="291"/>
      <c r="BC989" s="302"/>
      <c r="BI989" s="287"/>
    </row>
    <row r="990" spans="1:61" s="282" customFormat="1">
      <c r="A990" s="31"/>
      <c r="B990" s="31"/>
      <c r="C990" s="166"/>
      <c r="D990" s="261"/>
      <c r="E990" s="261"/>
      <c r="F990" s="261"/>
      <c r="G990" s="261"/>
      <c r="H990" s="261"/>
      <c r="I990" s="261"/>
      <c r="J990" s="261"/>
      <c r="K990" s="261"/>
      <c r="L990" s="33"/>
      <c r="M990" s="261"/>
      <c r="N990" s="638"/>
      <c r="O990" s="638"/>
      <c r="P990" s="34"/>
      <c r="Q990" s="35"/>
      <c r="R990" s="36"/>
      <c r="S990" s="37"/>
      <c r="T990" s="21"/>
      <c r="U990" s="495"/>
      <c r="V990" s="38"/>
      <c r="W990" s="21"/>
      <c r="X990" s="21"/>
      <c r="Y990" s="21"/>
      <c r="Z990" s="779"/>
      <c r="AA990" s="21"/>
      <c r="AB990" s="30"/>
      <c r="AC990" s="30"/>
      <c r="AD990" s="30"/>
      <c r="AE990" s="13"/>
      <c r="AF990" s="13"/>
      <c r="AG990" s="13"/>
      <c r="AH990" s="13"/>
      <c r="AI990" s="13"/>
      <c r="AJ990" s="13"/>
      <c r="AK990" s="13"/>
      <c r="AL990" s="13"/>
      <c r="AM990" s="13"/>
      <c r="AN990" s="30"/>
      <c r="AO990" s="31"/>
      <c r="AP990" s="39"/>
      <c r="AQ990" s="39"/>
      <c r="AR990" s="31"/>
      <c r="AS990" s="39"/>
      <c r="AT990" s="39"/>
      <c r="AU990" s="39"/>
      <c r="AV990" s="39"/>
      <c r="AW990" s="39"/>
      <c r="AX990" s="13"/>
      <c r="AY990" s="13"/>
      <c r="AZ990" s="13"/>
      <c r="BA990" s="13"/>
      <c r="BB990" s="291"/>
      <c r="BC990" s="302"/>
      <c r="BI990" s="287"/>
    </row>
    <row r="991" spans="1:61" s="282" customFormat="1">
      <c r="A991" s="31"/>
      <c r="B991" s="31"/>
      <c r="C991" s="166"/>
      <c r="D991" s="261"/>
      <c r="E991" s="261"/>
      <c r="F991" s="261"/>
      <c r="G991" s="261"/>
      <c r="H991" s="261"/>
      <c r="I991" s="261"/>
      <c r="J991" s="261"/>
      <c r="K991" s="261"/>
      <c r="L991" s="33"/>
      <c r="M991" s="261"/>
      <c r="N991" s="638"/>
      <c r="O991" s="638"/>
      <c r="P991" s="34"/>
      <c r="Q991" s="35"/>
      <c r="R991" s="36"/>
      <c r="S991" s="37"/>
      <c r="T991" s="21"/>
      <c r="U991" s="495"/>
      <c r="V991" s="38"/>
      <c r="W991" s="21"/>
      <c r="X991" s="21"/>
      <c r="Y991" s="21"/>
      <c r="Z991" s="779"/>
      <c r="AA991" s="21"/>
      <c r="AB991" s="30"/>
      <c r="AC991" s="30"/>
      <c r="AD991" s="30"/>
      <c r="AE991" s="13"/>
      <c r="AF991" s="13"/>
      <c r="AG991" s="13"/>
      <c r="AH991" s="13"/>
      <c r="AI991" s="13"/>
      <c r="AJ991" s="13"/>
      <c r="AK991" s="13"/>
      <c r="AL991" s="13"/>
      <c r="AM991" s="13"/>
      <c r="AN991" s="30"/>
      <c r="AO991" s="31"/>
      <c r="AP991" s="39"/>
      <c r="AQ991" s="39"/>
      <c r="AR991" s="31"/>
      <c r="AS991" s="39"/>
      <c r="AT991" s="39"/>
      <c r="AU991" s="39"/>
      <c r="AV991" s="39"/>
      <c r="AW991" s="39"/>
      <c r="AX991" s="13"/>
      <c r="AY991" s="13"/>
      <c r="AZ991" s="13"/>
      <c r="BA991" s="13"/>
      <c r="BB991" s="291"/>
      <c r="BC991" s="302"/>
      <c r="BI991" s="287"/>
    </row>
    <row r="992" spans="1:61" s="282" customFormat="1">
      <c r="A992" s="31"/>
      <c r="B992" s="31"/>
      <c r="C992" s="166"/>
      <c r="D992" s="261"/>
      <c r="E992" s="261"/>
      <c r="F992" s="261"/>
      <c r="G992" s="261"/>
      <c r="H992" s="261"/>
      <c r="I992" s="261"/>
      <c r="J992" s="261"/>
      <c r="K992" s="261"/>
      <c r="L992" s="33"/>
      <c r="M992" s="261"/>
      <c r="N992" s="638"/>
      <c r="O992" s="638"/>
      <c r="P992" s="34"/>
      <c r="Q992" s="35"/>
      <c r="R992" s="36"/>
      <c r="S992" s="37"/>
      <c r="T992" s="21"/>
      <c r="U992" s="495"/>
      <c r="V992" s="38"/>
      <c r="W992" s="21"/>
      <c r="X992" s="21"/>
      <c r="Y992" s="21"/>
      <c r="Z992" s="779"/>
      <c r="AA992" s="21"/>
      <c r="AB992" s="30"/>
      <c r="AC992" s="30"/>
      <c r="AD992" s="30"/>
      <c r="AE992" s="13"/>
      <c r="AF992" s="13"/>
      <c r="AG992" s="13"/>
      <c r="AH992" s="13"/>
      <c r="AI992" s="13"/>
      <c r="AJ992" s="13"/>
      <c r="AK992" s="13"/>
      <c r="AL992" s="13"/>
      <c r="AM992" s="13"/>
      <c r="AN992" s="30"/>
      <c r="AO992" s="31"/>
      <c r="AP992" s="39"/>
      <c r="AQ992" s="39"/>
      <c r="AR992" s="31"/>
      <c r="AS992" s="39"/>
      <c r="AT992" s="39"/>
      <c r="AU992" s="39"/>
      <c r="AV992" s="39"/>
      <c r="AW992" s="39"/>
      <c r="AX992" s="13"/>
      <c r="AY992" s="13"/>
      <c r="AZ992" s="13"/>
      <c r="BA992" s="13"/>
      <c r="BB992" s="291"/>
      <c r="BC992" s="302"/>
      <c r="BI992" s="287"/>
    </row>
    <row r="993" spans="1:61" s="282" customFormat="1">
      <c r="A993" s="31"/>
      <c r="B993" s="31"/>
      <c r="C993" s="166"/>
      <c r="D993" s="261"/>
      <c r="E993" s="261"/>
      <c r="F993" s="261"/>
      <c r="G993" s="261"/>
      <c r="H993" s="261"/>
      <c r="I993" s="261"/>
      <c r="J993" s="261"/>
      <c r="K993" s="261"/>
      <c r="L993" s="33"/>
      <c r="M993" s="261"/>
      <c r="N993" s="638"/>
      <c r="O993" s="638"/>
      <c r="P993" s="34"/>
      <c r="Q993" s="35"/>
      <c r="R993" s="36"/>
      <c r="S993" s="37"/>
      <c r="T993" s="21"/>
      <c r="U993" s="495"/>
      <c r="V993" s="38"/>
      <c r="W993" s="21"/>
      <c r="X993" s="21"/>
      <c r="Y993" s="21"/>
      <c r="Z993" s="779"/>
      <c r="AA993" s="21"/>
      <c r="AB993" s="30"/>
      <c r="AC993" s="30"/>
      <c r="AD993" s="30"/>
      <c r="AE993" s="13"/>
      <c r="AF993" s="13"/>
      <c r="AG993" s="13"/>
      <c r="AH993" s="13"/>
      <c r="AI993" s="13"/>
      <c r="AJ993" s="13"/>
      <c r="AK993" s="13"/>
      <c r="AL993" s="13"/>
      <c r="AM993" s="13"/>
      <c r="AN993" s="30"/>
      <c r="AO993" s="31"/>
      <c r="AP993" s="39"/>
      <c r="AQ993" s="39"/>
      <c r="AR993" s="31"/>
      <c r="AS993" s="39"/>
      <c r="AT993" s="39"/>
      <c r="AU993" s="39"/>
      <c r="AV993" s="39"/>
      <c r="AW993" s="39"/>
      <c r="AX993" s="13"/>
      <c r="AY993" s="13"/>
      <c r="AZ993" s="13"/>
      <c r="BA993" s="13"/>
      <c r="BB993" s="291"/>
      <c r="BC993" s="302"/>
      <c r="BI993" s="287"/>
    </row>
    <row r="994" spans="1:61" s="282" customFormat="1">
      <c r="A994" s="31"/>
      <c r="B994" s="31"/>
      <c r="C994" s="166"/>
      <c r="D994" s="261"/>
      <c r="E994" s="261"/>
      <c r="F994" s="261"/>
      <c r="G994" s="261"/>
      <c r="H994" s="261"/>
      <c r="I994" s="261"/>
      <c r="J994" s="261"/>
      <c r="K994" s="261"/>
      <c r="L994" s="33"/>
      <c r="M994" s="261"/>
      <c r="N994" s="638"/>
      <c r="O994" s="638"/>
      <c r="P994" s="34"/>
      <c r="Q994" s="35"/>
      <c r="R994" s="36"/>
      <c r="S994" s="37"/>
      <c r="T994" s="21"/>
      <c r="U994" s="495"/>
      <c r="V994" s="38"/>
      <c r="W994" s="21"/>
      <c r="X994" s="21"/>
      <c r="Y994" s="21"/>
      <c r="Z994" s="779"/>
      <c r="AA994" s="21"/>
      <c r="AB994" s="30"/>
      <c r="AC994" s="30"/>
      <c r="AD994" s="30"/>
      <c r="AE994" s="13"/>
      <c r="AF994" s="13"/>
      <c r="AG994" s="13"/>
      <c r="AH994" s="13"/>
      <c r="AI994" s="13"/>
      <c r="AJ994" s="13"/>
      <c r="AK994" s="13"/>
      <c r="AL994" s="13"/>
      <c r="AM994" s="13"/>
      <c r="AN994" s="30"/>
      <c r="AO994" s="31"/>
      <c r="AP994" s="39"/>
      <c r="AQ994" s="39"/>
      <c r="AR994" s="31"/>
      <c r="AS994" s="39"/>
      <c r="AT994" s="39"/>
      <c r="AU994" s="39"/>
      <c r="AV994" s="39"/>
      <c r="AW994" s="39"/>
      <c r="AX994" s="13"/>
      <c r="AY994" s="13"/>
      <c r="AZ994" s="13"/>
      <c r="BA994" s="13"/>
      <c r="BB994" s="291"/>
      <c r="BC994" s="302"/>
      <c r="BI994" s="287"/>
    </row>
    <row r="995" spans="1:61" s="282" customFormat="1">
      <c r="A995" s="31"/>
      <c r="B995" s="31"/>
      <c r="C995" s="166"/>
      <c r="D995" s="261"/>
      <c r="E995" s="261"/>
      <c r="F995" s="261"/>
      <c r="G995" s="261"/>
      <c r="H995" s="261"/>
      <c r="I995" s="261"/>
      <c r="J995" s="261"/>
      <c r="K995" s="261"/>
      <c r="L995" s="33"/>
      <c r="M995" s="261"/>
      <c r="N995" s="638"/>
      <c r="O995" s="638"/>
      <c r="P995" s="34"/>
      <c r="Q995" s="35"/>
      <c r="R995" s="36"/>
      <c r="S995" s="37"/>
      <c r="T995" s="21"/>
      <c r="U995" s="495"/>
      <c r="V995" s="38"/>
      <c r="W995" s="21"/>
      <c r="X995" s="21"/>
      <c r="Y995" s="21"/>
      <c r="Z995" s="779"/>
      <c r="AA995" s="21"/>
      <c r="AB995" s="30"/>
      <c r="AC995" s="30"/>
      <c r="AD995" s="30"/>
      <c r="AE995" s="13"/>
      <c r="AF995" s="13"/>
      <c r="AG995" s="13"/>
      <c r="AH995" s="13"/>
      <c r="AI995" s="13"/>
      <c r="AJ995" s="13"/>
      <c r="AK995" s="13"/>
      <c r="AL995" s="13"/>
      <c r="AM995" s="13"/>
      <c r="AN995" s="30"/>
      <c r="AO995" s="31"/>
      <c r="AP995" s="39"/>
      <c r="AQ995" s="39"/>
      <c r="AR995" s="31"/>
      <c r="AS995" s="39"/>
      <c r="AT995" s="39"/>
      <c r="AU995" s="39"/>
      <c r="AV995" s="39"/>
      <c r="AW995" s="39"/>
      <c r="AX995" s="13"/>
      <c r="AY995" s="13"/>
      <c r="AZ995" s="13"/>
      <c r="BA995" s="13"/>
      <c r="BB995" s="291"/>
      <c r="BC995" s="302"/>
      <c r="BI995" s="287"/>
    </row>
    <row r="996" spans="1:61" s="282" customFormat="1">
      <c r="A996" s="31"/>
      <c r="B996" s="31"/>
      <c r="C996" s="166"/>
      <c r="D996" s="261"/>
      <c r="E996" s="261"/>
      <c r="F996" s="261"/>
      <c r="G996" s="261"/>
      <c r="H996" s="261"/>
      <c r="I996" s="261"/>
      <c r="J996" s="261"/>
      <c r="K996" s="261"/>
      <c r="L996" s="33"/>
      <c r="M996" s="261"/>
      <c r="N996" s="638"/>
      <c r="O996" s="638"/>
      <c r="P996" s="34"/>
      <c r="Q996" s="35"/>
      <c r="R996" s="36"/>
      <c r="S996" s="37"/>
      <c r="T996" s="21"/>
      <c r="U996" s="495"/>
      <c r="V996" s="38"/>
      <c r="W996" s="21"/>
      <c r="X996" s="21"/>
      <c r="Y996" s="21"/>
      <c r="Z996" s="779"/>
      <c r="AA996" s="21"/>
      <c r="AB996" s="30"/>
      <c r="AC996" s="30"/>
      <c r="AD996" s="30"/>
      <c r="AE996" s="13"/>
      <c r="AF996" s="13"/>
      <c r="AG996" s="13"/>
      <c r="AH996" s="13"/>
      <c r="AI996" s="13"/>
      <c r="AJ996" s="13"/>
      <c r="AK996" s="13"/>
      <c r="AL996" s="13"/>
      <c r="AM996" s="13"/>
      <c r="AN996" s="30"/>
      <c r="AO996" s="31"/>
      <c r="AP996" s="39"/>
      <c r="AQ996" s="39"/>
      <c r="AR996" s="31"/>
      <c r="AS996" s="39"/>
      <c r="AT996" s="39"/>
      <c r="AU996" s="39"/>
      <c r="AV996" s="39"/>
      <c r="AW996" s="39"/>
      <c r="AX996" s="13"/>
      <c r="AY996" s="13"/>
      <c r="AZ996" s="13"/>
      <c r="BA996" s="13"/>
      <c r="BB996" s="291"/>
      <c r="BC996" s="302"/>
      <c r="BI996" s="287"/>
    </row>
    <row r="997" spans="1:61" s="282" customFormat="1">
      <c r="A997" s="31"/>
      <c r="B997" s="31"/>
      <c r="C997" s="166"/>
      <c r="D997" s="261"/>
      <c r="E997" s="261"/>
      <c r="F997" s="261"/>
      <c r="G997" s="261"/>
      <c r="H997" s="261"/>
      <c r="I997" s="261"/>
      <c r="J997" s="261"/>
      <c r="K997" s="261"/>
      <c r="L997" s="33"/>
      <c r="M997" s="261"/>
      <c r="N997" s="638"/>
      <c r="O997" s="638"/>
      <c r="P997" s="34"/>
      <c r="Q997" s="35"/>
      <c r="R997" s="36"/>
      <c r="S997" s="37"/>
      <c r="T997" s="21"/>
      <c r="U997" s="495"/>
      <c r="V997" s="38"/>
      <c r="W997" s="21"/>
      <c r="X997" s="21"/>
      <c r="Y997" s="21"/>
      <c r="Z997" s="779"/>
      <c r="AA997" s="21"/>
      <c r="AB997" s="30"/>
      <c r="AC997" s="30"/>
      <c r="AD997" s="30"/>
      <c r="AE997" s="13"/>
      <c r="AF997" s="13"/>
      <c r="AG997" s="13"/>
      <c r="AH997" s="13"/>
      <c r="AI997" s="13"/>
      <c r="AJ997" s="13"/>
      <c r="AK997" s="13"/>
      <c r="AL997" s="13"/>
      <c r="AM997" s="13"/>
      <c r="AN997" s="30"/>
      <c r="AO997" s="31"/>
      <c r="AP997" s="39"/>
      <c r="AQ997" s="39"/>
      <c r="AR997" s="31"/>
      <c r="AS997" s="39"/>
      <c r="AT997" s="39"/>
      <c r="AU997" s="39"/>
      <c r="AV997" s="39"/>
      <c r="AW997" s="39"/>
      <c r="AX997" s="13"/>
      <c r="AY997" s="13"/>
      <c r="AZ997" s="13"/>
      <c r="BA997" s="13"/>
      <c r="BB997" s="291"/>
      <c r="BC997" s="302"/>
      <c r="BI997" s="287"/>
    </row>
    <row r="998" spans="1:61" s="282" customFormat="1">
      <c r="A998" s="31"/>
      <c r="B998" s="31"/>
      <c r="C998" s="166"/>
      <c r="D998" s="261"/>
      <c r="E998" s="261"/>
      <c r="F998" s="261"/>
      <c r="G998" s="261"/>
      <c r="H998" s="261"/>
      <c r="I998" s="261"/>
      <c r="J998" s="261"/>
      <c r="K998" s="261"/>
      <c r="L998" s="33"/>
      <c r="M998" s="261"/>
      <c r="N998" s="638"/>
      <c r="O998" s="638"/>
      <c r="P998" s="34"/>
      <c r="Q998" s="35"/>
      <c r="R998" s="36"/>
      <c r="S998" s="37"/>
      <c r="T998" s="21"/>
      <c r="U998" s="495"/>
      <c r="V998" s="38"/>
      <c r="W998" s="21"/>
      <c r="X998" s="21"/>
      <c r="Y998" s="21"/>
      <c r="Z998" s="779"/>
      <c r="AA998" s="21"/>
      <c r="AB998" s="30"/>
      <c r="AC998" s="30"/>
      <c r="AD998" s="30"/>
      <c r="AE998" s="13"/>
      <c r="AF998" s="13"/>
      <c r="AG998" s="13"/>
      <c r="AH998" s="13"/>
      <c r="AI998" s="13"/>
      <c r="AJ998" s="13"/>
      <c r="AK998" s="13"/>
      <c r="AL998" s="13"/>
      <c r="AM998" s="13"/>
      <c r="AN998" s="30"/>
      <c r="AO998" s="31"/>
      <c r="AP998" s="39"/>
      <c r="AQ998" s="39"/>
      <c r="AR998" s="31"/>
      <c r="AS998" s="39"/>
      <c r="AT998" s="39"/>
      <c r="AU998" s="39"/>
      <c r="AV998" s="39"/>
      <c r="AW998" s="39"/>
      <c r="AX998" s="13"/>
      <c r="AY998" s="13"/>
      <c r="AZ998" s="13"/>
      <c r="BA998" s="13"/>
      <c r="BB998" s="291"/>
      <c r="BC998" s="302"/>
      <c r="BI998" s="287"/>
    </row>
    <row r="999" spans="1:61" s="282" customFormat="1">
      <c r="A999" s="31"/>
      <c r="B999" s="31"/>
      <c r="C999" s="166"/>
      <c r="D999" s="261"/>
      <c r="E999" s="261"/>
      <c r="F999" s="261"/>
      <c r="G999" s="261"/>
      <c r="H999" s="261"/>
      <c r="I999" s="261"/>
      <c r="J999" s="261"/>
      <c r="K999" s="261"/>
      <c r="L999" s="33"/>
      <c r="M999" s="261"/>
      <c r="N999" s="638"/>
      <c r="O999" s="638"/>
      <c r="P999" s="34"/>
      <c r="Q999" s="35"/>
      <c r="R999" s="36"/>
      <c r="S999" s="37"/>
      <c r="T999" s="21"/>
      <c r="U999" s="495"/>
      <c r="V999" s="38"/>
      <c r="W999" s="21"/>
      <c r="X999" s="21"/>
      <c r="Y999" s="21"/>
      <c r="Z999" s="779"/>
      <c r="AA999" s="21"/>
      <c r="AB999" s="30"/>
      <c r="AC999" s="30"/>
      <c r="AD999" s="30"/>
      <c r="AE999" s="13"/>
      <c r="AF999" s="13"/>
      <c r="AG999" s="13"/>
      <c r="AH999" s="13"/>
      <c r="AI999" s="13"/>
      <c r="AJ999" s="13"/>
      <c r="AK999" s="13"/>
      <c r="AL999" s="13"/>
      <c r="AM999" s="13"/>
      <c r="AN999" s="30"/>
      <c r="AO999" s="31"/>
      <c r="AP999" s="39"/>
      <c r="AQ999" s="39"/>
      <c r="AR999" s="31"/>
      <c r="AS999" s="39"/>
      <c r="AT999" s="39"/>
      <c r="AU999" s="39"/>
      <c r="AV999" s="39"/>
      <c r="AW999" s="39"/>
      <c r="AX999" s="13"/>
      <c r="AY999" s="13"/>
      <c r="AZ999" s="13"/>
      <c r="BA999" s="13"/>
      <c r="BB999" s="291"/>
      <c r="BC999" s="302"/>
      <c r="BI999" s="287"/>
    </row>
    <row r="1000" spans="1:61" s="282" customFormat="1">
      <c r="A1000" s="31"/>
      <c r="B1000" s="31"/>
      <c r="C1000" s="166"/>
      <c r="D1000" s="261"/>
      <c r="E1000" s="261"/>
      <c r="F1000" s="261"/>
      <c r="G1000" s="261"/>
      <c r="H1000" s="261"/>
      <c r="I1000" s="261"/>
      <c r="J1000" s="261"/>
      <c r="K1000" s="261"/>
      <c r="L1000" s="33"/>
      <c r="M1000" s="261"/>
      <c r="N1000" s="638"/>
      <c r="O1000" s="638"/>
      <c r="P1000" s="34"/>
      <c r="Q1000" s="35"/>
      <c r="R1000" s="36"/>
      <c r="S1000" s="37"/>
      <c r="T1000" s="21"/>
      <c r="U1000" s="495"/>
      <c r="V1000" s="38"/>
      <c r="W1000" s="21"/>
      <c r="X1000" s="21"/>
      <c r="Y1000" s="21"/>
      <c r="Z1000" s="779"/>
      <c r="AA1000" s="21"/>
      <c r="AB1000" s="30"/>
      <c r="AC1000" s="30"/>
      <c r="AD1000" s="30"/>
      <c r="AE1000" s="13"/>
      <c r="AF1000" s="13"/>
      <c r="AG1000" s="13"/>
      <c r="AH1000" s="13"/>
      <c r="AI1000" s="13"/>
      <c r="AJ1000" s="13"/>
      <c r="AK1000" s="13"/>
      <c r="AL1000" s="13"/>
      <c r="AM1000" s="13"/>
      <c r="AN1000" s="30"/>
      <c r="AO1000" s="31"/>
      <c r="AP1000" s="39"/>
      <c r="AQ1000" s="39"/>
      <c r="AR1000" s="31"/>
      <c r="AS1000" s="39"/>
      <c r="AT1000" s="39"/>
      <c r="AU1000" s="39"/>
      <c r="AV1000" s="39"/>
      <c r="AW1000" s="39"/>
      <c r="AX1000" s="13"/>
      <c r="AY1000" s="13"/>
      <c r="AZ1000" s="13"/>
      <c r="BA1000" s="13"/>
      <c r="BB1000" s="291"/>
      <c r="BC1000" s="302"/>
      <c r="BI1000" s="287"/>
    </row>
    <row r="1001" spans="1:61" s="282" customFormat="1">
      <c r="A1001" s="31"/>
      <c r="B1001" s="31"/>
      <c r="C1001" s="166"/>
      <c r="D1001" s="261"/>
      <c r="E1001" s="261"/>
      <c r="F1001" s="261"/>
      <c r="G1001" s="261"/>
      <c r="H1001" s="261"/>
      <c r="I1001" s="261"/>
      <c r="J1001" s="261"/>
      <c r="K1001" s="261"/>
      <c r="L1001" s="33"/>
      <c r="M1001" s="261"/>
      <c r="N1001" s="638"/>
      <c r="O1001" s="638"/>
      <c r="P1001" s="34"/>
      <c r="Q1001" s="35"/>
      <c r="R1001" s="36"/>
      <c r="S1001" s="37"/>
      <c r="T1001" s="21"/>
      <c r="U1001" s="495"/>
      <c r="V1001" s="38"/>
      <c r="W1001" s="21"/>
      <c r="X1001" s="21"/>
      <c r="Y1001" s="21"/>
      <c r="Z1001" s="779"/>
      <c r="AA1001" s="21"/>
      <c r="AB1001" s="30"/>
      <c r="AC1001" s="30"/>
      <c r="AD1001" s="30"/>
      <c r="AE1001" s="13"/>
      <c r="AF1001" s="13"/>
      <c r="AG1001" s="13"/>
      <c r="AH1001" s="13"/>
      <c r="AI1001" s="13"/>
      <c r="AJ1001" s="13"/>
      <c r="AK1001" s="13"/>
      <c r="AL1001" s="13"/>
      <c r="AM1001" s="13"/>
      <c r="AN1001" s="30"/>
      <c r="AO1001" s="31"/>
      <c r="AP1001" s="39"/>
      <c r="AQ1001" s="39"/>
      <c r="AR1001" s="31"/>
      <c r="AS1001" s="39"/>
      <c r="AT1001" s="39"/>
      <c r="AU1001" s="39"/>
      <c r="AV1001" s="39"/>
      <c r="AW1001" s="39"/>
      <c r="AX1001" s="13"/>
      <c r="AY1001" s="13"/>
      <c r="AZ1001" s="13"/>
      <c r="BA1001" s="13"/>
      <c r="BB1001" s="291"/>
      <c r="BC1001" s="302"/>
      <c r="BI1001" s="287"/>
    </row>
    <row r="1002" spans="1:61" s="282" customFormat="1">
      <c r="A1002" s="31"/>
      <c r="B1002" s="31"/>
      <c r="C1002" s="166"/>
      <c r="D1002" s="261"/>
      <c r="E1002" s="261"/>
      <c r="F1002" s="261"/>
      <c r="G1002" s="261"/>
      <c r="H1002" s="261"/>
      <c r="I1002" s="261"/>
      <c r="J1002" s="261"/>
      <c r="K1002" s="261"/>
      <c r="L1002" s="33"/>
      <c r="M1002" s="261"/>
      <c r="N1002" s="638"/>
      <c r="O1002" s="638"/>
      <c r="P1002" s="34"/>
      <c r="Q1002" s="35"/>
      <c r="R1002" s="36"/>
      <c r="S1002" s="37"/>
      <c r="T1002" s="21"/>
      <c r="U1002" s="495"/>
      <c r="V1002" s="38"/>
      <c r="W1002" s="21"/>
      <c r="X1002" s="21"/>
      <c r="Y1002" s="21"/>
      <c r="Z1002" s="779"/>
      <c r="AA1002" s="21"/>
      <c r="AB1002" s="30"/>
      <c r="AC1002" s="30"/>
      <c r="AD1002" s="30"/>
      <c r="AE1002" s="13"/>
      <c r="AF1002" s="13"/>
      <c r="AG1002" s="13"/>
      <c r="AH1002" s="13"/>
      <c r="AI1002" s="13"/>
      <c r="AJ1002" s="13"/>
      <c r="AK1002" s="13"/>
      <c r="AL1002" s="13"/>
      <c r="AM1002" s="13"/>
      <c r="AN1002" s="30"/>
      <c r="AO1002" s="31"/>
      <c r="AP1002" s="39"/>
      <c r="AQ1002" s="39"/>
      <c r="AR1002" s="31"/>
      <c r="AS1002" s="39"/>
      <c r="AT1002" s="39"/>
      <c r="AU1002" s="39"/>
      <c r="AV1002" s="39"/>
      <c r="AW1002" s="39"/>
      <c r="AX1002" s="13"/>
      <c r="AY1002" s="13"/>
      <c r="AZ1002" s="13"/>
      <c r="BA1002" s="13"/>
      <c r="BB1002" s="291"/>
      <c r="BC1002" s="302"/>
      <c r="BI1002" s="287"/>
    </row>
    <row r="1003" spans="1:61" s="282" customFormat="1">
      <c r="A1003" s="31"/>
      <c r="B1003" s="31"/>
      <c r="C1003" s="166"/>
      <c r="D1003" s="261"/>
      <c r="E1003" s="261"/>
      <c r="F1003" s="261"/>
      <c r="G1003" s="261"/>
      <c r="H1003" s="261"/>
      <c r="I1003" s="261"/>
      <c r="J1003" s="261"/>
      <c r="K1003" s="261"/>
      <c r="L1003" s="33"/>
      <c r="M1003" s="261"/>
      <c r="N1003" s="638"/>
      <c r="O1003" s="638"/>
      <c r="P1003" s="34"/>
      <c r="Q1003" s="35"/>
      <c r="R1003" s="36"/>
      <c r="S1003" s="37"/>
      <c r="T1003" s="21"/>
      <c r="U1003" s="495"/>
      <c r="V1003" s="38"/>
      <c r="W1003" s="21"/>
      <c r="X1003" s="21"/>
      <c r="Y1003" s="21"/>
      <c r="Z1003" s="779"/>
      <c r="AA1003" s="21"/>
      <c r="AB1003" s="30"/>
      <c r="AC1003" s="30"/>
      <c r="AD1003" s="30"/>
      <c r="AE1003" s="13"/>
      <c r="AF1003" s="13"/>
      <c r="AG1003" s="13"/>
      <c r="AH1003" s="13"/>
      <c r="AI1003" s="13"/>
      <c r="AJ1003" s="13"/>
      <c r="AK1003" s="13"/>
      <c r="AL1003" s="13"/>
      <c r="AM1003" s="13"/>
      <c r="AN1003" s="30"/>
      <c r="AO1003" s="31"/>
      <c r="AP1003" s="39"/>
      <c r="AQ1003" s="39"/>
      <c r="AR1003" s="31"/>
      <c r="AS1003" s="39"/>
      <c r="AT1003" s="39"/>
      <c r="AU1003" s="39"/>
      <c r="AV1003" s="39"/>
      <c r="AW1003" s="39"/>
      <c r="AX1003" s="13"/>
      <c r="AY1003" s="13"/>
      <c r="AZ1003" s="13"/>
      <c r="BA1003" s="13"/>
      <c r="BB1003" s="291"/>
      <c r="BC1003" s="302"/>
      <c r="BI1003" s="287"/>
    </row>
    <row r="1004" spans="1:61" s="282" customFormat="1">
      <c r="A1004" s="31"/>
      <c r="B1004" s="31"/>
      <c r="C1004" s="166"/>
      <c r="D1004" s="261"/>
      <c r="E1004" s="261"/>
      <c r="F1004" s="261"/>
      <c r="G1004" s="261"/>
      <c r="H1004" s="261"/>
      <c r="I1004" s="261"/>
      <c r="J1004" s="261"/>
      <c r="K1004" s="261"/>
      <c r="L1004" s="33"/>
      <c r="M1004" s="261"/>
      <c r="N1004" s="638"/>
      <c r="O1004" s="638"/>
      <c r="P1004" s="34"/>
      <c r="Q1004" s="35"/>
      <c r="R1004" s="36"/>
      <c r="S1004" s="37"/>
      <c r="T1004" s="21"/>
      <c r="U1004" s="495"/>
      <c r="V1004" s="38"/>
      <c r="W1004" s="21"/>
      <c r="X1004" s="21"/>
      <c r="Y1004" s="21"/>
      <c r="Z1004" s="779"/>
      <c r="AA1004" s="21"/>
      <c r="AB1004" s="30"/>
      <c r="AC1004" s="30"/>
      <c r="AD1004" s="30"/>
      <c r="AE1004" s="13"/>
      <c r="AF1004" s="13"/>
      <c r="AG1004" s="13"/>
      <c r="AH1004" s="13"/>
      <c r="AI1004" s="13"/>
      <c r="AJ1004" s="13"/>
      <c r="AK1004" s="13"/>
      <c r="AL1004" s="13"/>
      <c r="AM1004" s="13"/>
      <c r="AN1004" s="30"/>
      <c r="AO1004" s="31"/>
      <c r="AP1004" s="39"/>
      <c r="AQ1004" s="39"/>
      <c r="AR1004" s="31"/>
      <c r="AS1004" s="39"/>
      <c r="AT1004" s="39"/>
      <c r="AU1004" s="39"/>
      <c r="AV1004" s="39"/>
      <c r="AW1004" s="39"/>
      <c r="AX1004" s="13"/>
      <c r="AY1004" s="13"/>
      <c r="AZ1004" s="13"/>
      <c r="BA1004" s="13"/>
      <c r="BB1004" s="291"/>
      <c r="BC1004" s="302"/>
      <c r="BI1004" s="287"/>
    </row>
    <row r="1005" spans="1:61" s="282" customFormat="1">
      <c r="A1005" s="31"/>
      <c r="B1005" s="31"/>
      <c r="C1005" s="166"/>
      <c r="D1005" s="261"/>
      <c r="E1005" s="261"/>
      <c r="F1005" s="261"/>
      <c r="G1005" s="261"/>
      <c r="H1005" s="261"/>
      <c r="I1005" s="261"/>
      <c r="J1005" s="261"/>
      <c r="K1005" s="261"/>
      <c r="L1005" s="33"/>
      <c r="M1005" s="261"/>
      <c r="N1005" s="638"/>
      <c r="O1005" s="638"/>
      <c r="P1005" s="34"/>
      <c r="Q1005" s="35"/>
      <c r="R1005" s="36"/>
      <c r="S1005" s="37"/>
      <c r="T1005" s="21"/>
      <c r="U1005" s="495"/>
      <c r="V1005" s="38"/>
      <c r="W1005" s="21"/>
      <c r="X1005" s="21"/>
      <c r="Y1005" s="21"/>
      <c r="Z1005" s="779"/>
      <c r="AA1005" s="21"/>
      <c r="AB1005" s="30"/>
      <c r="AC1005" s="30"/>
      <c r="AD1005" s="30"/>
      <c r="AE1005" s="13"/>
      <c r="AF1005" s="13"/>
      <c r="AG1005" s="13"/>
      <c r="AH1005" s="13"/>
      <c r="AI1005" s="13"/>
      <c r="AJ1005" s="13"/>
      <c r="AK1005" s="13"/>
      <c r="AL1005" s="13"/>
      <c r="AM1005" s="13"/>
      <c r="AN1005" s="30"/>
      <c r="AO1005" s="31"/>
      <c r="AP1005" s="39"/>
      <c r="AQ1005" s="39"/>
      <c r="AR1005" s="31"/>
      <c r="AS1005" s="39"/>
      <c r="AT1005" s="39"/>
      <c r="AU1005" s="39"/>
      <c r="AV1005" s="39"/>
      <c r="AW1005" s="39"/>
      <c r="AX1005" s="13"/>
      <c r="AY1005" s="13"/>
      <c r="AZ1005" s="13"/>
      <c r="BA1005" s="13"/>
      <c r="BB1005" s="291"/>
      <c r="BC1005" s="302"/>
      <c r="BI1005" s="287"/>
    </row>
    <row r="1006" spans="1:61" s="282" customFormat="1">
      <c r="A1006" s="31"/>
      <c r="B1006" s="31"/>
      <c r="C1006" s="166"/>
      <c r="D1006" s="261"/>
      <c r="E1006" s="261"/>
      <c r="F1006" s="261"/>
      <c r="G1006" s="261"/>
      <c r="H1006" s="261"/>
      <c r="I1006" s="261"/>
      <c r="J1006" s="261"/>
      <c r="K1006" s="261"/>
      <c r="L1006" s="33"/>
      <c r="M1006" s="261"/>
      <c r="N1006" s="638"/>
      <c r="O1006" s="638"/>
      <c r="P1006" s="34"/>
      <c r="Q1006" s="35"/>
      <c r="R1006" s="36"/>
      <c r="S1006" s="37"/>
      <c r="T1006" s="21"/>
      <c r="U1006" s="495"/>
      <c r="V1006" s="38"/>
      <c r="W1006" s="21"/>
      <c r="X1006" s="21"/>
      <c r="Y1006" s="21"/>
      <c r="Z1006" s="779"/>
      <c r="AA1006" s="21"/>
      <c r="AB1006" s="30"/>
      <c r="AC1006" s="30"/>
      <c r="AD1006" s="30"/>
      <c r="AE1006" s="13"/>
      <c r="AF1006" s="13"/>
      <c r="AG1006" s="13"/>
      <c r="AH1006" s="13"/>
      <c r="AI1006" s="13"/>
      <c r="AJ1006" s="13"/>
      <c r="AK1006" s="13"/>
      <c r="AL1006" s="13"/>
      <c r="AM1006" s="13"/>
      <c r="AN1006" s="30"/>
      <c r="AO1006" s="31"/>
      <c r="AP1006" s="39"/>
      <c r="AQ1006" s="39"/>
      <c r="AR1006" s="31"/>
      <c r="AS1006" s="39"/>
      <c r="AT1006" s="39"/>
      <c r="AU1006" s="39"/>
      <c r="AV1006" s="39"/>
      <c r="AW1006" s="39"/>
      <c r="AX1006" s="13"/>
      <c r="AY1006" s="13"/>
      <c r="AZ1006" s="13"/>
      <c r="BA1006" s="13"/>
      <c r="BB1006" s="291"/>
      <c r="BC1006" s="302"/>
      <c r="BI1006" s="287"/>
    </row>
    <row r="1007" spans="1:61" s="282" customFormat="1">
      <c r="A1007" s="31"/>
      <c r="B1007" s="31"/>
      <c r="C1007" s="166"/>
      <c r="D1007" s="261"/>
      <c r="E1007" s="261"/>
      <c r="F1007" s="261"/>
      <c r="G1007" s="261"/>
      <c r="H1007" s="261"/>
      <c r="I1007" s="261"/>
      <c r="J1007" s="261"/>
      <c r="K1007" s="261"/>
      <c r="L1007" s="33"/>
      <c r="M1007" s="261"/>
      <c r="N1007" s="638"/>
      <c r="O1007" s="638"/>
      <c r="P1007" s="34"/>
      <c r="Q1007" s="35"/>
      <c r="R1007" s="36"/>
      <c r="S1007" s="37"/>
      <c r="T1007" s="21"/>
      <c r="U1007" s="495"/>
      <c r="V1007" s="38"/>
      <c r="W1007" s="21"/>
      <c r="X1007" s="21"/>
      <c r="Y1007" s="21"/>
      <c r="Z1007" s="779"/>
      <c r="AA1007" s="21"/>
      <c r="AB1007" s="30"/>
      <c r="AC1007" s="30"/>
      <c r="AD1007" s="30"/>
      <c r="AE1007" s="13"/>
      <c r="AF1007" s="13"/>
      <c r="AG1007" s="13"/>
      <c r="AH1007" s="13"/>
      <c r="AI1007" s="13"/>
      <c r="AJ1007" s="13"/>
      <c r="AK1007" s="13"/>
      <c r="AL1007" s="13"/>
      <c r="AM1007" s="13"/>
      <c r="AN1007" s="30"/>
      <c r="AO1007" s="31"/>
      <c r="AP1007" s="39"/>
      <c r="AQ1007" s="39"/>
      <c r="AR1007" s="31"/>
      <c r="AS1007" s="39"/>
      <c r="AT1007" s="39"/>
      <c r="AU1007" s="39"/>
      <c r="AV1007" s="39"/>
      <c r="AW1007" s="39"/>
      <c r="AX1007" s="13"/>
      <c r="AY1007" s="13"/>
      <c r="AZ1007" s="13"/>
      <c r="BA1007" s="13"/>
      <c r="BB1007" s="291"/>
      <c r="BC1007" s="302"/>
      <c r="BI1007" s="287"/>
    </row>
    <row r="1008" spans="1:61" s="282" customFormat="1">
      <c r="A1008" s="31"/>
      <c r="B1008" s="31"/>
      <c r="C1008" s="166"/>
      <c r="D1008" s="261"/>
      <c r="E1008" s="261"/>
      <c r="F1008" s="261"/>
      <c r="G1008" s="261"/>
      <c r="H1008" s="261"/>
      <c r="I1008" s="261"/>
      <c r="J1008" s="261"/>
      <c r="K1008" s="261"/>
      <c r="L1008" s="33"/>
      <c r="M1008" s="261"/>
      <c r="N1008" s="638"/>
      <c r="O1008" s="638"/>
      <c r="P1008" s="34"/>
      <c r="Q1008" s="35"/>
      <c r="R1008" s="36"/>
      <c r="S1008" s="37"/>
      <c r="T1008" s="21"/>
      <c r="U1008" s="495"/>
      <c r="V1008" s="38"/>
      <c r="W1008" s="21"/>
      <c r="X1008" s="21"/>
      <c r="Y1008" s="21"/>
      <c r="Z1008" s="779"/>
      <c r="AA1008" s="21"/>
      <c r="AB1008" s="30"/>
      <c r="AC1008" s="30"/>
      <c r="AD1008" s="30"/>
      <c r="AE1008" s="13"/>
      <c r="AF1008" s="13"/>
      <c r="AG1008" s="13"/>
      <c r="AH1008" s="13"/>
      <c r="AI1008" s="13"/>
      <c r="AJ1008" s="13"/>
      <c r="AK1008" s="13"/>
      <c r="AL1008" s="13"/>
      <c r="AM1008" s="13"/>
      <c r="AN1008" s="30"/>
      <c r="AO1008" s="31"/>
      <c r="AP1008" s="39"/>
      <c r="AQ1008" s="39"/>
      <c r="AR1008" s="31"/>
      <c r="AS1008" s="39"/>
      <c r="AT1008" s="39"/>
      <c r="AU1008" s="39"/>
      <c r="AV1008" s="39"/>
      <c r="AW1008" s="39"/>
      <c r="AX1008" s="13"/>
      <c r="AY1008" s="13"/>
      <c r="AZ1008" s="13"/>
      <c r="BA1008" s="13"/>
      <c r="BB1008" s="291"/>
      <c r="BC1008" s="302"/>
      <c r="BI1008" s="287"/>
    </row>
    <row r="1009" spans="1:61" s="282" customFormat="1">
      <c r="A1009" s="31"/>
      <c r="B1009" s="31"/>
      <c r="C1009" s="166"/>
      <c r="D1009" s="261"/>
      <c r="E1009" s="261"/>
      <c r="F1009" s="261"/>
      <c r="G1009" s="261"/>
      <c r="H1009" s="261"/>
      <c r="I1009" s="261"/>
      <c r="J1009" s="261"/>
      <c r="K1009" s="261"/>
      <c r="L1009" s="33"/>
      <c r="M1009" s="261"/>
      <c r="N1009" s="638"/>
      <c r="O1009" s="638"/>
      <c r="P1009" s="34"/>
      <c r="Q1009" s="35"/>
      <c r="R1009" s="36"/>
      <c r="S1009" s="37"/>
      <c r="T1009" s="21"/>
      <c r="U1009" s="495"/>
      <c r="V1009" s="38"/>
      <c r="W1009" s="21"/>
      <c r="X1009" s="21"/>
      <c r="Y1009" s="21"/>
      <c r="Z1009" s="779"/>
      <c r="AA1009" s="21"/>
      <c r="AB1009" s="30"/>
      <c r="AC1009" s="30"/>
      <c r="AD1009" s="30"/>
      <c r="AE1009" s="13"/>
      <c r="AF1009" s="13"/>
      <c r="AG1009" s="13"/>
      <c r="AH1009" s="13"/>
      <c r="AI1009" s="13"/>
      <c r="AJ1009" s="13"/>
      <c r="AK1009" s="13"/>
      <c r="AL1009" s="13"/>
      <c r="AM1009" s="13"/>
      <c r="AN1009" s="30"/>
      <c r="AO1009" s="31"/>
      <c r="AP1009" s="39"/>
      <c r="AQ1009" s="39"/>
      <c r="AR1009" s="31"/>
      <c r="AS1009" s="39"/>
      <c r="AT1009" s="39"/>
      <c r="AU1009" s="39"/>
      <c r="AV1009" s="39"/>
      <c r="AW1009" s="39"/>
      <c r="AX1009" s="13"/>
      <c r="AY1009" s="13"/>
      <c r="AZ1009" s="13"/>
      <c r="BA1009" s="13"/>
      <c r="BB1009" s="291"/>
      <c r="BC1009" s="302"/>
      <c r="BI1009" s="287"/>
    </row>
    <row r="1010" spans="1:61" s="282" customFormat="1">
      <c r="A1010" s="31"/>
      <c r="B1010" s="31"/>
      <c r="C1010" s="166"/>
      <c r="D1010" s="261"/>
      <c r="E1010" s="261"/>
      <c r="F1010" s="261"/>
      <c r="G1010" s="261"/>
      <c r="H1010" s="261"/>
      <c r="I1010" s="261"/>
      <c r="J1010" s="261"/>
      <c r="K1010" s="261"/>
      <c r="L1010" s="33"/>
      <c r="M1010" s="261"/>
      <c r="N1010" s="638"/>
      <c r="O1010" s="638"/>
      <c r="P1010" s="34"/>
      <c r="Q1010" s="35"/>
      <c r="R1010" s="36"/>
      <c r="S1010" s="37"/>
      <c r="T1010" s="21"/>
      <c r="U1010" s="495"/>
      <c r="V1010" s="38"/>
      <c r="W1010" s="21"/>
      <c r="X1010" s="21"/>
      <c r="Y1010" s="21"/>
      <c r="Z1010" s="779"/>
      <c r="AA1010" s="21"/>
      <c r="AB1010" s="30"/>
      <c r="AC1010" s="30"/>
      <c r="AD1010" s="30"/>
      <c r="AE1010" s="13"/>
      <c r="AF1010" s="13"/>
      <c r="AG1010" s="13"/>
      <c r="AH1010" s="13"/>
      <c r="AI1010" s="13"/>
      <c r="AJ1010" s="13"/>
      <c r="AK1010" s="13"/>
      <c r="AL1010" s="13"/>
      <c r="AM1010" s="13"/>
      <c r="AN1010" s="30"/>
      <c r="AO1010" s="31"/>
      <c r="AP1010" s="39"/>
      <c r="AQ1010" s="39"/>
      <c r="AR1010" s="31"/>
      <c r="AS1010" s="39"/>
      <c r="AT1010" s="39"/>
      <c r="AU1010" s="39"/>
      <c r="AV1010" s="39"/>
      <c r="AW1010" s="39"/>
      <c r="AX1010" s="13"/>
      <c r="AY1010" s="13"/>
      <c r="AZ1010" s="13"/>
      <c r="BA1010" s="13"/>
      <c r="BB1010" s="291"/>
      <c r="BC1010" s="302"/>
      <c r="BI1010" s="287"/>
    </row>
    <row r="1011" spans="1:61" s="282" customFormat="1">
      <c r="A1011" s="31"/>
      <c r="B1011" s="31"/>
      <c r="C1011" s="166"/>
      <c r="D1011" s="261"/>
      <c r="E1011" s="261"/>
      <c r="F1011" s="261"/>
      <c r="G1011" s="261"/>
      <c r="H1011" s="261"/>
      <c r="I1011" s="261"/>
      <c r="J1011" s="261"/>
      <c r="K1011" s="261"/>
      <c r="L1011" s="33"/>
      <c r="M1011" s="261"/>
      <c r="N1011" s="638"/>
      <c r="O1011" s="638"/>
      <c r="P1011" s="34"/>
      <c r="Q1011" s="35"/>
      <c r="R1011" s="36"/>
      <c r="S1011" s="37"/>
      <c r="T1011" s="21"/>
      <c r="U1011" s="495"/>
      <c r="V1011" s="38"/>
      <c r="W1011" s="21"/>
      <c r="X1011" s="21"/>
      <c r="Y1011" s="21"/>
      <c r="Z1011" s="779"/>
      <c r="AA1011" s="21"/>
      <c r="AB1011" s="30"/>
      <c r="AC1011" s="30"/>
      <c r="AD1011" s="30"/>
      <c r="AE1011" s="13"/>
      <c r="AF1011" s="13"/>
      <c r="AG1011" s="13"/>
      <c r="AH1011" s="13"/>
      <c r="AI1011" s="13"/>
      <c r="AJ1011" s="13"/>
      <c r="AK1011" s="13"/>
      <c r="AL1011" s="13"/>
      <c r="AM1011" s="13"/>
      <c r="AN1011" s="30"/>
      <c r="AO1011" s="31"/>
      <c r="AP1011" s="39"/>
      <c r="AQ1011" s="39"/>
      <c r="AR1011" s="31"/>
      <c r="AS1011" s="39"/>
      <c r="AT1011" s="39"/>
      <c r="AU1011" s="39"/>
      <c r="AV1011" s="39"/>
      <c r="AW1011" s="39"/>
      <c r="AX1011" s="13"/>
      <c r="AY1011" s="13"/>
      <c r="AZ1011" s="13"/>
      <c r="BA1011" s="13"/>
      <c r="BB1011" s="291"/>
      <c r="BC1011" s="302"/>
      <c r="BI1011" s="287"/>
    </row>
    <row r="1012" spans="1:61" s="282" customFormat="1">
      <c r="A1012" s="31"/>
      <c r="B1012" s="31"/>
      <c r="C1012" s="166"/>
      <c r="D1012" s="261"/>
      <c r="E1012" s="261"/>
      <c r="F1012" s="261"/>
      <c r="G1012" s="261"/>
      <c r="H1012" s="261"/>
      <c r="I1012" s="261"/>
      <c r="J1012" s="261"/>
      <c r="K1012" s="261"/>
      <c r="L1012" s="33"/>
      <c r="M1012" s="261"/>
      <c r="N1012" s="638"/>
      <c r="O1012" s="638"/>
      <c r="P1012" s="34"/>
      <c r="Q1012" s="35"/>
      <c r="R1012" s="36"/>
      <c r="S1012" s="37"/>
      <c r="T1012" s="21"/>
      <c r="U1012" s="495"/>
      <c r="V1012" s="38"/>
      <c r="W1012" s="21"/>
      <c r="X1012" s="21"/>
      <c r="Y1012" s="21"/>
      <c r="Z1012" s="779"/>
      <c r="AA1012" s="21"/>
      <c r="AB1012" s="30"/>
      <c r="AC1012" s="30"/>
      <c r="AD1012" s="30"/>
      <c r="AE1012" s="13"/>
      <c r="AF1012" s="13"/>
      <c r="AG1012" s="13"/>
      <c r="AH1012" s="13"/>
      <c r="AI1012" s="13"/>
      <c r="AJ1012" s="13"/>
      <c r="AK1012" s="13"/>
      <c r="AL1012" s="13"/>
      <c r="AM1012" s="13"/>
      <c r="AN1012" s="30"/>
      <c r="AO1012" s="31"/>
      <c r="AP1012" s="39"/>
      <c r="AQ1012" s="39"/>
      <c r="AR1012" s="31"/>
      <c r="AS1012" s="39"/>
      <c r="AT1012" s="39"/>
      <c r="AU1012" s="39"/>
      <c r="AV1012" s="39"/>
      <c r="AW1012" s="39"/>
      <c r="AX1012" s="13"/>
      <c r="AY1012" s="13"/>
      <c r="AZ1012" s="13"/>
      <c r="BA1012" s="13"/>
      <c r="BB1012" s="291"/>
      <c r="BC1012" s="302"/>
      <c r="BI1012" s="287"/>
    </row>
    <row r="1013" spans="1:61" s="282" customFormat="1">
      <c r="A1013" s="31"/>
      <c r="B1013" s="31"/>
      <c r="C1013" s="166"/>
      <c r="D1013" s="261"/>
      <c r="E1013" s="261"/>
      <c r="F1013" s="261"/>
      <c r="G1013" s="261"/>
      <c r="H1013" s="261"/>
      <c r="I1013" s="261"/>
      <c r="J1013" s="261"/>
      <c r="K1013" s="261"/>
      <c r="L1013" s="33"/>
      <c r="M1013" s="261"/>
      <c r="N1013" s="638"/>
      <c r="O1013" s="638"/>
      <c r="P1013" s="34"/>
      <c r="Q1013" s="35"/>
      <c r="R1013" s="36"/>
      <c r="S1013" s="37"/>
      <c r="T1013" s="21"/>
      <c r="U1013" s="495"/>
      <c r="V1013" s="38"/>
      <c r="W1013" s="21"/>
      <c r="X1013" s="21"/>
      <c r="Y1013" s="21"/>
      <c r="Z1013" s="779"/>
      <c r="AA1013" s="21"/>
      <c r="AB1013" s="30"/>
      <c r="AC1013" s="30"/>
      <c r="AD1013" s="30"/>
      <c r="AE1013" s="13"/>
      <c r="AF1013" s="13"/>
      <c r="AG1013" s="13"/>
      <c r="AH1013" s="13"/>
      <c r="AI1013" s="13"/>
      <c r="AJ1013" s="13"/>
      <c r="AK1013" s="13"/>
      <c r="AL1013" s="13"/>
      <c r="AM1013" s="13"/>
      <c r="AN1013" s="30"/>
      <c r="AO1013" s="31"/>
      <c r="AP1013" s="39"/>
      <c r="AQ1013" s="39"/>
      <c r="AR1013" s="31"/>
      <c r="AS1013" s="39"/>
      <c r="AT1013" s="39"/>
      <c r="AU1013" s="39"/>
      <c r="AV1013" s="39"/>
      <c r="AW1013" s="39"/>
      <c r="AX1013" s="13"/>
      <c r="AY1013" s="13"/>
      <c r="AZ1013" s="13"/>
      <c r="BA1013" s="13"/>
      <c r="BB1013" s="291"/>
      <c r="BC1013" s="302"/>
      <c r="BI1013" s="287"/>
    </row>
    <row r="1014" spans="1:61" s="282" customFormat="1">
      <c r="A1014" s="31"/>
      <c r="B1014" s="31"/>
      <c r="C1014" s="166"/>
      <c r="D1014" s="261"/>
      <c r="E1014" s="261"/>
      <c r="F1014" s="261"/>
      <c r="G1014" s="261"/>
      <c r="H1014" s="261"/>
      <c r="I1014" s="261"/>
      <c r="J1014" s="261"/>
      <c r="K1014" s="261"/>
      <c r="L1014" s="33"/>
      <c r="M1014" s="261"/>
      <c r="N1014" s="638"/>
      <c r="O1014" s="638"/>
      <c r="P1014" s="34"/>
      <c r="Q1014" s="35"/>
      <c r="R1014" s="36"/>
      <c r="S1014" s="37"/>
      <c r="T1014" s="21"/>
      <c r="U1014" s="495"/>
      <c r="V1014" s="38"/>
      <c r="W1014" s="21"/>
      <c r="X1014" s="21"/>
      <c r="Y1014" s="21"/>
      <c r="Z1014" s="779"/>
      <c r="AA1014" s="21"/>
      <c r="AB1014" s="30"/>
      <c r="AC1014" s="30"/>
      <c r="AD1014" s="30"/>
      <c r="AE1014" s="13"/>
      <c r="AF1014" s="13"/>
      <c r="AG1014" s="13"/>
      <c r="AH1014" s="13"/>
      <c r="AI1014" s="13"/>
      <c r="AJ1014" s="13"/>
      <c r="AK1014" s="13"/>
      <c r="AL1014" s="13"/>
      <c r="AM1014" s="13"/>
      <c r="AN1014" s="30"/>
      <c r="AO1014" s="31"/>
      <c r="AP1014" s="39"/>
      <c r="AQ1014" s="39"/>
      <c r="AR1014" s="31"/>
      <c r="AS1014" s="39"/>
      <c r="AT1014" s="39"/>
      <c r="AU1014" s="39"/>
      <c r="AV1014" s="39"/>
      <c r="AW1014" s="39"/>
      <c r="AX1014" s="13"/>
      <c r="AY1014" s="13"/>
      <c r="AZ1014" s="13"/>
      <c r="BA1014" s="13"/>
      <c r="BB1014" s="291"/>
      <c r="BC1014" s="302"/>
      <c r="BI1014" s="287"/>
    </row>
    <row r="1015" spans="1:61" s="282" customFormat="1">
      <c r="A1015" s="31"/>
      <c r="B1015" s="31"/>
      <c r="C1015" s="166"/>
      <c r="D1015" s="261"/>
      <c r="E1015" s="261"/>
      <c r="F1015" s="261"/>
      <c r="G1015" s="261"/>
      <c r="H1015" s="261"/>
      <c r="I1015" s="261"/>
      <c r="J1015" s="261"/>
      <c r="K1015" s="261"/>
      <c r="L1015" s="33"/>
      <c r="M1015" s="261"/>
      <c r="N1015" s="638"/>
      <c r="O1015" s="638"/>
      <c r="P1015" s="34"/>
      <c r="Q1015" s="35"/>
      <c r="R1015" s="36"/>
      <c r="S1015" s="37"/>
      <c r="T1015" s="21"/>
      <c r="U1015" s="495"/>
      <c r="V1015" s="38"/>
      <c r="W1015" s="21"/>
      <c r="X1015" s="21"/>
      <c r="Y1015" s="21"/>
      <c r="Z1015" s="779"/>
      <c r="AA1015" s="21"/>
      <c r="AB1015" s="30"/>
      <c r="AC1015" s="30"/>
      <c r="AD1015" s="30"/>
      <c r="AE1015" s="13"/>
      <c r="AF1015" s="13"/>
      <c r="AG1015" s="13"/>
      <c r="AH1015" s="13"/>
      <c r="AI1015" s="13"/>
      <c r="AJ1015" s="13"/>
      <c r="AK1015" s="13"/>
      <c r="AL1015" s="13"/>
      <c r="AM1015" s="13"/>
      <c r="AN1015" s="30"/>
      <c r="AO1015" s="31"/>
      <c r="AP1015" s="39"/>
      <c r="AQ1015" s="39"/>
      <c r="AR1015" s="31"/>
      <c r="AS1015" s="39"/>
      <c r="AT1015" s="39"/>
      <c r="AU1015" s="39"/>
      <c r="AV1015" s="39"/>
      <c r="AW1015" s="39"/>
      <c r="AX1015" s="13"/>
      <c r="AY1015" s="13"/>
      <c r="AZ1015" s="13"/>
      <c r="BA1015" s="13"/>
      <c r="BB1015" s="291"/>
      <c r="BC1015" s="302"/>
      <c r="BI1015" s="287"/>
    </row>
    <row r="1016" spans="1:61" s="282" customFormat="1">
      <c r="A1016" s="31"/>
      <c r="B1016" s="31"/>
      <c r="C1016" s="166"/>
      <c r="D1016" s="261"/>
      <c r="E1016" s="261"/>
      <c r="F1016" s="261"/>
      <c r="G1016" s="261"/>
      <c r="H1016" s="261"/>
      <c r="I1016" s="261"/>
      <c r="J1016" s="261"/>
      <c r="K1016" s="261"/>
      <c r="L1016" s="33"/>
      <c r="M1016" s="261"/>
      <c r="N1016" s="638"/>
      <c r="O1016" s="638"/>
      <c r="P1016" s="34"/>
      <c r="Q1016" s="35"/>
      <c r="R1016" s="36"/>
      <c r="S1016" s="37"/>
      <c r="T1016" s="21"/>
      <c r="U1016" s="495"/>
      <c r="V1016" s="38"/>
      <c r="W1016" s="21"/>
      <c r="X1016" s="21"/>
      <c r="Y1016" s="21"/>
      <c r="Z1016" s="779"/>
      <c r="AA1016" s="21"/>
      <c r="AB1016" s="30"/>
      <c r="AC1016" s="30"/>
      <c r="AD1016" s="30"/>
      <c r="AE1016" s="13"/>
      <c r="AF1016" s="13"/>
      <c r="AG1016" s="13"/>
      <c r="AH1016" s="13"/>
      <c r="AI1016" s="13"/>
      <c r="AJ1016" s="13"/>
      <c r="AK1016" s="13"/>
      <c r="AL1016" s="13"/>
      <c r="AM1016" s="13"/>
      <c r="AN1016" s="30"/>
      <c r="AO1016" s="31"/>
      <c r="AP1016" s="39"/>
      <c r="AQ1016" s="39"/>
      <c r="AR1016" s="31"/>
      <c r="AS1016" s="39"/>
      <c r="AT1016" s="39"/>
      <c r="AU1016" s="39"/>
      <c r="AV1016" s="39"/>
      <c r="AW1016" s="39"/>
      <c r="AX1016" s="13"/>
      <c r="AY1016" s="13"/>
      <c r="AZ1016" s="13"/>
      <c r="BA1016" s="13"/>
      <c r="BB1016" s="291"/>
      <c r="BC1016" s="302"/>
      <c r="BI1016" s="287"/>
    </row>
    <row r="1017" spans="1:61" s="282" customFormat="1">
      <c r="A1017" s="31"/>
      <c r="B1017" s="31"/>
      <c r="C1017" s="166"/>
      <c r="D1017" s="261"/>
      <c r="E1017" s="261"/>
      <c r="F1017" s="261"/>
      <c r="G1017" s="261"/>
      <c r="H1017" s="261"/>
      <c r="I1017" s="261"/>
      <c r="J1017" s="261"/>
      <c r="K1017" s="261"/>
      <c r="L1017" s="33"/>
      <c r="M1017" s="261"/>
      <c r="N1017" s="638"/>
      <c r="O1017" s="638"/>
      <c r="P1017" s="34"/>
      <c r="Q1017" s="35"/>
      <c r="R1017" s="36"/>
      <c r="S1017" s="37"/>
      <c r="T1017" s="21"/>
      <c r="U1017" s="495"/>
      <c r="V1017" s="38"/>
      <c r="W1017" s="21"/>
      <c r="X1017" s="21"/>
      <c r="Y1017" s="21"/>
      <c r="Z1017" s="779"/>
      <c r="AA1017" s="21"/>
      <c r="AB1017" s="30"/>
      <c r="AC1017" s="30"/>
      <c r="AD1017" s="30"/>
      <c r="AE1017" s="13"/>
      <c r="AF1017" s="13"/>
      <c r="AG1017" s="13"/>
      <c r="AH1017" s="13"/>
      <c r="AI1017" s="13"/>
      <c r="AJ1017" s="13"/>
      <c r="AK1017" s="13"/>
      <c r="AL1017" s="13"/>
      <c r="AM1017" s="13"/>
      <c r="AN1017" s="30"/>
      <c r="AO1017" s="31"/>
      <c r="AP1017" s="39"/>
      <c r="AQ1017" s="39"/>
      <c r="AR1017" s="31"/>
      <c r="AS1017" s="39"/>
      <c r="AT1017" s="39"/>
      <c r="AU1017" s="39"/>
      <c r="AV1017" s="39"/>
      <c r="AW1017" s="39"/>
      <c r="AX1017" s="13"/>
      <c r="AY1017" s="13"/>
      <c r="AZ1017" s="13"/>
      <c r="BA1017" s="13"/>
      <c r="BB1017" s="291"/>
      <c r="BC1017" s="302"/>
      <c r="BI1017" s="287"/>
    </row>
    <row r="1018" spans="1:61" s="282" customFormat="1">
      <c r="A1018" s="31"/>
      <c r="B1018" s="31"/>
      <c r="C1018" s="166"/>
      <c r="D1018" s="261"/>
      <c r="E1018" s="261"/>
      <c r="F1018" s="261"/>
      <c r="G1018" s="261"/>
      <c r="H1018" s="261"/>
      <c r="I1018" s="261"/>
      <c r="J1018" s="261"/>
      <c r="K1018" s="261"/>
      <c r="L1018" s="33"/>
      <c r="M1018" s="261"/>
      <c r="N1018" s="638"/>
      <c r="O1018" s="638"/>
      <c r="P1018" s="34"/>
      <c r="Q1018" s="35"/>
      <c r="R1018" s="36"/>
      <c r="S1018" s="37"/>
      <c r="T1018" s="21"/>
      <c r="U1018" s="495"/>
      <c r="V1018" s="38"/>
      <c r="W1018" s="21"/>
      <c r="X1018" s="21"/>
      <c r="Y1018" s="21"/>
      <c r="Z1018" s="779"/>
      <c r="AA1018" s="21"/>
      <c r="AB1018" s="30"/>
      <c r="AC1018" s="30"/>
      <c r="AD1018" s="30"/>
      <c r="AE1018" s="13"/>
      <c r="AF1018" s="13"/>
      <c r="AG1018" s="13"/>
      <c r="AH1018" s="13"/>
      <c r="AI1018" s="13"/>
      <c r="AJ1018" s="13"/>
      <c r="AK1018" s="13"/>
      <c r="AL1018" s="13"/>
      <c r="AM1018" s="13"/>
      <c r="AN1018" s="30"/>
      <c r="AO1018" s="31"/>
      <c r="AP1018" s="39"/>
      <c r="AQ1018" s="39"/>
      <c r="AR1018" s="31"/>
      <c r="AS1018" s="39"/>
      <c r="AT1018" s="39"/>
      <c r="AU1018" s="39"/>
      <c r="AV1018" s="39"/>
      <c r="AW1018" s="39"/>
      <c r="AX1018" s="13"/>
      <c r="AY1018" s="13"/>
      <c r="AZ1018" s="13"/>
      <c r="BA1018" s="13"/>
      <c r="BB1018" s="291"/>
      <c r="BC1018" s="302"/>
      <c r="BI1018" s="287"/>
    </row>
    <row r="1019" spans="1:61" s="282" customFormat="1">
      <c r="A1019" s="31"/>
      <c r="B1019" s="31"/>
      <c r="C1019" s="166"/>
      <c r="D1019" s="261"/>
      <c r="E1019" s="261"/>
      <c r="F1019" s="261"/>
      <c r="G1019" s="261"/>
      <c r="H1019" s="261"/>
      <c r="I1019" s="261"/>
      <c r="J1019" s="261"/>
      <c r="K1019" s="261"/>
      <c r="L1019" s="33"/>
      <c r="M1019" s="261"/>
      <c r="N1019" s="638"/>
      <c r="O1019" s="638"/>
      <c r="P1019" s="34"/>
      <c r="Q1019" s="35"/>
      <c r="R1019" s="36"/>
      <c r="S1019" s="37"/>
      <c r="T1019" s="21"/>
      <c r="U1019" s="495"/>
      <c r="V1019" s="38"/>
      <c r="W1019" s="21"/>
      <c r="X1019" s="21"/>
      <c r="Y1019" s="21"/>
      <c r="Z1019" s="779"/>
      <c r="AA1019" s="21"/>
      <c r="AB1019" s="30"/>
      <c r="AC1019" s="30"/>
      <c r="AD1019" s="30"/>
      <c r="AE1019" s="13"/>
      <c r="AF1019" s="13"/>
      <c r="AG1019" s="13"/>
      <c r="AH1019" s="13"/>
      <c r="AI1019" s="13"/>
      <c r="AJ1019" s="13"/>
      <c r="AK1019" s="13"/>
      <c r="AL1019" s="13"/>
      <c r="AM1019" s="13"/>
      <c r="AN1019" s="30"/>
      <c r="AO1019" s="31"/>
      <c r="AP1019" s="39"/>
      <c r="AQ1019" s="39"/>
      <c r="AR1019" s="31"/>
      <c r="AS1019" s="39"/>
      <c r="AT1019" s="39"/>
      <c r="AU1019" s="39"/>
      <c r="AV1019" s="39"/>
      <c r="AW1019" s="39"/>
      <c r="AX1019" s="13"/>
      <c r="AY1019" s="13"/>
      <c r="AZ1019" s="13"/>
      <c r="BA1019" s="13"/>
      <c r="BB1019" s="291"/>
      <c r="BC1019" s="302"/>
      <c r="BI1019" s="287"/>
    </row>
    <row r="1020" spans="1:61" s="282" customFormat="1">
      <c r="A1020" s="31"/>
      <c r="B1020" s="31"/>
      <c r="C1020" s="166"/>
      <c r="D1020" s="261"/>
      <c r="E1020" s="261"/>
      <c r="F1020" s="261"/>
      <c r="G1020" s="261"/>
      <c r="H1020" s="261"/>
      <c r="I1020" s="261"/>
      <c r="J1020" s="261"/>
      <c r="K1020" s="261"/>
      <c r="L1020" s="33"/>
      <c r="M1020" s="261"/>
      <c r="N1020" s="638"/>
      <c r="O1020" s="638"/>
      <c r="P1020" s="34"/>
      <c r="Q1020" s="35"/>
      <c r="R1020" s="36"/>
      <c r="S1020" s="37"/>
      <c r="T1020" s="21"/>
      <c r="U1020" s="495"/>
      <c r="V1020" s="38"/>
      <c r="W1020" s="21"/>
      <c r="X1020" s="21"/>
      <c r="Y1020" s="21"/>
      <c r="Z1020" s="779"/>
      <c r="AA1020" s="21"/>
      <c r="AB1020" s="30"/>
      <c r="AC1020" s="30"/>
      <c r="AD1020" s="30"/>
      <c r="AE1020" s="13"/>
      <c r="AF1020" s="13"/>
      <c r="AG1020" s="13"/>
      <c r="AH1020" s="13"/>
      <c r="AI1020" s="13"/>
      <c r="AJ1020" s="13"/>
      <c r="AK1020" s="13"/>
      <c r="AL1020" s="13"/>
      <c r="AM1020" s="13"/>
      <c r="AN1020" s="30"/>
      <c r="AO1020" s="31"/>
      <c r="AP1020" s="39"/>
      <c r="AQ1020" s="39"/>
      <c r="AR1020" s="31"/>
      <c r="AS1020" s="39"/>
      <c r="AT1020" s="39"/>
      <c r="AU1020" s="39"/>
      <c r="AV1020" s="39"/>
      <c r="AW1020" s="39"/>
      <c r="AX1020" s="13"/>
      <c r="AY1020" s="13"/>
      <c r="AZ1020" s="13"/>
      <c r="BA1020" s="13"/>
      <c r="BB1020" s="291"/>
      <c r="BC1020" s="302"/>
      <c r="BI1020" s="287"/>
    </row>
    <row r="1021" spans="1:61" s="282" customFormat="1">
      <c r="A1021" s="31"/>
      <c r="B1021" s="31"/>
      <c r="C1021" s="166"/>
      <c r="D1021" s="261"/>
      <c r="E1021" s="261"/>
      <c r="F1021" s="261"/>
      <c r="G1021" s="261"/>
      <c r="H1021" s="261"/>
      <c r="I1021" s="261"/>
      <c r="J1021" s="261"/>
      <c r="K1021" s="261"/>
      <c r="L1021" s="33"/>
      <c r="M1021" s="261"/>
      <c r="N1021" s="638"/>
      <c r="O1021" s="638"/>
      <c r="P1021" s="34"/>
      <c r="Q1021" s="35"/>
      <c r="R1021" s="36"/>
      <c r="S1021" s="37"/>
      <c r="T1021" s="21"/>
      <c r="U1021" s="495"/>
      <c r="V1021" s="38"/>
      <c r="W1021" s="21"/>
      <c r="X1021" s="21"/>
      <c r="Y1021" s="21"/>
      <c r="Z1021" s="779"/>
      <c r="AA1021" s="21"/>
      <c r="AB1021" s="30"/>
      <c r="AC1021" s="30"/>
      <c r="AD1021" s="30"/>
      <c r="AE1021" s="13"/>
      <c r="AF1021" s="13"/>
      <c r="AG1021" s="13"/>
      <c r="AH1021" s="13"/>
      <c r="AI1021" s="13"/>
      <c r="AJ1021" s="13"/>
      <c r="AK1021" s="13"/>
      <c r="AL1021" s="13"/>
      <c r="AM1021" s="13"/>
      <c r="AN1021" s="30"/>
      <c r="AO1021" s="31"/>
      <c r="AP1021" s="39"/>
      <c r="AQ1021" s="39"/>
      <c r="AR1021" s="31"/>
      <c r="AS1021" s="39"/>
      <c r="AT1021" s="39"/>
      <c r="AU1021" s="39"/>
      <c r="AV1021" s="39"/>
      <c r="AW1021" s="39"/>
      <c r="AX1021" s="13"/>
      <c r="AY1021" s="13"/>
      <c r="AZ1021" s="13"/>
      <c r="BA1021" s="13"/>
      <c r="BB1021" s="291"/>
      <c r="BC1021" s="302"/>
      <c r="BI1021" s="287"/>
    </row>
    <row r="1022" spans="1:61" s="282" customFormat="1">
      <c r="A1022" s="31"/>
      <c r="B1022" s="31"/>
      <c r="C1022" s="166"/>
      <c r="D1022" s="261"/>
      <c r="E1022" s="261"/>
      <c r="F1022" s="261"/>
      <c r="G1022" s="261"/>
      <c r="H1022" s="261"/>
      <c r="I1022" s="261"/>
      <c r="J1022" s="261"/>
      <c r="K1022" s="261"/>
      <c r="L1022" s="33"/>
      <c r="M1022" s="261"/>
      <c r="N1022" s="638"/>
      <c r="O1022" s="638"/>
      <c r="P1022" s="34"/>
      <c r="Q1022" s="35"/>
      <c r="R1022" s="36"/>
      <c r="S1022" s="37"/>
      <c r="T1022" s="21"/>
      <c r="U1022" s="495"/>
      <c r="V1022" s="38"/>
      <c r="W1022" s="21"/>
      <c r="X1022" s="21"/>
      <c r="Y1022" s="21"/>
      <c r="Z1022" s="779"/>
      <c r="AA1022" s="21"/>
      <c r="AB1022" s="30"/>
      <c r="AC1022" s="30"/>
      <c r="AD1022" s="30"/>
      <c r="AE1022" s="13"/>
      <c r="AF1022" s="13"/>
      <c r="AG1022" s="13"/>
      <c r="AH1022" s="13"/>
      <c r="AI1022" s="13"/>
      <c r="AJ1022" s="13"/>
      <c r="AK1022" s="13"/>
      <c r="AL1022" s="13"/>
      <c r="AM1022" s="13"/>
      <c r="AN1022" s="30"/>
      <c r="AO1022" s="31"/>
      <c r="AP1022" s="39"/>
      <c r="AQ1022" s="39"/>
      <c r="AR1022" s="31"/>
      <c r="AS1022" s="39"/>
      <c r="AT1022" s="39"/>
      <c r="AU1022" s="39"/>
      <c r="AV1022" s="39"/>
      <c r="AW1022" s="39"/>
      <c r="AX1022" s="13"/>
      <c r="AY1022" s="13"/>
      <c r="AZ1022" s="13"/>
      <c r="BA1022" s="13"/>
      <c r="BB1022" s="291"/>
      <c r="BC1022" s="302"/>
      <c r="BI1022" s="287"/>
    </row>
    <row r="1023" spans="1:61" s="282" customFormat="1">
      <c r="A1023" s="31"/>
      <c r="B1023" s="31"/>
      <c r="C1023" s="166"/>
      <c r="D1023" s="261"/>
      <c r="E1023" s="261"/>
      <c r="F1023" s="261"/>
      <c r="G1023" s="261"/>
      <c r="H1023" s="261"/>
      <c r="I1023" s="261"/>
      <c r="J1023" s="261"/>
      <c r="K1023" s="261"/>
      <c r="L1023" s="33"/>
      <c r="M1023" s="261"/>
      <c r="N1023" s="638"/>
      <c r="O1023" s="638"/>
      <c r="P1023" s="34"/>
      <c r="Q1023" s="35"/>
      <c r="R1023" s="36"/>
      <c r="S1023" s="37"/>
      <c r="T1023" s="21"/>
      <c r="U1023" s="495"/>
      <c r="V1023" s="38"/>
      <c r="W1023" s="21"/>
      <c r="X1023" s="21"/>
      <c r="Y1023" s="21"/>
      <c r="Z1023" s="779"/>
      <c r="AA1023" s="21"/>
      <c r="AB1023" s="30"/>
      <c r="AC1023" s="30"/>
      <c r="AD1023" s="30"/>
      <c r="AE1023" s="13"/>
      <c r="AF1023" s="13"/>
      <c r="AG1023" s="13"/>
      <c r="AH1023" s="13"/>
      <c r="AI1023" s="13"/>
      <c r="AJ1023" s="13"/>
      <c r="AK1023" s="13"/>
      <c r="AL1023" s="13"/>
      <c r="AM1023" s="13"/>
      <c r="AN1023" s="30"/>
      <c r="AO1023" s="31"/>
      <c r="AP1023" s="39"/>
      <c r="AQ1023" s="39"/>
      <c r="AR1023" s="31"/>
      <c r="AS1023" s="39"/>
      <c r="AT1023" s="39"/>
      <c r="AU1023" s="39"/>
      <c r="AV1023" s="39"/>
      <c r="AW1023" s="39"/>
      <c r="AX1023" s="13"/>
      <c r="AY1023" s="13"/>
      <c r="AZ1023" s="13"/>
      <c r="BA1023" s="13"/>
      <c r="BB1023" s="291"/>
      <c r="BC1023" s="302"/>
      <c r="BI1023" s="287"/>
    </row>
    <row r="1024" spans="1:61" s="282" customFormat="1">
      <c r="A1024" s="31"/>
      <c r="B1024" s="31"/>
      <c r="C1024" s="166"/>
      <c r="D1024" s="261"/>
      <c r="E1024" s="261"/>
      <c r="F1024" s="261"/>
      <c r="G1024" s="261"/>
      <c r="H1024" s="261"/>
      <c r="I1024" s="261"/>
      <c r="J1024" s="261"/>
      <c r="K1024" s="261"/>
      <c r="L1024" s="33"/>
      <c r="M1024" s="261"/>
      <c r="N1024" s="638"/>
      <c r="O1024" s="638"/>
      <c r="P1024" s="34"/>
      <c r="Q1024" s="35"/>
      <c r="R1024" s="36"/>
      <c r="S1024" s="37"/>
      <c r="T1024" s="21"/>
      <c r="U1024" s="495"/>
      <c r="V1024" s="38"/>
      <c r="W1024" s="21"/>
      <c r="X1024" s="21"/>
      <c r="Y1024" s="21"/>
      <c r="Z1024" s="779"/>
      <c r="AA1024" s="21"/>
      <c r="AB1024" s="30"/>
      <c r="AC1024" s="30"/>
      <c r="AD1024" s="30"/>
      <c r="AE1024" s="13"/>
      <c r="AF1024" s="13"/>
      <c r="AG1024" s="13"/>
      <c r="AH1024" s="13"/>
      <c r="AI1024" s="13"/>
      <c r="AJ1024" s="13"/>
      <c r="AK1024" s="13"/>
      <c r="AL1024" s="13"/>
      <c r="AM1024" s="13"/>
      <c r="AN1024" s="30"/>
      <c r="AO1024" s="31"/>
      <c r="AP1024" s="39"/>
      <c r="AQ1024" s="39"/>
      <c r="AR1024" s="31"/>
      <c r="AS1024" s="39"/>
      <c r="AT1024" s="39"/>
      <c r="AU1024" s="39"/>
      <c r="AV1024" s="39"/>
      <c r="AW1024" s="39"/>
      <c r="AX1024" s="13"/>
      <c r="AY1024" s="13"/>
      <c r="AZ1024" s="13"/>
      <c r="BA1024" s="13"/>
      <c r="BB1024" s="291"/>
      <c r="BC1024" s="302"/>
      <c r="BI1024" s="287"/>
    </row>
    <row r="1025" spans="1:61" s="282" customFormat="1">
      <c r="A1025" s="31"/>
      <c r="B1025" s="31"/>
      <c r="C1025" s="166"/>
      <c r="D1025" s="261"/>
      <c r="E1025" s="261"/>
      <c r="F1025" s="261"/>
      <c r="G1025" s="261"/>
      <c r="H1025" s="261"/>
      <c r="I1025" s="261"/>
      <c r="J1025" s="261"/>
      <c r="K1025" s="261"/>
      <c r="L1025" s="33"/>
      <c r="M1025" s="261"/>
      <c r="N1025" s="638"/>
      <c r="O1025" s="638"/>
      <c r="P1025" s="34"/>
      <c r="Q1025" s="35"/>
      <c r="R1025" s="36"/>
      <c r="S1025" s="37"/>
      <c r="T1025" s="21"/>
      <c r="U1025" s="495"/>
      <c r="V1025" s="38"/>
      <c r="W1025" s="21"/>
      <c r="X1025" s="21"/>
      <c r="Y1025" s="21"/>
      <c r="Z1025" s="779"/>
      <c r="AA1025" s="21"/>
      <c r="AB1025" s="30"/>
      <c r="AC1025" s="30"/>
      <c r="AD1025" s="30"/>
      <c r="AE1025" s="13"/>
      <c r="AF1025" s="13"/>
      <c r="AG1025" s="13"/>
      <c r="AH1025" s="13"/>
      <c r="AI1025" s="13"/>
      <c r="AJ1025" s="13"/>
      <c r="AK1025" s="13"/>
      <c r="AL1025" s="13"/>
      <c r="AM1025" s="13"/>
      <c r="AN1025" s="30"/>
      <c r="AO1025" s="31"/>
      <c r="AP1025" s="39"/>
      <c r="AQ1025" s="39"/>
      <c r="AR1025" s="31"/>
      <c r="AS1025" s="39"/>
      <c r="AT1025" s="39"/>
      <c r="AU1025" s="39"/>
      <c r="AV1025" s="39"/>
      <c r="AW1025" s="39"/>
      <c r="AX1025" s="13"/>
      <c r="AY1025" s="13"/>
      <c r="AZ1025" s="13"/>
      <c r="BA1025" s="13"/>
      <c r="BB1025" s="291"/>
      <c r="BC1025" s="302"/>
      <c r="BI1025" s="287"/>
    </row>
    <row r="1026" spans="1:61" s="282" customFormat="1">
      <c r="A1026" s="31"/>
      <c r="B1026" s="31"/>
      <c r="C1026" s="166"/>
      <c r="D1026" s="261"/>
      <c r="E1026" s="261"/>
      <c r="F1026" s="261"/>
      <c r="G1026" s="261"/>
      <c r="H1026" s="261"/>
      <c r="I1026" s="261"/>
      <c r="J1026" s="261"/>
      <c r="K1026" s="261"/>
      <c r="L1026" s="33"/>
      <c r="M1026" s="261"/>
      <c r="N1026" s="638"/>
      <c r="O1026" s="638"/>
      <c r="P1026" s="34"/>
      <c r="Q1026" s="35"/>
      <c r="R1026" s="36"/>
      <c r="S1026" s="37"/>
      <c r="T1026" s="21"/>
      <c r="U1026" s="495"/>
      <c r="V1026" s="38"/>
      <c r="W1026" s="21"/>
      <c r="X1026" s="21"/>
      <c r="Y1026" s="21"/>
      <c r="Z1026" s="779"/>
      <c r="AA1026" s="21"/>
      <c r="AB1026" s="30"/>
      <c r="AC1026" s="30"/>
      <c r="AD1026" s="30"/>
      <c r="AE1026" s="13"/>
      <c r="AF1026" s="13"/>
      <c r="AG1026" s="13"/>
      <c r="AH1026" s="13"/>
      <c r="AI1026" s="13"/>
      <c r="AJ1026" s="13"/>
      <c r="AK1026" s="13"/>
      <c r="AL1026" s="13"/>
      <c r="AM1026" s="13"/>
      <c r="AN1026" s="30"/>
      <c r="AO1026" s="31"/>
      <c r="AP1026" s="39"/>
      <c r="AQ1026" s="39"/>
      <c r="AR1026" s="31"/>
      <c r="AS1026" s="39"/>
      <c r="AT1026" s="39"/>
      <c r="AU1026" s="39"/>
      <c r="AV1026" s="39"/>
      <c r="AW1026" s="39"/>
      <c r="AX1026" s="13"/>
      <c r="AY1026" s="13"/>
      <c r="AZ1026" s="13"/>
      <c r="BA1026" s="13"/>
      <c r="BB1026" s="291"/>
      <c r="BC1026" s="302"/>
      <c r="BI1026" s="287"/>
    </row>
    <row r="1027" spans="1:61" s="282" customFormat="1">
      <c r="A1027" s="31"/>
      <c r="B1027" s="31"/>
      <c r="C1027" s="166"/>
      <c r="D1027" s="261"/>
      <c r="E1027" s="261"/>
      <c r="F1027" s="261"/>
      <c r="G1027" s="261"/>
      <c r="H1027" s="261"/>
      <c r="I1027" s="261"/>
      <c r="J1027" s="261"/>
      <c r="K1027" s="261"/>
      <c r="L1027" s="33"/>
      <c r="M1027" s="261"/>
      <c r="N1027" s="638"/>
      <c r="O1027" s="638"/>
      <c r="P1027" s="34"/>
      <c r="Q1027" s="35"/>
      <c r="R1027" s="36"/>
      <c r="S1027" s="37"/>
      <c r="T1027" s="21"/>
      <c r="U1027" s="495"/>
      <c r="V1027" s="38"/>
      <c r="W1027" s="21"/>
      <c r="X1027" s="21"/>
      <c r="Y1027" s="21"/>
      <c r="Z1027" s="779"/>
      <c r="AA1027" s="21"/>
      <c r="AB1027" s="30"/>
      <c r="AC1027" s="30"/>
      <c r="AD1027" s="30"/>
      <c r="AE1027" s="13"/>
      <c r="AF1027" s="13"/>
      <c r="AG1027" s="13"/>
      <c r="AH1027" s="13"/>
      <c r="AI1027" s="13"/>
      <c r="AJ1027" s="13"/>
      <c r="AK1027" s="13"/>
      <c r="AL1027" s="13"/>
      <c r="AM1027" s="13"/>
      <c r="AN1027" s="30"/>
      <c r="AO1027" s="31"/>
      <c r="AP1027" s="39"/>
      <c r="AQ1027" s="39"/>
      <c r="AR1027" s="31"/>
      <c r="AS1027" s="39"/>
      <c r="AT1027" s="39"/>
      <c r="AU1027" s="39"/>
      <c r="AV1027" s="39"/>
      <c r="AW1027" s="39"/>
      <c r="AX1027" s="13"/>
      <c r="AY1027" s="13"/>
      <c r="AZ1027" s="13"/>
      <c r="BA1027" s="13"/>
      <c r="BB1027" s="291"/>
      <c r="BC1027" s="302"/>
      <c r="BI1027" s="287"/>
    </row>
    <row r="1028" spans="1:61" s="282" customFormat="1">
      <c r="A1028" s="31"/>
      <c r="B1028" s="31"/>
      <c r="C1028" s="166"/>
      <c r="D1028" s="261"/>
      <c r="E1028" s="261"/>
      <c r="F1028" s="261"/>
      <c r="G1028" s="261"/>
      <c r="H1028" s="261"/>
      <c r="I1028" s="261"/>
      <c r="J1028" s="261"/>
      <c r="K1028" s="261"/>
      <c r="L1028" s="33"/>
      <c r="M1028" s="261"/>
      <c r="N1028" s="638"/>
      <c r="O1028" s="638"/>
      <c r="P1028" s="34"/>
      <c r="Q1028" s="35"/>
      <c r="R1028" s="36"/>
      <c r="S1028" s="37"/>
      <c r="T1028" s="21"/>
      <c r="U1028" s="495"/>
      <c r="V1028" s="38"/>
      <c r="W1028" s="21"/>
      <c r="X1028" s="21"/>
      <c r="Y1028" s="21"/>
      <c r="Z1028" s="779"/>
      <c r="AA1028" s="21"/>
      <c r="AB1028" s="30"/>
      <c r="AC1028" s="30"/>
      <c r="AD1028" s="30"/>
      <c r="AE1028" s="13"/>
      <c r="AF1028" s="13"/>
      <c r="AG1028" s="13"/>
      <c r="AH1028" s="13"/>
      <c r="AI1028" s="13"/>
      <c r="AJ1028" s="13"/>
      <c r="AK1028" s="13"/>
      <c r="AL1028" s="13"/>
      <c r="AM1028" s="13"/>
      <c r="AN1028" s="30"/>
      <c r="AO1028" s="31"/>
      <c r="AP1028" s="39"/>
      <c r="AQ1028" s="39"/>
      <c r="AR1028" s="31"/>
      <c r="AS1028" s="39"/>
      <c r="AT1028" s="39"/>
      <c r="AU1028" s="39"/>
      <c r="AV1028" s="39"/>
      <c r="AW1028" s="39"/>
      <c r="AX1028" s="13"/>
      <c r="AY1028" s="13"/>
      <c r="AZ1028" s="13"/>
      <c r="BA1028" s="13"/>
      <c r="BB1028" s="291"/>
      <c r="BC1028" s="302"/>
      <c r="BI1028" s="287"/>
    </row>
    <row r="1029" spans="1:61" s="282" customFormat="1">
      <c r="A1029" s="31"/>
      <c r="B1029" s="31"/>
      <c r="C1029" s="166"/>
      <c r="D1029" s="261"/>
      <c r="E1029" s="261"/>
      <c r="F1029" s="261"/>
      <c r="G1029" s="261"/>
      <c r="H1029" s="261"/>
      <c r="I1029" s="261"/>
      <c r="J1029" s="261"/>
      <c r="K1029" s="261"/>
      <c r="L1029" s="33"/>
      <c r="M1029" s="261"/>
      <c r="N1029" s="638"/>
      <c r="O1029" s="638"/>
      <c r="P1029" s="34"/>
      <c r="Q1029" s="35"/>
      <c r="R1029" s="36"/>
      <c r="S1029" s="37"/>
      <c r="T1029" s="21"/>
      <c r="U1029" s="495"/>
      <c r="V1029" s="38"/>
      <c r="W1029" s="21"/>
      <c r="X1029" s="21"/>
      <c r="Y1029" s="21"/>
      <c r="Z1029" s="779"/>
      <c r="AA1029" s="21"/>
      <c r="AB1029" s="30"/>
      <c r="AC1029" s="30"/>
      <c r="AD1029" s="30"/>
      <c r="AE1029" s="13"/>
      <c r="AF1029" s="13"/>
      <c r="AG1029" s="13"/>
      <c r="AH1029" s="13"/>
      <c r="AI1029" s="13"/>
      <c r="AJ1029" s="13"/>
      <c r="AK1029" s="13"/>
      <c r="AL1029" s="13"/>
      <c r="AM1029" s="13"/>
      <c r="AN1029" s="30"/>
      <c r="AO1029" s="31"/>
      <c r="AP1029" s="39"/>
      <c r="AQ1029" s="39"/>
      <c r="AR1029" s="31"/>
      <c r="AS1029" s="39"/>
      <c r="AT1029" s="39"/>
      <c r="AU1029" s="39"/>
      <c r="AV1029" s="39"/>
      <c r="AW1029" s="39"/>
      <c r="AX1029" s="13"/>
      <c r="AY1029" s="13"/>
      <c r="AZ1029" s="13"/>
      <c r="BA1029" s="13"/>
      <c r="BB1029" s="291"/>
      <c r="BC1029" s="302"/>
      <c r="BI1029" s="287"/>
    </row>
    <row r="1030" spans="1:61" s="282" customFormat="1">
      <c r="A1030" s="31"/>
      <c r="B1030" s="31"/>
      <c r="C1030" s="166"/>
      <c r="D1030" s="261"/>
      <c r="E1030" s="261"/>
      <c r="F1030" s="261"/>
      <c r="G1030" s="261"/>
      <c r="H1030" s="261"/>
      <c r="I1030" s="261"/>
      <c r="J1030" s="261"/>
      <c r="K1030" s="261"/>
      <c r="L1030" s="33"/>
      <c r="M1030" s="261"/>
      <c r="N1030" s="638"/>
      <c r="O1030" s="638"/>
      <c r="P1030" s="34"/>
      <c r="Q1030" s="35"/>
      <c r="R1030" s="36"/>
      <c r="S1030" s="37"/>
      <c r="T1030" s="21"/>
      <c r="U1030" s="495"/>
      <c r="V1030" s="38"/>
      <c r="W1030" s="21"/>
      <c r="X1030" s="21"/>
      <c r="Y1030" s="21"/>
      <c r="Z1030" s="779"/>
      <c r="AA1030" s="21"/>
      <c r="AB1030" s="30"/>
      <c r="AC1030" s="30"/>
      <c r="AD1030" s="30"/>
      <c r="AE1030" s="13"/>
      <c r="AF1030" s="13"/>
      <c r="AG1030" s="13"/>
      <c r="AH1030" s="13"/>
      <c r="AI1030" s="13"/>
      <c r="AJ1030" s="13"/>
      <c r="AK1030" s="13"/>
      <c r="AL1030" s="13"/>
      <c r="AM1030" s="13"/>
      <c r="AN1030" s="30"/>
      <c r="AO1030" s="31"/>
      <c r="AP1030" s="39"/>
      <c r="AQ1030" s="39"/>
      <c r="AR1030" s="31"/>
      <c r="AS1030" s="39"/>
      <c r="AT1030" s="39"/>
      <c r="AU1030" s="39"/>
      <c r="AV1030" s="39"/>
      <c r="AW1030" s="39"/>
      <c r="AX1030" s="13"/>
      <c r="AY1030" s="13"/>
      <c r="AZ1030" s="13"/>
      <c r="BA1030" s="13"/>
      <c r="BB1030" s="291"/>
      <c r="BC1030" s="302"/>
      <c r="BI1030" s="287"/>
    </row>
    <row r="1031" spans="1:61" s="282" customFormat="1">
      <c r="A1031" s="31"/>
      <c r="B1031" s="31"/>
      <c r="C1031" s="166"/>
      <c r="D1031" s="261"/>
      <c r="E1031" s="261"/>
      <c r="F1031" s="261"/>
      <c r="G1031" s="261"/>
      <c r="H1031" s="261"/>
      <c r="I1031" s="261"/>
      <c r="J1031" s="261"/>
      <c r="K1031" s="261"/>
      <c r="L1031" s="33"/>
      <c r="M1031" s="261"/>
      <c r="N1031" s="638"/>
      <c r="O1031" s="638"/>
      <c r="P1031" s="34"/>
      <c r="Q1031" s="35"/>
      <c r="R1031" s="36"/>
      <c r="S1031" s="37"/>
      <c r="T1031" s="21"/>
      <c r="U1031" s="495"/>
      <c r="V1031" s="38"/>
      <c r="W1031" s="21"/>
      <c r="X1031" s="21"/>
      <c r="Y1031" s="21"/>
      <c r="Z1031" s="779"/>
      <c r="AA1031" s="21"/>
      <c r="AB1031" s="30"/>
      <c r="AC1031" s="30"/>
      <c r="AD1031" s="30"/>
      <c r="AE1031" s="13"/>
      <c r="AF1031" s="13"/>
      <c r="AG1031" s="13"/>
      <c r="AH1031" s="13"/>
      <c r="AI1031" s="13"/>
      <c r="AJ1031" s="13"/>
      <c r="AK1031" s="13"/>
      <c r="AL1031" s="13"/>
      <c r="AM1031" s="13"/>
      <c r="AN1031" s="30"/>
      <c r="AO1031" s="31"/>
      <c r="AP1031" s="39"/>
      <c r="AQ1031" s="39"/>
      <c r="AR1031" s="31"/>
      <c r="AS1031" s="39"/>
      <c r="AT1031" s="39"/>
      <c r="AU1031" s="39"/>
      <c r="AV1031" s="39"/>
      <c r="AW1031" s="39"/>
      <c r="AX1031" s="13"/>
      <c r="AY1031" s="13"/>
      <c r="AZ1031" s="13"/>
      <c r="BA1031" s="13"/>
      <c r="BB1031" s="291"/>
      <c r="BC1031" s="302"/>
      <c r="BI1031" s="287"/>
    </row>
    <row r="1032" spans="1:61" s="282" customFormat="1">
      <c r="A1032" s="31"/>
      <c r="B1032" s="31"/>
      <c r="C1032" s="166"/>
      <c r="D1032" s="261"/>
      <c r="E1032" s="261"/>
      <c r="F1032" s="261"/>
      <c r="G1032" s="261"/>
      <c r="H1032" s="261"/>
      <c r="I1032" s="261"/>
      <c r="J1032" s="261"/>
      <c r="K1032" s="261"/>
      <c r="L1032" s="33"/>
      <c r="M1032" s="261"/>
      <c r="N1032" s="638"/>
      <c r="O1032" s="638"/>
      <c r="P1032" s="34"/>
      <c r="Q1032" s="35"/>
      <c r="R1032" s="36"/>
      <c r="S1032" s="37"/>
      <c r="T1032" s="21"/>
      <c r="U1032" s="495"/>
      <c r="V1032" s="38"/>
      <c r="W1032" s="21"/>
      <c r="X1032" s="21"/>
      <c r="Y1032" s="21"/>
      <c r="Z1032" s="779"/>
      <c r="AA1032" s="21"/>
      <c r="AB1032" s="30"/>
      <c r="AC1032" s="30"/>
      <c r="AD1032" s="30"/>
      <c r="AE1032" s="13"/>
      <c r="AF1032" s="13"/>
      <c r="AG1032" s="13"/>
      <c r="AH1032" s="13"/>
      <c r="AI1032" s="13"/>
      <c r="AJ1032" s="13"/>
      <c r="AK1032" s="13"/>
      <c r="AL1032" s="13"/>
      <c r="AM1032" s="13"/>
      <c r="AN1032" s="30"/>
      <c r="AO1032" s="31"/>
      <c r="AP1032" s="39"/>
      <c r="AQ1032" s="39"/>
      <c r="AR1032" s="31"/>
      <c r="AS1032" s="39"/>
      <c r="AT1032" s="39"/>
      <c r="AU1032" s="39"/>
      <c r="AV1032" s="39"/>
      <c r="AW1032" s="39"/>
      <c r="AX1032" s="13"/>
      <c r="AY1032" s="13"/>
      <c r="AZ1032" s="13"/>
      <c r="BA1032" s="13"/>
      <c r="BB1032" s="291"/>
      <c r="BC1032" s="302"/>
      <c r="BI1032" s="287"/>
    </row>
    <row r="1033" spans="1:61" s="282" customFormat="1">
      <c r="A1033" s="31"/>
      <c r="B1033" s="31"/>
      <c r="C1033" s="166"/>
      <c r="D1033" s="261"/>
      <c r="E1033" s="261"/>
      <c r="F1033" s="261"/>
      <c r="G1033" s="261"/>
      <c r="H1033" s="261"/>
      <c r="I1033" s="261"/>
      <c r="J1033" s="261"/>
      <c r="K1033" s="261"/>
      <c r="L1033" s="33"/>
      <c r="M1033" s="261"/>
      <c r="N1033" s="638"/>
      <c r="O1033" s="638"/>
      <c r="P1033" s="34"/>
      <c r="Q1033" s="35"/>
      <c r="R1033" s="36"/>
      <c r="S1033" s="37"/>
      <c r="T1033" s="21"/>
      <c r="U1033" s="495"/>
      <c r="V1033" s="38"/>
      <c r="W1033" s="21"/>
      <c r="X1033" s="21"/>
      <c r="Y1033" s="21"/>
      <c r="Z1033" s="779"/>
      <c r="AA1033" s="21"/>
      <c r="AB1033" s="30"/>
      <c r="AC1033" s="30"/>
      <c r="AD1033" s="30"/>
      <c r="AE1033" s="13"/>
      <c r="AF1033" s="13"/>
      <c r="AG1033" s="13"/>
      <c r="AH1033" s="13"/>
      <c r="AI1033" s="13"/>
      <c r="AJ1033" s="13"/>
      <c r="AK1033" s="13"/>
      <c r="AL1033" s="13"/>
      <c r="AM1033" s="13"/>
      <c r="AN1033" s="30"/>
      <c r="AO1033" s="31"/>
      <c r="AP1033" s="39"/>
      <c r="AQ1033" s="39"/>
      <c r="AR1033" s="31"/>
      <c r="AS1033" s="39"/>
      <c r="AT1033" s="39"/>
      <c r="AU1033" s="39"/>
      <c r="AV1033" s="39"/>
      <c r="AW1033" s="39"/>
      <c r="AX1033" s="13"/>
      <c r="AY1033" s="13"/>
      <c r="AZ1033" s="13"/>
      <c r="BA1033" s="13"/>
      <c r="BB1033" s="291"/>
      <c r="BC1033" s="302"/>
      <c r="BI1033" s="287"/>
    </row>
    <row r="1034" spans="1:61" s="282" customFormat="1">
      <c r="A1034" s="31"/>
      <c r="B1034" s="31"/>
      <c r="C1034" s="166"/>
      <c r="D1034" s="261"/>
      <c r="E1034" s="261"/>
      <c r="F1034" s="261"/>
      <c r="G1034" s="261"/>
      <c r="H1034" s="261"/>
      <c r="I1034" s="261"/>
      <c r="J1034" s="261"/>
      <c r="K1034" s="261"/>
      <c r="L1034" s="33"/>
      <c r="M1034" s="261"/>
      <c r="N1034" s="638"/>
      <c r="O1034" s="638"/>
      <c r="P1034" s="34"/>
      <c r="Q1034" s="35"/>
      <c r="R1034" s="36"/>
      <c r="S1034" s="37"/>
      <c r="T1034" s="21"/>
      <c r="U1034" s="495"/>
      <c r="V1034" s="38"/>
      <c r="W1034" s="21"/>
      <c r="X1034" s="21"/>
      <c r="Y1034" s="21"/>
      <c r="Z1034" s="779"/>
      <c r="AA1034" s="21"/>
      <c r="AB1034" s="30"/>
      <c r="AC1034" s="30"/>
      <c r="AD1034" s="30"/>
      <c r="AE1034" s="13"/>
      <c r="AF1034" s="13"/>
      <c r="AG1034" s="13"/>
      <c r="AH1034" s="13"/>
      <c r="AI1034" s="13"/>
      <c r="AJ1034" s="13"/>
      <c r="AK1034" s="13"/>
      <c r="AL1034" s="13"/>
      <c r="AM1034" s="13"/>
      <c r="AN1034" s="30"/>
      <c r="AO1034" s="31"/>
      <c r="AP1034" s="39"/>
      <c r="AQ1034" s="39"/>
      <c r="AR1034" s="31"/>
      <c r="AS1034" s="39"/>
      <c r="AT1034" s="39"/>
      <c r="AU1034" s="39"/>
      <c r="AV1034" s="39"/>
      <c r="AW1034" s="39"/>
      <c r="AX1034" s="13"/>
      <c r="AY1034" s="13"/>
      <c r="AZ1034" s="13"/>
      <c r="BA1034" s="13"/>
      <c r="BB1034" s="291"/>
      <c r="BC1034" s="302"/>
      <c r="BI1034" s="287"/>
    </row>
    <row r="1035" spans="1:61" s="282" customFormat="1">
      <c r="A1035" s="31"/>
      <c r="B1035" s="31"/>
      <c r="C1035" s="166"/>
      <c r="D1035" s="261"/>
      <c r="E1035" s="261"/>
      <c r="F1035" s="261"/>
      <c r="G1035" s="261"/>
      <c r="H1035" s="261"/>
      <c r="I1035" s="261"/>
      <c r="J1035" s="261"/>
      <c r="K1035" s="261"/>
      <c r="L1035" s="33"/>
      <c r="M1035" s="261"/>
      <c r="N1035" s="638"/>
      <c r="O1035" s="638"/>
      <c r="P1035" s="34"/>
      <c r="Q1035" s="35"/>
      <c r="R1035" s="36"/>
      <c r="S1035" s="37"/>
      <c r="T1035" s="21"/>
      <c r="U1035" s="495"/>
      <c r="V1035" s="38"/>
      <c r="W1035" s="21"/>
      <c r="X1035" s="21"/>
      <c r="Y1035" s="21"/>
      <c r="Z1035" s="779"/>
      <c r="AA1035" s="21"/>
      <c r="AB1035" s="30"/>
      <c r="AC1035" s="30"/>
      <c r="AD1035" s="30"/>
      <c r="AE1035" s="13"/>
      <c r="AF1035" s="13"/>
      <c r="AG1035" s="13"/>
      <c r="AH1035" s="13"/>
      <c r="AI1035" s="13"/>
      <c r="AJ1035" s="13"/>
      <c r="AK1035" s="13"/>
      <c r="AL1035" s="13"/>
      <c r="AM1035" s="13"/>
      <c r="AN1035" s="30"/>
      <c r="AO1035" s="31"/>
      <c r="AP1035" s="39"/>
      <c r="AQ1035" s="39"/>
      <c r="AR1035" s="31"/>
      <c r="AS1035" s="39"/>
      <c r="AT1035" s="39"/>
      <c r="AU1035" s="39"/>
      <c r="AV1035" s="39"/>
      <c r="AW1035" s="39"/>
      <c r="AX1035" s="13"/>
      <c r="AY1035" s="13"/>
      <c r="AZ1035" s="13"/>
      <c r="BA1035" s="13"/>
      <c r="BB1035" s="291"/>
      <c r="BC1035" s="302"/>
      <c r="BI1035" s="287"/>
    </row>
    <row r="1036" spans="1:61" s="282" customFormat="1">
      <c r="A1036" s="31"/>
      <c r="B1036" s="31"/>
      <c r="C1036" s="166"/>
      <c r="D1036" s="261"/>
      <c r="E1036" s="261"/>
      <c r="F1036" s="261"/>
      <c r="G1036" s="261"/>
      <c r="H1036" s="261"/>
      <c r="I1036" s="261"/>
      <c r="J1036" s="261"/>
      <c r="K1036" s="261"/>
      <c r="L1036" s="33"/>
      <c r="M1036" s="261"/>
      <c r="N1036" s="638"/>
      <c r="O1036" s="638"/>
      <c r="P1036" s="34"/>
      <c r="Q1036" s="35"/>
      <c r="R1036" s="36"/>
      <c r="S1036" s="37"/>
      <c r="T1036" s="21"/>
      <c r="U1036" s="495"/>
      <c r="V1036" s="38"/>
      <c r="W1036" s="21"/>
      <c r="X1036" s="21"/>
      <c r="Y1036" s="21"/>
      <c r="Z1036" s="779"/>
      <c r="AA1036" s="21"/>
      <c r="AB1036" s="30"/>
      <c r="AC1036" s="30"/>
      <c r="AD1036" s="30"/>
      <c r="AE1036" s="13"/>
      <c r="AF1036" s="13"/>
      <c r="AG1036" s="13"/>
      <c r="AH1036" s="13"/>
      <c r="AI1036" s="13"/>
      <c r="AJ1036" s="13"/>
      <c r="AK1036" s="13"/>
      <c r="AL1036" s="13"/>
      <c r="AM1036" s="13"/>
      <c r="AN1036" s="30"/>
      <c r="AO1036" s="31"/>
      <c r="AP1036" s="39"/>
      <c r="AQ1036" s="39"/>
      <c r="AR1036" s="31"/>
      <c r="AS1036" s="39"/>
      <c r="AT1036" s="39"/>
      <c r="AU1036" s="39"/>
      <c r="AV1036" s="39"/>
      <c r="AW1036" s="39"/>
      <c r="AX1036" s="13"/>
      <c r="AY1036" s="13"/>
      <c r="AZ1036" s="13"/>
      <c r="BA1036" s="13"/>
      <c r="BB1036" s="291"/>
      <c r="BC1036" s="302"/>
      <c r="BI1036" s="287"/>
    </row>
    <row r="1037" spans="1:61" s="282" customFormat="1">
      <c r="A1037" s="31"/>
      <c r="B1037" s="31"/>
      <c r="C1037" s="166"/>
      <c r="D1037" s="261"/>
      <c r="E1037" s="261"/>
      <c r="F1037" s="261"/>
      <c r="G1037" s="261"/>
      <c r="H1037" s="261"/>
      <c r="I1037" s="261"/>
      <c r="J1037" s="261"/>
      <c r="K1037" s="261"/>
      <c r="L1037" s="33"/>
      <c r="M1037" s="261"/>
      <c r="N1037" s="638"/>
      <c r="O1037" s="638"/>
      <c r="P1037" s="34"/>
      <c r="Q1037" s="35"/>
      <c r="R1037" s="36"/>
      <c r="S1037" s="37"/>
      <c r="T1037" s="21"/>
      <c r="U1037" s="495"/>
      <c r="V1037" s="38"/>
      <c r="W1037" s="21"/>
      <c r="X1037" s="21"/>
      <c r="Y1037" s="21"/>
      <c r="Z1037" s="779"/>
      <c r="AA1037" s="21"/>
      <c r="AB1037" s="30"/>
      <c r="AC1037" s="30"/>
      <c r="AD1037" s="30"/>
      <c r="AE1037" s="13"/>
      <c r="AF1037" s="13"/>
      <c r="AG1037" s="13"/>
      <c r="AH1037" s="13"/>
      <c r="AI1037" s="13"/>
      <c r="AJ1037" s="13"/>
      <c r="AK1037" s="13"/>
      <c r="AL1037" s="13"/>
      <c r="AM1037" s="13"/>
      <c r="AN1037" s="30"/>
      <c r="AO1037" s="31"/>
      <c r="AP1037" s="39"/>
      <c r="AQ1037" s="39"/>
      <c r="AR1037" s="31"/>
      <c r="AS1037" s="39"/>
      <c r="AT1037" s="39"/>
      <c r="AU1037" s="39"/>
      <c r="AV1037" s="39"/>
      <c r="AW1037" s="39"/>
      <c r="AX1037" s="13"/>
      <c r="AY1037" s="13"/>
      <c r="AZ1037" s="13"/>
      <c r="BA1037" s="13"/>
      <c r="BB1037" s="291"/>
      <c r="BC1037" s="302"/>
      <c r="BI1037" s="287"/>
    </row>
    <row r="1038" spans="1:61" s="282" customFormat="1">
      <c r="A1038" s="31"/>
      <c r="B1038" s="31"/>
      <c r="C1038" s="166"/>
      <c r="D1038" s="261"/>
      <c r="E1038" s="261"/>
      <c r="F1038" s="261"/>
      <c r="G1038" s="261"/>
      <c r="H1038" s="261"/>
      <c r="I1038" s="261"/>
      <c r="J1038" s="261"/>
      <c r="K1038" s="261"/>
      <c r="L1038" s="33"/>
      <c r="M1038" s="261"/>
      <c r="N1038" s="638"/>
      <c r="O1038" s="638"/>
      <c r="P1038" s="34"/>
      <c r="Q1038" s="35"/>
      <c r="R1038" s="36"/>
      <c r="S1038" s="37"/>
      <c r="T1038" s="21"/>
      <c r="U1038" s="495"/>
      <c r="V1038" s="38"/>
      <c r="W1038" s="21"/>
      <c r="X1038" s="21"/>
      <c r="Y1038" s="21"/>
      <c r="Z1038" s="779"/>
      <c r="AA1038" s="21"/>
      <c r="AB1038" s="30"/>
      <c r="AC1038" s="30"/>
      <c r="AD1038" s="30"/>
      <c r="AE1038" s="13"/>
      <c r="AF1038" s="13"/>
      <c r="AG1038" s="13"/>
      <c r="AH1038" s="13"/>
      <c r="AI1038" s="13"/>
      <c r="AJ1038" s="13"/>
      <c r="AK1038" s="13"/>
      <c r="AL1038" s="13"/>
      <c r="AM1038" s="13"/>
      <c r="AN1038" s="30"/>
      <c r="AO1038" s="31"/>
      <c r="AP1038" s="39"/>
      <c r="AQ1038" s="39"/>
      <c r="AR1038" s="31"/>
      <c r="AS1038" s="39"/>
      <c r="AT1038" s="39"/>
      <c r="AU1038" s="39"/>
      <c r="AV1038" s="39"/>
      <c r="AW1038" s="39"/>
      <c r="AX1038" s="13"/>
      <c r="AY1038" s="13"/>
      <c r="AZ1038" s="13"/>
      <c r="BA1038" s="13"/>
      <c r="BB1038" s="291"/>
      <c r="BC1038" s="302"/>
      <c r="BI1038" s="287"/>
    </row>
    <row r="1039" spans="1:61" s="282" customFormat="1">
      <c r="A1039" s="31"/>
      <c r="B1039" s="31"/>
      <c r="C1039" s="166"/>
      <c r="D1039" s="261"/>
      <c r="E1039" s="261"/>
      <c r="F1039" s="261"/>
      <c r="G1039" s="261"/>
      <c r="H1039" s="261"/>
      <c r="I1039" s="261"/>
      <c r="J1039" s="261"/>
      <c r="K1039" s="261"/>
      <c r="L1039" s="33"/>
      <c r="M1039" s="261"/>
      <c r="N1039" s="638"/>
      <c r="O1039" s="638"/>
      <c r="P1039" s="34"/>
      <c r="Q1039" s="35"/>
      <c r="R1039" s="36"/>
      <c r="S1039" s="37"/>
      <c r="T1039" s="21"/>
      <c r="U1039" s="495"/>
      <c r="V1039" s="38"/>
      <c r="W1039" s="21"/>
      <c r="X1039" s="21"/>
      <c r="Y1039" s="21"/>
      <c r="Z1039" s="779"/>
      <c r="AA1039" s="21"/>
      <c r="AB1039" s="30"/>
      <c r="AC1039" s="30"/>
      <c r="AD1039" s="30"/>
      <c r="AE1039" s="13"/>
      <c r="AF1039" s="13"/>
      <c r="AG1039" s="13"/>
      <c r="AH1039" s="13"/>
      <c r="AI1039" s="13"/>
      <c r="AJ1039" s="13"/>
      <c r="AK1039" s="13"/>
      <c r="AL1039" s="13"/>
      <c r="AM1039" s="13"/>
      <c r="AN1039" s="30"/>
      <c r="AO1039" s="31"/>
      <c r="AP1039" s="39"/>
      <c r="AQ1039" s="39"/>
      <c r="AR1039" s="31"/>
      <c r="AS1039" s="39"/>
      <c r="AT1039" s="39"/>
      <c r="AU1039" s="39"/>
      <c r="AV1039" s="39"/>
      <c r="AW1039" s="39"/>
      <c r="AX1039" s="13"/>
      <c r="AY1039" s="13"/>
      <c r="AZ1039" s="13"/>
      <c r="BA1039" s="13"/>
      <c r="BB1039" s="291"/>
      <c r="BC1039" s="302"/>
      <c r="BI1039" s="287"/>
    </row>
    <row r="1040" spans="1:61" s="282" customFormat="1">
      <c r="A1040" s="31"/>
      <c r="B1040" s="31"/>
      <c r="C1040" s="166"/>
      <c r="D1040" s="261"/>
      <c r="E1040" s="261"/>
      <c r="F1040" s="261"/>
      <c r="G1040" s="261"/>
      <c r="H1040" s="261"/>
      <c r="I1040" s="261"/>
      <c r="J1040" s="261"/>
      <c r="K1040" s="261"/>
      <c r="L1040" s="33"/>
      <c r="M1040" s="261"/>
      <c r="N1040" s="638"/>
      <c r="O1040" s="638"/>
      <c r="P1040" s="34"/>
      <c r="Q1040" s="35"/>
      <c r="R1040" s="36"/>
      <c r="S1040" s="37"/>
      <c r="T1040" s="21"/>
      <c r="U1040" s="495"/>
      <c r="V1040" s="38"/>
      <c r="W1040" s="21"/>
      <c r="X1040" s="21"/>
      <c r="Y1040" s="21"/>
      <c r="Z1040" s="779"/>
      <c r="AA1040" s="21"/>
      <c r="AB1040" s="30"/>
      <c r="AC1040" s="30"/>
      <c r="AD1040" s="30"/>
      <c r="AE1040" s="13"/>
      <c r="AF1040" s="13"/>
      <c r="AG1040" s="13"/>
      <c r="AH1040" s="13"/>
      <c r="AI1040" s="13"/>
      <c r="AJ1040" s="13"/>
      <c r="AK1040" s="13"/>
      <c r="AL1040" s="13"/>
      <c r="AM1040" s="13"/>
      <c r="AN1040" s="30"/>
      <c r="AO1040" s="31"/>
      <c r="AP1040" s="39"/>
      <c r="AQ1040" s="39"/>
      <c r="AR1040" s="31"/>
      <c r="AS1040" s="39"/>
      <c r="AT1040" s="39"/>
      <c r="AU1040" s="39"/>
      <c r="AV1040" s="39"/>
      <c r="AW1040" s="39"/>
      <c r="AX1040" s="13"/>
      <c r="AY1040" s="13"/>
      <c r="AZ1040" s="13"/>
      <c r="BA1040" s="13"/>
      <c r="BB1040" s="291"/>
      <c r="BC1040" s="302"/>
      <c r="BI1040" s="287"/>
    </row>
    <row r="1041" spans="1:61" s="282" customFormat="1">
      <c r="A1041" s="31"/>
      <c r="B1041" s="31"/>
      <c r="C1041" s="166"/>
      <c r="D1041" s="261"/>
      <c r="E1041" s="261"/>
      <c r="F1041" s="261"/>
      <c r="G1041" s="261"/>
      <c r="H1041" s="261"/>
      <c r="I1041" s="261"/>
      <c r="J1041" s="261"/>
      <c r="K1041" s="261"/>
      <c r="L1041" s="33"/>
      <c r="M1041" s="261"/>
      <c r="N1041" s="638"/>
      <c r="O1041" s="638"/>
      <c r="P1041" s="34"/>
      <c r="Q1041" s="35"/>
      <c r="R1041" s="36"/>
      <c r="S1041" s="37"/>
      <c r="T1041" s="21"/>
      <c r="U1041" s="495"/>
      <c r="V1041" s="38"/>
      <c r="W1041" s="21"/>
      <c r="X1041" s="21"/>
      <c r="Y1041" s="21"/>
      <c r="Z1041" s="779"/>
      <c r="AA1041" s="21"/>
      <c r="AB1041" s="30"/>
      <c r="AC1041" s="30"/>
      <c r="AD1041" s="30"/>
      <c r="AE1041" s="13"/>
      <c r="AF1041" s="13"/>
      <c r="AG1041" s="13"/>
      <c r="AH1041" s="13"/>
      <c r="AI1041" s="13"/>
      <c r="AJ1041" s="13"/>
      <c r="AK1041" s="13"/>
      <c r="AL1041" s="13"/>
      <c r="AM1041" s="13"/>
      <c r="AN1041" s="30"/>
      <c r="AO1041" s="31"/>
      <c r="AP1041" s="39"/>
      <c r="AQ1041" s="39"/>
      <c r="AR1041" s="31"/>
      <c r="AS1041" s="39"/>
      <c r="AT1041" s="39"/>
      <c r="AU1041" s="39"/>
      <c r="AV1041" s="39"/>
      <c r="AW1041" s="39"/>
      <c r="AX1041" s="13"/>
      <c r="AY1041" s="13"/>
      <c r="AZ1041" s="13"/>
      <c r="BA1041" s="13"/>
      <c r="BB1041" s="291"/>
      <c r="BC1041" s="302"/>
      <c r="BI1041" s="287"/>
    </row>
    <row r="1042" spans="1:61" s="282" customFormat="1">
      <c r="A1042" s="31"/>
      <c r="B1042" s="31"/>
      <c r="C1042" s="166"/>
      <c r="D1042" s="261"/>
      <c r="E1042" s="261"/>
      <c r="F1042" s="261"/>
      <c r="G1042" s="261"/>
      <c r="H1042" s="261"/>
      <c r="I1042" s="261"/>
      <c r="J1042" s="261"/>
      <c r="K1042" s="261"/>
      <c r="L1042" s="33"/>
      <c r="M1042" s="261"/>
      <c r="N1042" s="638"/>
      <c r="O1042" s="638"/>
      <c r="P1042" s="34"/>
      <c r="Q1042" s="35"/>
      <c r="R1042" s="36"/>
      <c r="S1042" s="37"/>
      <c r="T1042" s="21"/>
      <c r="U1042" s="495"/>
      <c r="V1042" s="38"/>
      <c r="W1042" s="21"/>
      <c r="X1042" s="21"/>
      <c r="Y1042" s="21"/>
      <c r="Z1042" s="779"/>
      <c r="AA1042" s="21"/>
      <c r="AB1042" s="30"/>
      <c r="AC1042" s="30"/>
      <c r="AD1042" s="30"/>
      <c r="AE1042" s="13"/>
      <c r="AF1042" s="13"/>
      <c r="AG1042" s="13"/>
      <c r="AH1042" s="13"/>
      <c r="AI1042" s="13"/>
      <c r="AJ1042" s="13"/>
      <c r="AK1042" s="13"/>
      <c r="AL1042" s="13"/>
      <c r="AM1042" s="13"/>
      <c r="AN1042" s="30"/>
      <c r="AO1042" s="31"/>
      <c r="AP1042" s="39"/>
      <c r="AQ1042" s="39"/>
      <c r="AR1042" s="31"/>
      <c r="AS1042" s="39"/>
      <c r="AT1042" s="39"/>
      <c r="AU1042" s="39"/>
      <c r="AV1042" s="39"/>
      <c r="AW1042" s="39"/>
      <c r="AX1042" s="13"/>
      <c r="AY1042" s="13"/>
      <c r="AZ1042" s="13"/>
      <c r="BA1042" s="13"/>
      <c r="BB1042" s="291"/>
      <c r="BC1042" s="302"/>
      <c r="BI1042" s="287"/>
    </row>
    <row r="1043" spans="1:61" s="282" customFormat="1">
      <c r="A1043" s="31"/>
      <c r="B1043" s="31"/>
      <c r="C1043" s="166"/>
      <c r="D1043" s="261"/>
      <c r="E1043" s="261"/>
      <c r="F1043" s="261"/>
      <c r="G1043" s="261"/>
      <c r="H1043" s="261"/>
      <c r="I1043" s="261"/>
      <c r="J1043" s="261"/>
      <c r="K1043" s="261"/>
      <c r="L1043" s="33"/>
      <c r="M1043" s="261"/>
      <c r="N1043" s="638"/>
      <c r="O1043" s="638"/>
      <c r="P1043" s="34"/>
      <c r="Q1043" s="35"/>
      <c r="R1043" s="36"/>
      <c r="S1043" s="37"/>
      <c r="T1043" s="21"/>
      <c r="U1043" s="495"/>
      <c r="V1043" s="38"/>
      <c r="W1043" s="21"/>
      <c r="X1043" s="21"/>
      <c r="Y1043" s="21"/>
      <c r="Z1043" s="779"/>
      <c r="AA1043" s="21"/>
      <c r="AB1043" s="30"/>
      <c r="AC1043" s="30"/>
      <c r="AD1043" s="30"/>
      <c r="AE1043" s="13"/>
      <c r="AF1043" s="13"/>
      <c r="AG1043" s="13"/>
      <c r="AH1043" s="13"/>
      <c r="AI1043" s="13"/>
      <c r="AJ1043" s="13"/>
      <c r="AK1043" s="13"/>
      <c r="AL1043" s="13"/>
      <c r="AM1043" s="13"/>
      <c r="AN1043" s="30"/>
      <c r="AO1043" s="31"/>
      <c r="AP1043" s="39"/>
      <c r="AQ1043" s="39"/>
      <c r="AR1043" s="31"/>
      <c r="AS1043" s="39"/>
      <c r="AT1043" s="39"/>
      <c r="AU1043" s="39"/>
      <c r="AV1043" s="39"/>
      <c r="AW1043" s="39"/>
      <c r="AX1043" s="13"/>
      <c r="AY1043" s="13"/>
      <c r="AZ1043" s="13"/>
      <c r="BA1043" s="13"/>
      <c r="BB1043" s="291"/>
      <c r="BC1043" s="302"/>
      <c r="BI1043" s="287"/>
    </row>
    <row r="1044" spans="1:61" s="282" customFormat="1">
      <c r="A1044" s="31"/>
      <c r="B1044" s="31"/>
      <c r="C1044" s="166"/>
      <c r="D1044" s="261"/>
      <c r="E1044" s="261"/>
      <c r="F1044" s="261"/>
      <c r="G1044" s="261"/>
      <c r="H1044" s="261"/>
      <c r="I1044" s="261"/>
      <c r="J1044" s="261"/>
      <c r="K1044" s="261"/>
      <c r="L1044" s="33"/>
      <c r="M1044" s="261"/>
      <c r="N1044" s="638"/>
      <c r="O1044" s="638"/>
      <c r="P1044" s="34"/>
      <c r="Q1044" s="35"/>
      <c r="R1044" s="36"/>
      <c r="S1044" s="37"/>
      <c r="T1044" s="21"/>
      <c r="U1044" s="495"/>
      <c r="V1044" s="38"/>
      <c r="W1044" s="21"/>
      <c r="X1044" s="21"/>
      <c r="Y1044" s="21"/>
      <c r="Z1044" s="779"/>
      <c r="AA1044" s="21"/>
      <c r="AB1044" s="30"/>
      <c r="AC1044" s="30"/>
      <c r="AD1044" s="30"/>
      <c r="AE1044" s="13"/>
      <c r="AF1044" s="13"/>
      <c r="AG1044" s="13"/>
      <c r="AH1044" s="13"/>
      <c r="AI1044" s="13"/>
      <c r="AJ1044" s="13"/>
      <c r="AK1044" s="13"/>
      <c r="AL1044" s="13"/>
      <c r="AM1044" s="13"/>
      <c r="AN1044" s="30"/>
      <c r="AO1044" s="31"/>
      <c r="AP1044" s="39"/>
      <c r="AQ1044" s="39"/>
      <c r="AR1044" s="31"/>
      <c r="AS1044" s="39"/>
      <c r="AT1044" s="39"/>
      <c r="AU1044" s="39"/>
      <c r="AV1044" s="39"/>
      <c r="AW1044" s="39"/>
      <c r="AX1044" s="13"/>
      <c r="AY1044" s="13"/>
      <c r="AZ1044" s="13"/>
      <c r="BA1044" s="13"/>
      <c r="BB1044" s="291"/>
      <c r="BC1044" s="302"/>
      <c r="BI1044" s="287"/>
    </row>
    <row r="1045" spans="1:61" s="282" customFormat="1">
      <c r="A1045" s="31"/>
      <c r="B1045" s="31"/>
      <c r="C1045" s="166"/>
      <c r="D1045" s="261"/>
      <c r="E1045" s="261"/>
      <c r="F1045" s="261"/>
      <c r="G1045" s="261"/>
      <c r="H1045" s="261"/>
      <c r="I1045" s="261"/>
      <c r="J1045" s="261"/>
      <c r="K1045" s="261"/>
      <c r="L1045" s="33"/>
      <c r="M1045" s="261"/>
      <c r="N1045" s="638"/>
      <c r="O1045" s="638"/>
      <c r="P1045" s="34"/>
      <c r="Q1045" s="35"/>
      <c r="R1045" s="36"/>
      <c r="S1045" s="37"/>
      <c r="T1045" s="21"/>
      <c r="U1045" s="495"/>
      <c r="V1045" s="38"/>
      <c r="W1045" s="21"/>
      <c r="X1045" s="21"/>
      <c r="Y1045" s="21"/>
      <c r="Z1045" s="779"/>
      <c r="AA1045" s="21"/>
      <c r="AB1045" s="30"/>
      <c r="AC1045" s="30"/>
      <c r="AD1045" s="30"/>
      <c r="AE1045" s="13"/>
      <c r="AF1045" s="13"/>
      <c r="AG1045" s="13"/>
      <c r="AH1045" s="13"/>
      <c r="AI1045" s="13"/>
      <c r="AJ1045" s="13"/>
      <c r="AK1045" s="13"/>
      <c r="AL1045" s="13"/>
      <c r="AM1045" s="13"/>
      <c r="AN1045" s="30"/>
      <c r="AO1045" s="31"/>
      <c r="AP1045" s="39"/>
      <c r="AQ1045" s="39"/>
      <c r="AR1045" s="31"/>
      <c r="AS1045" s="39"/>
      <c r="AT1045" s="39"/>
      <c r="AU1045" s="39"/>
      <c r="AV1045" s="39"/>
      <c r="AW1045" s="39"/>
      <c r="AX1045" s="13"/>
      <c r="AY1045" s="13"/>
      <c r="AZ1045" s="13"/>
      <c r="BA1045" s="13"/>
      <c r="BB1045" s="291"/>
      <c r="BC1045" s="302"/>
      <c r="BI1045" s="287"/>
    </row>
    <row r="1046" spans="1:61" s="282" customFormat="1">
      <c r="A1046" s="31"/>
      <c r="B1046" s="31"/>
      <c r="C1046" s="166"/>
      <c r="D1046" s="261"/>
      <c r="E1046" s="261"/>
      <c r="F1046" s="261"/>
      <c r="G1046" s="261"/>
      <c r="H1046" s="261"/>
      <c r="I1046" s="261"/>
      <c r="J1046" s="261"/>
      <c r="K1046" s="261"/>
      <c r="L1046" s="33"/>
      <c r="M1046" s="261"/>
      <c r="N1046" s="638"/>
      <c r="O1046" s="638"/>
      <c r="P1046" s="34"/>
      <c r="Q1046" s="35"/>
      <c r="R1046" s="36"/>
      <c r="S1046" s="37"/>
      <c r="T1046" s="21"/>
      <c r="U1046" s="495"/>
      <c r="V1046" s="38"/>
      <c r="W1046" s="21"/>
      <c r="X1046" s="21"/>
      <c r="Y1046" s="21"/>
      <c r="Z1046" s="779"/>
      <c r="AA1046" s="21"/>
      <c r="AB1046" s="30"/>
      <c r="AC1046" s="30"/>
      <c r="AD1046" s="30"/>
      <c r="AE1046" s="13"/>
      <c r="AF1046" s="13"/>
      <c r="AG1046" s="13"/>
      <c r="AH1046" s="13"/>
      <c r="AI1046" s="13"/>
      <c r="AJ1046" s="13"/>
      <c r="AK1046" s="13"/>
      <c r="AL1046" s="13"/>
      <c r="AM1046" s="13"/>
      <c r="AN1046" s="30"/>
      <c r="AO1046" s="31"/>
      <c r="AP1046" s="39"/>
      <c r="AQ1046" s="39"/>
      <c r="AR1046" s="31"/>
      <c r="AS1046" s="39"/>
      <c r="AT1046" s="39"/>
      <c r="AU1046" s="39"/>
      <c r="AV1046" s="39"/>
      <c r="AW1046" s="39"/>
      <c r="AX1046" s="13"/>
      <c r="AY1046" s="13"/>
      <c r="AZ1046" s="13"/>
      <c r="BA1046" s="13"/>
      <c r="BB1046" s="291"/>
      <c r="BC1046" s="302"/>
      <c r="BI1046" s="287"/>
    </row>
    <row r="1047" spans="1:61" s="282" customFormat="1">
      <c r="A1047" s="31"/>
      <c r="B1047" s="31"/>
      <c r="C1047" s="166"/>
      <c r="D1047" s="261"/>
      <c r="E1047" s="261"/>
      <c r="F1047" s="261"/>
      <c r="G1047" s="261"/>
      <c r="H1047" s="261"/>
      <c r="I1047" s="261"/>
      <c r="J1047" s="261"/>
      <c r="K1047" s="261"/>
      <c r="L1047" s="33"/>
      <c r="M1047" s="261"/>
      <c r="N1047" s="638"/>
      <c r="O1047" s="638"/>
      <c r="P1047" s="34"/>
      <c r="Q1047" s="35"/>
      <c r="R1047" s="36"/>
      <c r="S1047" s="37"/>
      <c r="T1047" s="21"/>
      <c r="U1047" s="495"/>
      <c r="V1047" s="38"/>
      <c r="W1047" s="21"/>
      <c r="X1047" s="21"/>
      <c r="Y1047" s="21"/>
      <c r="Z1047" s="779"/>
      <c r="AA1047" s="21"/>
      <c r="AB1047" s="30"/>
      <c r="AC1047" s="30"/>
      <c r="AD1047" s="30"/>
      <c r="AE1047" s="13"/>
      <c r="AF1047" s="13"/>
      <c r="AG1047" s="13"/>
      <c r="AH1047" s="13"/>
      <c r="AI1047" s="13"/>
      <c r="AJ1047" s="13"/>
      <c r="AK1047" s="13"/>
      <c r="AL1047" s="13"/>
      <c r="AM1047" s="13"/>
      <c r="AN1047" s="30"/>
      <c r="AO1047" s="31"/>
      <c r="AP1047" s="39"/>
      <c r="AQ1047" s="39"/>
      <c r="AR1047" s="31"/>
      <c r="AS1047" s="39"/>
      <c r="AT1047" s="39"/>
      <c r="AU1047" s="39"/>
      <c r="AV1047" s="39"/>
      <c r="AW1047" s="39"/>
      <c r="AX1047" s="13"/>
      <c r="AY1047" s="13"/>
      <c r="AZ1047" s="13"/>
      <c r="BA1047" s="13"/>
      <c r="BB1047" s="291"/>
      <c r="BC1047" s="302"/>
      <c r="BI1047" s="287"/>
    </row>
    <row r="1048" spans="1:61" s="282" customFormat="1">
      <c r="A1048" s="31"/>
      <c r="B1048" s="31"/>
      <c r="C1048" s="166"/>
      <c r="D1048" s="261"/>
      <c r="E1048" s="261"/>
      <c r="F1048" s="261"/>
      <c r="G1048" s="261"/>
      <c r="H1048" s="261"/>
      <c r="I1048" s="261"/>
      <c r="J1048" s="261"/>
      <c r="K1048" s="261"/>
      <c r="L1048" s="33"/>
      <c r="M1048" s="261"/>
      <c r="N1048" s="638"/>
      <c r="O1048" s="638"/>
      <c r="P1048" s="34"/>
      <c r="Q1048" s="35"/>
      <c r="R1048" s="36"/>
      <c r="S1048" s="37"/>
      <c r="T1048" s="21"/>
      <c r="U1048" s="495"/>
      <c r="V1048" s="38"/>
      <c r="W1048" s="21"/>
      <c r="X1048" s="21"/>
      <c r="Y1048" s="21"/>
      <c r="Z1048" s="779"/>
      <c r="AA1048" s="21"/>
      <c r="AB1048" s="30"/>
      <c r="AC1048" s="30"/>
      <c r="AD1048" s="30"/>
      <c r="AE1048" s="13"/>
      <c r="AF1048" s="13"/>
      <c r="AG1048" s="13"/>
      <c r="AH1048" s="13"/>
      <c r="AI1048" s="13"/>
      <c r="AJ1048" s="13"/>
      <c r="AK1048" s="13"/>
      <c r="AL1048" s="13"/>
      <c r="AM1048" s="13"/>
      <c r="AN1048" s="30"/>
      <c r="AO1048" s="31"/>
      <c r="AP1048" s="39"/>
      <c r="AQ1048" s="39"/>
      <c r="AR1048" s="31"/>
      <c r="AS1048" s="39"/>
      <c r="AT1048" s="39"/>
      <c r="AU1048" s="39"/>
      <c r="AV1048" s="39"/>
      <c r="AW1048" s="39"/>
      <c r="AX1048" s="13"/>
      <c r="AY1048" s="13"/>
      <c r="AZ1048" s="13"/>
      <c r="BA1048" s="13"/>
      <c r="BB1048" s="291"/>
      <c r="BC1048" s="302"/>
      <c r="BI1048" s="287"/>
    </row>
    <row r="1049" spans="1:61" s="282" customFormat="1">
      <c r="A1049" s="31"/>
      <c r="B1049" s="31"/>
      <c r="C1049" s="166"/>
      <c r="D1049" s="261"/>
      <c r="E1049" s="261"/>
      <c r="F1049" s="261"/>
      <c r="G1049" s="261"/>
      <c r="H1049" s="261"/>
      <c r="I1049" s="261"/>
      <c r="J1049" s="261"/>
      <c r="K1049" s="261"/>
      <c r="L1049" s="33"/>
      <c r="M1049" s="261"/>
      <c r="N1049" s="638"/>
      <c r="O1049" s="638"/>
      <c r="P1049" s="34"/>
      <c r="Q1049" s="35"/>
      <c r="R1049" s="36"/>
      <c r="S1049" s="37"/>
      <c r="T1049" s="21"/>
      <c r="U1049" s="495"/>
      <c r="V1049" s="38"/>
      <c r="W1049" s="21"/>
      <c r="X1049" s="21"/>
      <c r="Y1049" s="21"/>
      <c r="Z1049" s="779"/>
      <c r="AA1049" s="21"/>
      <c r="AB1049" s="30"/>
      <c r="AC1049" s="30"/>
      <c r="AD1049" s="30"/>
      <c r="AE1049" s="13"/>
      <c r="AF1049" s="13"/>
      <c r="AG1049" s="13"/>
      <c r="AH1049" s="13"/>
      <c r="AI1049" s="13"/>
      <c r="AJ1049" s="13"/>
      <c r="AK1049" s="13"/>
      <c r="AL1049" s="13"/>
      <c r="AM1049" s="13"/>
      <c r="AN1049" s="30"/>
      <c r="AO1049" s="31"/>
      <c r="AP1049" s="39"/>
      <c r="AQ1049" s="39"/>
      <c r="AR1049" s="31"/>
      <c r="AS1049" s="39"/>
      <c r="AT1049" s="39"/>
      <c r="AU1049" s="39"/>
      <c r="AV1049" s="39"/>
      <c r="AW1049" s="39"/>
      <c r="AX1049" s="13"/>
      <c r="AY1049" s="13"/>
      <c r="AZ1049" s="13"/>
      <c r="BA1049" s="13"/>
      <c r="BB1049" s="291"/>
      <c r="BC1049" s="302"/>
      <c r="BI1049" s="287"/>
    </row>
    <row r="1050" spans="1:61" s="282" customFormat="1">
      <c r="A1050" s="31"/>
      <c r="B1050" s="31"/>
      <c r="C1050" s="166"/>
      <c r="D1050" s="261"/>
      <c r="E1050" s="261"/>
      <c r="F1050" s="261"/>
      <c r="G1050" s="261"/>
      <c r="H1050" s="261"/>
      <c r="I1050" s="261"/>
      <c r="J1050" s="261"/>
      <c r="K1050" s="261"/>
      <c r="L1050" s="33"/>
      <c r="M1050" s="261"/>
      <c r="N1050" s="638"/>
      <c r="O1050" s="638"/>
      <c r="P1050" s="34"/>
      <c r="Q1050" s="35"/>
      <c r="R1050" s="36"/>
      <c r="S1050" s="37"/>
      <c r="T1050" s="21"/>
      <c r="U1050" s="495"/>
      <c r="V1050" s="38"/>
      <c r="W1050" s="21"/>
      <c r="X1050" s="21"/>
      <c r="Y1050" s="21"/>
      <c r="Z1050" s="779"/>
      <c r="AA1050" s="21"/>
      <c r="AB1050" s="30"/>
      <c r="AC1050" s="30"/>
      <c r="AD1050" s="30"/>
      <c r="AE1050" s="13"/>
      <c r="AF1050" s="13"/>
      <c r="AG1050" s="13"/>
      <c r="AH1050" s="13"/>
      <c r="AI1050" s="13"/>
      <c r="AJ1050" s="13"/>
      <c r="AK1050" s="13"/>
      <c r="AL1050" s="13"/>
      <c r="AM1050" s="13"/>
      <c r="AN1050" s="30"/>
      <c r="AO1050" s="31"/>
      <c r="AP1050" s="39"/>
      <c r="AQ1050" s="39"/>
      <c r="AR1050" s="31"/>
      <c r="AS1050" s="39"/>
      <c r="AT1050" s="39"/>
      <c r="AU1050" s="39"/>
      <c r="AV1050" s="39"/>
      <c r="AW1050" s="39"/>
      <c r="AX1050" s="13"/>
      <c r="AY1050" s="13"/>
      <c r="AZ1050" s="13"/>
      <c r="BA1050" s="13"/>
      <c r="BB1050" s="291"/>
      <c r="BC1050" s="302"/>
      <c r="BI1050" s="287"/>
    </row>
    <row r="1051" spans="1:61" s="282" customFormat="1">
      <c r="A1051" s="31"/>
      <c r="B1051" s="31"/>
      <c r="C1051" s="166"/>
      <c r="D1051" s="261"/>
      <c r="E1051" s="261"/>
      <c r="F1051" s="261"/>
      <c r="G1051" s="261"/>
      <c r="H1051" s="261"/>
      <c r="I1051" s="261"/>
      <c r="J1051" s="261"/>
      <c r="K1051" s="261"/>
      <c r="L1051" s="33"/>
      <c r="M1051" s="261"/>
      <c r="N1051" s="638"/>
      <c r="O1051" s="638"/>
      <c r="P1051" s="34"/>
      <c r="Q1051" s="35"/>
      <c r="R1051" s="36"/>
      <c r="S1051" s="37"/>
      <c r="T1051" s="21"/>
      <c r="U1051" s="495"/>
      <c r="V1051" s="38"/>
      <c r="W1051" s="21"/>
      <c r="X1051" s="21"/>
      <c r="Y1051" s="21"/>
      <c r="Z1051" s="779"/>
      <c r="AA1051" s="21"/>
      <c r="AB1051" s="30"/>
      <c r="AC1051" s="30"/>
      <c r="AD1051" s="30"/>
      <c r="AE1051" s="13"/>
      <c r="AF1051" s="13"/>
      <c r="AG1051" s="13"/>
      <c r="AH1051" s="13"/>
      <c r="AI1051" s="13"/>
      <c r="AJ1051" s="13"/>
      <c r="AK1051" s="13"/>
      <c r="AL1051" s="13"/>
      <c r="AM1051" s="13"/>
      <c r="AN1051" s="30"/>
      <c r="AO1051" s="31"/>
      <c r="AP1051" s="39"/>
      <c r="AQ1051" s="39"/>
      <c r="AR1051" s="31"/>
      <c r="AS1051" s="39"/>
      <c r="AT1051" s="39"/>
      <c r="AU1051" s="39"/>
      <c r="AV1051" s="39"/>
      <c r="AW1051" s="39"/>
      <c r="AX1051" s="13"/>
      <c r="AY1051" s="13"/>
      <c r="AZ1051" s="13"/>
      <c r="BA1051" s="13"/>
      <c r="BB1051" s="291"/>
      <c r="BC1051" s="302"/>
      <c r="BI1051" s="287"/>
    </row>
    <row r="1052" spans="1:61" s="282" customFormat="1">
      <c r="A1052" s="31"/>
      <c r="B1052" s="31"/>
      <c r="C1052" s="166"/>
      <c r="D1052" s="261"/>
      <c r="E1052" s="261"/>
      <c r="F1052" s="261"/>
      <c r="G1052" s="261"/>
      <c r="H1052" s="261"/>
      <c r="I1052" s="261"/>
      <c r="J1052" s="261"/>
      <c r="K1052" s="261"/>
      <c r="L1052" s="33"/>
      <c r="M1052" s="261"/>
      <c r="N1052" s="638"/>
      <c r="O1052" s="638"/>
      <c r="P1052" s="34"/>
      <c r="Q1052" s="35"/>
      <c r="R1052" s="36"/>
      <c r="S1052" s="37"/>
      <c r="T1052" s="21"/>
      <c r="U1052" s="495"/>
      <c r="V1052" s="38"/>
      <c r="W1052" s="21"/>
      <c r="X1052" s="21"/>
      <c r="Y1052" s="21"/>
      <c r="Z1052" s="779"/>
      <c r="AA1052" s="21"/>
      <c r="AB1052" s="30"/>
      <c r="AC1052" s="30"/>
      <c r="AD1052" s="30"/>
      <c r="AE1052" s="13"/>
      <c r="AF1052" s="13"/>
      <c r="AG1052" s="13"/>
      <c r="AH1052" s="13"/>
      <c r="AI1052" s="13"/>
      <c r="AJ1052" s="13"/>
      <c r="AK1052" s="13"/>
      <c r="AL1052" s="13"/>
      <c r="AM1052" s="13"/>
      <c r="AN1052" s="30"/>
      <c r="AO1052" s="31"/>
      <c r="AP1052" s="39"/>
      <c r="AQ1052" s="39"/>
      <c r="AR1052" s="31"/>
      <c r="AS1052" s="39"/>
      <c r="AT1052" s="39"/>
      <c r="AU1052" s="39"/>
      <c r="AV1052" s="39"/>
      <c r="AW1052" s="39"/>
      <c r="AX1052" s="13"/>
      <c r="AY1052" s="13"/>
      <c r="AZ1052" s="13"/>
      <c r="BA1052" s="13"/>
      <c r="BB1052" s="291"/>
      <c r="BC1052" s="302"/>
      <c r="BI1052" s="287"/>
    </row>
    <row r="1053" spans="1:61" s="282" customFormat="1">
      <c r="A1053" s="31"/>
      <c r="B1053" s="31"/>
      <c r="C1053" s="166"/>
      <c r="D1053" s="261"/>
      <c r="E1053" s="261"/>
      <c r="F1053" s="261"/>
      <c r="G1053" s="261"/>
      <c r="H1053" s="261"/>
      <c r="I1053" s="261"/>
      <c r="J1053" s="261"/>
      <c r="K1053" s="261"/>
      <c r="L1053" s="33"/>
      <c r="M1053" s="261"/>
      <c r="N1053" s="638"/>
      <c r="O1053" s="638"/>
      <c r="P1053" s="34"/>
      <c r="Q1053" s="35"/>
      <c r="R1053" s="36"/>
      <c r="S1053" s="37"/>
      <c r="T1053" s="21"/>
      <c r="U1053" s="495"/>
      <c r="V1053" s="38"/>
      <c r="W1053" s="21"/>
      <c r="X1053" s="21"/>
      <c r="Y1053" s="21"/>
      <c r="Z1053" s="779"/>
      <c r="AA1053" s="21"/>
      <c r="AB1053" s="30"/>
      <c r="AC1053" s="30"/>
      <c r="AD1053" s="30"/>
      <c r="AE1053" s="13"/>
      <c r="AF1053" s="13"/>
      <c r="AG1053" s="13"/>
      <c r="AH1053" s="13"/>
      <c r="AI1053" s="13"/>
      <c r="AJ1053" s="13"/>
      <c r="AK1053" s="13"/>
      <c r="AL1053" s="13"/>
      <c r="AM1053" s="13"/>
      <c r="AN1053" s="30"/>
      <c r="AO1053" s="31"/>
      <c r="AP1053" s="39"/>
      <c r="AQ1053" s="39"/>
      <c r="AR1053" s="31"/>
      <c r="AS1053" s="39"/>
      <c r="AT1053" s="39"/>
      <c r="AU1053" s="39"/>
      <c r="AV1053" s="39"/>
      <c r="AW1053" s="39"/>
      <c r="AX1053" s="13"/>
      <c r="AY1053" s="13"/>
      <c r="AZ1053" s="13"/>
      <c r="BA1053" s="13"/>
      <c r="BB1053" s="291"/>
      <c r="BC1053" s="302"/>
      <c r="BI1053" s="287"/>
    </row>
    <row r="1054" spans="1:61" s="282" customFormat="1">
      <c r="A1054" s="31"/>
      <c r="B1054" s="31"/>
      <c r="C1054" s="166"/>
      <c r="D1054" s="261"/>
      <c r="E1054" s="261"/>
      <c r="F1054" s="261"/>
      <c r="G1054" s="261"/>
      <c r="H1054" s="261"/>
      <c r="I1054" s="261"/>
      <c r="J1054" s="261"/>
      <c r="K1054" s="261"/>
      <c r="L1054" s="33"/>
      <c r="M1054" s="261"/>
      <c r="N1054" s="638"/>
      <c r="O1054" s="638"/>
      <c r="P1054" s="34"/>
      <c r="Q1054" s="35"/>
      <c r="R1054" s="36"/>
      <c r="S1054" s="37"/>
      <c r="T1054" s="21"/>
      <c r="U1054" s="495"/>
      <c r="V1054" s="38"/>
      <c r="W1054" s="21"/>
      <c r="X1054" s="21"/>
      <c r="Y1054" s="21"/>
      <c r="Z1054" s="779"/>
      <c r="AA1054" s="21"/>
      <c r="AB1054" s="30"/>
      <c r="AC1054" s="30"/>
      <c r="AD1054" s="30"/>
      <c r="AE1054" s="13"/>
      <c r="AF1054" s="13"/>
      <c r="AG1054" s="13"/>
      <c r="AH1054" s="13"/>
      <c r="AI1054" s="13"/>
      <c r="AJ1054" s="13"/>
      <c r="AK1054" s="13"/>
      <c r="AL1054" s="13"/>
      <c r="AM1054" s="13"/>
      <c r="AN1054" s="30"/>
      <c r="AO1054" s="31"/>
      <c r="AP1054" s="39"/>
      <c r="AQ1054" s="39"/>
      <c r="AR1054" s="31"/>
      <c r="AS1054" s="39"/>
      <c r="AT1054" s="39"/>
      <c r="AU1054" s="39"/>
      <c r="AV1054" s="39"/>
      <c r="AW1054" s="39"/>
      <c r="AX1054" s="13"/>
      <c r="AY1054" s="13"/>
      <c r="AZ1054" s="13"/>
      <c r="BA1054" s="13"/>
      <c r="BB1054" s="291"/>
      <c r="BC1054" s="302"/>
      <c r="BI1054" s="287"/>
    </row>
    <row r="1055" spans="1:61" s="282" customFormat="1">
      <c r="A1055" s="31"/>
      <c r="B1055" s="31"/>
      <c r="C1055" s="166"/>
      <c r="D1055" s="261"/>
      <c r="E1055" s="261"/>
      <c r="F1055" s="261"/>
      <c r="G1055" s="261"/>
      <c r="H1055" s="261"/>
      <c r="I1055" s="261"/>
      <c r="J1055" s="261"/>
      <c r="K1055" s="261"/>
      <c r="L1055" s="33"/>
      <c r="M1055" s="261"/>
      <c r="N1055" s="638"/>
      <c r="O1055" s="638"/>
      <c r="P1055" s="34"/>
      <c r="Q1055" s="35"/>
      <c r="R1055" s="36"/>
      <c r="S1055" s="37"/>
      <c r="T1055" s="21"/>
      <c r="U1055" s="495"/>
      <c r="V1055" s="38"/>
      <c r="W1055" s="21"/>
      <c r="X1055" s="21"/>
      <c r="Y1055" s="21"/>
      <c r="Z1055" s="779"/>
      <c r="AA1055" s="21"/>
      <c r="AB1055" s="30"/>
      <c r="AC1055" s="30"/>
      <c r="AD1055" s="30"/>
      <c r="AE1055" s="13"/>
      <c r="AF1055" s="13"/>
      <c r="AG1055" s="13"/>
      <c r="AH1055" s="13"/>
      <c r="AI1055" s="13"/>
      <c r="AJ1055" s="13"/>
      <c r="AK1055" s="13"/>
      <c r="AL1055" s="13"/>
      <c r="AM1055" s="13"/>
      <c r="AN1055" s="30"/>
      <c r="AO1055" s="31"/>
      <c r="AP1055" s="39"/>
      <c r="AQ1055" s="39"/>
      <c r="AR1055" s="31"/>
      <c r="AS1055" s="39"/>
      <c r="AT1055" s="39"/>
      <c r="AU1055" s="39"/>
      <c r="AV1055" s="39"/>
      <c r="AW1055" s="39"/>
      <c r="AX1055" s="13"/>
      <c r="AY1055" s="13"/>
      <c r="AZ1055" s="13"/>
      <c r="BA1055" s="13"/>
      <c r="BB1055" s="291"/>
      <c r="BC1055" s="302"/>
      <c r="BI1055" s="287"/>
    </row>
    <row r="1056" spans="1:61" s="282" customFormat="1">
      <c r="A1056" s="31"/>
      <c r="B1056" s="31"/>
      <c r="C1056" s="166"/>
      <c r="D1056" s="261"/>
      <c r="E1056" s="261"/>
      <c r="F1056" s="261"/>
      <c r="G1056" s="261"/>
      <c r="H1056" s="261"/>
      <c r="I1056" s="261"/>
      <c r="J1056" s="261"/>
      <c r="K1056" s="261"/>
      <c r="L1056" s="33"/>
      <c r="M1056" s="261"/>
      <c r="N1056" s="638"/>
      <c r="O1056" s="638"/>
      <c r="P1056" s="34"/>
      <c r="Q1056" s="35"/>
      <c r="R1056" s="36"/>
      <c r="S1056" s="37"/>
      <c r="T1056" s="21"/>
      <c r="U1056" s="495"/>
      <c r="V1056" s="38"/>
      <c r="W1056" s="21"/>
      <c r="X1056" s="21"/>
      <c r="Y1056" s="21"/>
      <c r="Z1056" s="779"/>
      <c r="AA1056" s="21"/>
      <c r="AB1056" s="30"/>
      <c r="AC1056" s="30"/>
      <c r="AD1056" s="30"/>
      <c r="AE1056" s="13"/>
      <c r="AF1056" s="13"/>
      <c r="AG1056" s="13"/>
      <c r="AH1056" s="13"/>
      <c r="AI1056" s="13"/>
      <c r="AJ1056" s="13"/>
      <c r="AK1056" s="13"/>
      <c r="AL1056" s="13"/>
      <c r="AM1056" s="13"/>
      <c r="AN1056" s="30"/>
      <c r="AO1056" s="31"/>
      <c r="AP1056" s="39"/>
      <c r="AQ1056" s="39"/>
      <c r="AR1056" s="31"/>
      <c r="AS1056" s="39"/>
      <c r="AT1056" s="39"/>
      <c r="AU1056" s="39"/>
      <c r="AV1056" s="39"/>
      <c r="AW1056" s="39"/>
      <c r="AX1056" s="13"/>
      <c r="AY1056" s="13"/>
      <c r="AZ1056" s="13"/>
      <c r="BA1056" s="13"/>
      <c r="BB1056" s="291"/>
      <c r="BC1056" s="302"/>
      <c r="BI1056" s="287"/>
    </row>
    <row r="1057" spans="1:61" s="282" customFormat="1">
      <c r="A1057" s="31"/>
      <c r="B1057" s="31"/>
      <c r="C1057" s="166"/>
      <c r="D1057" s="261"/>
      <c r="E1057" s="261"/>
      <c r="F1057" s="261"/>
      <c r="G1057" s="261"/>
      <c r="H1057" s="261"/>
      <c r="I1057" s="261"/>
      <c r="J1057" s="261"/>
      <c r="K1057" s="261"/>
      <c r="L1057" s="33"/>
      <c r="M1057" s="261"/>
      <c r="N1057" s="638"/>
      <c r="O1057" s="638"/>
      <c r="P1057" s="34"/>
      <c r="Q1057" s="35"/>
      <c r="R1057" s="36"/>
      <c r="S1057" s="37"/>
      <c r="T1057" s="21"/>
      <c r="U1057" s="495"/>
      <c r="V1057" s="38"/>
      <c r="W1057" s="21"/>
      <c r="X1057" s="21"/>
      <c r="Y1057" s="21"/>
      <c r="Z1057" s="779"/>
      <c r="AA1057" s="21"/>
      <c r="AB1057" s="30"/>
      <c r="AC1057" s="30"/>
      <c r="AD1057" s="30"/>
      <c r="AE1057" s="13"/>
      <c r="AF1057" s="13"/>
      <c r="AG1057" s="13"/>
      <c r="AH1057" s="13"/>
      <c r="AI1057" s="13"/>
      <c r="AJ1057" s="13"/>
      <c r="AK1057" s="13"/>
      <c r="AL1057" s="13"/>
      <c r="AM1057" s="13"/>
      <c r="AN1057" s="30"/>
      <c r="AO1057" s="31"/>
      <c r="AP1057" s="39"/>
      <c r="AQ1057" s="39"/>
      <c r="AR1057" s="31"/>
      <c r="AS1057" s="39"/>
      <c r="AT1057" s="39"/>
      <c r="AU1057" s="39"/>
      <c r="AV1057" s="39"/>
      <c r="AW1057" s="39"/>
      <c r="AX1057" s="13"/>
      <c r="AY1057" s="13"/>
      <c r="AZ1057" s="13"/>
      <c r="BA1057" s="13"/>
      <c r="BB1057" s="291"/>
      <c r="BC1057" s="302"/>
      <c r="BI1057" s="287"/>
    </row>
    <row r="1058" spans="1:61" s="282" customFormat="1">
      <c r="A1058" s="31"/>
      <c r="B1058" s="31"/>
      <c r="C1058" s="166"/>
      <c r="D1058" s="261"/>
      <c r="E1058" s="261"/>
      <c r="F1058" s="261"/>
      <c r="G1058" s="261"/>
      <c r="H1058" s="261"/>
      <c r="I1058" s="261"/>
      <c r="J1058" s="261"/>
      <c r="K1058" s="261"/>
      <c r="L1058" s="33"/>
      <c r="M1058" s="261"/>
      <c r="N1058" s="638"/>
      <c r="O1058" s="638"/>
      <c r="P1058" s="34"/>
      <c r="Q1058" s="35"/>
      <c r="R1058" s="36"/>
      <c r="S1058" s="37"/>
      <c r="T1058" s="21"/>
      <c r="U1058" s="495"/>
      <c r="V1058" s="38"/>
      <c r="W1058" s="21"/>
      <c r="X1058" s="21"/>
      <c r="Y1058" s="21"/>
      <c r="Z1058" s="779"/>
      <c r="AA1058" s="21"/>
      <c r="AB1058" s="30"/>
      <c r="AC1058" s="30"/>
      <c r="AD1058" s="30"/>
      <c r="AE1058" s="13"/>
      <c r="AF1058" s="13"/>
      <c r="AG1058" s="13"/>
      <c r="AH1058" s="13"/>
      <c r="AI1058" s="13"/>
      <c r="AJ1058" s="13"/>
      <c r="AK1058" s="13"/>
      <c r="AL1058" s="13"/>
      <c r="AM1058" s="13"/>
      <c r="AN1058" s="30"/>
      <c r="AO1058" s="31"/>
      <c r="AP1058" s="39"/>
      <c r="AQ1058" s="39"/>
      <c r="AR1058" s="31"/>
      <c r="AS1058" s="39"/>
      <c r="AT1058" s="39"/>
      <c r="AU1058" s="39"/>
      <c r="AV1058" s="39"/>
      <c r="AW1058" s="39"/>
      <c r="AX1058" s="13"/>
      <c r="AY1058" s="13"/>
      <c r="AZ1058" s="13"/>
      <c r="BA1058" s="13"/>
      <c r="BB1058" s="291"/>
      <c r="BC1058" s="302"/>
      <c r="BI1058" s="287"/>
    </row>
    <row r="1059" spans="1:61" s="282" customFormat="1">
      <c r="A1059" s="31"/>
      <c r="B1059" s="31"/>
      <c r="C1059" s="166"/>
      <c r="D1059" s="261"/>
      <c r="E1059" s="261"/>
      <c r="F1059" s="261"/>
      <c r="G1059" s="261"/>
      <c r="H1059" s="261"/>
      <c r="I1059" s="261"/>
      <c r="J1059" s="261"/>
      <c r="K1059" s="261"/>
      <c r="L1059" s="33"/>
      <c r="M1059" s="261"/>
      <c r="N1059" s="638"/>
      <c r="O1059" s="638"/>
      <c r="P1059" s="34"/>
      <c r="Q1059" s="35"/>
      <c r="R1059" s="36"/>
      <c r="S1059" s="37"/>
      <c r="T1059" s="21"/>
      <c r="U1059" s="495"/>
      <c r="V1059" s="38"/>
      <c r="W1059" s="21"/>
      <c r="X1059" s="21"/>
      <c r="Y1059" s="21"/>
      <c r="Z1059" s="779"/>
      <c r="AA1059" s="21"/>
      <c r="AB1059" s="30"/>
      <c r="AC1059" s="30"/>
      <c r="AD1059" s="30"/>
      <c r="AE1059" s="13"/>
      <c r="AF1059" s="13"/>
      <c r="AG1059" s="13"/>
      <c r="AH1059" s="13"/>
      <c r="AI1059" s="13"/>
      <c r="AJ1059" s="13"/>
      <c r="AK1059" s="13"/>
      <c r="AL1059" s="13"/>
      <c r="AM1059" s="13"/>
      <c r="AN1059" s="30"/>
      <c r="AO1059" s="31"/>
      <c r="AP1059" s="39"/>
      <c r="AQ1059" s="39"/>
      <c r="AR1059" s="31"/>
      <c r="AS1059" s="39"/>
      <c r="AT1059" s="39"/>
      <c r="AU1059" s="39"/>
      <c r="AV1059" s="39"/>
      <c r="AW1059" s="39"/>
      <c r="AX1059" s="13"/>
      <c r="AY1059" s="13"/>
      <c r="AZ1059" s="13"/>
      <c r="BA1059" s="13"/>
      <c r="BB1059" s="291"/>
      <c r="BC1059" s="302"/>
      <c r="BI1059" s="287"/>
    </row>
    <row r="1060" spans="1:61" s="282" customFormat="1">
      <c r="A1060" s="31"/>
      <c r="B1060" s="31"/>
      <c r="C1060" s="166"/>
      <c r="D1060" s="261"/>
      <c r="E1060" s="261"/>
      <c r="F1060" s="261"/>
      <c r="G1060" s="261"/>
      <c r="H1060" s="261"/>
      <c r="I1060" s="261"/>
      <c r="J1060" s="261"/>
      <c r="K1060" s="261"/>
      <c r="L1060" s="33"/>
      <c r="M1060" s="261"/>
      <c r="N1060" s="638"/>
      <c r="O1060" s="638"/>
      <c r="P1060" s="34"/>
      <c r="Q1060" s="35"/>
      <c r="R1060" s="36"/>
      <c r="S1060" s="37"/>
      <c r="T1060" s="21"/>
      <c r="U1060" s="495"/>
      <c r="V1060" s="38"/>
      <c r="W1060" s="21"/>
      <c r="X1060" s="21"/>
      <c r="Y1060" s="21"/>
      <c r="Z1060" s="779"/>
      <c r="AA1060" s="21"/>
      <c r="AB1060" s="30"/>
      <c r="AC1060" s="30"/>
      <c r="AD1060" s="30"/>
      <c r="AE1060" s="13"/>
      <c r="AF1060" s="13"/>
      <c r="AG1060" s="13"/>
      <c r="AH1060" s="13"/>
      <c r="AI1060" s="13"/>
      <c r="AJ1060" s="13"/>
      <c r="AK1060" s="13"/>
      <c r="AL1060" s="13"/>
      <c r="AM1060" s="13"/>
      <c r="AN1060" s="30"/>
      <c r="AO1060" s="31"/>
      <c r="AP1060" s="39"/>
      <c r="AQ1060" s="39"/>
      <c r="AR1060" s="31"/>
      <c r="AS1060" s="39"/>
      <c r="AT1060" s="39"/>
      <c r="AU1060" s="39"/>
      <c r="AV1060" s="39"/>
      <c r="AW1060" s="39"/>
      <c r="AX1060" s="13"/>
      <c r="AY1060" s="13"/>
      <c r="AZ1060" s="13"/>
      <c r="BA1060" s="13"/>
      <c r="BB1060" s="291"/>
      <c r="BC1060" s="302"/>
      <c r="BI1060" s="287"/>
    </row>
    <row r="1061" spans="1:61" s="282" customFormat="1">
      <c r="A1061" s="31"/>
      <c r="B1061" s="31"/>
      <c r="C1061" s="166"/>
      <c r="D1061" s="261"/>
      <c r="E1061" s="261"/>
      <c r="F1061" s="261"/>
      <c r="G1061" s="261"/>
      <c r="H1061" s="261"/>
      <c r="I1061" s="261"/>
      <c r="J1061" s="261"/>
      <c r="K1061" s="261"/>
      <c r="L1061" s="33"/>
      <c r="M1061" s="261"/>
      <c r="N1061" s="638"/>
      <c r="O1061" s="638"/>
      <c r="P1061" s="34"/>
      <c r="Q1061" s="35"/>
      <c r="R1061" s="36"/>
      <c r="S1061" s="37"/>
      <c r="T1061" s="21"/>
      <c r="U1061" s="495"/>
      <c r="V1061" s="38"/>
      <c r="W1061" s="21"/>
      <c r="X1061" s="21"/>
      <c r="Y1061" s="21"/>
      <c r="Z1061" s="779"/>
      <c r="AA1061" s="21"/>
      <c r="AB1061" s="30"/>
      <c r="AC1061" s="30"/>
      <c r="AD1061" s="30"/>
      <c r="AE1061" s="13"/>
      <c r="AF1061" s="13"/>
      <c r="AG1061" s="13"/>
      <c r="AH1061" s="13"/>
      <c r="AI1061" s="13"/>
      <c r="AJ1061" s="13"/>
      <c r="AK1061" s="13"/>
      <c r="AL1061" s="13"/>
      <c r="AM1061" s="13"/>
      <c r="AN1061" s="30"/>
      <c r="AO1061" s="31"/>
      <c r="AP1061" s="39"/>
      <c r="AQ1061" s="39"/>
      <c r="AR1061" s="31"/>
      <c r="AS1061" s="39"/>
      <c r="AT1061" s="39"/>
      <c r="AU1061" s="39"/>
      <c r="AV1061" s="39"/>
      <c r="AW1061" s="39"/>
      <c r="AX1061" s="13"/>
      <c r="AY1061" s="13"/>
      <c r="AZ1061" s="13"/>
      <c r="BA1061" s="13"/>
      <c r="BB1061" s="291"/>
      <c r="BC1061" s="302"/>
      <c r="BI1061" s="287"/>
    </row>
    <row r="1062" spans="1:61" s="282" customFormat="1">
      <c r="A1062" s="31"/>
      <c r="B1062" s="31"/>
      <c r="C1062" s="166"/>
      <c r="D1062" s="261"/>
      <c r="E1062" s="261"/>
      <c r="F1062" s="261"/>
      <c r="G1062" s="261"/>
      <c r="H1062" s="261"/>
      <c r="I1062" s="261"/>
      <c r="J1062" s="261"/>
      <c r="K1062" s="261"/>
      <c r="L1062" s="33"/>
      <c r="M1062" s="261"/>
      <c r="N1062" s="638"/>
      <c r="O1062" s="638"/>
      <c r="P1062" s="34"/>
      <c r="Q1062" s="35"/>
      <c r="R1062" s="36"/>
      <c r="S1062" s="37"/>
      <c r="T1062" s="21"/>
      <c r="U1062" s="495"/>
      <c r="V1062" s="38"/>
      <c r="W1062" s="21"/>
      <c r="X1062" s="21"/>
      <c r="Y1062" s="21"/>
      <c r="Z1062" s="779"/>
      <c r="AA1062" s="21"/>
      <c r="AB1062" s="30"/>
      <c r="AC1062" s="30"/>
      <c r="AD1062" s="30"/>
      <c r="AE1062" s="13"/>
      <c r="AF1062" s="13"/>
      <c r="AG1062" s="13"/>
      <c r="AH1062" s="13"/>
      <c r="AI1062" s="13"/>
      <c r="AJ1062" s="13"/>
      <c r="AK1062" s="13"/>
      <c r="AL1062" s="13"/>
      <c r="AM1062" s="13"/>
      <c r="AN1062" s="30"/>
      <c r="AO1062" s="31"/>
      <c r="AP1062" s="39"/>
      <c r="AQ1062" s="39"/>
      <c r="AR1062" s="31"/>
      <c r="AS1062" s="39"/>
      <c r="AT1062" s="39"/>
      <c r="AU1062" s="39"/>
      <c r="AV1062" s="39"/>
      <c r="AW1062" s="39"/>
      <c r="AX1062" s="13"/>
      <c r="AY1062" s="13"/>
      <c r="AZ1062" s="13"/>
      <c r="BA1062" s="13"/>
      <c r="BB1062" s="291"/>
      <c r="BC1062" s="302"/>
      <c r="BI1062" s="287"/>
    </row>
    <row r="1063" spans="1:61" s="282" customFormat="1">
      <c r="A1063" s="31"/>
      <c r="B1063" s="31"/>
      <c r="C1063" s="166"/>
      <c r="D1063" s="261"/>
      <c r="E1063" s="261"/>
      <c r="F1063" s="261"/>
      <c r="G1063" s="261"/>
      <c r="H1063" s="261"/>
      <c r="I1063" s="261"/>
      <c r="J1063" s="261"/>
      <c r="K1063" s="261"/>
      <c r="L1063" s="33"/>
      <c r="M1063" s="261"/>
      <c r="N1063" s="638"/>
      <c r="O1063" s="638"/>
      <c r="P1063" s="34"/>
      <c r="Q1063" s="35"/>
      <c r="R1063" s="36"/>
      <c r="S1063" s="37"/>
      <c r="T1063" s="21"/>
      <c r="U1063" s="495"/>
      <c r="V1063" s="38"/>
      <c r="W1063" s="21"/>
      <c r="X1063" s="21"/>
      <c r="Y1063" s="21"/>
      <c r="Z1063" s="779"/>
      <c r="AA1063" s="21"/>
      <c r="AB1063" s="30"/>
      <c r="AC1063" s="30"/>
      <c r="AD1063" s="30"/>
      <c r="AE1063" s="13"/>
      <c r="AF1063" s="13"/>
      <c r="AG1063" s="13"/>
      <c r="AH1063" s="13"/>
      <c r="AI1063" s="13"/>
      <c r="AJ1063" s="13"/>
      <c r="AK1063" s="13"/>
      <c r="AL1063" s="13"/>
      <c r="AM1063" s="13"/>
      <c r="AN1063" s="30"/>
      <c r="AO1063" s="31"/>
      <c r="AP1063" s="39"/>
      <c r="AQ1063" s="39"/>
      <c r="AR1063" s="31"/>
      <c r="AS1063" s="39"/>
      <c r="AT1063" s="39"/>
      <c r="AU1063" s="39"/>
      <c r="AV1063" s="39"/>
      <c r="AW1063" s="39"/>
      <c r="AX1063" s="13"/>
      <c r="AY1063" s="13"/>
      <c r="AZ1063" s="13"/>
      <c r="BA1063" s="13"/>
      <c r="BB1063" s="291"/>
      <c r="BC1063" s="302"/>
      <c r="BI1063" s="287"/>
    </row>
    <row r="1064" spans="1:61" s="282" customFormat="1">
      <c r="A1064" s="31"/>
      <c r="B1064" s="31"/>
      <c r="C1064" s="166"/>
      <c r="D1064" s="261"/>
      <c r="E1064" s="261"/>
      <c r="F1064" s="261"/>
      <c r="G1064" s="261"/>
      <c r="H1064" s="261"/>
      <c r="I1064" s="261"/>
      <c r="J1064" s="261"/>
      <c r="K1064" s="261"/>
      <c r="L1064" s="33"/>
      <c r="M1064" s="261"/>
      <c r="N1064" s="638"/>
      <c r="O1064" s="638"/>
      <c r="P1064" s="34"/>
      <c r="Q1064" s="35"/>
      <c r="R1064" s="36"/>
      <c r="S1064" s="37"/>
      <c r="T1064" s="21"/>
      <c r="U1064" s="495"/>
      <c r="V1064" s="38"/>
      <c r="W1064" s="21"/>
      <c r="X1064" s="21"/>
      <c r="Y1064" s="21"/>
      <c r="Z1064" s="779"/>
      <c r="AA1064" s="21"/>
      <c r="AB1064" s="30"/>
      <c r="AC1064" s="30"/>
      <c r="AD1064" s="30"/>
      <c r="AE1064" s="13"/>
      <c r="AF1064" s="13"/>
      <c r="AG1064" s="13"/>
      <c r="AH1064" s="13"/>
      <c r="AI1064" s="13"/>
      <c r="AJ1064" s="13"/>
      <c r="AK1064" s="13"/>
      <c r="AL1064" s="13"/>
      <c r="AM1064" s="13"/>
      <c r="AN1064" s="30"/>
      <c r="AO1064" s="31"/>
      <c r="AP1064" s="39"/>
      <c r="AQ1064" s="39"/>
      <c r="AR1064" s="31"/>
      <c r="AS1064" s="39"/>
      <c r="AT1064" s="39"/>
      <c r="AU1064" s="39"/>
      <c r="AV1064" s="39"/>
      <c r="AW1064" s="39"/>
      <c r="AX1064" s="13"/>
      <c r="AY1064" s="13"/>
      <c r="AZ1064" s="13"/>
      <c r="BA1064" s="13"/>
      <c r="BB1064" s="291"/>
      <c r="BC1064" s="302"/>
      <c r="BI1064" s="287"/>
    </row>
    <row r="1065" spans="1:61" s="282" customFormat="1">
      <c r="A1065" s="31"/>
      <c r="B1065" s="31"/>
      <c r="C1065" s="166"/>
      <c r="D1065" s="261"/>
      <c r="E1065" s="261"/>
      <c r="F1065" s="261"/>
      <c r="G1065" s="261"/>
      <c r="H1065" s="261"/>
      <c r="I1065" s="261"/>
      <c r="J1065" s="261"/>
      <c r="K1065" s="261"/>
      <c r="L1065" s="33"/>
      <c r="M1065" s="261"/>
      <c r="N1065" s="638"/>
      <c r="O1065" s="638"/>
      <c r="P1065" s="34"/>
      <c r="Q1065" s="35"/>
      <c r="R1065" s="36"/>
      <c r="S1065" s="37"/>
      <c r="T1065" s="21"/>
      <c r="U1065" s="495"/>
      <c r="V1065" s="38"/>
      <c r="W1065" s="21"/>
      <c r="X1065" s="21"/>
      <c r="Y1065" s="21"/>
      <c r="Z1065" s="779"/>
      <c r="AA1065" s="21"/>
      <c r="AB1065" s="30"/>
      <c r="AC1065" s="30"/>
      <c r="AD1065" s="30"/>
      <c r="AE1065" s="13"/>
      <c r="AF1065" s="13"/>
      <c r="AG1065" s="13"/>
      <c r="AH1065" s="13"/>
      <c r="AI1065" s="13"/>
      <c r="AJ1065" s="13"/>
      <c r="AK1065" s="13"/>
      <c r="AL1065" s="13"/>
      <c r="AM1065" s="13"/>
      <c r="AN1065" s="30"/>
      <c r="AO1065" s="31"/>
      <c r="AP1065" s="39"/>
      <c r="AQ1065" s="39"/>
      <c r="AR1065" s="31"/>
      <c r="AS1065" s="39"/>
      <c r="AT1065" s="39"/>
      <c r="AU1065" s="39"/>
      <c r="AV1065" s="39"/>
      <c r="AW1065" s="39"/>
      <c r="AX1065" s="13"/>
      <c r="AY1065" s="13"/>
      <c r="AZ1065" s="13"/>
      <c r="BA1065" s="13"/>
      <c r="BB1065" s="291"/>
      <c r="BC1065" s="302"/>
      <c r="BI1065" s="287"/>
    </row>
    <row r="1066" spans="1:61" s="282" customFormat="1">
      <c r="A1066" s="31"/>
      <c r="B1066" s="31"/>
      <c r="C1066" s="166"/>
      <c r="D1066" s="261"/>
      <c r="E1066" s="261"/>
      <c r="F1066" s="261"/>
      <c r="G1066" s="261"/>
      <c r="H1066" s="261"/>
      <c r="I1066" s="261"/>
      <c r="J1066" s="261"/>
      <c r="K1066" s="261"/>
      <c r="L1066" s="33"/>
      <c r="M1066" s="261"/>
      <c r="N1066" s="638"/>
      <c r="O1066" s="638"/>
      <c r="P1066" s="34"/>
      <c r="Q1066" s="35"/>
      <c r="R1066" s="36"/>
      <c r="S1066" s="37"/>
      <c r="T1066" s="21"/>
      <c r="U1066" s="495"/>
      <c r="V1066" s="38"/>
      <c r="W1066" s="21"/>
      <c r="X1066" s="21"/>
      <c r="Y1066" s="21"/>
      <c r="Z1066" s="779"/>
      <c r="AA1066" s="21"/>
      <c r="AB1066" s="30"/>
      <c r="AC1066" s="30"/>
      <c r="AD1066" s="30"/>
      <c r="AE1066" s="13"/>
      <c r="AF1066" s="13"/>
      <c r="AG1066" s="13"/>
      <c r="AH1066" s="13"/>
      <c r="AI1066" s="13"/>
      <c r="AJ1066" s="13"/>
      <c r="AK1066" s="13"/>
      <c r="AL1066" s="13"/>
      <c r="AM1066" s="13"/>
      <c r="AN1066" s="30"/>
      <c r="AO1066" s="31"/>
      <c r="AP1066" s="39"/>
      <c r="AQ1066" s="39"/>
      <c r="AR1066" s="31"/>
      <c r="AS1066" s="39"/>
      <c r="AT1066" s="39"/>
      <c r="AU1066" s="39"/>
      <c r="AV1066" s="39"/>
      <c r="AW1066" s="39"/>
      <c r="AX1066" s="13"/>
      <c r="AY1066" s="13"/>
      <c r="AZ1066" s="13"/>
      <c r="BA1066" s="13"/>
      <c r="BB1066" s="291"/>
      <c r="BC1066" s="302"/>
      <c r="BI1066" s="287"/>
    </row>
    <row r="1067" spans="1:61" s="282" customFormat="1">
      <c r="A1067" s="31"/>
      <c r="B1067" s="31"/>
      <c r="C1067" s="166"/>
      <c r="D1067" s="261"/>
      <c r="E1067" s="261"/>
      <c r="F1067" s="261"/>
      <c r="G1067" s="261"/>
      <c r="H1067" s="261"/>
      <c r="I1067" s="261"/>
      <c r="J1067" s="261"/>
      <c r="K1067" s="261"/>
      <c r="L1067" s="33"/>
      <c r="M1067" s="261"/>
      <c r="N1067" s="638"/>
      <c r="O1067" s="638"/>
      <c r="P1067" s="34"/>
      <c r="Q1067" s="35"/>
      <c r="R1067" s="36"/>
      <c r="S1067" s="37"/>
      <c r="T1067" s="21"/>
      <c r="U1067" s="495"/>
      <c r="V1067" s="38"/>
      <c r="W1067" s="21"/>
      <c r="X1067" s="21"/>
      <c r="Y1067" s="21"/>
      <c r="Z1067" s="779"/>
      <c r="AA1067" s="21"/>
      <c r="AB1067" s="30"/>
      <c r="AC1067" s="30"/>
      <c r="AD1067" s="30"/>
      <c r="AE1067" s="13"/>
      <c r="AF1067" s="13"/>
      <c r="AG1067" s="13"/>
      <c r="AH1067" s="13"/>
      <c r="AI1067" s="13"/>
      <c r="AJ1067" s="13"/>
      <c r="AK1067" s="13"/>
      <c r="AL1067" s="13"/>
      <c r="AM1067" s="13"/>
      <c r="AN1067" s="30"/>
      <c r="AO1067" s="31"/>
      <c r="AP1067" s="39"/>
      <c r="AQ1067" s="39"/>
      <c r="AR1067" s="31"/>
      <c r="AS1067" s="39"/>
      <c r="AT1067" s="39"/>
      <c r="AU1067" s="39"/>
      <c r="AV1067" s="39"/>
      <c r="AW1067" s="39"/>
      <c r="AX1067" s="13"/>
      <c r="AY1067" s="13"/>
      <c r="AZ1067" s="13"/>
      <c r="BA1067" s="13"/>
      <c r="BB1067" s="291"/>
      <c r="BC1067" s="302"/>
      <c r="BI1067" s="287"/>
    </row>
    <row r="1068" spans="1:61" s="282" customFormat="1">
      <c r="A1068" s="31"/>
      <c r="B1068" s="31"/>
      <c r="C1068" s="166"/>
      <c r="D1068" s="261"/>
      <c r="E1068" s="261"/>
      <c r="F1068" s="261"/>
      <c r="G1068" s="261"/>
      <c r="H1068" s="261"/>
      <c r="I1068" s="261"/>
      <c r="J1068" s="261"/>
      <c r="K1068" s="261"/>
      <c r="L1068" s="33"/>
      <c r="M1068" s="261"/>
      <c r="N1068" s="638"/>
      <c r="O1068" s="638"/>
      <c r="P1068" s="34"/>
      <c r="Q1068" s="35"/>
      <c r="R1068" s="36"/>
      <c r="S1068" s="37"/>
      <c r="T1068" s="21"/>
      <c r="U1068" s="495"/>
      <c r="V1068" s="38"/>
      <c r="W1068" s="21"/>
      <c r="X1068" s="21"/>
      <c r="Y1068" s="21"/>
      <c r="Z1068" s="779"/>
      <c r="AA1068" s="21"/>
      <c r="AB1068" s="30"/>
      <c r="AC1068" s="30"/>
      <c r="AD1068" s="30"/>
      <c r="AE1068" s="13"/>
      <c r="AF1068" s="13"/>
      <c r="AG1068" s="13"/>
      <c r="AH1068" s="13"/>
      <c r="AI1068" s="13"/>
      <c r="AJ1068" s="13"/>
      <c r="AK1068" s="13"/>
      <c r="AL1068" s="13"/>
      <c r="AM1068" s="13"/>
      <c r="AN1068" s="30"/>
      <c r="AO1068" s="31"/>
      <c r="AP1068" s="39"/>
      <c r="AQ1068" s="39"/>
      <c r="AR1068" s="31"/>
      <c r="AS1068" s="39"/>
      <c r="AT1068" s="39"/>
      <c r="AU1068" s="39"/>
      <c r="AV1068" s="39"/>
      <c r="AW1068" s="39"/>
      <c r="AX1068" s="13"/>
      <c r="AY1068" s="13"/>
      <c r="AZ1068" s="13"/>
      <c r="BA1068" s="13"/>
      <c r="BB1068" s="291"/>
      <c r="BC1068" s="302"/>
      <c r="BI1068" s="287"/>
    </row>
    <row r="1069" spans="1:61" s="282" customFormat="1">
      <c r="A1069" s="31"/>
      <c r="B1069" s="31"/>
      <c r="C1069" s="166"/>
      <c r="D1069" s="261"/>
      <c r="E1069" s="261"/>
      <c r="F1069" s="261"/>
      <c r="G1069" s="261"/>
      <c r="H1069" s="261"/>
      <c r="I1069" s="261"/>
      <c r="J1069" s="261"/>
      <c r="K1069" s="261"/>
      <c r="L1069" s="33"/>
      <c r="M1069" s="261"/>
      <c r="N1069" s="638"/>
      <c r="O1069" s="638"/>
      <c r="P1069" s="34"/>
      <c r="Q1069" s="35"/>
      <c r="R1069" s="36"/>
      <c r="S1069" s="37"/>
      <c r="T1069" s="21"/>
      <c r="U1069" s="495"/>
      <c r="V1069" s="38"/>
      <c r="W1069" s="21"/>
      <c r="X1069" s="21"/>
      <c r="Y1069" s="21"/>
      <c r="Z1069" s="779"/>
      <c r="AA1069" s="21"/>
      <c r="AB1069" s="30"/>
      <c r="AC1069" s="30"/>
      <c r="AD1069" s="30"/>
      <c r="AE1069" s="13"/>
      <c r="AF1069" s="13"/>
      <c r="AG1069" s="13"/>
      <c r="AH1069" s="13"/>
      <c r="AI1069" s="13"/>
      <c r="AJ1069" s="13"/>
      <c r="AK1069" s="13"/>
      <c r="AL1069" s="13"/>
      <c r="AM1069" s="13"/>
      <c r="AN1069" s="30"/>
      <c r="AO1069" s="31"/>
      <c r="AP1069" s="39"/>
      <c r="AQ1069" s="39"/>
      <c r="AR1069" s="31"/>
      <c r="AS1069" s="39"/>
      <c r="AT1069" s="39"/>
      <c r="AU1069" s="39"/>
      <c r="AV1069" s="39"/>
      <c r="AW1069" s="39"/>
      <c r="AX1069" s="13"/>
      <c r="AY1069" s="13"/>
      <c r="AZ1069" s="13"/>
      <c r="BA1069" s="13"/>
      <c r="BB1069" s="291"/>
      <c r="BC1069" s="302"/>
      <c r="BI1069" s="287"/>
    </row>
    <row r="1070" spans="1:61" s="282" customFormat="1">
      <c r="A1070" s="31"/>
      <c r="B1070" s="31"/>
      <c r="C1070" s="166"/>
      <c r="D1070" s="261"/>
      <c r="E1070" s="261"/>
      <c r="F1070" s="261"/>
      <c r="G1070" s="261"/>
      <c r="H1070" s="261"/>
      <c r="I1070" s="261"/>
      <c r="J1070" s="261"/>
      <c r="K1070" s="261"/>
      <c r="L1070" s="33"/>
      <c r="M1070" s="261"/>
      <c r="N1070" s="638"/>
      <c r="O1070" s="638"/>
      <c r="P1070" s="34"/>
      <c r="Q1070" s="35"/>
      <c r="R1070" s="36"/>
      <c r="S1070" s="37"/>
      <c r="T1070" s="21"/>
      <c r="U1070" s="495"/>
      <c r="V1070" s="38"/>
      <c r="W1070" s="21"/>
      <c r="X1070" s="21"/>
      <c r="Y1070" s="21"/>
      <c r="Z1070" s="779"/>
      <c r="AA1070" s="21"/>
      <c r="AB1070" s="30"/>
      <c r="AC1070" s="30"/>
      <c r="AD1070" s="30"/>
      <c r="AE1070" s="13"/>
      <c r="AF1070" s="13"/>
      <c r="AG1070" s="13"/>
      <c r="AH1070" s="13"/>
      <c r="AI1070" s="13"/>
      <c r="AJ1070" s="13"/>
      <c r="AK1070" s="13"/>
      <c r="AL1070" s="13"/>
      <c r="AM1070" s="13"/>
      <c r="AN1070" s="30"/>
      <c r="AO1070" s="31"/>
      <c r="AP1070" s="39"/>
      <c r="AQ1070" s="39"/>
      <c r="AR1070" s="31"/>
      <c r="AS1070" s="39"/>
      <c r="AT1070" s="39"/>
      <c r="AU1070" s="39"/>
      <c r="AV1070" s="39"/>
      <c r="AW1070" s="39"/>
      <c r="AX1070" s="13"/>
      <c r="AY1070" s="13"/>
      <c r="AZ1070" s="13"/>
      <c r="BA1070" s="13"/>
      <c r="BB1070" s="291"/>
      <c r="BC1070" s="302"/>
      <c r="BI1070" s="287"/>
    </row>
    <row r="1071" spans="1:61" s="282" customFormat="1">
      <c r="A1071" s="31"/>
      <c r="B1071" s="31"/>
      <c r="C1071" s="166"/>
      <c r="D1071" s="261"/>
      <c r="E1071" s="261"/>
      <c r="F1071" s="261"/>
      <c r="G1071" s="261"/>
      <c r="H1071" s="261"/>
      <c r="I1071" s="261"/>
      <c r="J1071" s="261"/>
      <c r="K1071" s="261"/>
      <c r="L1071" s="33"/>
      <c r="M1071" s="261"/>
      <c r="N1071" s="638"/>
      <c r="O1071" s="638"/>
      <c r="P1071" s="34"/>
      <c r="Q1071" s="35"/>
      <c r="R1071" s="36"/>
      <c r="S1071" s="37"/>
      <c r="T1071" s="21"/>
      <c r="U1071" s="495"/>
      <c r="V1071" s="38"/>
      <c r="W1071" s="21"/>
      <c r="X1071" s="21"/>
      <c r="Y1071" s="21"/>
      <c r="Z1071" s="779"/>
      <c r="AA1071" s="21"/>
      <c r="AB1071" s="30"/>
      <c r="AC1071" s="30"/>
      <c r="AD1071" s="30"/>
      <c r="AE1071" s="13"/>
      <c r="AF1071" s="13"/>
      <c r="AG1071" s="13"/>
      <c r="AH1071" s="13"/>
      <c r="AI1071" s="13"/>
      <c r="AJ1071" s="13"/>
      <c r="AK1071" s="13"/>
      <c r="AL1071" s="13"/>
      <c r="AM1071" s="13"/>
      <c r="AN1071" s="30"/>
      <c r="AO1071" s="31"/>
      <c r="AP1071" s="39"/>
      <c r="AQ1071" s="39"/>
      <c r="AR1071" s="31"/>
      <c r="AS1071" s="39"/>
      <c r="AT1071" s="39"/>
      <c r="AU1071" s="39"/>
      <c r="AV1071" s="39"/>
      <c r="AW1071" s="39"/>
      <c r="AX1071" s="13"/>
      <c r="AY1071" s="13"/>
      <c r="AZ1071" s="13"/>
      <c r="BA1071" s="13"/>
      <c r="BB1071" s="291"/>
      <c r="BC1071" s="302"/>
      <c r="BI1071" s="287"/>
    </row>
    <row r="1072" spans="1:61" s="282" customFormat="1">
      <c r="A1072" s="31"/>
      <c r="B1072" s="31"/>
      <c r="C1072" s="166"/>
      <c r="D1072" s="261"/>
      <c r="E1072" s="261"/>
      <c r="F1072" s="261"/>
      <c r="G1072" s="261"/>
      <c r="H1072" s="261"/>
      <c r="I1072" s="261"/>
      <c r="J1072" s="261"/>
      <c r="K1072" s="261"/>
      <c r="L1072" s="33"/>
      <c r="M1072" s="261"/>
      <c r="N1072" s="638"/>
      <c r="O1072" s="638"/>
      <c r="P1072" s="34"/>
      <c r="Q1072" s="35"/>
      <c r="R1072" s="36"/>
      <c r="S1072" s="37"/>
      <c r="T1072" s="21"/>
      <c r="U1072" s="495"/>
      <c r="V1072" s="38"/>
      <c r="W1072" s="21"/>
      <c r="X1072" s="21"/>
      <c r="Y1072" s="21"/>
      <c r="Z1072" s="779"/>
      <c r="AA1072" s="21"/>
      <c r="AB1072" s="30"/>
      <c r="AC1072" s="30"/>
      <c r="AD1072" s="30"/>
      <c r="AE1072" s="13"/>
      <c r="AF1072" s="13"/>
      <c r="AG1072" s="13"/>
      <c r="AH1072" s="13"/>
      <c r="AI1072" s="13"/>
      <c r="AJ1072" s="13"/>
      <c r="AK1072" s="13"/>
      <c r="AL1072" s="13"/>
      <c r="AM1072" s="13"/>
      <c r="AN1072" s="30"/>
      <c r="AO1072" s="31"/>
      <c r="AP1072" s="39"/>
      <c r="AQ1072" s="39"/>
      <c r="AR1072" s="31"/>
      <c r="AS1072" s="39"/>
      <c r="AT1072" s="39"/>
      <c r="AU1072" s="39"/>
      <c r="AV1072" s="39"/>
      <c r="AW1072" s="39"/>
      <c r="AX1072" s="13"/>
      <c r="AY1072" s="13"/>
      <c r="AZ1072" s="13"/>
      <c r="BA1072" s="13"/>
      <c r="BB1072" s="291"/>
      <c r="BC1072" s="302"/>
      <c r="BI1072" s="287"/>
    </row>
    <row r="1073" spans="1:61" s="282" customFormat="1">
      <c r="A1073" s="31"/>
      <c r="B1073" s="31"/>
      <c r="C1073" s="166"/>
      <c r="D1073" s="261"/>
      <c r="E1073" s="261"/>
      <c r="F1073" s="261"/>
      <c r="G1073" s="261"/>
      <c r="H1073" s="261"/>
      <c r="I1073" s="261"/>
      <c r="J1073" s="261"/>
      <c r="K1073" s="261"/>
      <c r="L1073" s="33"/>
      <c r="M1073" s="261"/>
      <c r="N1073" s="638"/>
      <c r="O1073" s="638"/>
      <c r="P1073" s="34"/>
      <c r="Q1073" s="35"/>
      <c r="R1073" s="36"/>
      <c r="S1073" s="37"/>
      <c r="T1073" s="21"/>
      <c r="U1073" s="495"/>
      <c r="V1073" s="38"/>
      <c r="W1073" s="21"/>
      <c r="X1073" s="21"/>
      <c r="Y1073" s="21"/>
      <c r="Z1073" s="779"/>
      <c r="AA1073" s="21"/>
      <c r="AB1073" s="30"/>
      <c r="AC1073" s="30"/>
      <c r="AD1073" s="30"/>
      <c r="AE1073" s="13"/>
      <c r="AF1073" s="13"/>
      <c r="AG1073" s="13"/>
      <c r="AH1073" s="13"/>
      <c r="AI1073" s="13"/>
      <c r="AJ1073" s="13"/>
      <c r="AK1073" s="13"/>
      <c r="AL1073" s="13"/>
      <c r="AM1073" s="13"/>
      <c r="AN1073" s="30"/>
      <c r="AO1073" s="31"/>
      <c r="AP1073" s="39"/>
      <c r="AQ1073" s="39"/>
      <c r="AR1073" s="31"/>
      <c r="AS1073" s="39"/>
      <c r="AT1073" s="39"/>
      <c r="AU1073" s="39"/>
      <c r="AV1073" s="39"/>
      <c r="AW1073" s="39"/>
      <c r="AX1073" s="13"/>
      <c r="AY1073" s="13"/>
      <c r="AZ1073" s="13"/>
      <c r="BA1073" s="13"/>
      <c r="BB1073" s="291"/>
      <c r="BC1073" s="302"/>
      <c r="BI1073" s="287"/>
    </row>
    <row r="1074" spans="1:61" s="282" customFormat="1">
      <c r="A1074" s="31"/>
      <c r="B1074" s="31"/>
      <c r="C1074" s="166"/>
      <c r="D1074" s="261"/>
      <c r="E1074" s="261"/>
      <c r="F1074" s="261"/>
      <c r="G1074" s="261"/>
      <c r="H1074" s="261"/>
      <c r="I1074" s="261"/>
      <c r="J1074" s="261"/>
      <c r="K1074" s="261"/>
      <c r="L1074" s="33"/>
      <c r="M1074" s="261"/>
      <c r="N1074" s="638"/>
      <c r="O1074" s="638"/>
      <c r="P1074" s="34"/>
      <c r="Q1074" s="35"/>
      <c r="R1074" s="36"/>
      <c r="S1074" s="37"/>
      <c r="T1074" s="21"/>
      <c r="U1074" s="495"/>
      <c r="V1074" s="38"/>
      <c r="W1074" s="21"/>
      <c r="X1074" s="21"/>
      <c r="Y1074" s="21"/>
      <c r="Z1074" s="779"/>
      <c r="AA1074" s="21"/>
      <c r="AB1074" s="30"/>
      <c r="AC1074" s="30"/>
      <c r="AD1074" s="30"/>
      <c r="AE1074" s="13"/>
      <c r="AF1074" s="13"/>
      <c r="AG1074" s="13"/>
      <c r="AH1074" s="13"/>
      <c r="AI1074" s="13"/>
      <c r="AJ1074" s="13"/>
      <c r="AK1074" s="13"/>
      <c r="AL1074" s="13"/>
      <c r="AM1074" s="13"/>
      <c r="AN1074" s="30"/>
      <c r="AO1074" s="31"/>
      <c r="AP1074" s="39"/>
      <c r="AQ1074" s="39"/>
      <c r="AR1074" s="31"/>
      <c r="AS1074" s="39"/>
      <c r="AT1074" s="39"/>
      <c r="AU1074" s="39"/>
      <c r="AV1074" s="39"/>
      <c r="AW1074" s="39"/>
      <c r="AX1074" s="13"/>
      <c r="AY1074" s="13"/>
      <c r="AZ1074" s="13"/>
      <c r="BA1074" s="13"/>
      <c r="BB1074" s="291"/>
      <c r="BC1074" s="302"/>
      <c r="BI1074" s="287"/>
    </row>
    <row r="1075" spans="1:61" s="282" customFormat="1">
      <c r="A1075" s="31"/>
      <c r="B1075" s="31"/>
      <c r="C1075" s="166"/>
      <c r="D1075" s="261"/>
      <c r="E1075" s="261"/>
      <c r="F1075" s="261"/>
      <c r="G1075" s="261"/>
      <c r="H1075" s="261"/>
      <c r="I1075" s="261"/>
      <c r="J1075" s="261"/>
      <c r="K1075" s="261"/>
      <c r="L1075" s="33"/>
      <c r="M1075" s="261"/>
      <c r="N1075" s="638"/>
      <c r="O1075" s="638"/>
      <c r="P1075" s="34"/>
      <c r="Q1075" s="35"/>
      <c r="R1075" s="36"/>
      <c r="S1075" s="37"/>
      <c r="T1075" s="21"/>
      <c r="U1075" s="495"/>
      <c r="V1075" s="38"/>
      <c r="W1075" s="21"/>
      <c r="X1075" s="21"/>
      <c r="Y1075" s="21"/>
      <c r="Z1075" s="779"/>
      <c r="AA1075" s="21"/>
      <c r="AB1075" s="30"/>
      <c r="AC1075" s="30"/>
      <c r="AD1075" s="30"/>
      <c r="AE1075" s="13"/>
      <c r="AF1075" s="13"/>
      <c r="AG1075" s="13"/>
      <c r="AH1075" s="13"/>
      <c r="AI1075" s="13"/>
      <c r="AJ1075" s="13"/>
      <c r="AK1075" s="13"/>
      <c r="AL1075" s="13"/>
      <c r="AM1075" s="13"/>
      <c r="AN1075" s="30"/>
      <c r="AO1075" s="31"/>
      <c r="AP1075" s="39"/>
      <c r="AQ1075" s="39"/>
      <c r="AR1075" s="31"/>
      <c r="AS1075" s="39"/>
      <c r="AT1075" s="39"/>
      <c r="AU1075" s="39"/>
      <c r="AV1075" s="39"/>
      <c r="AW1075" s="39"/>
      <c r="AX1075" s="13"/>
      <c r="AY1075" s="13"/>
      <c r="AZ1075" s="13"/>
      <c r="BA1075" s="13"/>
      <c r="BB1075" s="291"/>
      <c r="BC1075" s="302"/>
      <c r="BI1075" s="287"/>
    </row>
    <row r="1076" spans="1:61" s="282" customFormat="1">
      <c r="A1076" s="31"/>
      <c r="B1076" s="31"/>
      <c r="C1076" s="166"/>
      <c r="D1076" s="261"/>
      <c r="E1076" s="261"/>
      <c r="F1076" s="261"/>
      <c r="G1076" s="261"/>
      <c r="H1076" s="261"/>
      <c r="I1076" s="261"/>
      <c r="J1076" s="261"/>
      <c r="K1076" s="261"/>
      <c r="L1076" s="33"/>
      <c r="M1076" s="261"/>
      <c r="N1076" s="638"/>
      <c r="O1076" s="638"/>
      <c r="P1076" s="34"/>
      <c r="Q1076" s="35"/>
      <c r="R1076" s="36"/>
      <c r="S1076" s="37"/>
      <c r="T1076" s="21"/>
      <c r="U1076" s="495"/>
      <c r="V1076" s="38"/>
      <c r="W1076" s="21"/>
      <c r="X1076" s="21"/>
      <c r="Y1076" s="21"/>
      <c r="Z1076" s="779"/>
      <c r="AA1076" s="21"/>
      <c r="AB1076" s="30"/>
      <c r="AC1076" s="30"/>
      <c r="AD1076" s="30"/>
      <c r="AE1076" s="13"/>
      <c r="AF1076" s="13"/>
      <c r="AG1076" s="13"/>
      <c r="AH1076" s="13"/>
      <c r="AI1076" s="13"/>
      <c r="AJ1076" s="13"/>
      <c r="AK1076" s="13"/>
      <c r="AL1076" s="13"/>
      <c r="AM1076" s="13"/>
      <c r="AN1076" s="30"/>
      <c r="AO1076" s="31"/>
      <c r="AP1076" s="39"/>
      <c r="AQ1076" s="39"/>
      <c r="AR1076" s="31"/>
      <c r="AS1076" s="39"/>
      <c r="AT1076" s="39"/>
      <c r="AU1076" s="39"/>
      <c r="AV1076" s="39"/>
      <c r="AW1076" s="39"/>
      <c r="AX1076" s="13"/>
      <c r="AY1076" s="13"/>
      <c r="AZ1076" s="13"/>
      <c r="BA1076" s="13"/>
      <c r="BB1076" s="291"/>
      <c r="BC1076" s="302"/>
      <c r="BI1076" s="287"/>
    </row>
    <row r="1077" spans="1:61" s="282" customFormat="1">
      <c r="A1077" s="31"/>
      <c r="B1077" s="31"/>
      <c r="C1077" s="166"/>
      <c r="D1077" s="261"/>
      <c r="E1077" s="261"/>
      <c r="F1077" s="261"/>
      <c r="G1077" s="261"/>
      <c r="H1077" s="261"/>
      <c r="I1077" s="261"/>
      <c r="J1077" s="261"/>
      <c r="K1077" s="261"/>
      <c r="L1077" s="33"/>
      <c r="M1077" s="261"/>
      <c r="N1077" s="638"/>
      <c r="O1077" s="638"/>
      <c r="P1077" s="34"/>
      <c r="Q1077" s="35"/>
      <c r="R1077" s="36"/>
      <c r="S1077" s="37"/>
      <c r="T1077" s="21"/>
      <c r="U1077" s="495"/>
      <c r="V1077" s="38"/>
      <c r="W1077" s="21"/>
      <c r="X1077" s="21"/>
      <c r="Y1077" s="21"/>
      <c r="Z1077" s="779"/>
      <c r="AA1077" s="21"/>
      <c r="AB1077" s="30"/>
      <c r="AC1077" s="30"/>
      <c r="AD1077" s="30"/>
      <c r="AE1077" s="13"/>
      <c r="AF1077" s="13"/>
      <c r="AG1077" s="13"/>
      <c r="AH1077" s="13"/>
      <c r="AI1077" s="13"/>
      <c r="AJ1077" s="13"/>
      <c r="AK1077" s="13"/>
      <c r="AL1077" s="13"/>
      <c r="AM1077" s="13"/>
      <c r="AN1077" s="30"/>
      <c r="AO1077" s="31"/>
      <c r="AP1077" s="39"/>
      <c r="AQ1077" s="39"/>
      <c r="AR1077" s="31"/>
      <c r="AS1077" s="39"/>
      <c r="AT1077" s="39"/>
      <c r="AU1077" s="39"/>
      <c r="AV1077" s="39"/>
      <c r="AW1077" s="39"/>
      <c r="AX1077" s="13"/>
      <c r="AY1077" s="13"/>
      <c r="AZ1077" s="13"/>
      <c r="BA1077" s="13"/>
      <c r="BB1077" s="291"/>
      <c r="BC1077" s="302"/>
      <c r="BI1077" s="287"/>
    </row>
    <row r="1078" spans="1:61" s="282" customFormat="1">
      <c r="A1078" s="31"/>
      <c r="B1078" s="31"/>
      <c r="C1078" s="166"/>
      <c r="D1078" s="261"/>
      <c r="E1078" s="261"/>
      <c r="F1078" s="261"/>
      <c r="G1078" s="261"/>
      <c r="H1078" s="261"/>
      <c r="I1078" s="261"/>
      <c r="J1078" s="261"/>
      <c r="K1078" s="261"/>
      <c r="L1078" s="33"/>
      <c r="M1078" s="261"/>
      <c r="N1078" s="638"/>
      <c r="O1078" s="638"/>
      <c r="P1078" s="34"/>
      <c r="Q1078" s="35"/>
      <c r="R1078" s="36"/>
      <c r="S1078" s="37"/>
      <c r="T1078" s="21"/>
      <c r="U1078" s="495"/>
      <c r="V1078" s="38"/>
      <c r="W1078" s="21"/>
      <c r="X1078" s="21"/>
      <c r="Y1078" s="21"/>
      <c r="Z1078" s="779"/>
      <c r="AA1078" s="21"/>
      <c r="AB1078" s="30"/>
      <c r="AC1078" s="30"/>
      <c r="AD1078" s="30"/>
      <c r="AE1078" s="13"/>
      <c r="AF1078" s="13"/>
      <c r="AG1078" s="13"/>
      <c r="AH1078" s="13"/>
      <c r="AI1078" s="13"/>
      <c r="AJ1078" s="13"/>
      <c r="AK1078" s="13"/>
      <c r="AL1078" s="13"/>
      <c r="AM1078" s="13"/>
      <c r="AN1078" s="30"/>
      <c r="AO1078" s="31"/>
      <c r="AP1078" s="39"/>
      <c r="AQ1078" s="39"/>
      <c r="AR1078" s="31"/>
      <c r="AS1078" s="39"/>
      <c r="AT1078" s="39"/>
      <c r="AU1078" s="39"/>
      <c r="AV1078" s="39"/>
      <c r="AW1078" s="39"/>
      <c r="AX1078" s="13"/>
      <c r="AY1078" s="13"/>
      <c r="AZ1078" s="13"/>
      <c r="BA1078" s="13"/>
      <c r="BB1078" s="291"/>
      <c r="BC1078" s="302"/>
      <c r="BI1078" s="287"/>
    </row>
    <row r="1079" spans="1:61" s="282" customFormat="1">
      <c r="A1079" s="31"/>
      <c r="B1079" s="31"/>
      <c r="C1079" s="166"/>
      <c r="D1079" s="261"/>
      <c r="E1079" s="261"/>
      <c r="F1079" s="261"/>
      <c r="G1079" s="261"/>
      <c r="H1079" s="261"/>
      <c r="I1079" s="261"/>
      <c r="J1079" s="261"/>
      <c r="K1079" s="261"/>
      <c r="L1079" s="33"/>
      <c r="M1079" s="261"/>
      <c r="N1079" s="638"/>
      <c r="O1079" s="638"/>
      <c r="P1079" s="34"/>
      <c r="Q1079" s="35"/>
      <c r="R1079" s="36"/>
      <c r="S1079" s="37"/>
      <c r="T1079" s="21"/>
      <c r="U1079" s="495"/>
      <c r="V1079" s="38"/>
      <c r="W1079" s="21"/>
      <c r="X1079" s="21"/>
      <c r="Y1079" s="21"/>
      <c r="Z1079" s="779"/>
      <c r="AA1079" s="21"/>
      <c r="AB1079" s="30"/>
      <c r="AC1079" s="30"/>
      <c r="AD1079" s="30"/>
      <c r="AE1079" s="13"/>
      <c r="AF1079" s="13"/>
      <c r="AG1079" s="13"/>
      <c r="AH1079" s="13"/>
      <c r="AI1079" s="13"/>
      <c r="AJ1079" s="13"/>
      <c r="AK1079" s="13"/>
      <c r="AL1079" s="13"/>
      <c r="AM1079" s="13"/>
      <c r="AN1079" s="30"/>
      <c r="AO1079" s="31"/>
      <c r="AP1079" s="39"/>
      <c r="AQ1079" s="39"/>
      <c r="AR1079" s="31"/>
      <c r="AS1079" s="39"/>
      <c r="AT1079" s="39"/>
      <c r="AU1079" s="39"/>
      <c r="AV1079" s="39"/>
      <c r="AW1079" s="39"/>
      <c r="AX1079" s="13"/>
      <c r="AY1079" s="13"/>
      <c r="AZ1079" s="13"/>
      <c r="BA1079" s="13"/>
      <c r="BB1079" s="291"/>
      <c r="BC1079" s="302"/>
      <c r="BI1079" s="287"/>
    </row>
    <row r="1080" spans="1:61" s="282" customFormat="1">
      <c r="A1080" s="31"/>
      <c r="B1080" s="31"/>
      <c r="C1080" s="166"/>
      <c r="D1080" s="261"/>
      <c r="E1080" s="261"/>
      <c r="F1080" s="261"/>
      <c r="G1080" s="261"/>
      <c r="H1080" s="261"/>
      <c r="I1080" s="261"/>
      <c r="J1080" s="261"/>
      <c r="K1080" s="261"/>
      <c r="L1080" s="33"/>
      <c r="M1080" s="261"/>
      <c r="N1080" s="638"/>
      <c r="O1080" s="638"/>
      <c r="P1080" s="34"/>
      <c r="Q1080" s="35"/>
      <c r="R1080" s="36"/>
      <c r="S1080" s="37"/>
      <c r="T1080" s="21"/>
      <c r="U1080" s="495"/>
      <c r="V1080" s="38"/>
      <c r="W1080" s="21"/>
      <c r="X1080" s="21"/>
      <c r="Y1080" s="21"/>
      <c r="Z1080" s="779"/>
      <c r="AA1080" s="21"/>
      <c r="AB1080" s="30"/>
      <c r="AC1080" s="30"/>
      <c r="AD1080" s="30"/>
      <c r="AE1080" s="13"/>
      <c r="AF1080" s="13"/>
      <c r="AG1080" s="13"/>
      <c r="AH1080" s="13"/>
      <c r="AI1080" s="13"/>
      <c r="AJ1080" s="13"/>
      <c r="AK1080" s="13"/>
      <c r="AL1080" s="13"/>
      <c r="AM1080" s="13"/>
      <c r="AN1080" s="30"/>
      <c r="AO1080" s="31"/>
      <c r="AP1080" s="39"/>
      <c r="AQ1080" s="39"/>
      <c r="AR1080" s="31"/>
      <c r="AS1080" s="39"/>
      <c r="AT1080" s="39"/>
      <c r="AU1080" s="39"/>
      <c r="AV1080" s="39"/>
      <c r="AW1080" s="39"/>
      <c r="AX1080" s="13"/>
      <c r="AY1080" s="13"/>
      <c r="AZ1080" s="13"/>
      <c r="BA1080" s="13"/>
      <c r="BB1080" s="291"/>
      <c r="BC1080" s="302"/>
      <c r="BI1080" s="287"/>
    </row>
    <row r="1081" spans="1:61" s="282" customFormat="1">
      <c r="A1081" s="31"/>
      <c r="B1081" s="31"/>
      <c r="C1081" s="166"/>
      <c r="D1081" s="261"/>
      <c r="E1081" s="261"/>
      <c r="F1081" s="261"/>
      <c r="G1081" s="261"/>
      <c r="H1081" s="261"/>
      <c r="I1081" s="261"/>
      <c r="J1081" s="261"/>
      <c r="K1081" s="261"/>
      <c r="L1081" s="33"/>
      <c r="M1081" s="261"/>
      <c r="N1081" s="638"/>
      <c r="O1081" s="638"/>
      <c r="P1081" s="34"/>
      <c r="Q1081" s="35"/>
      <c r="R1081" s="36"/>
      <c r="S1081" s="37"/>
      <c r="T1081" s="21"/>
      <c r="U1081" s="495"/>
      <c r="V1081" s="38"/>
      <c r="W1081" s="21"/>
      <c r="X1081" s="21"/>
      <c r="Y1081" s="21"/>
      <c r="Z1081" s="779"/>
      <c r="AA1081" s="21"/>
      <c r="AB1081" s="30"/>
      <c r="AC1081" s="30"/>
      <c r="AD1081" s="30"/>
      <c r="AE1081" s="13"/>
      <c r="AF1081" s="13"/>
      <c r="AG1081" s="13"/>
      <c r="AH1081" s="13"/>
      <c r="AI1081" s="13"/>
      <c r="AJ1081" s="13"/>
      <c r="AK1081" s="13"/>
      <c r="AL1081" s="13"/>
      <c r="AM1081" s="13"/>
      <c r="AN1081" s="30"/>
      <c r="AO1081" s="31"/>
      <c r="AP1081" s="39"/>
      <c r="AQ1081" s="39"/>
      <c r="AR1081" s="31"/>
      <c r="AS1081" s="39"/>
      <c r="AT1081" s="39"/>
      <c r="AU1081" s="39"/>
      <c r="AV1081" s="39"/>
      <c r="AW1081" s="39"/>
      <c r="AX1081" s="13"/>
      <c r="AY1081" s="13"/>
      <c r="AZ1081" s="13"/>
      <c r="BA1081" s="13"/>
      <c r="BB1081" s="291"/>
      <c r="BC1081" s="302"/>
      <c r="BI1081" s="287"/>
    </row>
    <row r="1082" spans="1:61" s="282" customFormat="1">
      <c r="A1082" s="31"/>
      <c r="B1082" s="31"/>
      <c r="C1082" s="166"/>
      <c r="D1082" s="261"/>
      <c r="E1082" s="261"/>
      <c r="F1082" s="261"/>
      <c r="G1082" s="261"/>
      <c r="H1082" s="261"/>
      <c r="I1082" s="261"/>
      <c r="J1082" s="261"/>
      <c r="K1082" s="261"/>
      <c r="L1082" s="33"/>
      <c r="M1082" s="261"/>
      <c r="N1082" s="638"/>
      <c r="O1082" s="638"/>
      <c r="P1082" s="34"/>
      <c r="Q1082" s="35"/>
      <c r="R1082" s="36"/>
      <c r="S1082" s="37"/>
      <c r="T1082" s="21"/>
      <c r="U1082" s="495"/>
      <c r="V1082" s="38"/>
      <c r="W1082" s="21"/>
      <c r="X1082" s="21"/>
      <c r="Y1082" s="21"/>
      <c r="Z1082" s="779"/>
      <c r="AA1082" s="21"/>
      <c r="AB1082" s="30"/>
      <c r="AC1082" s="30"/>
      <c r="AD1082" s="30"/>
      <c r="AE1082" s="13"/>
      <c r="AF1082" s="13"/>
      <c r="AG1082" s="13"/>
      <c r="AH1082" s="13"/>
      <c r="AI1082" s="13"/>
      <c r="AJ1082" s="13"/>
      <c r="AK1082" s="13"/>
      <c r="AL1082" s="13"/>
      <c r="AM1082" s="13"/>
      <c r="AN1082" s="30"/>
      <c r="AO1082" s="31"/>
      <c r="AP1082" s="39"/>
      <c r="AQ1082" s="39"/>
      <c r="AR1082" s="31"/>
      <c r="AS1082" s="39"/>
      <c r="AT1082" s="39"/>
      <c r="AU1082" s="39"/>
      <c r="AV1082" s="39"/>
      <c r="AW1082" s="39"/>
      <c r="AX1082" s="13"/>
      <c r="AY1082" s="13"/>
      <c r="AZ1082" s="13"/>
      <c r="BA1082" s="13"/>
      <c r="BB1082" s="291"/>
      <c r="BC1082" s="302"/>
      <c r="BI1082" s="287"/>
    </row>
    <row r="1083" spans="1:61" s="282" customFormat="1">
      <c r="A1083" s="31"/>
      <c r="B1083" s="31"/>
      <c r="C1083" s="166"/>
      <c r="D1083" s="261"/>
      <c r="E1083" s="261"/>
      <c r="F1083" s="261"/>
      <c r="G1083" s="261"/>
      <c r="H1083" s="261"/>
      <c r="I1083" s="261"/>
      <c r="J1083" s="261"/>
      <c r="K1083" s="261"/>
      <c r="L1083" s="33"/>
      <c r="M1083" s="261"/>
      <c r="N1083" s="638"/>
      <c r="O1083" s="638"/>
      <c r="P1083" s="34"/>
      <c r="Q1083" s="35"/>
      <c r="R1083" s="36"/>
      <c r="S1083" s="37"/>
      <c r="T1083" s="21"/>
      <c r="U1083" s="495"/>
      <c r="V1083" s="38"/>
      <c r="W1083" s="21"/>
      <c r="X1083" s="21"/>
      <c r="Y1083" s="21"/>
      <c r="Z1083" s="779"/>
      <c r="AA1083" s="21"/>
      <c r="AB1083" s="30"/>
      <c r="AC1083" s="30"/>
      <c r="AD1083" s="30"/>
      <c r="AE1083" s="13"/>
      <c r="AF1083" s="13"/>
      <c r="AG1083" s="13"/>
      <c r="AH1083" s="13"/>
      <c r="AI1083" s="13"/>
      <c r="AJ1083" s="13"/>
      <c r="AK1083" s="13"/>
      <c r="AL1083" s="13"/>
      <c r="AM1083" s="13"/>
      <c r="AN1083" s="30"/>
      <c r="AO1083" s="31"/>
      <c r="AP1083" s="39"/>
      <c r="AQ1083" s="39"/>
      <c r="AR1083" s="31"/>
      <c r="AS1083" s="39"/>
      <c r="AT1083" s="39"/>
      <c r="AU1083" s="39"/>
      <c r="AV1083" s="39"/>
      <c r="AW1083" s="39"/>
      <c r="AX1083" s="13"/>
      <c r="AY1083" s="13"/>
      <c r="AZ1083" s="13"/>
      <c r="BA1083" s="13"/>
      <c r="BB1083" s="291"/>
      <c r="BC1083" s="302"/>
      <c r="BI1083" s="287"/>
    </row>
    <row r="1084" spans="1:61" s="282" customFormat="1">
      <c r="A1084" s="31"/>
      <c r="B1084" s="31"/>
      <c r="C1084" s="166"/>
      <c r="D1084" s="261"/>
      <c r="E1084" s="261"/>
      <c r="F1084" s="261"/>
      <c r="G1084" s="261"/>
      <c r="H1084" s="261"/>
      <c r="I1084" s="261"/>
      <c r="J1084" s="261"/>
      <c r="K1084" s="261"/>
      <c r="L1084" s="33"/>
      <c r="M1084" s="261"/>
      <c r="N1084" s="638"/>
      <c r="O1084" s="638"/>
      <c r="P1084" s="34"/>
      <c r="Q1084" s="35"/>
      <c r="R1084" s="36"/>
      <c r="S1084" s="37"/>
      <c r="T1084" s="21"/>
      <c r="U1084" s="495"/>
      <c r="V1084" s="38"/>
      <c r="W1084" s="21"/>
      <c r="X1084" s="21"/>
      <c r="Y1084" s="21"/>
      <c r="Z1084" s="779"/>
      <c r="AA1084" s="21"/>
      <c r="AB1084" s="30"/>
      <c r="AC1084" s="30"/>
      <c r="AD1084" s="30"/>
      <c r="AE1084" s="13"/>
      <c r="AF1084" s="13"/>
      <c r="AG1084" s="13"/>
      <c r="AH1084" s="13"/>
      <c r="AI1084" s="13"/>
      <c r="AJ1084" s="13"/>
      <c r="AK1084" s="13"/>
      <c r="AL1084" s="13"/>
      <c r="AM1084" s="13"/>
      <c r="AN1084" s="30"/>
      <c r="AO1084" s="31"/>
      <c r="AP1084" s="39"/>
      <c r="AQ1084" s="39"/>
      <c r="AR1084" s="31"/>
      <c r="AS1084" s="39"/>
      <c r="AT1084" s="39"/>
      <c r="AU1084" s="39"/>
      <c r="AV1084" s="39"/>
      <c r="AW1084" s="39"/>
      <c r="AX1084" s="13"/>
      <c r="AY1084" s="13"/>
      <c r="AZ1084" s="13"/>
      <c r="BA1084" s="13"/>
      <c r="BB1084" s="291"/>
      <c r="BC1084" s="302"/>
      <c r="BI1084" s="287"/>
    </row>
    <row r="1085" spans="1:61" s="282" customFormat="1">
      <c r="A1085" s="31"/>
      <c r="B1085" s="31"/>
      <c r="C1085" s="166"/>
      <c r="D1085" s="261"/>
      <c r="E1085" s="261"/>
      <c r="F1085" s="261"/>
      <c r="G1085" s="261"/>
      <c r="H1085" s="261"/>
      <c r="I1085" s="261"/>
      <c r="J1085" s="261"/>
      <c r="K1085" s="261"/>
      <c r="L1085" s="33"/>
      <c r="M1085" s="261"/>
      <c r="N1085" s="638"/>
      <c r="O1085" s="638"/>
      <c r="P1085" s="34"/>
      <c r="Q1085" s="35"/>
      <c r="R1085" s="36"/>
      <c r="S1085" s="37"/>
      <c r="T1085" s="21"/>
      <c r="U1085" s="495"/>
      <c r="V1085" s="38"/>
      <c r="W1085" s="21"/>
      <c r="X1085" s="21"/>
      <c r="Y1085" s="21"/>
      <c r="Z1085" s="779"/>
      <c r="AA1085" s="21"/>
      <c r="AB1085" s="30"/>
      <c r="AC1085" s="30"/>
      <c r="AD1085" s="30"/>
      <c r="AE1085" s="13"/>
      <c r="AF1085" s="13"/>
      <c r="AG1085" s="13"/>
      <c r="AH1085" s="13"/>
      <c r="AI1085" s="13"/>
      <c r="AJ1085" s="13"/>
      <c r="AK1085" s="13"/>
      <c r="AL1085" s="13"/>
      <c r="AM1085" s="13"/>
      <c r="AN1085" s="30"/>
      <c r="AO1085" s="31"/>
      <c r="AP1085" s="39"/>
      <c r="AQ1085" s="39"/>
      <c r="AR1085" s="31"/>
      <c r="AS1085" s="39"/>
      <c r="AT1085" s="39"/>
      <c r="AU1085" s="39"/>
      <c r="AV1085" s="39"/>
      <c r="AW1085" s="39"/>
      <c r="AX1085" s="13"/>
      <c r="AY1085" s="13"/>
      <c r="AZ1085" s="13"/>
      <c r="BA1085" s="13"/>
      <c r="BB1085" s="291"/>
      <c r="BC1085" s="302"/>
      <c r="BI1085" s="287"/>
    </row>
    <row r="1086" spans="1:61" s="282" customFormat="1">
      <c r="A1086" s="31"/>
      <c r="B1086" s="31"/>
      <c r="C1086" s="166"/>
      <c r="D1086" s="261"/>
      <c r="E1086" s="261"/>
      <c r="F1086" s="261"/>
      <c r="G1086" s="261"/>
      <c r="H1086" s="261"/>
      <c r="I1086" s="261"/>
      <c r="J1086" s="261"/>
      <c r="K1086" s="261"/>
      <c r="L1086" s="33"/>
      <c r="M1086" s="261"/>
      <c r="N1086" s="638"/>
      <c r="O1086" s="638"/>
      <c r="P1086" s="34"/>
      <c r="Q1086" s="35"/>
      <c r="R1086" s="36"/>
      <c r="S1086" s="37"/>
      <c r="T1086" s="21"/>
      <c r="U1086" s="495"/>
      <c r="V1086" s="38"/>
      <c r="W1086" s="21"/>
      <c r="X1086" s="21"/>
      <c r="Y1086" s="21"/>
      <c r="Z1086" s="779"/>
      <c r="AA1086" s="21"/>
      <c r="AB1086" s="30"/>
      <c r="AC1086" s="30"/>
      <c r="AD1086" s="30"/>
      <c r="AE1086" s="13"/>
      <c r="AF1086" s="13"/>
      <c r="AG1086" s="13"/>
      <c r="AH1086" s="13"/>
      <c r="AI1086" s="13"/>
      <c r="AJ1086" s="13"/>
      <c r="AK1086" s="13"/>
      <c r="AL1086" s="13"/>
      <c r="AM1086" s="13"/>
      <c r="AN1086" s="30"/>
      <c r="AO1086" s="31"/>
      <c r="AP1086" s="39"/>
      <c r="AQ1086" s="39"/>
      <c r="AR1086" s="31"/>
      <c r="AS1086" s="39"/>
      <c r="AT1086" s="39"/>
      <c r="AU1086" s="39"/>
      <c r="AV1086" s="39"/>
      <c r="AW1086" s="39"/>
      <c r="AX1086" s="13"/>
      <c r="AY1086" s="13"/>
      <c r="AZ1086" s="13"/>
      <c r="BA1086" s="13"/>
      <c r="BB1086" s="291"/>
      <c r="BC1086" s="302"/>
      <c r="BI1086" s="287"/>
    </row>
    <row r="1087" spans="1:61" s="282" customFormat="1">
      <c r="A1087" s="31"/>
      <c r="B1087" s="31"/>
      <c r="C1087" s="166"/>
      <c r="D1087" s="261"/>
      <c r="E1087" s="261"/>
      <c r="F1087" s="261"/>
      <c r="G1087" s="261"/>
      <c r="H1087" s="261"/>
      <c r="I1087" s="261"/>
      <c r="J1087" s="261"/>
      <c r="K1087" s="261"/>
      <c r="L1087" s="33"/>
      <c r="M1087" s="261"/>
      <c r="N1087" s="638"/>
      <c r="O1087" s="638"/>
      <c r="P1087" s="34"/>
      <c r="Q1087" s="35"/>
      <c r="R1087" s="36"/>
      <c r="S1087" s="37"/>
      <c r="T1087" s="21"/>
      <c r="U1087" s="495"/>
      <c r="V1087" s="38"/>
      <c r="W1087" s="21"/>
      <c r="X1087" s="21"/>
      <c r="Y1087" s="21"/>
      <c r="Z1087" s="779"/>
      <c r="AA1087" s="21"/>
      <c r="AB1087" s="30"/>
      <c r="AC1087" s="30"/>
      <c r="AD1087" s="30"/>
      <c r="AE1087" s="13"/>
      <c r="AF1087" s="13"/>
      <c r="AG1087" s="13"/>
      <c r="AH1087" s="13"/>
      <c r="AI1087" s="13"/>
      <c r="AJ1087" s="13"/>
      <c r="AK1087" s="13"/>
      <c r="AL1087" s="13"/>
      <c r="AM1087" s="13"/>
      <c r="AN1087" s="30"/>
      <c r="AO1087" s="31"/>
      <c r="AP1087" s="39"/>
      <c r="AQ1087" s="39"/>
      <c r="AR1087" s="31"/>
      <c r="AS1087" s="39"/>
      <c r="AT1087" s="39"/>
      <c r="AU1087" s="39"/>
      <c r="AV1087" s="39"/>
      <c r="AW1087" s="39"/>
      <c r="AX1087" s="13"/>
      <c r="AY1087" s="13"/>
      <c r="AZ1087" s="13"/>
      <c r="BA1087" s="13"/>
      <c r="BB1087" s="291"/>
      <c r="BC1087" s="302"/>
      <c r="BI1087" s="287"/>
    </row>
    <row r="1088" spans="1:61" s="282" customFormat="1">
      <c r="A1088" s="31"/>
      <c r="B1088" s="31"/>
      <c r="C1088" s="166"/>
      <c r="D1088" s="261"/>
      <c r="E1088" s="261"/>
      <c r="F1088" s="261"/>
      <c r="G1088" s="261"/>
      <c r="H1088" s="261"/>
      <c r="I1088" s="261"/>
      <c r="J1088" s="261"/>
      <c r="K1088" s="261"/>
      <c r="L1088" s="33"/>
      <c r="M1088" s="261"/>
      <c r="N1088" s="638"/>
      <c r="O1088" s="638"/>
      <c r="P1088" s="34"/>
      <c r="Q1088" s="35"/>
      <c r="R1088" s="36"/>
      <c r="S1088" s="37"/>
      <c r="T1088" s="21"/>
      <c r="U1088" s="495"/>
      <c r="V1088" s="38"/>
      <c r="W1088" s="21"/>
      <c r="X1088" s="21"/>
      <c r="Y1088" s="21"/>
      <c r="Z1088" s="779"/>
      <c r="AA1088" s="21"/>
      <c r="AB1088" s="30"/>
      <c r="AC1088" s="30"/>
      <c r="AD1088" s="30"/>
      <c r="AE1088" s="13"/>
      <c r="AF1088" s="13"/>
      <c r="AG1088" s="13"/>
      <c r="AH1088" s="13"/>
      <c r="AI1088" s="13"/>
      <c r="AJ1088" s="13"/>
      <c r="AK1088" s="13"/>
      <c r="AL1088" s="13"/>
      <c r="AM1088" s="13"/>
      <c r="AN1088" s="30"/>
      <c r="AO1088" s="31"/>
      <c r="AP1088" s="39"/>
      <c r="AQ1088" s="39"/>
      <c r="AR1088" s="31"/>
      <c r="AS1088" s="39"/>
      <c r="AT1088" s="39"/>
      <c r="AU1088" s="39"/>
      <c r="AV1088" s="39"/>
      <c r="AW1088" s="39"/>
      <c r="AX1088" s="13"/>
      <c r="AY1088" s="13"/>
      <c r="AZ1088" s="13"/>
      <c r="BA1088" s="13"/>
      <c r="BB1088" s="291"/>
      <c r="BC1088" s="302"/>
      <c r="BI1088" s="287"/>
    </row>
    <row r="1089" spans="1:61" s="282" customFormat="1">
      <c r="A1089" s="31"/>
      <c r="B1089" s="31"/>
      <c r="C1089" s="166"/>
      <c r="D1089" s="261"/>
      <c r="E1089" s="261"/>
      <c r="F1089" s="261"/>
      <c r="G1089" s="261"/>
      <c r="H1089" s="261"/>
      <c r="I1089" s="261"/>
      <c r="J1089" s="261"/>
      <c r="K1089" s="261"/>
      <c r="L1089" s="33"/>
      <c r="M1089" s="261"/>
      <c r="N1089" s="638"/>
      <c r="O1089" s="638"/>
      <c r="P1089" s="34"/>
      <c r="Q1089" s="35"/>
      <c r="R1089" s="36"/>
      <c r="S1089" s="37"/>
      <c r="T1089" s="21"/>
      <c r="U1089" s="495"/>
      <c r="V1089" s="38"/>
      <c r="W1089" s="21"/>
      <c r="X1089" s="21"/>
      <c r="Y1089" s="21"/>
      <c r="Z1089" s="779"/>
      <c r="AA1089" s="21"/>
      <c r="AB1089" s="30"/>
      <c r="AC1089" s="30"/>
      <c r="AD1089" s="30"/>
      <c r="AE1089" s="13"/>
      <c r="AF1089" s="13"/>
      <c r="AG1089" s="13"/>
      <c r="AH1089" s="13"/>
      <c r="AI1089" s="13"/>
      <c r="AJ1089" s="13"/>
      <c r="AK1089" s="13"/>
      <c r="AL1089" s="13"/>
      <c r="AM1089" s="13"/>
      <c r="AN1089" s="30"/>
      <c r="AO1089" s="31"/>
      <c r="AP1089" s="39"/>
      <c r="AQ1089" s="39"/>
      <c r="AR1089" s="31"/>
      <c r="AS1089" s="39"/>
      <c r="AT1089" s="39"/>
      <c r="AU1089" s="39"/>
      <c r="AV1089" s="39"/>
      <c r="AW1089" s="39"/>
      <c r="AX1089" s="13"/>
      <c r="AY1089" s="13"/>
      <c r="AZ1089" s="13"/>
      <c r="BA1089" s="13"/>
      <c r="BB1089" s="291"/>
      <c r="BC1089" s="302"/>
      <c r="BI1089" s="287"/>
    </row>
    <row r="1090" spans="1:61" s="282" customFormat="1">
      <c r="A1090" s="31"/>
      <c r="B1090" s="31"/>
      <c r="C1090" s="166"/>
      <c r="D1090" s="261"/>
      <c r="E1090" s="261"/>
      <c r="F1090" s="261"/>
      <c r="G1090" s="261"/>
      <c r="H1090" s="261"/>
      <c r="I1090" s="261"/>
      <c r="J1090" s="261"/>
      <c r="K1090" s="261"/>
      <c r="L1090" s="33"/>
      <c r="M1090" s="261"/>
      <c r="N1090" s="638"/>
      <c r="O1090" s="638"/>
      <c r="P1090" s="34"/>
      <c r="Q1090" s="35"/>
      <c r="R1090" s="36"/>
      <c r="S1090" s="37"/>
      <c r="T1090" s="21"/>
      <c r="U1090" s="495"/>
      <c r="V1090" s="38"/>
      <c r="W1090" s="21"/>
      <c r="X1090" s="21"/>
      <c r="Y1090" s="21"/>
      <c r="Z1090" s="779"/>
      <c r="AA1090" s="21"/>
      <c r="AB1090" s="30"/>
      <c r="AC1090" s="30"/>
      <c r="AD1090" s="30"/>
      <c r="AE1090" s="13"/>
      <c r="AF1090" s="13"/>
      <c r="AG1090" s="13"/>
      <c r="AH1090" s="13"/>
      <c r="AI1090" s="13"/>
      <c r="AJ1090" s="13"/>
      <c r="AK1090" s="13"/>
      <c r="AL1090" s="13"/>
      <c r="AM1090" s="13"/>
      <c r="AN1090" s="30"/>
      <c r="AO1090" s="31"/>
      <c r="AP1090" s="39"/>
      <c r="AQ1090" s="39"/>
      <c r="AR1090" s="31"/>
      <c r="AS1090" s="39"/>
      <c r="AT1090" s="39"/>
      <c r="AU1090" s="39"/>
      <c r="AV1090" s="39"/>
      <c r="AW1090" s="39"/>
      <c r="AX1090" s="13"/>
      <c r="AY1090" s="13"/>
      <c r="AZ1090" s="13"/>
      <c r="BA1090" s="13"/>
      <c r="BB1090" s="291"/>
      <c r="BC1090" s="302"/>
      <c r="BI1090" s="287"/>
    </row>
    <row r="1091" spans="1:61" s="282" customFormat="1">
      <c r="A1091" s="31"/>
      <c r="B1091" s="31"/>
      <c r="C1091" s="166"/>
      <c r="D1091" s="261"/>
      <c r="E1091" s="261"/>
      <c r="F1091" s="261"/>
      <c r="G1091" s="261"/>
      <c r="H1091" s="261"/>
      <c r="I1091" s="261"/>
      <c r="J1091" s="261"/>
      <c r="K1091" s="261"/>
      <c r="L1091" s="33"/>
      <c r="M1091" s="261"/>
      <c r="N1091" s="638"/>
      <c r="O1091" s="638"/>
      <c r="P1091" s="34"/>
      <c r="Q1091" s="35"/>
      <c r="R1091" s="36"/>
      <c r="S1091" s="37"/>
      <c r="T1091" s="21"/>
      <c r="U1091" s="495"/>
      <c r="V1091" s="38"/>
      <c r="W1091" s="21"/>
      <c r="X1091" s="21"/>
      <c r="Y1091" s="21"/>
      <c r="Z1091" s="779"/>
      <c r="AA1091" s="21"/>
      <c r="AB1091" s="30"/>
      <c r="AC1091" s="30"/>
      <c r="AD1091" s="30"/>
      <c r="AE1091" s="13"/>
      <c r="AF1091" s="13"/>
      <c r="AG1091" s="13"/>
      <c r="AH1091" s="13"/>
      <c r="AI1091" s="13"/>
      <c r="AJ1091" s="13"/>
      <c r="AK1091" s="13"/>
      <c r="AL1091" s="13"/>
      <c r="AM1091" s="13"/>
      <c r="AN1091" s="30"/>
      <c r="AO1091" s="31"/>
      <c r="AP1091" s="39"/>
      <c r="AQ1091" s="39"/>
      <c r="AR1091" s="31"/>
      <c r="AS1091" s="39"/>
      <c r="AT1091" s="39"/>
      <c r="AU1091" s="39"/>
      <c r="AV1091" s="39"/>
      <c r="AW1091" s="39"/>
      <c r="AX1091" s="13"/>
      <c r="AY1091" s="13"/>
      <c r="AZ1091" s="13"/>
      <c r="BA1091" s="13"/>
      <c r="BB1091" s="291"/>
      <c r="BC1091" s="302"/>
      <c r="BI1091" s="287"/>
    </row>
    <row r="1092" spans="1:61" s="282" customFormat="1">
      <c r="A1092" s="31"/>
      <c r="B1092" s="31"/>
      <c r="C1092" s="166"/>
      <c r="D1092" s="261"/>
      <c r="E1092" s="261"/>
      <c r="F1092" s="261"/>
      <c r="G1092" s="261"/>
      <c r="H1092" s="261"/>
      <c r="I1092" s="261"/>
      <c r="J1092" s="261"/>
      <c r="K1092" s="261"/>
      <c r="L1092" s="33"/>
      <c r="M1092" s="261"/>
      <c r="N1092" s="638"/>
      <c r="O1092" s="638"/>
      <c r="P1092" s="34"/>
      <c r="Q1092" s="35"/>
      <c r="R1092" s="36"/>
      <c r="S1092" s="37"/>
      <c r="T1092" s="21"/>
      <c r="U1092" s="495"/>
      <c r="V1092" s="38"/>
      <c r="W1092" s="21"/>
      <c r="X1092" s="21"/>
      <c r="Y1092" s="21"/>
      <c r="Z1092" s="779"/>
      <c r="AA1092" s="21"/>
      <c r="AB1092" s="30"/>
      <c r="AC1092" s="30"/>
      <c r="AD1092" s="30"/>
      <c r="AE1092" s="13"/>
      <c r="AF1092" s="13"/>
      <c r="AG1092" s="13"/>
      <c r="AH1092" s="13"/>
      <c r="AI1092" s="13"/>
      <c r="AJ1092" s="13"/>
      <c r="AK1092" s="13"/>
      <c r="AL1092" s="13"/>
      <c r="AM1092" s="13"/>
      <c r="AN1092" s="30"/>
      <c r="AO1092" s="31"/>
      <c r="AP1092" s="39"/>
      <c r="AQ1092" s="39"/>
      <c r="AR1092" s="31"/>
      <c r="AS1092" s="39"/>
      <c r="AT1092" s="39"/>
      <c r="AU1092" s="39"/>
      <c r="AV1092" s="39"/>
      <c r="AW1092" s="39"/>
      <c r="AX1092" s="13"/>
      <c r="AY1092" s="13"/>
      <c r="AZ1092" s="13"/>
      <c r="BA1092" s="13"/>
      <c r="BB1092" s="291"/>
      <c r="BC1092" s="302"/>
      <c r="BI1092" s="287"/>
    </row>
    <row r="1093" spans="1:61" s="282" customFormat="1">
      <c r="A1093" s="31"/>
      <c r="B1093" s="31"/>
      <c r="C1093" s="166"/>
      <c r="D1093" s="261"/>
      <c r="E1093" s="261"/>
      <c r="F1093" s="261"/>
      <c r="G1093" s="261"/>
      <c r="H1093" s="261"/>
      <c r="I1093" s="261"/>
      <c r="J1093" s="261"/>
      <c r="K1093" s="261"/>
      <c r="L1093" s="33"/>
      <c r="M1093" s="261"/>
      <c r="N1093" s="638"/>
      <c r="O1093" s="638"/>
      <c r="P1093" s="34"/>
      <c r="Q1093" s="35"/>
      <c r="R1093" s="36"/>
      <c r="S1093" s="37"/>
      <c r="T1093" s="21"/>
      <c r="U1093" s="495"/>
      <c r="V1093" s="38"/>
      <c r="W1093" s="21"/>
      <c r="X1093" s="21"/>
      <c r="Y1093" s="21"/>
      <c r="Z1093" s="779"/>
      <c r="AA1093" s="21"/>
      <c r="AB1093" s="30"/>
      <c r="AC1093" s="30"/>
      <c r="AD1093" s="30"/>
      <c r="AE1093" s="13"/>
      <c r="AF1093" s="13"/>
      <c r="AG1093" s="13"/>
      <c r="AH1093" s="13"/>
      <c r="AI1093" s="13"/>
      <c r="AJ1093" s="13"/>
      <c r="AK1093" s="13"/>
      <c r="AL1093" s="13"/>
      <c r="AM1093" s="13"/>
      <c r="AN1093" s="30"/>
      <c r="AO1093" s="31"/>
      <c r="AP1093" s="39"/>
      <c r="AQ1093" s="39"/>
      <c r="AR1093" s="31"/>
      <c r="AS1093" s="39"/>
      <c r="AT1093" s="39"/>
      <c r="AU1093" s="39"/>
      <c r="AV1093" s="39"/>
      <c r="AW1093" s="39"/>
      <c r="AX1093" s="13"/>
      <c r="AY1093" s="13"/>
      <c r="AZ1093" s="13"/>
      <c r="BA1093" s="13"/>
      <c r="BB1093" s="291"/>
      <c r="BC1093" s="302"/>
      <c r="BI1093" s="287"/>
    </row>
    <row r="1094" spans="1:61" s="282" customFormat="1">
      <c r="A1094" s="31"/>
      <c r="B1094" s="31"/>
      <c r="C1094" s="166"/>
      <c r="D1094" s="261"/>
      <c r="E1094" s="261"/>
      <c r="F1094" s="261"/>
      <c r="G1094" s="261"/>
      <c r="H1094" s="261"/>
      <c r="I1094" s="261"/>
      <c r="J1094" s="261"/>
      <c r="K1094" s="261"/>
      <c r="L1094" s="33"/>
      <c r="M1094" s="261"/>
      <c r="N1094" s="638"/>
      <c r="O1094" s="638"/>
      <c r="P1094" s="34"/>
      <c r="Q1094" s="35"/>
      <c r="R1094" s="36"/>
      <c r="S1094" s="37"/>
      <c r="T1094" s="21"/>
      <c r="U1094" s="495"/>
      <c r="V1094" s="38"/>
      <c r="W1094" s="21"/>
      <c r="X1094" s="21"/>
      <c r="Y1094" s="21"/>
      <c r="Z1094" s="779"/>
      <c r="AA1094" s="21"/>
      <c r="AB1094" s="30"/>
      <c r="AC1094" s="30"/>
      <c r="AD1094" s="30"/>
      <c r="AE1094" s="13"/>
      <c r="AF1094" s="13"/>
      <c r="AG1094" s="13"/>
      <c r="AH1094" s="13"/>
      <c r="AI1094" s="13"/>
      <c r="AJ1094" s="13"/>
      <c r="AK1094" s="13"/>
      <c r="AL1094" s="13"/>
      <c r="AM1094" s="13"/>
      <c r="AN1094" s="30"/>
      <c r="AO1094" s="31"/>
      <c r="AP1094" s="39"/>
      <c r="AQ1094" s="39"/>
      <c r="AR1094" s="31"/>
      <c r="AS1094" s="39"/>
      <c r="AT1094" s="39"/>
      <c r="AU1094" s="39"/>
      <c r="AV1094" s="39"/>
      <c r="AW1094" s="39"/>
      <c r="AX1094" s="13"/>
      <c r="AY1094" s="13"/>
      <c r="AZ1094" s="13"/>
      <c r="BA1094" s="13"/>
      <c r="BB1094" s="291"/>
      <c r="BC1094" s="302"/>
      <c r="BI1094" s="287"/>
    </row>
    <row r="1095" spans="1:61" s="282" customFormat="1">
      <c r="A1095" s="31"/>
      <c r="B1095" s="31"/>
      <c r="C1095" s="166"/>
      <c r="D1095" s="261"/>
      <c r="E1095" s="261"/>
      <c r="F1095" s="261"/>
      <c r="G1095" s="261"/>
      <c r="H1095" s="261"/>
      <c r="I1095" s="261"/>
      <c r="J1095" s="261"/>
      <c r="K1095" s="261"/>
      <c r="L1095" s="33"/>
      <c r="M1095" s="261"/>
      <c r="N1095" s="638"/>
      <c r="O1095" s="638"/>
      <c r="P1095" s="34"/>
      <c r="Q1095" s="35"/>
      <c r="R1095" s="36"/>
      <c r="S1095" s="37"/>
      <c r="T1095" s="21"/>
      <c r="U1095" s="495"/>
      <c r="V1095" s="38"/>
      <c r="W1095" s="21"/>
      <c r="X1095" s="21"/>
      <c r="Y1095" s="21"/>
      <c r="Z1095" s="779"/>
      <c r="AA1095" s="21"/>
      <c r="AB1095" s="30"/>
      <c r="AC1095" s="30"/>
      <c r="AD1095" s="30"/>
      <c r="AE1095" s="13"/>
      <c r="AF1095" s="13"/>
      <c r="AG1095" s="13"/>
      <c r="AH1095" s="13"/>
      <c r="AI1095" s="13"/>
      <c r="AJ1095" s="13"/>
      <c r="AK1095" s="13"/>
      <c r="AL1095" s="13"/>
      <c r="AM1095" s="13"/>
      <c r="AN1095" s="30"/>
      <c r="AO1095" s="31"/>
      <c r="AP1095" s="39"/>
      <c r="AQ1095" s="39"/>
      <c r="AR1095" s="31"/>
      <c r="AS1095" s="39"/>
      <c r="AT1095" s="39"/>
      <c r="AU1095" s="39"/>
      <c r="AV1095" s="39"/>
      <c r="AW1095" s="39"/>
      <c r="AX1095" s="13"/>
      <c r="AY1095" s="13"/>
      <c r="AZ1095" s="13"/>
      <c r="BA1095" s="13"/>
      <c r="BB1095" s="291"/>
      <c r="BC1095" s="302"/>
      <c r="BI1095" s="287"/>
    </row>
    <row r="1096" spans="1:61" s="282" customFormat="1">
      <c r="A1096" s="31"/>
      <c r="B1096" s="31"/>
      <c r="C1096" s="166"/>
      <c r="D1096" s="261"/>
      <c r="E1096" s="261"/>
      <c r="F1096" s="261"/>
      <c r="G1096" s="261"/>
      <c r="H1096" s="261"/>
      <c r="I1096" s="261"/>
      <c r="J1096" s="261"/>
      <c r="K1096" s="261"/>
      <c r="L1096" s="33"/>
      <c r="M1096" s="261"/>
      <c r="N1096" s="638"/>
      <c r="O1096" s="638"/>
      <c r="P1096" s="34"/>
      <c r="Q1096" s="35"/>
      <c r="R1096" s="36"/>
      <c r="S1096" s="37"/>
      <c r="T1096" s="21"/>
      <c r="U1096" s="495"/>
      <c r="V1096" s="38"/>
      <c r="W1096" s="21"/>
      <c r="X1096" s="21"/>
      <c r="Y1096" s="21"/>
      <c r="Z1096" s="779"/>
      <c r="AA1096" s="21"/>
      <c r="AB1096" s="30"/>
      <c r="AC1096" s="30"/>
      <c r="AD1096" s="30"/>
      <c r="AE1096" s="13"/>
      <c r="AF1096" s="13"/>
      <c r="AG1096" s="13"/>
      <c r="AH1096" s="13"/>
      <c r="AI1096" s="13"/>
      <c r="AJ1096" s="13"/>
      <c r="AK1096" s="13"/>
      <c r="AL1096" s="13"/>
      <c r="AM1096" s="13"/>
      <c r="AN1096" s="30"/>
      <c r="AO1096" s="31"/>
      <c r="AP1096" s="39"/>
      <c r="AQ1096" s="39"/>
      <c r="AR1096" s="31"/>
      <c r="AS1096" s="39"/>
      <c r="AT1096" s="39"/>
      <c r="AU1096" s="39"/>
      <c r="AV1096" s="39"/>
      <c r="AW1096" s="39"/>
      <c r="AX1096" s="13"/>
      <c r="AY1096" s="13"/>
      <c r="AZ1096" s="13"/>
      <c r="BA1096" s="13"/>
      <c r="BB1096" s="291"/>
      <c r="BC1096" s="302"/>
      <c r="BI1096" s="287"/>
    </row>
    <row r="1097" spans="1:61" s="282" customFormat="1">
      <c r="A1097" s="31"/>
      <c r="B1097" s="31"/>
      <c r="C1097" s="166"/>
      <c r="D1097" s="261"/>
      <c r="E1097" s="261"/>
      <c r="F1097" s="261"/>
      <c r="G1097" s="261"/>
      <c r="H1097" s="261"/>
      <c r="I1097" s="261"/>
      <c r="J1097" s="261"/>
      <c r="K1097" s="261"/>
      <c r="L1097" s="33"/>
      <c r="M1097" s="261"/>
      <c r="N1097" s="638"/>
      <c r="O1097" s="638"/>
      <c r="P1097" s="34"/>
      <c r="Q1097" s="35"/>
      <c r="R1097" s="36"/>
      <c r="S1097" s="37"/>
      <c r="T1097" s="21"/>
      <c r="U1097" s="495"/>
      <c r="V1097" s="38"/>
      <c r="W1097" s="21"/>
      <c r="X1097" s="21"/>
      <c r="Y1097" s="21"/>
      <c r="Z1097" s="779"/>
      <c r="AA1097" s="21"/>
      <c r="AB1097" s="30"/>
      <c r="AC1097" s="30"/>
      <c r="AD1097" s="30"/>
      <c r="AE1097" s="13"/>
      <c r="AF1097" s="13"/>
      <c r="AG1097" s="13"/>
      <c r="AH1097" s="13"/>
      <c r="AI1097" s="13"/>
      <c r="AJ1097" s="13"/>
      <c r="AK1097" s="13"/>
      <c r="AL1097" s="13"/>
      <c r="AM1097" s="13"/>
      <c r="AN1097" s="30"/>
      <c r="AO1097" s="31"/>
      <c r="AP1097" s="39"/>
      <c r="AQ1097" s="39"/>
      <c r="AR1097" s="31"/>
      <c r="AS1097" s="39"/>
      <c r="AT1097" s="39"/>
      <c r="AU1097" s="39"/>
      <c r="AV1097" s="39"/>
      <c r="AW1097" s="39"/>
      <c r="AX1097" s="13"/>
      <c r="AY1097" s="13"/>
      <c r="AZ1097" s="13"/>
      <c r="BA1097" s="13"/>
      <c r="BB1097" s="291"/>
      <c r="BC1097" s="302"/>
      <c r="BI1097" s="287"/>
    </row>
    <row r="1098" spans="1:61" s="282" customFormat="1">
      <c r="A1098" s="31"/>
      <c r="B1098" s="31"/>
      <c r="C1098" s="166"/>
      <c r="D1098" s="261"/>
      <c r="E1098" s="261"/>
      <c r="F1098" s="261"/>
      <c r="G1098" s="261"/>
      <c r="H1098" s="261"/>
      <c r="I1098" s="261"/>
      <c r="J1098" s="261"/>
      <c r="K1098" s="261"/>
      <c r="L1098" s="33"/>
      <c r="M1098" s="261"/>
      <c r="N1098" s="638"/>
      <c r="O1098" s="638"/>
      <c r="P1098" s="34"/>
      <c r="Q1098" s="35"/>
      <c r="R1098" s="36"/>
      <c r="S1098" s="37"/>
      <c r="T1098" s="21"/>
      <c r="U1098" s="495"/>
      <c r="V1098" s="38"/>
      <c r="W1098" s="21"/>
      <c r="X1098" s="21"/>
      <c r="Y1098" s="21"/>
      <c r="Z1098" s="779"/>
      <c r="AA1098" s="21"/>
      <c r="AB1098" s="30"/>
      <c r="AC1098" s="30"/>
      <c r="AD1098" s="30"/>
      <c r="AE1098" s="13"/>
      <c r="AF1098" s="13"/>
      <c r="AG1098" s="13"/>
      <c r="AH1098" s="13"/>
      <c r="AI1098" s="13"/>
      <c r="AJ1098" s="13"/>
      <c r="AK1098" s="13"/>
      <c r="AL1098" s="13"/>
      <c r="AM1098" s="13"/>
      <c r="AN1098" s="30"/>
      <c r="AO1098" s="31"/>
      <c r="AP1098" s="39"/>
      <c r="AQ1098" s="39"/>
      <c r="AR1098" s="31"/>
      <c r="AS1098" s="39"/>
      <c r="AT1098" s="39"/>
      <c r="AU1098" s="39"/>
      <c r="AV1098" s="39"/>
      <c r="AW1098" s="39"/>
      <c r="AX1098" s="13"/>
      <c r="AY1098" s="13"/>
      <c r="AZ1098" s="13"/>
      <c r="BA1098" s="13"/>
      <c r="BB1098" s="291"/>
      <c r="BC1098" s="302"/>
      <c r="BI1098" s="287"/>
    </row>
    <row r="1099" spans="1:61" s="282" customFormat="1">
      <c r="A1099" s="31"/>
      <c r="B1099" s="31"/>
      <c r="C1099" s="166"/>
      <c r="D1099" s="261"/>
      <c r="E1099" s="261"/>
      <c r="F1099" s="261"/>
      <c r="G1099" s="261"/>
      <c r="H1099" s="261"/>
      <c r="I1099" s="261"/>
      <c r="J1099" s="261"/>
      <c r="K1099" s="261"/>
      <c r="L1099" s="33"/>
      <c r="M1099" s="261"/>
      <c r="N1099" s="638"/>
      <c r="O1099" s="638"/>
      <c r="P1099" s="34"/>
      <c r="Q1099" s="35"/>
      <c r="R1099" s="36"/>
      <c r="S1099" s="37"/>
      <c r="T1099" s="21"/>
      <c r="U1099" s="495"/>
      <c r="V1099" s="38"/>
      <c r="W1099" s="21"/>
      <c r="X1099" s="21"/>
      <c r="Y1099" s="21"/>
      <c r="Z1099" s="779"/>
      <c r="AA1099" s="21"/>
      <c r="AB1099" s="30"/>
      <c r="AC1099" s="30"/>
      <c r="AD1099" s="30"/>
      <c r="AE1099" s="13"/>
      <c r="AF1099" s="13"/>
      <c r="AG1099" s="13"/>
      <c r="AH1099" s="13"/>
      <c r="AI1099" s="13"/>
      <c r="AJ1099" s="13"/>
      <c r="AK1099" s="13"/>
      <c r="AL1099" s="13"/>
      <c r="AM1099" s="13"/>
      <c r="AN1099" s="30"/>
      <c r="AO1099" s="31"/>
      <c r="AP1099" s="39"/>
      <c r="AQ1099" s="39"/>
      <c r="AR1099" s="31"/>
      <c r="AS1099" s="39"/>
      <c r="AT1099" s="39"/>
      <c r="AU1099" s="39"/>
      <c r="AV1099" s="39"/>
      <c r="AW1099" s="39"/>
      <c r="AX1099" s="13"/>
      <c r="AY1099" s="13"/>
      <c r="AZ1099" s="13"/>
      <c r="BA1099" s="13"/>
      <c r="BB1099" s="291"/>
      <c r="BC1099" s="302"/>
      <c r="BI1099" s="287"/>
    </row>
    <row r="1100" spans="1:61" s="282" customFormat="1">
      <c r="A1100" s="31"/>
      <c r="B1100" s="31"/>
      <c r="C1100" s="166"/>
      <c r="D1100" s="261"/>
      <c r="E1100" s="261"/>
      <c r="F1100" s="261"/>
      <c r="G1100" s="261"/>
      <c r="H1100" s="261"/>
      <c r="I1100" s="261"/>
      <c r="J1100" s="261"/>
      <c r="K1100" s="261"/>
      <c r="L1100" s="33"/>
      <c r="M1100" s="261"/>
      <c r="N1100" s="638"/>
      <c r="O1100" s="638"/>
      <c r="P1100" s="34"/>
      <c r="Q1100" s="35"/>
      <c r="R1100" s="36"/>
      <c r="S1100" s="37"/>
      <c r="T1100" s="21"/>
      <c r="U1100" s="495"/>
      <c r="V1100" s="38"/>
      <c r="W1100" s="21"/>
      <c r="X1100" s="21"/>
      <c r="Y1100" s="21"/>
      <c r="Z1100" s="779"/>
      <c r="AA1100" s="21"/>
      <c r="AB1100" s="30"/>
      <c r="AC1100" s="30"/>
      <c r="AD1100" s="30"/>
      <c r="AE1100" s="13"/>
      <c r="AF1100" s="13"/>
      <c r="AG1100" s="13"/>
      <c r="AH1100" s="13"/>
      <c r="AI1100" s="13"/>
      <c r="AJ1100" s="13"/>
      <c r="AK1100" s="13"/>
      <c r="AL1100" s="13"/>
      <c r="AM1100" s="13"/>
      <c r="AN1100" s="30"/>
      <c r="AO1100" s="31"/>
      <c r="AP1100" s="39"/>
      <c r="AQ1100" s="39"/>
      <c r="AR1100" s="31"/>
      <c r="AS1100" s="39"/>
      <c r="AT1100" s="39"/>
      <c r="AU1100" s="39"/>
      <c r="AV1100" s="39"/>
      <c r="AW1100" s="39"/>
      <c r="AX1100" s="13"/>
      <c r="AY1100" s="13"/>
      <c r="AZ1100" s="13"/>
      <c r="BA1100" s="13"/>
      <c r="BB1100" s="291"/>
      <c r="BC1100" s="302"/>
      <c r="BI1100" s="287"/>
    </row>
    <row r="1101" spans="1:61" s="282" customFormat="1">
      <c r="A1101" s="31"/>
      <c r="B1101" s="31"/>
      <c r="C1101" s="166"/>
      <c r="D1101" s="261"/>
      <c r="E1101" s="261"/>
      <c r="F1101" s="261"/>
      <c r="G1101" s="261"/>
      <c r="H1101" s="261"/>
      <c r="I1101" s="261"/>
      <c r="J1101" s="261"/>
      <c r="K1101" s="261"/>
      <c r="L1101" s="33"/>
      <c r="M1101" s="261"/>
      <c r="N1101" s="638"/>
      <c r="O1101" s="638"/>
      <c r="P1101" s="34"/>
      <c r="Q1101" s="35"/>
      <c r="R1101" s="36"/>
      <c r="S1101" s="37"/>
      <c r="T1101" s="21"/>
      <c r="U1101" s="495"/>
      <c r="V1101" s="38"/>
      <c r="W1101" s="21"/>
      <c r="X1101" s="21"/>
      <c r="Y1101" s="21"/>
      <c r="Z1101" s="779"/>
      <c r="AA1101" s="21"/>
      <c r="AB1101" s="30"/>
      <c r="AC1101" s="30"/>
      <c r="AD1101" s="30"/>
      <c r="AE1101" s="13"/>
      <c r="AF1101" s="13"/>
      <c r="AG1101" s="13"/>
      <c r="AH1101" s="13"/>
      <c r="AI1101" s="13"/>
      <c r="AJ1101" s="13"/>
      <c r="AK1101" s="13"/>
      <c r="AL1101" s="13"/>
      <c r="AM1101" s="13"/>
      <c r="AN1101" s="30"/>
      <c r="AO1101" s="31"/>
      <c r="AP1101" s="39"/>
      <c r="AQ1101" s="39"/>
      <c r="AR1101" s="31"/>
      <c r="AS1101" s="39"/>
      <c r="AT1101" s="39"/>
      <c r="AU1101" s="39"/>
      <c r="AV1101" s="39"/>
      <c r="AW1101" s="39"/>
      <c r="AX1101" s="13"/>
      <c r="AY1101" s="13"/>
      <c r="AZ1101" s="13"/>
      <c r="BA1101" s="13"/>
      <c r="BB1101" s="291"/>
      <c r="BC1101" s="302"/>
      <c r="BI1101" s="287"/>
    </row>
    <row r="1102" spans="1:61" s="282" customFormat="1">
      <c r="A1102" s="31"/>
      <c r="B1102" s="31"/>
      <c r="C1102" s="166"/>
      <c r="D1102" s="261"/>
      <c r="E1102" s="261"/>
      <c r="F1102" s="261"/>
      <c r="G1102" s="261"/>
      <c r="H1102" s="261"/>
      <c r="I1102" s="261"/>
      <c r="J1102" s="261"/>
      <c r="K1102" s="261"/>
      <c r="L1102" s="33"/>
      <c r="M1102" s="261"/>
      <c r="N1102" s="638"/>
      <c r="O1102" s="638"/>
      <c r="P1102" s="34"/>
      <c r="Q1102" s="35"/>
      <c r="R1102" s="36"/>
      <c r="S1102" s="37"/>
      <c r="T1102" s="21"/>
      <c r="U1102" s="495"/>
      <c r="V1102" s="38"/>
      <c r="W1102" s="21"/>
      <c r="X1102" s="21"/>
      <c r="Y1102" s="21"/>
      <c r="Z1102" s="779"/>
      <c r="AA1102" s="21"/>
      <c r="AB1102" s="30"/>
      <c r="AC1102" s="30"/>
      <c r="AD1102" s="30"/>
      <c r="AE1102" s="13"/>
      <c r="AF1102" s="13"/>
      <c r="AG1102" s="13"/>
      <c r="AH1102" s="13"/>
      <c r="AI1102" s="13"/>
      <c r="AJ1102" s="13"/>
      <c r="AK1102" s="13"/>
      <c r="AL1102" s="13"/>
      <c r="AM1102" s="13"/>
      <c r="AN1102" s="30"/>
      <c r="AO1102" s="31"/>
      <c r="AP1102" s="39"/>
      <c r="AQ1102" s="39"/>
      <c r="AR1102" s="31"/>
      <c r="AS1102" s="39"/>
      <c r="AT1102" s="39"/>
      <c r="AU1102" s="39"/>
      <c r="AV1102" s="39"/>
      <c r="AW1102" s="39"/>
      <c r="AX1102" s="13"/>
      <c r="AY1102" s="13"/>
      <c r="AZ1102" s="13"/>
      <c r="BA1102" s="13"/>
      <c r="BB1102" s="291"/>
      <c r="BC1102" s="302"/>
      <c r="BI1102" s="287"/>
    </row>
    <row r="1103" spans="1:61" s="282" customFormat="1">
      <c r="A1103" s="31"/>
      <c r="B1103" s="31"/>
      <c r="C1103" s="166"/>
      <c r="D1103" s="261"/>
      <c r="E1103" s="261"/>
      <c r="F1103" s="261"/>
      <c r="G1103" s="261"/>
      <c r="H1103" s="261"/>
      <c r="I1103" s="261"/>
      <c r="J1103" s="261"/>
      <c r="K1103" s="261"/>
      <c r="L1103" s="33"/>
      <c r="M1103" s="261"/>
      <c r="N1103" s="638"/>
      <c r="O1103" s="638"/>
      <c r="P1103" s="34"/>
      <c r="Q1103" s="35"/>
      <c r="R1103" s="36"/>
      <c r="S1103" s="37"/>
      <c r="T1103" s="21"/>
      <c r="U1103" s="495"/>
      <c r="V1103" s="38"/>
      <c r="W1103" s="21"/>
      <c r="X1103" s="21"/>
      <c r="Y1103" s="21"/>
      <c r="Z1103" s="779"/>
      <c r="AA1103" s="21"/>
      <c r="AB1103" s="30"/>
      <c r="AC1103" s="30"/>
      <c r="AD1103" s="30"/>
      <c r="AE1103" s="13"/>
      <c r="AF1103" s="13"/>
      <c r="AG1103" s="13"/>
      <c r="AH1103" s="13"/>
      <c r="AI1103" s="13"/>
      <c r="AJ1103" s="13"/>
      <c r="AK1103" s="13"/>
      <c r="AL1103" s="13"/>
      <c r="AM1103" s="13"/>
      <c r="AN1103" s="30"/>
      <c r="AO1103" s="31"/>
      <c r="AP1103" s="39"/>
      <c r="AQ1103" s="39"/>
      <c r="AR1103" s="31"/>
      <c r="AS1103" s="39"/>
      <c r="AT1103" s="39"/>
      <c r="AU1103" s="39"/>
      <c r="AV1103" s="39"/>
      <c r="AW1103" s="39"/>
      <c r="AX1103" s="13"/>
      <c r="AY1103" s="13"/>
      <c r="AZ1103" s="13"/>
      <c r="BA1103" s="13"/>
      <c r="BB1103" s="291"/>
      <c r="BC1103" s="302"/>
      <c r="BI1103" s="287"/>
    </row>
    <row r="1104" spans="1:61" s="282" customFormat="1">
      <c r="A1104" s="31"/>
      <c r="B1104" s="31"/>
      <c r="C1104" s="166"/>
      <c r="D1104" s="261"/>
      <c r="E1104" s="261"/>
      <c r="F1104" s="261"/>
      <c r="G1104" s="261"/>
      <c r="H1104" s="261"/>
      <c r="I1104" s="261"/>
      <c r="J1104" s="261"/>
      <c r="K1104" s="261"/>
      <c r="L1104" s="33"/>
      <c r="M1104" s="261"/>
      <c r="N1104" s="638"/>
      <c r="O1104" s="638"/>
      <c r="P1104" s="34"/>
      <c r="Q1104" s="35"/>
      <c r="R1104" s="36"/>
      <c r="S1104" s="37"/>
      <c r="T1104" s="21"/>
      <c r="U1104" s="495"/>
      <c r="V1104" s="38"/>
      <c r="W1104" s="21"/>
      <c r="X1104" s="21"/>
      <c r="Y1104" s="21"/>
      <c r="Z1104" s="779"/>
      <c r="AA1104" s="21"/>
      <c r="AB1104" s="30"/>
      <c r="AC1104" s="30"/>
      <c r="AD1104" s="30"/>
      <c r="AE1104" s="13"/>
      <c r="AF1104" s="13"/>
      <c r="AG1104" s="13"/>
      <c r="AH1104" s="13"/>
      <c r="AI1104" s="13"/>
      <c r="AJ1104" s="13"/>
      <c r="AK1104" s="13"/>
      <c r="AL1104" s="13"/>
      <c r="AM1104" s="13"/>
      <c r="AN1104" s="30"/>
      <c r="AO1104" s="31"/>
      <c r="AP1104" s="39"/>
      <c r="AQ1104" s="39"/>
      <c r="AR1104" s="31"/>
      <c r="AS1104" s="39"/>
      <c r="AT1104" s="39"/>
      <c r="AU1104" s="39"/>
      <c r="AV1104" s="39"/>
      <c r="AW1104" s="39"/>
      <c r="AX1104" s="13"/>
      <c r="AY1104" s="13"/>
      <c r="AZ1104" s="13"/>
      <c r="BA1104" s="13"/>
      <c r="BB1104" s="291"/>
      <c r="BC1104" s="302"/>
      <c r="BI1104" s="287"/>
    </row>
    <row r="1105" spans="1:61" s="282" customFormat="1">
      <c r="A1105" s="31"/>
      <c r="B1105" s="31"/>
      <c r="C1105" s="166"/>
      <c r="D1105" s="261"/>
      <c r="E1105" s="261"/>
      <c r="F1105" s="261"/>
      <c r="G1105" s="261"/>
      <c r="H1105" s="261"/>
      <c r="I1105" s="261"/>
      <c r="J1105" s="261"/>
      <c r="K1105" s="261"/>
      <c r="L1105" s="33"/>
      <c r="M1105" s="261"/>
      <c r="N1105" s="638"/>
      <c r="O1105" s="638"/>
      <c r="P1105" s="34"/>
      <c r="Q1105" s="35"/>
      <c r="R1105" s="36"/>
      <c r="S1105" s="37"/>
      <c r="T1105" s="21"/>
      <c r="U1105" s="495"/>
      <c r="V1105" s="38"/>
      <c r="W1105" s="21"/>
      <c r="X1105" s="21"/>
      <c r="Y1105" s="21"/>
      <c r="Z1105" s="779"/>
      <c r="AA1105" s="21"/>
      <c r="AB1105" s="30"/>
      <c r="AC1105" s="30"/>
      <c r="AD1105" s="30"/>
      <c r="AE1105" s="13"/>
      <c r="AF1105" s="13"/>
      <c r="AG1105" s="13"/>
      <c r="AH1105" s="13"/>
      <c r="AI1105" s="13"/>
      <c r="AJ1105" s="13"/>
      <c r="AK1105" s="13"/>
      <c r="AL1105" s="13"/>
      <c r="AM1105" s="13"/>
      <c r="AN1105" s="30"/>
      <c r="AO1105" s="31"/>
      <c r="AP1105" s="39"/>
      <c r="AQ1105" s="39"/>
      <c r="AR1105" s="31"/>
      <c r="AS1105" s="39"/>
      <c r="AT1105" s="39"/>
      <c r="AU1105" s="39"/>
      <c r="AV1105" s="39"/>
      <c r="AW1105" s="39"/>
      <c r="AX1105" s="13"/>
      <c r="AY1105" s="13"/>
      <c r="AZ1105" s="13"/>
      <c r="BA1105" s="13"/>
      <c r="BB1105" s="291"/>
      <c r="BC1105" s="302"/>
      <c r="BI1105" s="287"/>
    </row>
    <row r="1106" spans="1:61" s="282" customFormat="1">
      <c r="A1106" s="31"/>
      <c r="B1106" s="31"/>
      <c r="C1106" s="166"/>
      <c r="D1106" s="261"/>
      <c r="E1106" s="261"/>
      <c r="F1106" s="261"/>
      <c r="G1106" s="261"/>
      <c r="H1106" s="261"/>
      <c r="I1106" s="261"/>
      <c r="J1106" s="261"/>
      <c r="K1106" s="261"/>
      <c r="L1106" s="33"/>
      <c r="M1106" s="261"/>
      <c r="N1106" s="638"/>
      <c r="O1106" s="638"/>
      <c r="P1106" s="34"/>
      <c r="Q1106" s="35"/>
      <c r="R1106" s="36"/>
      <c r="S1106" s="37"/>
      <c r="T1106" s="21"/>
      <c r="U1106" s="495"/>
      <c r="V1106" s="38"/>
      <c r="W1106" s="21"/>
      <c r="X1106" s="21"/>
      <c r="Y1106" s="21"/>
      <c r="Z1106" s="779"/>
      <c r="AA1106" s="21"/>
      <c r="AB1106" s="30"/>
      <c r="AC1106" s="30"/>
      <c r="AD1106" s="30"/>
      <c r="AE1106" s="13"/>
      <c r="AF1106" s="13"/>
      <c r="AG1106" s="13"/>
      <c r="AH1106" s="13"/>
      <c r="AI1106" s="13"/>
      <c r="AJ1106" s="13"/>
      <c r="AK1106" s="13"/>
      <c r="AL1106" s="13"/>
      <c r="AM1106" s="13"/>
      <c r="AN1106" s="30"/>
      <c r="AO1106" s="31"/>
      <c r="AP1106" s="39"/>
      <c r="AQ1106" s="39"/>
      <c r="AR1106" s="31"/>
      <c r="AS1106" s="39"/>
      <c r="AT1106" s="39"/>
      <c r="AU1106" s="39"/>
      <c r="AV1106" s="39"/>
      <c r="AW1106" s="39"/>
      <c r="AX1106" s="13"/>
      <c r="AY1106" s="13"/>
      <c r="AZ1106" s="13"/>
      <c r="BA1106" s="13"/>
      <c r="BB1106" s="291"/>
      <c r="BC1106" s="302"/>
      <c r="BI1106" s="287"/>
    </row>
    <row r="1107" spans="1:61" s="282" customFormat="1">
      <c r="A1107" s="31"/>
      <c r="B1107" s="31"/>
      <c r="C1107" s="166"/>
      <c r="D1107" s="261"/>
      <c r="E1107" s="261"/>
      <c r="F1107" s="261"/>
      <c r="G1107" s="261"/>
      <c r="H1107" s="261"/>
      <c r="I1107" s="261"/>
      <c r="J1107" s="261"/>
      <c r="K1107" s="261"/>
      <c r="L1107" s="33"/>
      <c r="M1107" s="261"/>
      <c r="N1107" s="638"/>
      <c r="O1107" s="638"/>
      <c r="P1107" s="34"/>
      <c r="Q1107" s="35"/>
      <c r="R1107" s="36"/>
      <c r="S1107" s="37"/>
      <c r="T1107" s="21"/>
      <c r="U1107" s="495"/>
      <c r="V1107" s="38"/>
      <c r="W1107" s="21"/>
      <c r="X1107" s="21"/>
      <c r="Y1107" s="21"/>
      <c r="Z1107" s="779"/>
      <c r="AA1107" s="21"/>
      <c r="AB1107" s="30"/>
      <c r="AC1107" s="30"/>
      <c r="AD1107" s="30"/>
      <c r="AE1107" s="13"/>
      <c r="AF1107" s="13"/>
      <c r="AG1107" s="13"/>
      <c r="AH1107" s="13"/>
      <c r="AI1107" s="13"/>
      <c r="AJ1107" s="13"/>
      <c r="AK1107" s="13"/>
      <c r="AL1107" s="13"/>
      <c r="AM1107" s="13"/>
      <c r="AN1107" s="30"/>
      <c r="AO1107" s="31"/>
      <c r="AP1107" s="39"/>
      <c r="AQ1107" s="39"/>
      <c r="AR1107" s="31"/>
      <c r="AS1107" s="39"/>
      <c r="AT1107" s="39"/>
      <c r="AU1107" s="39"/>
      <c r="AV1107" s="39"/>
      <c r="AW1107" s="39"/>
      <c r="AX1107" s="13"/>
      <c r="AY1107" s="13"/>
      <c r="AZ1107" s="13"/>
      <c r="BA1107" s="13"/>
      <c r="BB1107" s="291"/>
      <c r="BC1107" s="302"/>
      <c r="BI1107" s="287"/>
    </row>
    <row r="1108" spans="1:61" s="282" customFormat="1">
      <c r="A1108" s="31"/>
      <c r="B1108" s="31"/>
      <c r="C1108" s="166"/>
      <c r="D1108" s="261"/>
      <c r="E1108" s="261"/>
      <c r="F1108" s="261"/>
      <c r="G1108" s="261"/>
      <c r="H1108" s="261"/>
      <c r="I1108" s="261"/>
      <c r="J1108" s="261"/>
      <c r="K1108" s="261"/>
      <c r="L1108" s="33"/>
      <c r="M1108" s="261"/>
      <c r="N1108" s="638"/>
      <c r="O1108" s="638"/>
      <c r="P1108" s="34"/>
      <c r="Q1108" s="35"/>
      <c r="R1108" s="36"/>
      <c r="S1108" s="37"/>
      <c r="T1108" s="21"/>
      <c r="U1108" s="495"/>
      <c r="V1108" s="38"/>
      <c r="W1108" s="21"/>
      <c r="X1108" s="21"/>
      <c r="Y1108" s="21"/>
      <c r="Z1108" s="779"/>
      <c r="AA1108" s="21"/>
      <c r="AB1108" s="30"/>
      <c r="AC1108" s="30"/>
      <c r="AD1108" s="30"/>
      <c r="AE1108" s="13"/>
      <c r="AF1108" s="13"/>
      <c r="AG1108" s="13"/>
      <c r="AH1108" s="13"/>
      <c r="AI1108" s="13"/>
      <c r="AJ1108" s="13"/>
      <c r="AK1108" s="13"/>
      <c r="AL1108" s="13"/>
      <c r="AM1108" s="13"/>
      <c r="AN1108" s="30"/>
      <c r="AO1108" s="31"/>
      <c r="AP1108" s="39"/>
      <c r="AQ1108" s="39"/>
      <c r="AR1108" s="31"/>
      <c r="AS1108" s="39"/>
      <c r="AT1108" s="39"/>
      <c r="AU1108" s="39"/>
      <c r="AV1108" s="39"/>
      <c r="AW1108" s="39"/>
      <c r="AX1108" s="13"/>
      <c r="AY1108" s="13"/>
      <c r="AZ1108" s="13"/>
      <c r="BA1108" s="13"/>
      <c r="BB1108" s="291"/>
      <c r="BC1108" s="302"/>
      <c r="BI1108" s="287"/>
    </row>
    <row r="1109" spans="1:61" s="282" customFormat="1">
      <c r="A1109" s="31"/>
      <c r="B1109" s="31"/>
      <c r="C1109" s="166"/>
      <c r="D1109" s="261"/>
      <c r="E1109" s="261"/>
      <c r="F1109" s="261"/>
      <c r="G1109" s="261"/>
      <c r="H1109" s="261"/>
      <c r="I1109" s="261"/>
      <c r="J1109" s="261"/>
      <c r="K1109" s="261"/>
      <c r="L1109" s="33"/>
      <c r="M1109" s="261"/>
      <c r="N1109" s="638"/>
      <c r="O1109" s="638"/>
      <c r="P1109" s="34"/>
      <c r="Q1109" s="35"/>
      <c r="R1109" s="36"/>
      <c r="S1109" s="37"/>
      <c r="T1109" s="21"/>
      <c r="U1109" s="495"/>
      <c r="V1109" s="38"/>
      <c r="W1109" s="21"/>
      <c r="X1109" s="21"/>
      <c r="Y1109" s="21"/>
      <c r="Z1109" s="779"/>
      <c r="AA1109" s="21"/>
      <c r="AB1109" s="30"/>
      <c r="AC1109" s="30"/>
      <c r="AD1109" s="30"/>
      <c r="AE1109" s="13"/>
      <c r="AF1109" s="13"/>
      <c r="AG1109" s="13"/>
      <c r="AH1109" s="13"/>
      <c r="AI1109" s="13"/>
      <c r="AJ1109" s="13"/>
      <c r="AK1109" s="13"/>
      <c r="AL1109" s="13"/>
      <c r="AM1109" s="13"/>
      <c r="AN1109" s="30"/>
      <c r="AO1109" s="31"/>
      <c r="AP1109" s="39"/>
      <c r="AQ1109" s="39"/>
      <c r="AR1109" s="31"/>
      <c r="AS1109" s="39"/>
      <c r="AT1109" s="39"/>
      <c r="AU1109" s="39"/>
      <c r="AV1109" s="39"/>
      <c r="AW1109" s="39"/>
      <c r="AX1109" s="13"/>
      <c r="AY1109" s="13"/>
      <c r="AZ1109" s="13"/>
      <c r="BA1109" s="13"/>
      <c r="BB1109" s="291"/>
      <c r="BC1109" s="302"/>
      <c r="BI1109" s="287"/>
    </row>
    <row r="1110" spans="1:61" s="282" customFormat="1">
      <c r="A1110" s="31"/>
      <c r="B1110" s="31"/>
      <c r="C1110" s="166"/>
      <c r="D1110" s="261"/>
      <c r="E1110" s="261"/>
      <c r="F1110" s="261"/>
      <c r="G1110" s="261"/>
      <c r="H1110" s="261"/>
      <c r="I1110" s="261"/>
      <c r="J1110" s="261"/>
      <c r="K1110" s="261"/>
      <c r="L1110" s="33"/>
      <c r="M1110" s="261"/>
      <c r="N1110" s="638"/>
      <c r="O1110" s="638"/>
      <c r="P1110" s="34"/>
      <c r="Q1110" s="35"/>
      <c r="R1110" s="36"/>
      <c r="S1110" s="37"/>
      <c r="T1110" s="21"/>
      <c r="U1110" s="495"/>
      <c r="V1110" s="38"/>
      <c r="W1110" s="21"/>
      <c r="X1110" s="21"/>
      <c r="Y1110" s="21"/>
      <c r="Z1110" s="779"/>
      <c r="AA1110" s="21"/>
      <c r="AB1110" s="30"/>
      <c r="AC1110" s="30"/>
      <c r="AD1110" s="30"/>
      <c r="AE1110" s="13"/>
      <c r="AF1110" s="13"/>
      <c r="AG1110" s="13"/>
      <c r="AH1110" s="13"/>
      <c r="AI1110" s="13"/>
      <c r="AJ1110" s="13"/>
      <c r="AK1110" s="13"/>
      <c r="AL1110" s="13"/>
      <c r="AM1110" s="13"/>
      <c r="AN1110" s="30"/>
      <c r="AO1110" s="31"/>
      <c r="AP1110" s="39"/>
      <c r="AQ1110" s="39"/>
      <c r="AR1110" s="31"/>
      <c r="AS1110" s="39"/>
      <c r="AT1110" s="39"/>
      <c r="AU1110" s="39"/>
      <c r="AV1110" s="39"/>
      <c r="AW1110" s="39"/>
      <c r="AX1110" s="13"/>
      <c r="AY1110" s="13"/>
      <c r="AZ1110" s="13"/>
      <c r="BA1110" s="13"/>
      <c r="BB1110" s="291"/>
      <c r="BC1110" s="302"/>
      <c r="BI1110" s="287"/>
    </row>
    <row r="1111" spans="1:61" s="282" customFormat="1">
      <c r="A1111" s="31"/>
      <c r="B1111" s="31"/>
      <c r="C1111" s="166"/>
      <c r="D1111" s="261"/>
      <c r="E1111" s="261"/>
      <c r="F1111" s="261"/>
      <c r="G1111" s="261"/>
      <c r="H1111" s="261"/>
      <c r="I1111" s="261"/>
      <c r="J1111" s="261"/>
      <c r="K1111" s="261"/>
      <c r="L1111" s="33"/>
      <c r="M1111" s="261"/>
      <c r="N1111" s="638"/>
      <c r="O1111" s="638"/>
      <c r="P1111" s="34"/>
      <c r="Q1111" s="35"/>
      <c r="R1111" s="36"/>
      <c r="S1111" s="37"/>
      <c r="T1111" s="21"/>
      <c r="U1111" s="495"/>
      <c r="V1111" s="38"/>
      <c r="W1111" s="21"/>
      <c r="X1111" s="21"/>
      <c r="Y1111" s="21"/>
      <c r="Z1111" s="779"/>
      <c r="AA1111" s="21"/>
      <c r="AB1111" s="30"/>
      <c r="AC1111" s="30"/>
      <c r="AD1111" s="30"/>
      <c r="AE1111" s="13"/>
      <c r="AF1111" s="13"/>
      <c r="AG1111" s="13"/>
      <c r="AH1111" s="13"/>
      <c r="AI1111" s="13"/>
      <c r="AJ1111" s="13"/>
      <c r="AK1111" s="13"/>
      <c r="AL1111" s="13"/>
      <c r="AM1111" s="13"/>
      <c r="AN1111" s="30"/>
      <c r="AO1111" s="31"/>
      <c r="AP1111" s="39"/>
      <c r="AQ1111" s="39"/>
      <c r="AR1111" s="31"/>
      <c r="AS1111" s="39"/>
      <c r="AT1111" s="39"/>
      <c r="AU1111" s="39"/>
      <c r="AV1111" s="39"/>
      <c r="AW1111" s="39"/>
      <c r="AX1111" s="13"/>
      <c r="AY1111" s="13"/>
      <c r="AZ1111" s="13"/>
      <c r="BA1111" s="13"/>
      <c r="BB1111" s="291"/>
      <c r="BC1111" s="302"/>
      <c r="BI1111" s="287"/>
    </row>
    <row r="1112" spans="1:61" s="282" customFormat="1">
      <c r="A1112" s="31"/>
      <c r="B1112" s="31"/>
      <c r="C1112" s="166"/>
      <c r="D1112" s="261"/>
      <c r="E1112" s="261"/>
      <c r="F1112" s="261"/>
      <c r="G1112" s="261"/>
      <c r="H1112" s="261"/>
      <c r="I1112" s="261"/>
      <c r="J1112" s="261"/>
      <c r="K1112" s="261"/>
      <c r="L1112" s="33"/>
      <c r="M1112" s="261"/>
      <c r="N1112" s="638"/>
      <c r="O1112" s="638"/>
      <c r="P1112" s="34"/>
      <c r="Q1112" s="35"/>
      <c r="R1112" s="36"/>
      <c r="S1112" s="37"/>
      <c r="T1112" s="21"/>
      <c r="U1112" s="495"/>
      <c r="V1112" s="38"/>
      <c r="W1112" s="21"/>
      <c r="X1112" s="21"/>
      <c r="Y1112" s="21"/>
      <c r="Z1112" s="779"/>
      <c r="AA1112" s="21"/>
      <c r="AB1112" s="30"/>
      <c r="AC1112" s="30"/>
      <c r="AD1112" s="30"/>
      <c r="AE1112" s="13"/>
      <c r="AF1112" s="13"/>
      <c r="AG1112" s="13"/>
      <c r="AH1112" s="13"/>
      <c r="AI1112" s="13"/>
      <c r="AJ1112" s="13"/>
      <c r="AK1112" s="13"/>
      <c r="AL1112" s="13"/>
      <c r="AM1112" s="13"/>
      <c r="AN1112" s="30"/>
      <c r="AO1112" s="31"/>
      <c r="AP1112" s="39"/>
      <c r="AQ1112" s="39"/>
      <c r="AR1112" s="31"/>
      <c r="AS1112" s="39"/>
      <c r="AT1112" s="39"/>
      <c r="AU1112" s="39"/>
      <c r="AV1112" s="39"/>
      <c r="AW1112" s="39"/>
      <c r="AX1112" s="13"/>
      <c r="AY1112" s="13"/>
      <c r="AZ1112" s="13"/>
      <c r="BA1112" s="13"/>
      <c r="BB1112" s="291"/>
      <c r="BC1112" s="302"/>
      <c r="BI1112" s="287"/>
    </row>
    <row r="1113" spans="1:61" s="282" customFormat="1">
      <c r="A1113" s="31"/>
      <c r="B1113" s="31"/>
      <c r="C1113" s="166"/>
      <c r="D1113" s="261"/>
      <c r="E1113" s="261"/>
      <c r="F1113" s="261"/>
      <c r="G1113" s="261"/>
      <c r="H1113" s="261"/>
      <c r="I1113" s="261"/>
      <c r="J1113" s="261"/>
      <c r="K1113" s="261"/>
      <c r="L1113" s="33"/>
      <c r="M1113" s="261"/>
      <c r="N1113" s="638"/>
      <c r="O1113" s="638"/>
      <c r="P1113" s="34"/>
      <c r="Q1113" s="35"/>
      <c r="R1113" s="36"/>
      <c r="S1113" s="37"/>
      <c r="T1113" s="21"/>
      <c r="U1113" s="495"/>
      <c r="V1113" s="38"/>
      <c r="W1113" s="21"/>
      <c r="X1113" s="21"/>
      <c r="Y1113" s="21"/>
      <c r="Z1113" s="779"/>
      <c r="AA1113" s="21"/>
      <c r="AB1113" s="30"/>
      <c r="AC1113" s="30"/>
      <c r="AD1113" s="30"/>
      <c r="AE1113" s="13"/>
      <c r="AF1113" s="13"/>
      <c r="AG1113" s="13"/>
      <c r="AH1113" s="13"/>
      <c r="AI1113" s="13"/>
      <c r="AJ1113" s="13"/>
      <c r="AK1113" s="13"/>
      <c r="AL1113" s="13"/>
      <c r="AM1113" s="13"/>
      <c r="AN1113" s="30"/>
      <c r="AO1113" s="31"/>
      <c r="AP1113" s="39"/>
      <c r="AQ1113" s="39"/>
      <c r="AR1113" s="31"/>
      <c r="AS1113" s="39"/>
      <c r="AT1113" s="39"/>
      <c r="AU1113" s="39"/>
      <c r="AV1113" s="39"/>
      <c r="AW1113" s="39"/>
      <c r="AX1113" s="13"/>
      <c r="AY1113" s="13"/>
      <c r="AZ1113" s="13"/>
      <c r="BA1113" s="13"/>
      <c r="BB1113" s="291"/>
      <c r="BC1113" s="302"/>
      <c r="BI1113" s="287"/>
    </row>
    <row r="1114" spans="1:61" s="282" customFormat="1">
      <c r="A1114" s="31"/>
      <c r="B1114" s="31"/>
      <c r="C1114" s="166"/>
      <c r="D1114" s="261"/>
      <c r="E1114" s="261"/>
      <c r="F1114" s="261"/>
      <c r="G1114" s="261"/>
      <c r="H1114" s="261"/>
      <c r="I1114" s="261"/>
      <c r="J1114" s="261"/>
      <c r="K1114" s="261"/>
      <c r="L1114" s="33"/>
      <c r="M1114" s="261"/>
      <c r="N1114" s="638"/>
      <c r="O1114" s="638"/>
      <c r="P1114" s="34"/>
      <c r="Q1114" s="35"/>
      <c r="R1114" s="36"/>
      <c r="S1114" s="37"/>
      <c r="T1114" s="21"/>
      <c r="U1114" s="495"/>
      <c r="V1114" s="38"/>
      <c r="W1114" s="21"/>
      <c r="X1114" s="21"/>
      <c r="Y1114" s="21"/>
      <c r="Z1114" s="779"/>
      <c r="AA1114" s="21"/>
      <c r="AB1114" s="30"/>
      <c r="AC1114" s="30"/>
      <c r="AD1114" s="30"/>
      <c r="AE1114" s="13"/>
      <c r="AF1114" s="13"/>
      <c r="AG1114" s="13"/>
      <c r="AH1114" s="13"/>
      <c r="AI1114" s="13"/>
      <c r="AJ1114" s="13"/>
      <c r="AK1114" s="13"/>
      <c r="AL1114" s="13"/>
      <c r="AM1114" s="13"/>
      <c r="AN1114" s="30"/>
      <c r="AO1114" s="31"/>
      <c r="AP1114" s="39"/>
      <c r="AQ1114" s="39"/>
      <c r="AR1114" s="31"/>
      <c r="AS1114" s="39"/>
      <c r="AT1114" s="39"/>
      <c r="AU1114" s="39"/>
      <c r="AV1114" s="39"/>
      <c r="AW1114" s="39"/>
      <c r="AX1114" s="13"/>
      <c r="AY1114" s="13"/>
      <c r="AZ1114" s="13"/>
      <c r="BA1114" s="13"/>
      <c r="BB1114" s="291"/>
      <c r="BC1114" s="302"/>
      <c r="BI1114" s="287"/>
    </row>
    <row r="1115" spans="1:61" s="282" customFormat="1">
      <c r="A1115" s="31"/>
      <c r="B1115" s="31"/>
      <c r="C1115" s="166"/>
      <c r="D1115" s="261"/>
      <c r="E1115" s="261"/>
      <c r="F1115" s="261"/>
      <c r="G1115" s="261"/>
      <c r="H1115" s="261"/>
      <c r="I1115" s="261"/>
      <c r="J1115" s="261"/>
      <c r="K1115" s="261"/>
      <c r="L1115" s="33"/>
      <c r="M1115" s="261"/>
      <c r="N1115" s="638"/>
      <c r="O1115" s="638"/>
      <c r="P1115" s="34"/>
      <c r="Q1115" s="35"/>
      <c r="R1115" s="36"/>
      <c r="S1115" s="37"/>
      <c r="T1115" s="21"/>
      <c r="U1115" s="495"/>
      <c r="V1115" s="38"/>
      <c r="W1115" s="21"/>
      <c r="X1115" s="21"/>
      <c r="Y1115" s="21"/>
      <c r="Z1115" s="779"/>
      <c r="AA1115" s="21"/>
      <c r="AB1115" s="30"/>
      <c r="AC1115" s="30"/>
      <c r="AD1115" s="30"/>
      <c r="AE1115" s="13"/>
      <c r="AF1115" s="13"/>
      <c r="AG1115" s="13"/>
      <c r="AH1115" s="13"/>
      <c r="AI1115" s="13"/>
      <c r="AJ1115" s="13"/>
      <c r="AK1115" s="13"/>
      <c r="AL1115" s="13"/>
      <c r="AM1115" s="13"/>
      <c r="AN1115" s="30"/>
      <c r="AO1115" s="31"/>
      <c r="AP1115" s="39"/>
      <c r="AQ1115" s="39"/>
      <c r="AR1115" s="31"/>
      <c r="AS1115" s="39"/>
      <c r="AT1115" s="39"/>
      <c r="AU1115" s="39"/>
      <c r="AV1115" s="39"/>
      <c r="AW1115" s="39"/>
      <c r="AX1115" s="13"/>
      <c r="AY1115" s="13"/>
      <c r="AZ1115" s="13"/>
      <c r="BA1115" s="13"/>
      <c r="BB1115" s="291"/>
      <c r="BC1115" s="302"/>
      <c r="BI1115" s="287"/>
    </row>
    <row r="1116" spans="1:61" s="282" customFormat="1">
      <c r="A1116" s="31"/>
      <c r="B1116" s="31"/>
      <c r="C1116" s="166"/>
      <c r="D1116" s="261"/>
      <c r="E1116" s="261"/>
      <c r="F1116" s="261"/>
      <c r="G1116" s="261"/>
      <c r="H1116" s="261"/>
      <c r="I1116" s="261"/>
      <c r="J1116" s="261"/>
      <c r="K1116" s="261"/>
      <c r="L1116" s="33"/>
      <c r="M1116" s="261"/>
      <c r="N1116" s="638"/>
      <c r="O1116" s="638"/>
      <c r="P1116" s="34"/>
      <c r="Q1116" s="35"/>
      <c r="R1116" s="36"/>
      <c r="S1116" s="37"/>
      <c r="T1116" s="21"/>
      <c r="U1116" s="495"/>
      <c r="V1116" s="38"/>
      <c r="W1116" s="21"/>
      <c r="X1116" s="21"/>
      <c r="Y1116" s="21"/>
      <c r="Z1116" s="779"/>
      <c r="AA1116" s="21"/>
      <c r="AB1116" s="30"/>
      <c r="AC1116" s="30"/>
      <c r="AD1116" s="30"/>
      <c r="AE1116" s="13"/>
      <c r="AF1116" s="13"/>
      <c r="AG1116" s="13"/>
      <c r="AH1116" s="13"/>
      <c r="AI1116" s="13"/>
      <c r="AJ1116" s="13"/>
      <c r="AK1116" s="13"/>
      <c r="AL1116" s="13"/>
      <c r="AM1116" s="13"/>
      <c r="AN1116" s="30"/>
      <c r="AO1116" s="31"/>
      <c r="AP1116" s="39"/>
      <c r="AQ1116" s="39"/>
      <c r="AR1116" s="31"/>
      <c r="AS1116" s="39"/>
      <c r="AT1116" s="39"/>
      <c r="AU1116" s="39"/>
      <c r="AV1116" s="39"/>
      <c r="AW1116" s="39"/>
      <c r="AX1116" s="13"/>
      <c r="AY1116" s="13"/>
      <c r="AZ1116" s="13"/>
      <c r="BA1116" s="13"/>
      <c r="BB1116" s="291"/>
      <c r="BC1116" s="302"/>
      <c r="BI1116" s="287"/>
    </row>
    <row r="1117" spans="1:61" s="282" customFormat="1">
      <c r="A1117" s="31"/>
      <c r="B1117" s="31"/>
      <c r="C1117" s="166"/>
      <c r="D1117" s="261"/>
      <c r="E1117" s="261"/>
      <c r="F1117" s="261"/>
      <c r="G1117" s="261"/>
      <c r="H1117" s="261"/>
      <c r="I1117" s="261"/>
      <c r="J1117" s="261"/>
      <c r="K1117" s="261"/>
      <c r="L1117" s="33"/>
      <c r="M1117" s="261"/>
      <c r="N1117" s="638"/>
      <c r="O1117" s="638"/>
      <c r="P1117" s="34"/>
      <c r="Q1117" s="35"/>
      <c r="R1117" s="36"/>
      <c r="S1117" s="37"/>
      <c r="T1117" s="21"/>
      <c r="U1117" s="495"/>
      <c r="V1117" s="38"/>
      <c r="W1117" s="21"/>
      <c r="X1117" s="21"/>
      <c r="Y1117" s="21"/>
      <c r="Z1117" s="779"/>
      <c r="AA1117" s="21"/>
      <c r="AB1117" s="30"/>
      <c r="AC1117" s="30"/>
      <c r="AD1117" s="30"/>
      <c r="AE1117" s="13"/>
      <c r="AF1117" s="13"/>
      <c r="AG1117" s="13"/>
      <c r="AH1117" s="13"/>
      <c r="AI1117" s="13"/>
      <c r="AJ1117" s="13"/>
      <c r="AK1117" s="13"/>
      <c r="AL1117" s="13"/>
      <c r="AM1117" s="13"/>
      <c r="AN1117" s="30"/>
      <c r="AO1117" s="31"/>
      <c r="AP1117" s="39"/>
      <c r="AQ1117" s="39"/>
      <c r="AR1117" s="31"/>
      <c r="AS1117" s="39"/>
      <c r="AT1117" s="39"/>
      <c r="AU1117" s="39"/>
      <c r="AV1117" s="39"/>
      <c r="AW1117" s="39"/>
      <c r="AX1117" s="13"/>
      <c r="AY1117" s="13"/>
      <c r="AZ1117" s="13"/>
      <c r="BA1117" s="13"/>
      <c r="BB1117" s="291"/>
      <c r="BC1117" s="302"/>
      <c r="BI1117" s="287"/>
    </row>
    <row r="1118" spans="1:61" s="282" customFormat="1">
      <c r="A1118" s="31"/>
      <c r="B1118" s="31"/>
      <c r="C1118" s="166"/>
      <c r="D1118" s="261"/>
      <c r="E1118" s="261"/>
      <c r="F1118" s="261"/>
      <c r="G1118" s="261"/>
      <c r="H1118" s="261"/>
      <c r="I1118" s="261"/>
      <c r="J1118" s="261"/>
      <c r="K1118" s="261"/>
      <c r="L1118" s="33"/>
      <c r="M1118" s="261"/>
      <c r="N1118" s="638"/>
      <c r="O1118" s="638"/>
      <c r="P1118" s="34"/>
      <c r="Q1118" s="35"/>
      <c r="R1118" s="36"/>
      <c r="S1118" s="37"/>
      <c r="T1118" s="21"/>
      <c r="U1118" s="495"/>
      <c r="V1118" s="38"/>
      <c r="W1118" s="21"/>
      <c r="X1118" s="21"/>
      <c r="Y1118" s="21"/>
      <c r="Z1118" s="779"/>
      <c r="AA1118" s="21"/>
      <c r="AB1118" s="30"/>
      <c r="AC1118" s="30"/>
      <c r="AD1118" s="30"/>
      <c r="AE1118" s="13"/>
      <c r="AF1118" s="13"/>
      <c r="AG1118" s="13"/>
      <c r="AH1118" s="13"/>
      <c r="AI1118" s="13"/>
      <c r="AJ1118" s="13"/>
      <c r="AK1118" s="13"/>
      <c r="AL1118" s="13"/>
      <c r="AM1118" s="13"/>
      <c r="AN1118" s="30"/>
      <c r="AO1118" s="31"/>
      <c r="AP1118" s="39"/>
      <c r="AQ1118" s="39"/>
      <c r="AR1118" s="31"/>
      <c r="AS1118" s="39"/>
      <c r="AT1118" s="39"/>
      <c r="AU1118" s="39"/>
      <c r="AV1118" s="39"/>
      <c r="AW1118" s="39"/>
      <c r="AX1118" s="13"/>
      <c r="AY1118" s="13"/>
      <c r="AZ1118" s="13"/>
      <c r="BA1118" s="13"/>
      <c r="BB1118" s="291"/>
      <c r="BC1118" s="302"/>
      <c r="BI1118" s="287"/>
    </row>
    <row r="1119" spans="1:61" s="282" customFormat="1">
      <c r="A1119" s="31"/>
      <c r="B1119" s="31"/>
      <c r="C1119" s="166"/>
      <c r="D1119" s="261"/>
      <c r="E1119" s="261"/>
      <c r="F1119" s="261"/>
      <c r="G1119" s="261"/>
      <c r="H1119" s="261"/>
      <c r="I1119" s="261"/>
      <c r="J1119" s="261"/>
      <c r="K1119" s="261"/>
      <c r="L1119" s="33"/>
      <c r="M1119" s="261"/>
      <c r="N1119" s="638"/>
      <c r="O1119" s="638"/>
      <c r="P1119" s="34"/>
      <c r="Q1119" s="35"/>
      <c r="R1119" s="36"/>
      <c r="S1119" s="37"/>
      <c r="T1119" s="21"/>
      <c r="U1119" s="495"/>
      <c r="V1119" s="38"/>
      <c r="W1119" s="21"/>
      <c r="X1119" s="21"/>
      <c r="Y1119" s="21"/>
      <c r="Z1119" s="779"/>
      <c r="AA1119" s="21"/>
      <c r="AB1119" s="30"/>
      <c r="AC1119" s="30"/>
      <c r="AD1119" s="30"/>
      <c r="AE1119" s="13"/>
      <c r="AF1119" s="13"/>
      <c r="AG1119" s="13"/>
      <c r="AH1119" s="13"/>
      <c r="AI1119" s="13"/>
      <c r="AJ1119" s="13"/>
      <c r="AK1119" s="13"/>
      <c r="AL1119" s="13"/>
      <c r="AM1119" s="13"/>
      <c r="AN1119" s="30"/>
      <c r="AO1119" s="31"/>
      <c r="AP1119" s="39"/>
      <c r="AQ1119" s="39"/>
      <c r="AR1119" s="31"/>
      <c r="AS1119" s="39"/>
      <c r="AT1119" s="39"/>
      <c r="AU1119" s="39"/>
      <c r="AV1119" s="39"/>
      <c r="AW1119" s="39"/>
      <c r="AX1119" s="13"/>
      <c r="AY1119" s="13"/>
      <c r="AZ1119" s="13"/>
      <c r="BA1119" s="13"/>
      <c r="BB1119" s="291"/>
      <c r="BC1119" s="302"/>
      <c r="BI1119" s="287"/>
    </row>
    <row r="1120" spans="1:61" s="282" customFormat="1">
      <c r="A1120" s="31"/>
      <c r="B1120" s="31"/>
      <c r="C1120" s="166"/>
      <c r="D1120" s="261"/>
      <c r="E1120" s="261"/>
      <c r="F1120" s="261"/>
      <c r="G1120" s="261"/>
      <c r="H1120" s="261"/>
      <c r="I1120" s="261"/>
      <c r="J1120" s="261"/>
      <c r="K1120" s="261"/>
      <c r="L1120" s="33"/>
      <c r="M1120" s="261"/>
      <c r="N1120" s="638"/>
      <c r="O1120" s="638"/>
      <c r="P1120" s="34"/>
      <c r="Q1120" s="35"/>
      <c r="R1120" s="36"/>
      <c r="S1120" s="37"/>
      <c r="T1120" s="21"/>
      <c r="U1120" s="495"/>
      <c r="V1120" s="38"/>
      <c r="W1120" s="21"/>
      <c r="X1120" s="21"/>
      <c r="Y1120" s="21"/>
      <c r="Z1120" s="779"/>
      <c r="AA1120" s="21"/>
      <c r="AB1120" s="30"/>
      <c r="AC1120" s="30"/>
      <c r="AD1120" s="30"/>
      <c r="AE1120" s="13"/>
      <c r="AF1120" s="13"/>
      <c r="AG1120" s="13"/>
      <c r="AH1120" s="13"/>
      <c r="AI1120" s="13"/>
      <c r="AJ1120" s="13"/>
      <c r="AK1120" s="13"/>
      <c r="AL1120" s="13"/>
      <c r="AM1120" s="13"/>
      <c r="AN1120" s="30"/>
      <c r="AO1120" s="31"/>
      <c r="AP1120" s="39"/>
      <c r="AQ1120" s="39"/>
      <c r="AR1120" s="31"/>
      <c r="AS1120" s="39"/>
      <c r="AT1120" s="39"/>
      <c r="AU1120" s="39"/>
      <c r="AV1120" s="39"/>
      <c r="AW1120" s="39"/>
      <c r="AX1120" s="13"/>
      <c r="AY1120" s="13"/>
      <c r="AZ1120" s="13"/>
      <c r="BA1120" s="13"/>
      <c r="BB1120" s="291"/>
      <c r="BC1120" s="302"/>
      <c r="BI1120" s="287"/>
    </row>
    <row r="1121" spans="1:61" s="282" customFormat="1">
      <c r="A1121" s="31"/>
      <c r="B1121" s="31"/>
      <c r="C1121" s="166"/>
      <c r="D1121" s="261"/>
      <c r="E1121" s="261"/>
      <c r="F1121" s="261"/>
      <c r="G1121" s="261"/>
      <c r="H1121" s="261"/>
      <c r="I1121" s="261"/>
      <c r="J1121" s="261"/>
      <c r="K1121" s="261"/>
      <c r="L1121" s="33"/>
      <c r="M1121" s="261"/>
      <c r="N1121" s="638"/>
      <c r="O1121" s="638"/>
      <c r="P1121" s="34"/>
      <c r="Q1121" s="35"/>
      <c r="R1121" s="36"/>
      <c r="S1121" s="37"/>
      <c r="T1121" s="21"/>
      <c r="U1121" s="495"/>
      <c r="V1121" s="38"/>
      <c r="W1121" s="21"/>
      <c r="X1121" s="21"/>
      <c r="Y1121" s="21"/>
      <c r="Z1121" s="779"/>
      <c r="AA1121" s="21"/>
      <c r="AB1121" s="30"/>
      <c r="AC1121" s="30"/>
      <c r="AD1121" s="30"/>
      <c r="AE1121" s="13"/>
      <c r="AF1121" s="13"/>
      <c r="AG1121" s="13"/>
      <c r="AH1121" s="13"/>
      <c r="AI1121" s="13"/>
      <c r="AJ1121" s="13"/>
      <c r="AK1121" s="13"/>
      <c r="AL1121" s="13"/>
      <c r="AM1121" s="13"/>
      <c r="AN1121" s="30"/>
      <c r="AO1121" s="31"/>
      <c r="AP1121" s="39"/>
      <c r="AQ1121" s="39"/>
      <c r="AR1121" s="31"/>
      <c r="AS1121" s="39"/>
      <c r="AT1121" s="39"/>
      <c r="AU1121" s="39"/>
      <c r="AV1121" s="39"/>
      <c r="AW1121" s="39"/>
      <c r="AX1121" s="13"/>
      <c r="AY1121" s="13"/>
      <c r="AZ1121" s="13"/>
      <c r="BA1121" s="13"/>
      <c r="BB1121" s="291"/>
      <c r="BC1121" s="302"/>
      <c r="BI1121" s="287"/>
    </row>
    <row r="1122" spans="1:61" s="282" customFormat="1">
      <c r="A1122" s="31"/>
      <c r="B1122" s="31"/>
      <c r="C1122" s="166"/>
      <c r="D1122" s="261"/>
      <c r="E1122" s="261"/>
      <c r="F1122" s="261"/>
      <c r="G1122" s="261"/>
      <c r="H1122" s="261"/>
      <c r="I1122" s="261"/>
      <c r="J1122" s="261"/>
      <c r="K1122" s="261"/>
      <c r="L1122" s="33"/>
      <c r="M1122" s="261"/>
      <c r="N1122" s="638"/>
      <c r="O1122" s="638"/>
      <c r="P1122" s="34"/>
      <c r="Q1122" s="35"/>
      <c r="R1122" s="36"/>
      <c r="S1122" s="37"/>
      <c r="T1122" s="21"/>
      <c r="U1122" s="495"/>
      <c r="V1122" s="38"/>
      <c r="W1122" s="21"/>
      <c r="X1122" s="21"/>
      <c r="Y1122" s="21"/>
      <c r="Z1122" s="779"/>
      <c r="AA1122" s="21"/>
      <c r="AB1122" s="30"/>
      <c r="AC1122" s="30"/>
      <c r="AD1122" s="30"/>
      <c r="AE1122" s="13"/>
      <c r="AF1122" s="13"/>
      <c r="AG1122" s="13"/>
      <c r="AH1122" s="13"/>
      <c r="AI1122" s="13"/>
      <c r="AJ1122" s="13"/>
      <c r="AK1122" s="13"/>
      <c r="AL1122" s="13"/>
      <c r="AM1122" s="13"/>
      <c r="AN1122" s="30"/>
      <c r="AO1122" s="31"/>
      <c r="AP1122" s="39"/>
      <c r="AQ1122" s="39"/>
      <c r="AR1122" s="31"/>
      <c r="AS1122" s="39"/>
      <c r="AT1122" s="39"/>
      <c r="AU1122" s="39"/>
      <c r="AV1122" s="39"/>
      <c r="AW1122" s="39"/>
      <c r="AX1122" s="13"/>
      <c r="AY1122" s="13"/>
      <c r="AZ1122" s="13"/>
      <c r="BA1122" s="13"/>
      <c r="BB1122" s="291"/>
      <c r="BC1122" s="302"/>
      <c r="BI1122" s="287"/>
    </row>
    <row r="1123" spans="1:61" s="282" customFormat="1">
      <c r="A1123" s="31"/>
      <c r="B1123" s="31"/>
      <c r="C1123" s="166"/>
      <c r="D1123" s="261"/>
      <c r="E1123" s="261"/>
      <c r="F1123" s="261"/>
      <c r="G1123" s="261"/>
      <c r="H1123" s="261"/>
      <c r="I1123" s="261"/>
      <c r="J1123" s="261"/>
      <c r="K1123" s="261"/>
      <c r="L1123" s="33"/>
      <c r="M1123" s="261"/>
      <c r="N1123" s="638"/>
      <c r="O1123" s="638"/>
      <c r="P1123" s="34"/>
      <c r="Q1123" s="35"/>
      <c r="R1123" s="36"/>
      <c r="S1123" s="37"/>
      <c r="T1123" s="21"/>
      <c r="U1123" s="495"/>
      <c r="V1123" s="38"/>
      <c r="W1123" s="21"/>
      <c r="X1123" s="21"/>
      <c r="Y1123" s="21"/>
      <c r="Z1123" s="779"/>
      <c r="AA1123" s="21"/>
      <c r="AB1123" s="30"/>
      <c r="AC1123" s="30"/>
      <c r="AD1123" s="30"/>
      <c r="AE1123" s="13"/>
      <c r="AF1123" s="13"/>
      <c r="AG1123" s="13"/>
      <c r="AH1123" s="13"/>
      <c r="AI1123" s="13"/>
      <c r="AJ1123" s="13"/>
      <c r="AK1123" s="13"/>
      <c r="AL1123" s="13"/>
      <c r="AM1123" s="13"/>
      <c r="AN1123" s="30"/>
      <c r="AO1123" s="31"/>
      <c r="AP1123" s="39"/>
      <c r="AQ1123" s="39"/>
      <c r="AR1123" s="31"/>
      <c r="AS1123" s="39"/>
      <c r="AT1123" s="39"/>
      <c r="AU1123" s="39"/>
      <c r="AV1123" s="39"/>
      <c r="AW1123" s="39"/>
      <c r="AX1123" s="13"/>
      <c r="AY1123" s="13"/>
      <c r="AZ1123" s="13"/>
      <c r="BA1123" s="13"/>
      <c r="BB1123" s="291"/>
      <c r="BC1123" s="302"/>
      <c r="BI1123" s="287"/>
    </row>
    <row r="1124" spans="1:61" s="282" customFormat="1">
      <c r="A1124" s="31"/>
      <c r="B1124" s="31"/>
      <c r="C1124" s="166"/>
      <c r="D1124" s="261"/>
      <c r="E1124" s="261"/>
      <c r="F1124" s="261"/>
      <c r="G1124" s="261"/>
      <c r="H1124" s="261"/>
      <c r="I1124" s="261"/>
      <c r="J1124" s="261"/>
      <c r="K1124" s="261"/>
      <c r="L1124" s="33"/>
      <c r="M1124" s="261"/>
      <c r="N1124" s="638"/>
      <c r="O1124" s="638"/>
      <c r="P1124" s="34"/>
      <c r="Q1124" s="35"/>
      <c r="R1124" s="36"/>
      <c r="S1124" s="37"/>
      <c r="T1124" s="21"/>
      <c r="U1124" s="495"/>
      <c r="V1124" s="38"/>
      <c r="W1124" s="21"/>
      <c r="X1124" s="21"/>
      <c r="Y1124" s="21"/>
      <c r="Z1124" s="779"/>
      <c r="AA1124" s="21"/>
      <c r="AB1124" s="30"/>
      <c r="AC1124" s="30"/>
      <c r="AD1124" s="30"/>
      <c r="AE1124" s="13"/>
      <c r="AF1124" s="13"/>
      <c r="AG1124" s="13"/>
      <c r="AH1124" s="13"/>
      <c r="AI1124" s="13"/>
      <c r="AJ1124" s="13"/>
      <c r="AK1124" s="13"/>
      <c r="AL1124" s="13"/>
      <c r="AM1124" s="13"/>
      <c r="AN1124" s="30"/>
      <c r="AO1124" s="31"/>
      <c r="AP1124" s="39"/>
      <c r="AQ1124" s="39"/>
      <c r="AR1124" s="31"/>
      <c r="AS1124" s="39"/>
      <c r="AT1124" s="39"/>
      <c r="AU1124" s="39"/>
      <c r="AV1124" s="39"/>
      <c r="AW1124" s="39"/>
      <c r="AX1124" s="13"/>
      <c r="AY1124" s="13"/>
      <c r="AZ1124" s="13"/>
      <c r="BA1124" s="13"/>
      <c r="BB1124" s="291"/>
      <c r="BC1124" s="302"/>
      <c r="BI1124" s="287"/>
    </row>
    <row r="1125" spans="1:61" s="282" customFormat="1">
      <c r="A1125" s="31"/>
      <c r="B1125" s="31"/>
      <c r="C1125" s="166"/>
      <c r="D1125" s="261"/>
      <c r="E1125" s="261"/>
      <c r="F1125" s="261"/>
      <c r="G1125" s="261"/>
      <c r="H1125" s="261"/>
      <c r="I1125" s="261"/>
      <c r="J1125" s="261"/>
      <c r="K1125" s="261"/>
      <c r="L1125" s="33"/>
      <c r="M1125" s="261"/>
      <c r="N1125" s="638"/>
      <c r="O1125" s="638"/>
      <c r="P1125" s="34"/>
      <c r="Q1125" s="35"/>
      <c r="R1125" s="36"/>
      <c r="S1125" s="37"/>
      <c r="T1125" s="21"/>
      <c r="U1125" s="495"/>
      <c r="V1125" s="38"/>
      <c r="W1125" s="21"/>
      <c r="X1125" s="21"/>
      <c r="Y1125" s="21"/>
      <c r="Z1125" s="779"/>
      <c r="AA1125" s="21"/>
      <c r="AB1125" s="30"/>
      <c r="AC1125" s="30"/>
      <c r="AD1125" s="30"/>
      <c r="AE1125" s="13"/>
      <c r="AF1125" s="13"/>
      <c r="AG1125" s="13"/>
      <c r="AH1125" s="13"/>
      <c r="AI1125" s="13"/>
      <c r="AJ1125" s="13"/>
      <c r="AK1125" s="13"/>
      <c r="AL1125" s="13"/>
      <c r="AM1125" s="13"/>
      <c r="AN1125" s="30"/>
      <c r="AO1125" s="31"/>
      <c r="AP1125" s="39"/>
      <c r="AQ1125" s="39"/>
      <c r="AR1125" s="31"/>
      <c r="AS1125" s="39"/>
      <c r="AT1125" s="39"/>
      <c r="AU1125" s="39"/>
      <c r="AV1125" s="39"/>
      <c r="AW1125" s="39"/>
      <c r="AX1125" s="13"/>
      <c r="AY1125" s="13"/>
      <c r="AZ1125" s="13"/>
      <c r="BA1125" s="13"/>
      <c r="BB1125" s="291"/>
      <c r="BC1125" s="302"/>
      <c r="BI1125" s="287"/>
    </row>
    <row r="1126" spans="1:61" s="282" customFormat="1">
      <c r="A1126" s="31"/>
      <c r="B1126" s="31"/>
      <c r="C1126" s="166"/>
      <c r="D1126" s="261"/>
      <c r="E1126" s="261"/>
      <c r="F1126" s="261"/>
      <c r="G1126" s="261"/>
      <c r="H1126" s="261"/>
      <c r="I1126" s="261"/>
      <c r="J1126" s="261"/>
      <c r="K1126" s="261"/>
      <c r="L1126" s="33"/>
      <c r="M1126" s="261"/>
      <c r="N1126" s="638"/>
      <c r="O1126" s="638"/>
      <c r="P1126" s="34"/>
      <c r="Q1126" s="35"/>
      <c r="R1126" s="36"/>
      <c r="S1126" s="37"/>
      <c r="T1126" s="21"/>
      <c r="U1126" s="495"/>
      <c r="V1126" s="38"/>
      <c r="W1126" s="21"/>
      <c r="X1126" s="21"/>
      <c r="Y1126" s="21"/>
      <c r="Z1126" s="779"/>
      <c r="AA1126" s="21"/>
      <c r="AB1126" s="30"/>
      <c r="AC1126" s="30"/>
      <c r="AD1126" s="30"/>
      <c r="AE1126" s="13"/>
      <c r="AF1126" s="13"/>
      <c r="AG1126" s="13"/>
      <c r="AH1126" s="13"/>
      <c r="AI1126" s="13"/>
      <c r="AJ1126" s="13"/>
      <c r="AK1126" s="13"/>
      <c r="AL1126" s="13"/>
      <c r="AM1126" s="13"/>
      <c r="AN1126" s="30"/>
      <c r="AO1126" s="31"/>
      <c r="AP1126" s="39"/>
      <c r="AQ1126" s="39"/>
      <c r="AR1126" s="31"/>
      <c r="AS1126" s="39"/>
      <c r="AT1126" s="39"/>
      <c r="AU1126" s="39"/>
      <c r="AV1126" s="39"/>
      <c r="AW1126" s="39"/>
      <c r="AX1126" s="13"/>
      <c r="AY1126" s="13"/>
      <c r="AZ1126" s="13"/>
      <c r="BA1126" s="13"/>
      <c r="BB1126" s="291"/>
      <c r="BC1126" s="302"/>
      <c r="BI1126" s="287"/>
    </row>
    <row r="1127" spans="1:61" s="282" customFormat="1">
      <c r="A1127" s="31"/>
      <c r="B1127" s="31"/>
      <c r="C1127" s="166"/>
      <c r="D1127" s="261"/>
      <c r="E1127" s="261"/>
      <c r="F1127" s="261"/>
      <c r="G1127" s="261"/>
      <c r="H1127" s="261"/>
      <c r="I1127" s="261"/>
      <c r="J1127" s="261"/>
      <c r="K1127" s="261"/>
      <c r="L1127" s="33"/>
      <c r="M1127" s="261"/>
      <c r="N1127" s="638"/>
      <c r="O1127" s="638"/>
      <c r="P1127" s="34"/>
      <c r="Q1127" s="35"/>
      <c r="R1127" s="36"/>
      <c r="S1127" s="37"/>
      <c r="T1127" s="21"/>
      <c r="U1127" s="495"/>
      <c r="V1127" s="38"/>
      <c r="W1127" s="21"/>
      <c r="X1127" s="21"/>
      <c r="Y1127" s="21"/>
      <c r="Z1127" s="779"/>
      <c r="AA1127" s="21"/>
      <c r="AB1127" s="30"/>
      <c r="AC1127" s="30"/>
      <c r="AD1127" s="30"/>
      <c r="AE1127" s="13"/>
      <c r="AF1127" s="13"/>
      <c r="AG1127" s="13"/>
      <c r="AH1127" s="13"/>
      <c r="AI1127" s="13"/>
      <c r="AJ1127" s="13"/>
      <c r="AK1127" s="13"/>
      <c r="AL1127" s="13"/>
      <c r="AM1127" s="13"/>
      <c r="AN1127" s="30"/>
      <c r="AO1127" s="31"/>
      <c r="AP1127" s="39"/>
      <c r="AQ1127" s="39"/>
      <c r="AR1127" s="31"/>
      <c r="AS1127" s="39"/>
      <c r="AT1127" s="39"/>
      <c r="AU1127" s="39"/>
      <c r="AV1127" s="39"/>
      <c r="AW1127" s="39"/>
      <c r="AX1127" s="13"/>
      <c r="AY1127" s="13"/>
      <c r="AZ1127" s="13"/>
      <c r="BA1127" s="13"/>
      <c r="BB1127" s="291"/>
      <c r="BC1127" s="302"/>
      <c r="BI1127" s="287"/>
    </row>
    <row r="1128" spans="1:61" s="282" customFormat="1">
      <c r="A1128" s="31"/>
      <c r="B1128" s="31"/>
      <c r="C1128" s="166"/>
      <c r="D1128" s="261"/>
      <c r="E1128" s="261"/>
      <c r="F1128" s="261"/>
      <c r="G1128" s="261"/>
      <c r="H1128" s="261"/>
      <c r="I1128" s="261"/>
      <c r="J1128" s="261"/>
      <c r="K1128" s="261"/>
      <c r="L1128" s="33"/>
      <c r="M1128" s="261"/>
      <c r="N1128" s="638"/>
      <c r="O1128" s="638"/>
      <c r="P1128" s="34"/>
      <c r="Q1128" s="35"/>
      <c r="R1128" s="36"/>
      <c r="S1128" s="37"/>
      <c r="T1128" s="21"/>
      <c r="U1128" s="495"/>
      <c r="V1128" s="38"/>
      <c r="W1128" s="21"/>
      <c r="X1128" s="21"/>
      <c r="Y1128" s="21"/>
      <c r="Z1128" s="779"/>
      <c r="AA1128" s="21"/>
      <c r="AB1128" s="30"/>
      <c r="AC1128" s="30"/>
      <c r="AD1128" s="30"/>
      <c r="AE1128" s="13"/>
      <c r="AF1128" s="13"/>
      <c r="AG1128" s="13"/>
      <c r="AH1128" s="13"/>
      <c r="AI1128" s="13"/>
      <c r="AJ1128" s="13"/>
      <c r="AK1128" s="13"/>
      <c r="AL1128" s="13"/>
      <c r="AM1128" s="13"/>
      <c r="AN1128" s="30"/>
      <c r="AO1128" s="31"/>
      <c r="AP1128" s="39"/>
      <c r="AQ1128" s="39"/>
      <c r="AR1128" s="31"/>
      <c r="AS1128" s="39"/>
      <c r="AT1128" s="39"/>
      <c r="AU1128" s="39"/>
      <c r="AV1128" s="39"/>
      <c r="AW1128" s="39"/>
      <c r="AX1128" s="13"/>
      <c r="AY1128" s="13"/>
      <c r="AZ1128" s="13"/>
      <c r="BA1128" s="13"/>
      <c r="BB1128" s="291"/>
      <c r="BC1128" s="302"/>
      <c r="BI1128" s="287"/>
    </row>
    <row r="1129" spans="1:61" s="282" customFormat="1">
      <c r="A1129" s="31"/>
      <c r="B1129" s="31"/>
      <c r="C1129" s="166"/>
      <c r="D1129" s="261"/>
      <c r="E1129" s="261"/>
      <c r="F1129" s="261"/>
      <c r="G1129" s="261"/>
      <c r="H1129" s="261"/>
      <c r="I1129" s="261"/>
      <c r="J1129" s="261"/>
      <c r="K1129" s="261"/>
      <c r="L1129" s="33"/>
      <c r="M1129" s="261"/>
      <c r="N1129" s="638"/>
      <c r="O1129" s="638"/>
      <c r="P1129" s="34"/>
      <c r="Q1129" s="35"/>
      <c r="R1129" s="36"/>
      <c r="S1129" s="37"/>
      <c r="T1129" s="21"/>
      <c r="U1129" s="495"/>
      <c r="V1129" s="38"/>
      <c r="W1129" s="21"/>
      <c r="X1129" s="21"/>
      <c r="Y1129" s="21"/>
      <c r="Z1129" s="779"/>
      <c r="AA1129" s="21"/>
      <c r="AB1129" s="30"/>
      <c r="AC1129" s="30"/>
      <c r="AD1129" s="30"/>
      <c r="AE1129" s="13"/>
      <c r="AF1129" s="13"/>
      <c r="AG1129" s="13"/>
      <c r="AH1129" s="13"/>
      <c r="AI1129" s="13"/>
      <c r="AJ1129" s="13"/>
      <c r="AK1129" s="13"/>
      <c r="AL1129" s="13"/>
      <c r="AM1129" s="13"/>
      <c r="AN1129" s="30"/>
      <c r="AO1129" s="31"/>
      <c r="AP1129" s="39"/>
      <c r="AQ1129" s="39"/>
      <c r="AR1129" s="31"/>
      <c r="AS1129" s="39"/>
      <c r="AT1129" s="39"/>
      <c r="AU1129" s="39"/>
      <c r="AV1129" s="39"/>
      <c r="AW1129" s="39"/>
      <c r="AX1129" s="13"/>
      <c r="AY1129" s="13"/>
      <c r="AZ1129" s="13"/>
      <c r="BA1129" s="13"/>
      <c r="BB1129" s="291"/>
      <c r="BC1129" s="302"/>
      <c r="BI1129" s="287"/>
    </row>
    <row r="1130" spans="1:61" s="282" customFormat="1">
      <c r="A1130" s="31"/>
      <c r="B1130" s="31"/>
      <c r="C1130" s="166"/>
      <c r="D1130" s="261"/>
      <c r="E1130" s="261"/>
      <c r="F1130" s="261"/>
      <c r="G1130" s="261"/>
      <c r="H1130" s="261"/>
      <c r="I1130" s="261"/>
      <c r="J1130" s="261"/>
      <c r="K1130" s="261"/>
      <c r="L1130" s="33"/>
      <c r="M1130" s="261"/>
      <c r="N1130" s="638"/>
      <c r="O1130" s="638"/>
      <c r="P1130" s="34"/>
      <c r="Q1130" s="35"/>
      <c r="R1130" s="36"/>
      <c r="S1130" s="37"/>
      <c r="T1130" s="21"/>
      <c r="U1130" s="495"/>
      <c r="V1130" s="38"/>
      <c r="W1130" s="21"/>
      <c r="X1130" s="21"/>
      <c r="Y1130" s="21"/>
      <c r="Z1130" s="779"/>
      <c r="AA1130" s="21"/>
      <c r="AB1130" s="30"/>
      <c r="AC1130" s="30"/>
      <c r="AD1130" s="30"/>
      <c r="AE1130" s="13"/>
      <c r="AF1130" s="13"/>
      <c r="AG1130" s="13"/>
      <c r="AH1130" s="13"/>
      <c r="AI1130" s="13"/>
      <c r="AJ1130" s="13"/>
      <c r="AK1130" s="13"/>
      <c r="AL1130" s="13"/>
      <c r="AM1130" s="13"/>
      <c r="AN1130" s="30"/>
      <c r="AO1130" s="31"/>
      <c r="AP1130" s="39"/>
      <c r="AQ1130" s="39"/>
      <c r="AR1130" s="31"/>
      <c r="AS1130" s="39"/>
      <c r="AT1130" s="39"/>
      <c r="AU1130" s="39"/>
      <c r="AV1130" s="39"/>
      <c r="AW1130" s="39"/>
      <c r="AX1130" s="13"/>
      <c r="AY1130" s="13"/>
      <c r="AZ1130" s="13"/>
      <c r="BA1130" s="13"/>
      <c r="BB1130" s="291"/>
      <c r="BC1130" s="302"/>
      <c r="BI1130" s="287"/>
    </row>
    <row r="1131" spans="1:61" s="282" customFormat="1">
      <c r="A1131" s="31"/>
      <c r="B1131" s="31"/>
      <c r="C1131" s="166"/>
      <c r="D1131" s="261"/>
      <c r="E1131" s="261"/>
      <c r="F1131" s="261"/>
      <c r="G1131" s="261"/>
      <c r="H1131" s="261"/>
      <c r="I1131" s="261"/>
      <c r="J1131" s="261"/>
      <c r="K1131" s="261"/>
      <c r="L1131" s="33"/>
      <c r="M1131" s="261"/>
      <c r="N1131" s="638"/>
      <c r="O1131" s="638"/>
      <c r="P1131" s="34"/>
      <c r="Q1131" s="35"/>
      <c r="R1131" s="36"/>
      <c r="S1131" s="37"/>
      <c r="T1131" s="21"/>
      <c r="U1131" s="495"/>
      <c r="V1131" s="38"/>
      <c r="W1131" s="21"/>
      <c r="X1131" s="21"/>
      <c r="Y1131" s="21"/>
      <c r="Z1131" s="779"/>
      <c r="AA1131" s="21"/>
      <c r="AB1131" s="30"/>
      <c r="AC1131" s="30"/>
      <c r="AD1131" s="30"/>
      <c r="AE1131" s="13"/>
      <c r="AF1131" s="13"/>
      <c r="AG1131" s="13"/>
      <c r="AH1131" s="13"/>
      <c r="AI1131" s="13"/>
      <c r="AJ1131" s="13"/>
      <c r="AK1131" s="13"/>
      <c r="AL1131" s="13"/>
      <c r="AM1131" s="13"/>
      <c r="AN1131" s="30"/>
      <c r="AO1131" s="31"/>
      <c r="AP1131" s="39"/>
      <c r="AQ1131" s="39"/>
      <c r="AR1131" s="31"/>
      <c r="AS1131" s="39"/>
      <c r="AT1131" s="39"/>
      <c r="AU1131" s="39"/>
      <c r="AV1131" s="39"/>
      <c r="AW1131" s="39"/>
      <c r="AX1131" s="13"/>
      <c r="AY1131" s="13"/>
      <c r="AZ1131" s="13"/>
      <c r="BA1131" s="13"/>
      <c r="BB1131" s="291"/>
      <c r="BC1131" s="302"/>
      <c r="BI1131" s="287"/>
    </row>
    <row r="1132" spans="1:61" s="282" customFormat="1">
      <c r="A1132" s="31"/>
      <c r="B1132" s="31"/>
      <c r="C1132" s="166"/>
      <c r="D1132" s="261"/>
      <c r="E1132" s="261"/>
      <c r="F1132" s="261"/>
      <c r="G1132" s="261"/>
      <c r="H1132" s="261"/>
      <c r="I1132" s="261"/>
      <c r="J1132" s="261"/>
      <c r="K1132" s="261"/>
      <c r="L1132" s="33"/>
      <c r="M1132" s="261"/>
      <c r="N1132" s="638"/>
      <c r="O1132" s="638"/>
      <c r="P1132" s="34"/>
      <c r="Q1132" s="35"/>
      <c r="R1132" s="36"/>
      <c r="S1132" s="37"/>
      <c r="T1132" s="21"/>
      <c r="U1132" s="495"/>
      <c r="V1132" s="38"/>
      <c r="W1132" s="21"/>
      <c r="X1132" s="21"/>
      <c r="Y1132" s="21"/>
      <c r="Z1132" s="779"/>
      <c r="AA1132" s="21"/>
      <c r="AB1132" s="30"/>
      <c r="AC1132" s="30"/>
      <c r="AD1132" s="30"/>
      <c r="AE1132" s="13"/>
      <c r="AF1132" s="13"/>
      <c r="AG1132" s="13"/>
      <c r="AH1132" s="13"/>
      <c r="AI1132" s="13"/>
      <c r="AJ1132" s="13"/>
      <c r="AK1132" s="13"/>
      <c r="AL1132" s="13"/>
      <c r="AM1132" s="13"/>
      <c r="AN1132" s="30"/>
      <c r="AO1132" s="31"/>
      <c r="AP1132" s="39"/>
      <c r="AQ1132" s="39"/>
      <c r="AR1132" s="31"/>
      <c r="AS1132" s="39"/>
      <c r="AT1132" s="39"/>
      <c r="AU1132" s="39"/>
      <c r="AV1132" s="39"/>
      <c r="AW1132" s="39"/>
      <c r="AX1132" s="13"/>
      <c r="AY1132" s="13"/>
      <c r="AZ1132" s="13"/>
      <c r="BA1132" s="13"/>
      <c r="BB1132" s="291"/>
      <c r="BC1132" s="302"/>
      <c r="BI1132" s="287"/>
    </row>
    <row r="1133" spans="1:61" s="282" customFormat="1">
      <c r="A1133" s="31"/>
      <c r="B1133" s="31"/>
      <c r="C1133" s="166"/>
      <c r="D1133" s="261"/>
      <c r="E1133" s="261"/>
      <c r="F1133" s="261"/>
      <c r="G1133" s="261"/>
      <c r="H1133" s="261"/>
      <c r="I1133" s="261"/>
      <c r="J1133" s="261"/>
      <c r="K1133" s="261"/>
      <c r="L1133" s="33"/>
      <c r="M1133" s="261"/>
      <c r="N1133" s="638"/>
      <c r="O1133" s="638"/>
      <c r="P1133" s="34"/>
      <c r="Q1133" s="35"/>
      <c r="R1133" s="36"/>
      <c r="S1133" s="37"/>
      <c r="T1133" s="21"/>
      <c r="U1133" s="495"/>
      <c r="V1133" s="38"/>
      <c r="W1133" s="21"/>
      <c r="X1133" s="21"/>
      <c r="Y1133" s="21"/>
      <c r="Z1133" s="779"/>
      <c r="AA1133" s="21"/>
      <c r="AB1133" s="30"/>
      <c r="AC1133" s="30"/>
      <c r="AD1133" s="30"/>
      <c r="AE1133" s="13"/>
      <c r="AF1133" s="13"/>
      <c r="AG1133" s="13"/>
      <c r="AH1133" s="13"/>
      <c r="AI1133" s="13"/>
      <c r="AJ1133" s="13"/>
      <c r="AK1133" s="13"/>
      <c r="AL1133" s="13"/>
      <c r="AM1133" s="13"/>
      <c r="AN1133" s="30"/>
      <c r="AO1133" s="31"/>
      <c r="AP1133" s="39"/>
      <c r="AQ1133" s="39"/>
      <c r="AR1133" s="31"/>
      <c r="AS1133" s="39"/>
      <c r="AT1133" s="39"/>
      <c r="AU1133" s="39"/>
      <c r="AV1133" s="39"/>
      <c r="AW1133" s="39"/>
      <c r="AX1133" s="13"/>
      <c r="AY1133" s="13"/>
      <c r="AZ1133" s="13"/>
      <c r="BA1133" s="13"/>
      <c r="BB1133" s="291"/>
      <c r="BC1133" s="302"/>
      <c r="BI1133" s="287"/>
    </row>
    <row r="1134" spans="1:61" s="282" customFormat="1">
      <c r="A1134" s="31"/>
      <c r="B1134" s="31"/>
      <c r="C1134" s="166"/>
      <c r="D1134" s="261"/>
      <c r="E1134" s="261"/>
      <c r="F1134" s="261"/>
      <c r="G1134" s="261"/>
      <c r="H1134" s="261"/>
      <c r="I1134" s="261"/>
      <c r="J1134" s="261"/>
      <c r="K1134" s="261"/>
      <c r="L1134" s="33"/>
      <c r="M1134" s="261"/>
      <c r="N1134" s="638"/>
      <c r="O1134" s="638"/>
      <c r="P1134" s="34"/>
      <c r="Q1134" s="35"/>
      <c r="R1134" s="36"/>
      <c r="S1134" s="37"/>
      <c r="T1134" s="21"/>
      <c r="U1134" s="495"/>
      <c r="V1134" s="38"/>
      <c r="W1134" s="21"/>
      <c r="X1134" s="21"/>
      <c r="Y1134" s="21"/>
      <c r="Z1134" s="779"/>
      <c r="AA1134" s="21"/>
      <c r="AB1134" s="30"/>
      <c r="AC1134" s="30"/>
      <c r="AD1134" s="30"/>
      <c r="AE1134" s="13"/>
      <c r="AF1134" s="13"/>
      <c r="AG1134" s="13"/>
      <c r="AH1134" s="13"/>
      <c r="AI1134" s="13"/>
      <c r="AJ1134" s="13"/>
      <c r="AK1134" s="13"/>
      <c r="AL1134" s="13"/>
      <c r="AM1134" s="13"/>
      <c r="AN1134" s="30"/>
      <c r="AO1134" s="31"/>
      <c r="AP1134" s="39"/>
      <c r="AQ1134" s="39"/>
      <c r="AR1134" s="31"/>
      <c r="AS1134" s="39"/>
      <c r="AT1134" s="39"/>
      <c r="AU1134" s="39"/>
      <c r="AV1134" s="39"/>
      <c r="AW1134" s="39"/>
      <c r="AX1134" s="13"/>
      <c r="AY1134" s="13"/>
      <c r="AZ1134" s="13"/>
      <c r="BA1134" s="13"/>
      <c r="BB1134" s="291"/>
      <c r="BC1134" s="302"/>
      <c r="BI1134" s="287"/>
    </row>
    <row r="1135" spans="1:61" s="282" customFormat="1">
      <c r="A1135" s="31"/>
      <c r="B1135" s="31"/>
      <c r="C1135" s="166"/>
      <c r="D1135" s="261"/>
      <c r="E1135" s="261"/>
      <c r="F1135" s="261"/>
      <c r="G1135" s="261"/>
      <c r="H1135" s="261"/>
      <c r="I1135" s="261"/>
      <c r="J1135" s="261"/>
      <c r="K1135" s="261"/>
      <c r="L1135" s="33"/>
      <c r="M1135" s="261"/>
      <c r="N1135" s="638"/>
      <c r="O1135" s="638"/>
      <c r="P1135" s="34"/>
      <c r="Q1135" s="35"/>
      <c r="R1135" s="36"/>
      <c r="S1135" s="37"/>
      <c r="T1135" s="21"/>
      <c r="U1135" s="495"/>
      <c r="V1135" s="38"/>
      <c r="W1135" s="21"/>
      <c r="X1135" s="21"/>
      <c r="Y1135" s="21"/>
      <c r="Z1135" s="779"/>
      <c r="AA1135" s="21"/>
      <c r="AB1135" s="30"/>
      <c r="AC1135" s="30"/>
      <c r="AD1135" s="30"/>
      <c r="AE1135" s="13"/>
      <c r="AF1135" s="13"/>
      <c r="AG1135" s="13"/>
      <c r="AH1135" s="13"/>
      <c r="AI1135" s="13"/>
      <c r="AJ1135" s="13"/>
      <c r="AK1135" s="13"/>
      <c r="AL1135" s="13"/>
      <c r="AM1135" s="13"/>
      <c r="AN1135" s="30"/>
      <c r="AO1135" s="31"/>
      <c r="AP1135" s="39"/>
      <c r="AQ1135" s="39"/>
      <c r="AR1135" s="31"/>
      <c r="AS1135" s="39"/>
      <c r="AT1135" s="39"/>
      <c r="AU1135" s="39"/>
      <c r="AV1135" s="39"/>
      <c r="AW1135" s="39"/>
      <c r="AX1135" s="13"/>
      <c r="AY1135" s="13"/>
      <c r="AZ1135" s="13"/>
      <c r="BA1135" s="13"/>
      <c r="BB1135" s="291"/>
      <c r="BC1135" s="302"/>
      <c r="BI1135" s="287"/>
    </row>
    <row r="1136" spans="1:61" s="282" customFormat="1">
      <c r="A1136" s="31"/>
      <c r="B1136" s="31"/>
      <c r="C1136" s="166"/>
      <c r="D1136" s="261"/>
      <c r="E1136" s="261"/>
      <c r="F1136" s="261"/>
      <c r="G1136" s="261"/>
      <c r="H1136" s="261"/>
      <c r="I1136" s="261"/>
      <c r="J1136" s="261"/>
      <c r="K1136" s="261"/>
      <c r="L1136" s="33"/>
      <c r="M1136" s="261"/>
      <c r="N1136" s="638"/>
      <c r="O1136" s="638"/>
      <c r="P1136" s="34"/>
      <c r="Q1136" s="35"/>
      <c r="R1136" s="36"/>
      <c r="S1136" s="37"/>
      <c r="T1136" s="21"/>
      <c r="U1136" s="495"/>
      <c r="V1136" s="38"/>
      <c r="W1136" s="21"/>
      <c r="X1136" s="21"/>
      <c r="Y1136" s="21"/>
      <c r="Z1136" s="779"/>
      <c r="AA1136" s="21"/>
      <c r="AB1136" s="30"/>
      <c r="AC1136" s="30"/>
      <c r="AD1136" s="30"/>
      <c r="AE1136" s="13"/>
      <c r="AF1136" s="13"/>
      <c r="AG1136" s="13"/>
      <c r="AH1136" s="13"/>
      <c r="AI1136" s="13"/>
      <c r="AJ1136" s="13"/>
      <c r="AK1136" s="13"/>
      <c r="AL1136" s="13"/>
      <c r="AM1136" s="13"/>
      <c r="AN1136" s="30"/>
      <c r="AO1136" s="31"/>
      <c r="AP1136" s="39"/>
      <c r="AQ1136" s="39"/>
      <c r="AR1136" s="31"/>
      <c r="AS1136" s="39"/>
      <c r="AT1136" s="39"/>
      <c r="AU1136" s="39"/>
      <c r="AV1136" s="39"/>
      <c r="AW1136" s="39"/>
      <c r="AX1136" s="13"/>
      <c r="AY1136" s="13"/>
      <c r="AZ1136" s="13"/>
      <c r="BA1136" s="13"/>
      <c r="BB1136" s="291"/>
      <c r="BC1136" s="302"/>
      <c r="BI1136" s="287"/>
    </row>
    <row r="1137" spans="1:61" s="282" customFormat="1">
      <c r="A1137" s="31"/>
      <c r="B1137" s="31"/>
      <c r="C1137" s="166"/>
      <c r="D1137" s="261"/>
      <c r="E1137" s="261"/>
      <c r="F1137" s="261"/>
      <c r="G1137" s="261"/>
      <c r="H1137" s="261"/>
      <c r="I1137" s="261"/>
      <c r="J1137" s="261"/>
      <c r="K1137" s="261"/>
      <c r="L1137" s="33"/>
      <c r="M1137" s="261"/>
      <c r="N1137" s="638"/>
      <c r="O1137" s="638"/>
      <c r="P1137" s="34"/>
      <c r="Q1137" s="35"/>
      <c r="R1137" s="36"/>
      <c r="S1137" s="37"/>
      <c r="T1137" s="21"/>
      <c r="U1137" s="495"/>
      <c r="V1137" s="38"/>
      <c r="W1137" s="21"/>
      <c r="X1137" s="21"/>
      <c r="Y1137" s="21"/>
      <c r="Z1137" s="779"/>
      <c r="AA1137" s="21"/>
      <c r="AB1137" s="30"/>
      <c r="AC1137" s="30"/>
      <c r="AD1137" s="30"/>
      <c r="AE1137" s="13"/>
      <c r="AF1137" s="13"/>
      <c r="AG1137" s="13"/>
      <c r="AH1137" s="13"/>
      <c r="AI1137" s="13"/>
      <c r="AJ1137" s="13"/>
      <c r="AK1137" s="13"/>
      <c r="AL1137" s="13"/>
      <c r="AM1137" s="13"/>
      <c r="AN1137" s="30"/>
      <c r="AO1137" s="31"/>
      <c r="AP1137" s="39"/>
      <c r="AQ1137" s="39"/>
      <c r="AR1137" s="31"/>
      <c r="AS1137" s="39"/>
      <c r="AT1137" s="39"/>
      <c r="AU1137" s="39"/>
      <c r="AV1137" s="39"/>
      <c r="AW1137" s="39"/>
      <c r="AX1137" s="13"/>
      <c r="AY1137" s="13"/>
      <c r="AZ1137" s="13"/>
      <c r="BA1137" s="13"/>
      <c r="BB1137" s="291"/>
      <c r="BC1137" s="302"/>
      <c r="BI1137" s="287"/>
    </row>
    <row r="1138" spans="1:61" s="282" customFormat="1">
      <c r="A1138" s="31"/>
      <c r="B1138" s="31"/>
      <c r="C1138" s="166"/>
      <c r="D1138" s="261"/>
      <c r="E1138" s="261"/>
      <c r="F1138" s="261"/>
      <c r="G1138" s="261"/>
      <c r="H1138" s="261"/>
      <c r="I1138" s="261"/>
      <c r="J1138" s="261"/>
      <c r="K1138" s="261"/>
      <c r="L1138" s="33"/>
      <c r="M1138" s="261"/>
      <c r="N1138" s="638"/>
      <c r="O1138" s="638"/>
      <c r="P1138" s="34"/>
      <c r="Q1138" s="35"/>
      <c r="R1138" s="36"/>
      <c r="S1138" s="37"/>
      <c r="T1138" s="21"/>
      <c r="U1138" s="495"/>
      <c r="V1138" s="38"/>
      <c r="W1138" s="21"/>
      <c r="X1138" s="21"/>
      <c r="Y1138" s="21"/>
      <c r="Z1138" s="779"/>
      <c r="AA1138" s="21"/>
      <c r="AB1138" s="30"/>
      <c r="AC1138" s="30"/>
      <c r="AD1138" s="30"/>
      <c r="AE1138" s="13"/>
      <c r="AF1138" s="13"/>
      <c r="AG1138" s="13"/>
      <c r="AH1138" s="13"/>
      <c r="AI1138" s="13"/>
      <c r="AJ1138" s="13"/>
      <c r="AK1138" s="13"/>
      <c r="AL1138" s="13"/>
      <c r="AM1138" s="13"/>
      <c r="AN1138" s="30"/>
      <c r="AO1138" s="31"/>
      <c r="AP1138" s="39"/>
      <c r="AQ1138" s="39"/>
      <c r="AR1138" s="31"/>
      <c r="AS1138" s="39"/>
      <c r="AT1138" s="39"/>
      <c r="AU1138" s="39"/>
      <c r="AV1138" s="39"/>
      <c r="AW1138" s="39"/>
      <c r="AX1138" s="13"/>
      <c r="AY1138" s="13"/>
      <c r="AZ1138" s="13"/>
      <c r="BA1138" s="13"/>
      <c r="BB1138" s="291"/>
      <c r="BC1138" s="302"/>
      <c r="BI1138" s="287"/>
    </row>
    <row r="1139" spans="1:61" s="282" customFormat="1">
      <c r="A1139" s="31"/>
      <c r="B1139" s="31"/>
      <c r="C1139" s="166"/>
      <c r="D1139" s="261"/>
      <c r="E1139" s="261"/>
      <c r="F1139" s="261"/>
      <c r="G1139" s="261"/>
      <c r="H1139" s="261"/>
      <c r="I1139" s="261"/>
      <c r="J1139" s="261"/>
      <c r="K1139" s="261"/>
      <c r="L1139" s="33"/>
      <c r="M1139" s="261"/>
      <c r="N1139" s="638"/>
      <c r="O1139" s="638"/>
      <c r="P1139" s="34"/>
      <c r="Q1139" s="35"/>
      <c r="R1139" s="36"/>
      <c r="S1139" s="37"/>
      <c r="T1139" s="21"/>
      <c r="U1139" s="495"/>
      <c r="V1139" s="38"/>
      <c r="W1139" s="21"/>
      <c r="X1139" s="21"/>
      <c r="Y1139" s="21"/>
      <c r="Z1139" s="779"/>
      <c r="AA1139" s="21"/>
      <c r="AB1139" s="30"/>
      <c r="AC1139" s="30"/>
      <c r="AD1139" s="30"/>
      <c r="AE1139" s="13"/>
      <c r="AF1139" s="13"/>
      <c r="AG1139" s="13"/>
      <c r="AH1139" s="13"/>
      <c r="AI1139" s="13"/>
      <c r="AJ1139" s="13"/>
      <c r="AK1139" s="13"/>
      <c r="AL1139" s="13"/>
      <c r="AM1139" s="13"/>
      <c r="AN1139" s="30"/>
      <c r="AO1139" s="31"/>
      <c r="AP1139" s="39"/>
      <c r="AQ1139" s="39"/>
      <c r="AR1139" s="31"/>
      <c r="AS1139" s="39"/>
      <c r="AT1139" s="39"/>
      <c r="AU1139" s="39"/>
      <c r="AV1139" s="39"/>
      <c r="AW1139" s="39"/>
      <c r="AX1139" s="13"/>
      <c r="AY1139" s="13"/>
      <c r="AZ1139" s="13"/>
      <c r="BA1139" s="13"/>
      <c r="BB1139" s="291"/>
      <c r="BC1139" s="302"/>
      <c r="BI1139" s="287"/>
    </row>
    <row r="1140" spans="1:61" s="282" customFormat="1">
      <c r="A1140" s="31"/>
      <c r="B1140" s="31"/>
      <c r="C1140" s="166"/>
      <c r="D1140" s="261"/>
      <c r="E1140" s="261"/>
      <c r="F1140" s="261"/>
      <c r="G1140" s="261"/>
      <c r="H1140" s="261"/>
      <c r="I1140" s="261"/>
      <c r="J1140" s="261"/>
      <c r="K1140" s="261"/>
      <c r="L1140" s="33"/>
      <c r="M1140" s="261"/>
      <c r="N1140" s="638"/>
      <c r="O1140" s="638"/>
      <c r="P1140" s="34"/>
      <c r="Q1140" s="35"/>
      <c r="R1140" s="36"/>
      <c r="S1140" s="37"/>
      <c r="T1140" s="21"/>
      <c r="U1140" s="495"/>
      <c r="V1140" s="38"/>
      <c r="W1140" s="21"/>
      <c r="X1140" s="21"/>
      <c r="Y1140" s="21"/>
      <c r="Z1140" s="779"/>
      <c r="AA1140" s="21"/>
      <c r="AB1140" s="30"/>
      <c r="AC1140" s="30"/>
      <c r="AD1140" s="30"/>
      <c r="AE1140" s="13"/>
      <c r="AF1140" s="13"/>
      <c r="AG1140" s="13"/>
      <c r="AH1140" s="13"/>
      <c r="AI1140" s="13"/>
      <c r="AJ1140" s="13"/>
      <c r="AK1140" s="13"/>
      <c r="AL1140" s="13"/>
      <c r="AM1140" s="13"/>
      <c r="AN1140" s="30"/>
      <c r="AO1140" s="31"/>
      <c r="AP1140" s="39"/>
      <c r="AQ1140" s="39"/>
      <c r="AR1140" s="31"/>
      <c r="AS1140" s="39"/>
      <c r="AT1140" s="39"/>
      <c r="AU1140" s="39"/>
      <c r="AV1140" s="39"/>
      <c r="AW1140" s="39"/>
      <c r="AX1140" s="13"/>
      <c r="AY1140" s="13"/>
      <c r="AZ1140" s="13"/>
      <c r="BA1140" s="13"/>
      <c r="BB1140" s="291"/>
      <c r="BC1140" s="302"/>
      <c r="BI1140" s="287"/>
    </row>
    <row r="1141" spans="1:61" s="282" customFormat="1">
      <c r="A1141" s="31"/>
      <c r="B1141" s="31"/>
      <c r="C1141" s="166"/>
      <c r="D1141" s="261"/>
      <c r="E1141" s="261"/>
      <c r="F1141" s="261"/>
      <c r="G1141" s="261"/>
      <c r="H1141" s="261"/>
      <c r="I1141" s="261"/>
      <c r="J1141" s="261"/>
      <c r="K1141" s="261"/>
      <c r="L1141" s="33"/>
      <c r="M1141" s="261"/>
      <c r="N1141" s="638"/>
      <c r="O1141" s="638"/>
      <c r="P1141" s="34"/>
      <c r="Q1141" s="35"/>
      <c r="R1141" s="36"/>
      <c r="S1141" s="37"/>
      <c r="T1141" s="21"/>
      <c r="U1141" s="495"/>
      <c r="V1141" s="38"/>
      <c r="W1141" s="21"/>
      <c r="X1141" s="21"/>
      <c r="Y1141" s="21"/>
      <c r="Z1141" s="779"/>
      <c r="AA1141" s="21"/>
      <c r="AB1141" s="30"/>
      <c r="AC1141" s="30"/>
      <c r="AD1141" s="30"/>
      <c r="AE1141" s="13"/>
      <c r="AF1141" s="13"/>
      <c r="AG1141" s="13"/>
      <c r="AH1141" s="13"/>
      <c r="AI1141" s="13"/>
      <c r="AJ1141" s="13"/>
      <c r="AK1141" s="13"/>
      <c r="AL1141" s="13"/>
      <c r="AM1141" s="13"/>
      <c r="AN1141" s="30"/>
      <c r="AO1141" s="31"/>
      <c r="AP1141" s="39"/>
      <c r="AQ1141" s="39"/>
      <c r="AR1141" s="31"/>
      <c r="AS1141" s="39"/>
      <c r="AT1141" s="39"/>
      <c r="AU1141" s="39"/>
      <c r="AV1141" s="39"/>
      <c r="AW1141" s="39"/>
      <c r="AX1141" s="13"/>
      <c r="AY1141" s="13"/>
      <c r="AZ1141" s="13"/>
      <c r="BA1141" s="13"/>
      <c r="BB1141" s="291"/>
      <c r="BC1141" s="302"/>
      <c r="BI1141" s="287"/>
    </row>
    <row r="1142" spans="1:61" s="282" customFormat="1">
      <c r="A1142" s="31"/>
      <c r="B1142" s="31"/>
      <c r="C1142" s="166"/>
      <c r="D1142" s="261"/>
      <c r="E1142" s="261"/>
      <c r="F1142" s="261"/>
      <c r="G1142" s="261"/>
      <c r="H1142" s="261"/>
      <c r="I1142" s="261"/>
      <c r="J1142" s="261"/>
      <c r="K1142" s="261"/>
      <c r="L1142" s="33"/>
      <c r="M1142" s="261"/>
      <c r="N1142" s="638"/>
      <c r="O1142" s="638"/>
      <c r="P1142" s="34"/>
      <c r="Q1142" s="35"/>
      <c r="R1142" s="36"/>
      <c r="S1142" s="37"/>
      <c r="T1142" s="21"/>
      <c r="U1142" s="495"/>
      <c r="V1142" s="38"/>
      <c r="W1142" s="21"/>
      <c r="X1142" s="21"/>
      <c r="Y1142" s="21"/>
      <c r="Z1142" s="779"/>
      <c r="AA1142" s="21"/>
      <c r="AB1142" s="30"/>
      <c r="AC1142" s="30"/>
      <c r="AD1142" s="30"/>
      <c r="AE1142" s="13"/>
      <c r="AF1142" s="13"/>
      <c r="AG1142" s="13"/>
      <c r="AH1142" s="13"/>
      <c r="AI1142" s="13"/>
      <c r="AJ1142" s="13"/>
      <c r="AK1142" s="13"/>
      <c r="AL1142" s="13"/>
      <c r="AM1142" s="13"/>
      <c r="AN1142" s="30"/>
      <c r="AO1142" s="31"/>
      <c r="AP1142" s="39"/>
      <c r="AQ1142" s="39"/>
      <c r="AR1142" s="31"/>
      <c r="AS1142" s="39"/>
      <c r="AT1142" s="39"/>
      <c r="AU1142" s="39"/>
      <c r="AV1142" s="39"/>
      <c r="AW1142" s="39"/>
      <c r="AX1142" s="13"/>
      <c r="AY1142" s="13"/>
      <c r="AZ1142" s="13"/>
      <c r="BA1142" s="13"/>
      <c r="BB1142" s="291"/>
      <c r="BC1142" s="302"/>
      <c r="BI1142" s="287"/>
    </row>
    <row r="1143" spans="1:61" s="282" customFormat="1">
      <c r="A1143" s="31"/>
      <c r="B1143" s="31"/>
      <c r="C1143" s="166"/>
      <c r="D1143" s="261"/>
      <c r="E1143" s="261"/>
      <c r="F1143" s="261"/>
      <c r="G1143" s="261"/>
      <c r="H1143" s="261"/>
      <c r="I1143" s="261"/>
      <c r="J1143" s="261"/>
      <c r="K1143" s="261"/>
      <c r="L1143" s="33"/>
      <c r="M1143" s="261"/>
      <c r="N1143" s="638"/>
      <c r="O1143" s="638"/>
      <c r="P1143" s="34"/>
      <c r="Q1143" s="35"/>
      <c r="R1143" s="36"/>
      <c r="S1143" s="37"/>
      <c r="T1143" s="21"/>
      <c r="U1143" s="495"/>
      <c r="V1143" s="38"/>
      <c r="W1143" s="21"/>
      <c r="X1143" s="21"/>
      <c r="Y1143" s="21"/>
      <c r="Z1143" s="779"/>
      <c r="AA1143" s="21"/>
      <c r="AB1143" s="30"/>
      <c r="AC1143" s="30"/>
      <c r="AD1143" s="30"/>
      <c r="AE1143" s="13"/>
      <c r="AF1143" s="13"/>
      <c r="AG1143" s="13"/>
      <c r="AH1143" s="13"/>
      <c r="AI1143" s="13"/>
      <c r="AJ1143" s="13"/>
      <c r="AK1143" s="13"/>
      <c r="AL1143" s="13"/>
      <c r="AM1143" s="13"/>
      <c r="AN1143" s="30"/>
      <c r="AO1143" s="31"/>
      <c r="AP1143" s="39"/>
      <c r="AQ1143" s="39"/>
      <c r="AR1143" s="31"/>
      <c r="AS1143" s="39"/>
      <c r="AT1143" s="39"/>
      <c r="AU1143" s="39"/>
      <c r="AV1143" s="39"/>
      <c r="AW1143" s="39"/>
      <c r="AX1143" s="13"/>
      <c r="AY1143" s="13"/>
      <c r="AZ1143" s="13"/>
      <c r="BA1143" s="13"/>
      <c r="BB1143" s="291"/>
      <c r="BC1143" s="302"/>
      <c r="BI1143" s="287"/>
    </row>
    <row r="1144" spans="1:61" s="282" customFormat="1">
      <c r="A1144" s="31"/>
      <c r="B1144" s="31"/>
      <c r="C1144" s="166"/>
      <c r="D1144" s="261"/>
      <c r="E1144" s="261"/>
      <c r="F1144" s="261"/>
      <c r="G1144" s="261"/>
      <c r="H1144" s="261"/>
      <c r="I1144" s="261"/>
      <c r="J1144" s="261"/>
      <c r="K1144" s="261"/>
      <c r="L1144" s="33"/>
      <c r="M1144" s="261"/>
      <c r="N1144" s="638"/>
      <c r="O1144" s="638"/>
      <c r="P1144" s="34"/>
      <c r="Q1144" s="35"/>
      <c r="R1144" s="36"/>
      <c r="S1144" s="37"/>
      <c r="T1144" s="21"/>
      <c r="U1144" s="495"/>
      <c r="V1144" s="38"/>
      <c r="W1144" s="21"/>
      <c r="X1144" s="21"/>
      <c r="Y1144" s="21"/>
      <c r="Z1144" s="779"/>
      <c r="AA1144" s="21"/>
      <c r="AB1144" s="30"/>
      <c r="AC1144" s="30"/>
      <c r="AD1144" s="30"/>
      <c r="AE1144" s="13"/>
      <c r="AF1144" s="13"/>
      <c r="AG1144" s="13"/>
      <c r="AH1144" s="13"/>
      <c r="AI1144" s="13"/>
      <c r="AJ1144" s="13"/>
      <c r="AK1144" s="13"/>
      <c r="AL1144" s="13"/>
      <c r="AM1144" s="13"/>
      <c r="AN1144" s="30"/>
      <c r="AO1144" s="31"/>
      <c r="AP1144" s="39"/>
      <c r="AQ1144" s="39"/>
      <c r="AR1144" s="31"/>
      <c r="AS1144" s="39"/>
      <c r="AT1144" s="39"/>
      <c r="AU1144" s="39"/>
      <c r="AV1144" s="39"/>
      <c r="AW1144" s="39"/>
      <c r="AX1144" s="13"/>
      <c r="AY1144" s="13"/>
      <c r="AZ1144" s="13"/>
      <c r="BA1144" s="13"/>
      <c r="BB1144" s="291"/>
      <c r="BC1144" s="302"/>
      <c r="BI1144" s="287"/>
    </row>
    <row r="1145" spans="1:61" s="282" customFormat="1">
      <c r="A1145" s="31"/>
      <c r="B1145" s="31"/>
      <c r="C1145" s="166"/>
      <c r="D1145" s="261"/>
      <c r="E1145" s="261"/>
      <c r="F1145" s="261"/>
      <c r="G1145" s="261"/>
      <c r="H1145" s="261"/>
      <c r="I1145" s="261"/>
      <c r="J1145" s="261"/>
      <c r="K1145" s="261"/>
      <c r="L1145" s="33"/>
      <c r="M1145" s="261"/>
      <c r="N1145" s="638"/>
      <c r="O1145" s="638"/>
      <c r="P1145" s="34"/>
      <c r="Q1145" s="35"/>
      <c r="R1145" s="36"/>
      <c r="S1145" s="37"/>
      <c r="T1145" s="21"/>
      <c r="U1145" s="495"/>
      <c r="V1145" s="38"/>
      <c r="W1145" s="21"/>
      <c r="X1145" s="21"/>
      <c r="Y1145" s="21"/>
      <c r="Z1145" s="779"/>
      <c r="AA1145" s="21"/>
      <c r="AB1145" s="30"/>
      <c r="AC1145" s="30"/>
      <c r="AD1145" s="30"/>
      <c r="AE1145" s="13"/>
      <c r="AF1145" s="13"/>
      <c r="AG1145" s="13"/>
      <c r="AH1145" s="13"/>
      <c r="AI1145" s="13"/>
      <c r="AJ1145" s="13"/>
      <c r="AK1145" s="13"/>
      <c r="AL1145" s="13"/>
      <c r="AM1145" s="13"/>
      <c r="AN1145" s="30"/>
      <c r="AO1145" s="31"/>
      <c r="AP1145" s="39"/>
      <c r="AQ1145" s="39"/>
      <c r="AR1145" s="31"/>
      <c r="AS1145" s="39"/>
      <c r="AT1145" s="39"/>
      <c r="AU1145" s="39"/>
      <c r="AV1145" s="39"/>
      <c r="AW1145" s="39"/>
      <c r="AX1145" s="13"/>
      <c r="AY1145" s="13"/>
      <c r="AZ1145" s="13"/>
      <c r="BA1145" s="13"/>
      <c r="BB1145" s="291"/>
      <c r="BC1145" s="302"/>
      <c r="BI1145" s="287"/>
    </row>
    <row r="1146" spans="1:61" s="282" customFormat="1">
      <c r="A1146" s="31"/>
      <c r="B1146" s="31"/>
      <c r="C1146" s="166"/>
      <c r="D1146" s="261"/>
      <c r="E1146" s="261"/>
      <c r="F1146" s="261"/>
      <c r="G1146" s="261"/>
      <c r="H1146" s="261"/>
      <c r="I1146" s="261"/>
      <c r="J1146" s="261"/>
      <c r="K1146" s="261"/>
      <c r="L1146" s="33"/>
      <c r="M1146" s="261"/>
      <c r="N1146" s="638"/>
      <c r="O1146" s="638"/>
      <c r="P1146" s="34"/>
      <c r="Q1146" s="35"/>
      <c r="R1146" s="36"/>
      <c r="S1146" s="37"/>
      <c r="T1146" s="21"/>
      <c r="U1146" s="495"/>
      <c r="V1146" s="38"/>
      <c r="W1146" s="21"/>
      <c r="X1146" s="21"/>
      <c r="Y1146" s="21"/>
      <c r="Z1146" s="779"/>
      <c r="AA1146" s="21"/>
      <c r="AB1146" s="30"/>
      <c r="AC1146" s="30"/>
      <c r="AD1146" s="30"/>
      <c r="AE1146" s="13"/>
      <c r="AF1146" s="13"/>
      <c r="AG1146" s="13"/>
      <c r="AH1146" s="13"/>
      <c r="AI1146" s="13"/>
      <c r="AJ1146" s="13"/>
      <c r="AK1146" s="13"/>
      <c r="AL1146" s="13"/>
      <c r="AM1146" s="13"/>
      <c r="AN1146" s="30"/>
      <c r="AO1146" s="31"/>
      <c r="AP1146" s="39"/>
      <c r="AQ1146" s="39"/>
      <c r="AR1146" s="31"/>
      <c r="AS1146" s="39"/>
      <c r="AT1146" s="39"/>
      <c r="AU1146" s="39"/>
      <c r="AV1146" s="39"/>
      <c r="AW1146" s="39"/>
      <c r="AX1146" s="13"/>
      <c r="AY1146" s="13"/>
      <c r="AZ1146" s="13"/>
      <c r="BA1146" s="13"/>
      <c r="BB1146" s="291"/>
      <c r="BC1146" s="302"/>
      <c r="BI1146" s="287"/>
    </row>
    <row r="1147" spans="1:61" s="282" customFormat="1">
      <c r="A1147" s="31"/>
      <c r="B1147" s="31"/>
      <c r="C1147" s="166"/>
      <c r="D1147" s="261"/>
      <c r="E1147" s="261"/>
      <c r="F1147" s="261"/>
      <c r="G1147" s="261"/>
      <c r="H1147" s="261"/>
      <c r="I1147" s="261"/>
      <c r="J1147" s="261"/>
      <c r="K1147" s="261"/>
      <c r="L1147" s="33"/>
      <c r="M1147" s="261"/>
      <c r="N1147" s="638"/>
      <c r="O1147" s="638"/>
      <c r="P1147" s="34"/>
      <c r="Q1147" s="35"/>
      <c r="R1147" s="36"/>
      <c r="S1147" s="37"/>
      <c r="T1147" s="21"/>
      <c r="U1147" s="495"/>
      <c r="V1147" s="38"/>
      <c r="W1147" s="21"/>
      <c r="X1147" s="21"/>
      <c r="Y1147" s="21"/>
      <c r="Z1147" s="779"/>
      <c r="AA1147" s="21"/>
      <c r="AB1147" s="30"/>
      <c r="AC1147" s="30"/>
      <c r="AD1147" s="30"/>
      <c r="AE1147" s="13"/>
      <c r="AF1147" s="13"/>
      <c r="AG1147" s="13"/>
      <c r="AH1147" s="13"/>
      <c r="AI1147" s="13"/>
      <c r="AJ1147" s="13"/>
      <c r="AK1147" s="13"/>
      <c r="AL1147" s="13"/>
      <c r="AM1147" s="13"/>
      <c r="AN1147" s="30"/>
      <c r="AO1147" s="31"/>
      <c r="AP1147" s="39"/>
      <c r="AQ1147" s="39"/>
      <c r="AR1147" s="31"/>
      <c r="AS1147" s="39"/>
      <c r="AT1147" s="39"/>
      <c r="AU1147" s="39"/>
      <c r="AV1147" s="39"/>
      <c r="AW1147" s="39"/>
      <c r="AX1147" s="13"/>
      <c r="AY1147" s="13"/>
      <c r="AZ1147" s="13"/>
      <c r="BA1147" s="13"/>
      <c r="BB1147" s="291"/>
      <c r="BC1147" s="302"/>
      <c r="BI1147" s="287"/>
    </row>
    <row r="1148" spans="1:61" s="282" customFormat="1">
      <c r="A1148" s="31"/>
      <c r="B1148" s="31"/>
      <c r="C1148" s="166"/>
      <c r="D1148" s="261"/>
      <c r="E1148" s="261"/>
      <c r="F1148" s="261"/>
      <c r="G1148" s="261"/>
      <c r="H1148" s="261"/>
      <c r="I1148" s="261"/>
      <c r="J1148" s="261"/>
      <c r="K1148" s="261"/>
      <c r="L1148" s="33"/>
      <c r="M1148" s="261"/>
      <c r="N1148" s="638"/>
      <c r="O1148" s="638"/>
      <c r="P1148" s="34"/>
      <c r="Q1148" s="35"/>
      <c r="R1148" s="36"/>
      <c r="S1148" s="37"/>
      <c r="T1148" s="21"/>
      <c r="U1148" s="495"/>
      <c r="V1148" s="38"/>
      <c r="W1148" s="21"/>
      <c r="X1148" s="21"/>
      <c r="Y1148" s="21"/>
      <c r="Z1148" s="779"/>
      <c r="AA1148" s="21"/>
      <c r="AB1148" s="30"/>
      <c r="AC1148" s="30"/>
      <c r="AD1148" s="30"/>
      <c r="AE1148" s="13"/>
      <c r="AF1148" s="13"/>
      <c r="AG1148" s="13"/>
      <c r="AH1148" s="13"/>
      <c r="AI1148" s="13"/>
      <c r="AJ1148" s="13"/>
      <c r="AK1148" s="13"/>
      <c r="AL1148" s="13"/>
      <c r="AM1148" s="13"/>
      <c r="AN1148" s="30"/>
      <c r="AO1148" s="31"/>
      <c r="AP1148" s="39"/>
      <c r="AQ1148" s="39"/>
      <c r="AR1148" s="31"/>
      <c r="AS1148" s="39"/>
      <c r="AT1148" s="39"/>
      <c r="AU1148" s="39"/>
      <c r="AV1148" s="39"/>
      <c r="AW1148" s="39"/>
      <c r="AX1148" s="13"/>
      <c r="AY1148" s="13"/>
      <c r="AZ1148" s="13"/>
      <c r="BA1148" s="13"/>
      <c r="BB1148" s="291"/>
      <c r="BC1148" s="302"/>
      <c r="BI1148" s="287"/>
    </row>
    <row r="1149" spans="1:61" s="282" customFormat="1">
      <c r="A1149" s="31"/>
      <c r="B1149" s="31"/>
      <c r="C1149" s="166"/>
      <c r="D1149" s="261"/>
      <c r="E1149" s="261"/>
      <c r="F1149" s="261"/>
      <c r="G1149" s="261"/>
      <c r="H1149" s="261"/>
      <c r="I1149" s="261"/>
      <c r="J1149" s="261"/>
      <c r="K1149" s="261"/>
      <c r="L1149" s="33"/>
      <c r="M1149" s="261"/>
      <c r="N1149" s="638"/>
      <c r="O1149" s="638"/>
      <c r="P1149" s="34"/>
      <c r="Q1149" s="35"/>
      <c r="R1149" s="36"/>
      <c r="S1149" s="37"/>
      <c r="T1149" s="21"/>
      <c r="U1149" s="495"/>
      <c r="V1149" s="38"/>
      <c r="W1149" s="21"/>
      <c r="X1149" s="21"/>
      <c r="Y1149" s="21"/>
      <c r="Z1149" s="779"/>
      <c r="AA1149" s="21"/>
      <c r="AB1149" s="30"/>
      <c r="AC1149" s="30"/>
      <c r="AD1149" s="30"/>
      <c r="AE1149" s="13"/>
      <c r="AF1149" s="13"/>
      <c r="AG1149" s="13"/>
      <c r="AH1149" s="13"/>
      <c r="AI1149" s="13"/>
      <c r="AJ1149" s="13"/>
      <c r="AK1149" s="13"/>
      <c r="AL1149" s="13"/>
      <c r="AM1149" s="13"/>
      <c r="AN1149" s="30"/>
      <c r="AO1149" s="31"/>
      <c r="AP1149" s="39"/>
      <c r="AQ1149" s="39"/>
      <c r="AR1149" s="31"/>
      <c r="AS1149" s="39"/>
      <c r="AT1149" s="39"/>
      <c r="AU1149" s="39"/>
      <c r="AV1149" s="39"/>
      <c r="AW1149" s="39"/>
      <c r="AX1149" s="13"/>
      <c r="AY1149" s="13"/>
      <c r="AZ1149" s="13"/>
      <c r="BA1149" s="13"/>
      <c r="BB1149" s="291"/>
      <c r="BC1149" s="302"/>
      <c r="BI1149" s="287"/>
    </row>
    <row r="1150" spans="1:61" s="282" customFormat="1">
      <c r="A1150" s="31"/>
      <c r="B1150" s="31"/>
      <c r="C1150" s="166"/>
      <c r="D1150" s="261"/>
      <c r="E1150" s="261"/>
      <c r="F1150" s="261"/>
      <c r="G1150" s="261"/>
      <c r="H1150" s="261"/>
      <c r="I1150" s="261"/>
      <c r="J1150" s="261"/>
      <c r="K1150" s="261"/>
      <c r="L1150" s="33"/>
      <c r="M1150" s="261"/>
      <c r="N1150" s="638"/>
      <c r="O1150" s="638"/>
      <c r="P1150" s="34"/>
      <c r="Q1150" s="35"/>
      <c r="R1150" s="36"/>
      <c r="S1150" s="37"/>
      <c r="T1150" s="21"/>
      <c r="U1150" s="495"/>
      <c r="V1150" s="38"/>
      <c r="W1150" s="21"/>
      <c r="X1150" s="21"/>
      <c r="Y1150" s="21"/>
      <c r="Z1150" s="779"/>
      <c r="AA1150" s="21"/>
      <c r="AB1150" s="30"/>
      <c r="AC1150" s="30"/>
      <c r="AD1150" s="30"/>
      <c r="AE1150" s="13"/>
      <c r="AF1150" s="13"/>
      <c r="AG1150" s="13"/>
      <c r="AH1150" s="13"/>
      <c r="AI1150" s="13"/>
      <c r="AJ1150" s="13"/>
      <c r="AK1150" s="13"/>
      <c r="AL1150" s="13"/>
      <c r="AM1150" s="13"/>
      <c r="AN1150" s="30"/>
      <c r="AO1150" s="31"/>
      <c r="AP1150" s="39"/>
      <c r="AQ1150" s="39"/>
      <c r="AR1150" s="31"/>
      <c r="AS1150" s="39"/>
      <c r="AT1150" s="39"/>
      <c r="AU1150" s="39"/>
      <c r="AV1150" s="39"/>
      <c r="AW1150" s="39"/>
      <c r="AX1150" s="13"/>
      <c r="AY1150" s="13"/>
      <c r="AZ1150" s="13"/>
      <c r="BA1150" s="13"/>
      <c r="BB1150" s="291"/>
      <c r="BC1150" s="302"/>
      <c r="BI1150" s="287"/>
    </row>
    <row r="1151" spans="1:61" s="282" customFormat="1">
      <c r="A1151" s="31"/>
      <c r="B1151" s="31"/>
      <c r="C1151" s="166"/>
      <c r="D1151" s="261"/>
      <c r="E1151" s="261"/>
      <c r="F1151" s="261"/>
      <c r="G1151" s="261"/>
      <c r="H1151" s="261"/>
      <c r="I1151" s="261"/>
      <c r="J1151" s="261"/>
      <c r="K1151" s="261"/>
      <c r="L1151" s="33"/>
      <c r="M1151" s="261"/>
      <c r="N1151" s="638"/>
      <c r="O1151" s="638"/>
      <c r="P1151" s="34"/>
      <c r="Q1151" s="35"/>
      <c r="R1151" s="36"/>
      <c r="S1151" s="37"/>
      <c r="T1151" s="21"/>
      <c r="U1151" s="495"/>
      <c r="V1151" s="38"/>
      <c r="W1151" s="21"/>
      <c r="X1151" s="21"/>
      <c r="Y1151" s="21"/>
      <c r="Z1151" s="779"/>
      <c r="AA1151" s="21"/>
      <c r="AB1151" s="30"/>
      <c r="AC1151" s="30"/>
      <c r="AD1151" s="30"/>
      <c r="AE1151" s="13"/>
      <c r="AF1151" s="13"/>
      <c r="AG1151" s="13"/>
      <c r="AH1151" s="13"/>
      <c r="AI1151" s="13"/>
      <c r="AJ1151" s="13"/>
      <c r="AK1151" s="13"/>
      <c r="AL1151" s="13"/>
      <c r="AM1151" s="13"/>
      <c r="AN1151" s="30"/>
      <c r="AO1151" s="31"/>
      <c r="AP1151" s="39"/>
      <c r="AQ1151" s="39"/>
      <c r="AR1151" s="31"/>
      <c r="AS1151" s="39"/>
      <c r="AT1151" s="39"/>
      <c r="AU1151" s="39"/>
      <c r="AV1151" s="39"/>
      <c r="AW1151" s="39"/>
      <c r="AX1151" s="13"/>
      <c r="AY1151" s="13"/>
      <c r="AZ1151" s="13"/>
      <c r="BA1151" s="13"/>
      <c r="BB1151" s="291"/>
      <c r="BC1151" s="302"/>
      <c r="BI1151" s="287"/>
    </row>
    <row r="1152" spans="1:61" s="282" customFormat="1">
      <c r="A1152" s="31"/>
      <c r="B1152" s="31"/>
      <c r="C1152" s="166"/>
      <c r="D1152" s="261"/>
      <c r="E1152" s="261"/>
      <c r="F1152" s="261"/>
      <c r="G1152" s="261"/>
      <c r="H1152" s="261"/>
      <c r="I1152" s="261"/>
      <c r="J1152" s="261"/>
      <c r="K1152" s="261"/>
      <c r="L1152" s="33"/>
      <c r="M1152" s="261"/>
      <c r="N1152" s="638"/>
      <c r="O1152" s="638"/>
      <c r="P1152" s="34"/>
      <c r="Q1152" s="35"/>
      <c r="R1152" s="36"/>
      <c r="S1152" s="37"/>
      <c r="T1152" s="21"/>
      <c r="U1152" s="495"/>
      <c r="V1152" s="38"/>
      <c r="W1152" s="21"/>
      <c r="X1152" s="21"/>
      <c r="Y1152" s="21"/>
      <c r="Z1152" s="779"/>
      <c r="AA1152" s="21"/>
      <c r="AB1152" s="30"/>
      <c r="AC1152" s="30"/>
      <c r="AD1152" s="30"/>
      <c r="AE1152" s="13"/>
      <c r="AF1152" s="13"/>
      <c r="AG1152" s="13"/>
      <c r="AH1152" s="13"/>
      <c r="AI1152" s="13"/>
      <c r="AJ1152" s="13"/>
      <c r="AK1152" s="13"/>
      <c r="AL1152" s="13"/>
      <c r="AM1152" s="13"/>
      <c r="AN1152" s="30"/>
      <c r="AO1152" s="31"/>
      <c r="AP1152" s="39"/>
      <c r="AQ1152" s="39"/>
      <c r="AR1152" s="31"/>
      <c r="AS1152" s="39"/>
      <c r="AT1152" s="39"/>
      <c r="AU1152" s="39"/>
      <c r="AV1152" s="39"/>
      <c r="AW1152" s="39"/>
      <c r="AX1152" s="13"/>
      <c r="AY1152" s="13"/>
      <c r="AZ1152" s="13"/>
      <c r="BA1152" s="13"/>
      <c r="BB1152" s="291"/>
      <c r="BC1152" s="302"/>
      <c r="BI1152" s="287"/>
    </row>
    <row r="1153" spans="1:61" s="282" customFormat="1">
      <c r="A1153" s="31"/>
      <c r="B1153" s="31"/>
      <c r="C1153" s="166"/>
      <c r="D1153" s="261"/>
      <c r="E1153" s="261"/>
      <c r="F1153" s="261"/>
      <c r="G1153" s="261"/>
      <c r="H1153" s="261"/>
      <c r="I1153" s="261"/>
      <c r="J1153" s="261"/>
      <c r="K1153" s="261"/>
      <c r="L1153" s="33"/>
      <c r="M1153" s="261"/>
      <c r="N1153" s="638"/>
      <c r="O1153" s="638"/>
      <c r="P1153" s="34"/>
      <c r="Q1153" s="35"/>
      <c r="R1153" s="36"/>
      <c r="S1153" s="37"/>
      <c r="T1153" s="21"/>
      <c r="U1153" s="495"/>
      <c r="V1153" s="38"/>
      <c r="W1153" s="21"/>
      <c r="X1153" s="21"/>
      <c r="Y1153" s="21"/>
      <c r="Z1153" s="779"/>
      <c r="AA1153" s="21"/>
      <c r="AB1153" s="30"/>
      <c r="AC1153" s="30"/>
      <c r="AD1153" s="30"/>
      <c r="AE1153" s="13"/>
      <c r="AF1153" s="13"/>
      <c r="AG1153" s="13"/>
      <c r="AH1153" s="13"/>
      <c r="AI1153" s="13"/>
      <c r="AJ1153" s="13"/>
      <c r="AK1153" s="13"/>
      <c r="AL1153" s="13"/>
      <c r="AM1153" s="13"/>
      <c r="AN1153" s="30"/>
      <c r="AO1153" s="31"/>
      <c r="AP1153" s="39"/>
      <c r="AQ1153" s="39"/>
      <c r="AR1153" s="31"/>
      <c r="AS1153" s="39"/>
      <c r="AT1153" s="39"/>
      <c r="AU1153" s="39"/>
      <c r="AV1153" s="39"/>
      <c r="AW1153" s="39"/>
      <c r="AX1153" s="13"/>
      <c r="AY1153" s="13"/>
      <c r="AZ1153" s="13"/>
      <c r="BA1153" s="13"/>
      <c r="BB1153" s="291"/>
      <c r="BC1153" s="302"/>
      <c r="BI1153" s="287"/>
    </row>
    <row r="1154" spans="1:61" s="282" customFormat="1">
      <c r="A1154" s="31"/>
      <c r="B1154" s="31"/>
      <c r="C1154" s="166"/>
      <c r="D1154" s="261"/>
      <c r="E1154" s="261"/>
      <c r="F1154" s="261"/>
      <c r="G1154" s="261"/>
      <c r="H1154" s="261"/>
      <c r="I1154" s="261"/>
      <c r="J1154" s="261"/>
      <c r="K1154" s="261"/>
      <c r="L1154" s="33"/>
      <c r="M1154" s="261"/>
      <c r="N1154" s="638"/>
      <c r="O1154" s="638"/>
      <c r="P1154" s="34"/>
      <c r="Q1154" s="35"/>
      <c r="R1154" s="36"/>
      <c r="S1154" s="37"/>
      <c r="T1154" s="21"/>
      <c r="U1154" s="495"/>
      <c r="V1154" s="38"/>
      <c r="W1154" s="21"/>
      <c r="X1154" s="21"/>
      <c r="Y1154" s="21"/>
      <c r="Z1154" s="779"/>
      <c r="AA1154" s="21"/>
      <c r="AB1154" s="30"/>
      <c r="AC1154" s="30"/>
      <c r="AD1154" s="30"/>
      <c r="AE1154" s="13"/>
      <c r="AF1154" s="13"/>
      <c r="AG1154" s="13"/>
      <c r="AH1154" s="13"/>
      <c r="AI1154" s="13"/>
      <c r="AJ1154" s="13"/>
      <c r="AK1154" s="13"/>
      <c r="AL1154" s="13"/>
      <c r="AM1154" s="13"/>
      <c r="AN1154" s="30"/>
      <c r="AO1154" s="31"/>
      <c r="AP1154" s="39"/>
      <c r="AQ1154" s="39"/>
      <c r="AR1154" s="31"/>
      <c r="AS1154" s="39"/>
      <c r="AT1154" s="39"/>
      <c r="AU1154" s="39"/>
      <c r="AV1154" s="39"/>
      <c r="AW1154" s="39"/>
      <c r="AX1154" s="13"/>
      <c r="AY1154" s="13"/>
      <c r="AZ1154" s="13"/>
      <c r="BA1154" s="13"/>
      <c r="BB1154" s="291"/>
      <c r="BC1154" s="302"/>
      <c r="BI1154" s="287"/>
    </row>
    <row r="1155" spans="1:61" s="282" customFormat="1">
      <c r="A1155" s="31"/>
      <c r="B1155" s="31"/>
      <c r="C1155" s="166"/>
      <c r="D1155" s="261"/>
      <c r="E1155" s="261"/>
      <c r="F1155" s="261"/>
      <c r="G1155" s="261"/>
      <c r="H1155" s="261"/>
      <c r="I1155" s="261"/>
      <c r="J1155" s="261"/>
      <c r="K1155" s="261"/>
      <c r="L1155" s="33"/>
      <c r="M1155" s="261"/>
      <c r="N1155" s="638"/>
      <c r="O1155" s="638"/>
      <c r="P1155" s="34"/>
      <c r="Q1155" s="35"/>
      <c r="R1155" s="36"/>
      <c r="S1155" s="37"/>
      <c r="T1155" s="21"/>
      <c r="U1155" s="495"/>
      <c r="V1155" s="38"/>
      <c r="W1155" s="21"/>
      <c r="X1155" s="21"/>
      <c r="Y1155" s="21"/>
      <c r="Z1155" s="779"/>
      <c r="AA1155" s="21"/>
      <c r="AB1155" s="30"/>
      <c r="AC1155" s="30"/>
      <c r="AD1155" s="30"/>
      <c r="AE1155" s="13"/>
      <c r="AF1155" s="13"/>
      <c r="AG1155" s="13"/>
      <c r="AH1155" s="13"/>
      <c r="AI1155" s="13"/>
      <c r="AJ1155" s="13"/>
      <c r="AK1155" s="13"/>
      <c r="AL1155" s="13"/>
      <c r="AM1155" s="13"/>
      <c r="AN1155" s="30"/>
      <c r="AO1155" s="31"/>
      <c r="AP1155" s="39"/>
      <c r="AQ1155" s="39"/>
      <c r="AR1155" s="31"/>
      <c r="AS1155" s="39"/>
      <c r="AT1155" s="39"/>
      <c r="AU1155" s="39"/>
      <c r="AV1155" s="39"/>
      <c r="AW1155" s="39"/>
      <c r="AX1155" s="13"/>
      <c r="AY1155" s="13"/>
      <c r="AZ1155" s="13"/>
      <c r="BA1155" s="13"/>
      <c r="BB1155" s="291"/>
      <c r="BC1155" s="302"/>
      <c r="BI1155" s="287"/>
    </row>
    <row r="1156" spans="1:61" s="282" customFormat="1">
      <c r="A1156" s="31"/>
      <c r="B1156" s="31"/>
      <c r="C1156" s="166"/>
      <c r="D1156" s="261"/>
      <c r="E1156" s="261"/>
      <c r="F1156" s="261"/>
      <c r="G1156" s="261"/>
      <c r="H1156" s="261"/>
      <c r="I1156" s="261"/>
      <c r="J1156" s="261"/>
      <c r="K1156" s="261"/>
      <c r="L1156" s="33"/>
      <c r="M1156" s="261"/>
      <c r="N1156" s="638"/>
      <c r="O1156" s="638"/>
      <c r="P1156" s="34"/>
      <c r="Q1156" s="35"/>
      <c r="R1156" s="36"/>
      <c r="S1156" s="37"/>
      <c r="T1156" s="21"/>
      <c r="U1156" s="495"/>
      <c r="V1156" s="38"/>
      <c r="W1156" s="21"/>
      <c r="X1156" s="21"/>
      <c r="Y1156" s="21"/>
      <c r="Z1156" s="779"/>
      <c r="AA1156" s="21"/>
      <c r="AB1156" s="30"/>
      <c r="AC1156" s="30"/>
      <c r="AD1156" s="30"/>
      <c r="AE1156" s="13"/>
      <c r="AF1156" s="13"/>
      <c r="AG1156" s="13"/>
      <c r="AH1156" s="13"/>
      <c r="AI1156" s="13"/>
      <c r="AJ1156" s="13"/>
      <c r="AK1156" s="13"/>
      <c r="AL1156" s="13"/>
      <c r="AM1156" s="13"/>
      <c r="AN1156" s="30"/>
      <c r="AO1156" s="31"/>
      <c r="AP1156" s="39"/>
      <c r="AQ1156" s="39"/>
      <c r="AR1156" s="31"/>
      <c r="AS1156" s="39"/>
      <c r="AT1156" s="39"/>
      <c r="AU1156" s="39"/>
      <c r="AV1156" s="39"/>
      <c r="AW1156" s="39"/>
      <c r="AX1156" s="13"/>
      <c r="AY1156" s="13"/>
      <c r="AZ1156" s="13"/>
      <c r="BA1156" s="13"/>
      <c r="BB1156" s="291"/>
      <c r="BC1156" s="302"/>
      <c r="BI1156" s="287"/>
    </row>
    <row r="1157" spans="1:61" s="282" customFormat="1">
      <c r="A1157" s="31"/>
      <c r="B1157" s="31"/>
      <c r="C1157" s="166"/>
      <c r="D1157" s="261"/>
      <c r="E1157" s="261"/>
      <c r="F1157" s="261"/>
      <c r="G1157" s="261"/>
      <c r="H1157" s="261"/>
      <c r="I1157" s="261"/>
      <c r="J1157" s="261"/>
      <c r="K1157" s="261"/>
      <c r="L1157" s="33"/>
      <c r="M1157" s="261"/>
      <c r="N1157" s="638"/>
      <c r="O1157" s="638"/>
      <c r="P1157" s="34"/>
      <c r="Q1157" s="35"/>
      <c r="R1157" s="36"/>
      <c r="S1157" s="37"/>
      <c r="T1157" s="21"/>
      <c r="U1157" s="495"/>
      <c r="V1157" s="38"/>
      <c r="W1157" s="21"/>
      <c r="X1157" s="21"/>
      <c r="Y1157" s="21"/>
      <c r="Z1157" s="779"/>
      <c r="AA1157" s="21"/>
      <c r="AB1157" s="30"/>
      <c r="AC1157" s="30"/>
      <c r="AD1157" s="30"/>
      <c r="AE1157" s="13"/>
      <c r="AF1157" s="13"/>
      <c r="AG1157" s="13"/>
      <c r="AH1157" s="13"/>
      <c r="AI1157" s="13"/>
      <c r="AJ1157" s="13"/>
      <c r="AK1157" s="13"/>
      <c r="AL1157" s="13"/>
      <c r="AM1157" s="13"/>
      <c r="AN1157" s="30"/>
      <c r="AO1157" s="31"/>
      <c r="AP1157" s="39"/>
      <c r="AQ1157" s="39"/>
      <c r="AR1157" s="31"/>
      <c r="AS1157" s="39"/>
      <c r="AT1157" s="39"/>
      <c r="AU1157" s="39"/>
      <c r="AV1157" s="39"/>
      <c r="AW1157" s="39"/>
      <c r="AX1157" s="13"/>
      <c r="AY1157" s="13"/>
      <c r="AZ1157" s="13"/>
      <c r="BA1157" s="13"/>
      <c r="BB1157" s="291"/>
      <c r="BC1157" s="302"/>
      <c r="BI1157" s="287"/>
    </row>
    <row r="1158" spans="1:61" s="282" customFormat="1">
      <c r="A1158" s="31"/>
      <c r="B1158" s="31"/>
      <c r="C1158" s="166"/>
      <c r="D1158" s="261"/>
      <c r="E1158" s="261"/>
      <c r="F1158" s="261"/>
      <c r="G1158" s="261"/>
      <c r="H1158" s="261"/>
      <c r="I1158" s="261"/>
      <c r="J1158" s="261"/>
      <c r="K1158" s="261"/>
      <c r="L1158" s="33"/>
      <c r="M1158" s="261"/>
      <c r="N1158" s="638"/>
      <c r="O1158" s="638"/>
      <c r="P1158" s="34"/>
      <c r="Q1158" s="35"/>
      <c r="R1158" s="36"/>
      <c r="S1158" s="37"/>
      <c r="T1158" s="21"/>
      <c r="U1158" s="495"/>
      <c r="V1158" s="38"/>
      <c r="W1158" s="21"/>
      <c r="X1158" s="21"/>
      <c r="Y1158" s="21"/>
      <c r="Z1158" s="779"/>
      <c r="AA1158" s="21"/>
      <c r="AB1158" s="30"/>
      <c r="AC1158" s="30"/>
      <c r="AD1158" s="30"/>
      <c r="AE1158" s="13"/>
      <c r="AF1158" s="13"/>
      <c r="AG1158" s="13"/>
      <c r="AH1158" s="13"/>
      <c r="AI1158" s="13"/>
      <c r="AJ1158" s="13"/>
      <c r="AK1158" s="13"/>
      <c r="AL1158" s="13"/>
      <c r="AM1158" s="13"/>
      <c r="AN1158" s="30"/>
      <c r="AO1158" s="31"/>
      <c r="AP1158" s="39"/>
      <c r="AQ1158" s="39"/>
      <c r="AR1158" s="31"/>
      <c r="AS1158" s="39"/>
      <c r="AT1158" s="39"/>
      <c r="AU1158" s="39"/>
      <c r="AV1158" s="39"/>
      <c r="AW1158" s="39"/>
      <c r="AX1158" s="13"/>
      <c r="AY1158" s="13"/>
      <c r="AZ1158" s="13"/>
      <c r="BA1158" s="13"/>
      <c r="BB1158" s="291"/>
      <c r="BC1158" s="302"/>
      <c r="BI1158" s="287"/>
    </row>
    <row r="1159" spans="1:61" s="282" customFormat="1">
      <c r="A1159" s="31"/>
      <c r="B1159" s="31"/>
      <c r="C1159" s="166"/>
      <c r="D1159" s="261"/>
      <c r="E1159" s="261"/>
      <c r="F1159" s="261"/>
      <c r="G1159" s="261"/>
      <c r="H1159" s="261"/>
      <c r="I1159" s="261"/>
      <c r="J1159" s="261"/>
      <c r="K1159" s="261"/>
      <c r="L1159" s="33"/>
      <c r="M1159" s="261"/>
      <c r="N1159" s="638"/>
      <c r="O1159" s="638"/>
      <c r="P1159" s="34"/>
      <c r="Q1159" s="35"/>
      <c r="R1159" s="36"/>
      <c r="S1159" s="37"/>
      <c r="T1159" s="21"/>
      <c r="U1159" s="495"/>
      <c r="V1159" s="38"/>
      <c r="W1159" s="21"/>
      <c r="X1159" s="21"/>
      <c r="Y1159" s="21"/>
      <c r="Z1159" s="779"/>
      <c r="AA1159" s="21"/>
      <c r="AB1159" s="30"/>
      <c r="AC1159" s="30"/>
      <c r="AD1159" s="30"/>
      <c r="AE1159" s="13"/>
      <c r="AF1159" s="13"/>
      <c r="AG1159" s="13"/>
      <c r="AH1159" s="13"/>
      <c r="AI1159" s="13"/>
      <c r="AJ1159" s="13"/>
      <c r="AK1159" s="13"/>
      <c r="AL1159" s="13"/>
      <c r="AM1159" s="13"/>
      <c r="AN1159" s="30"/>
      <c r="AO1159" s="31"/>
      <c r="AP1159" s="39"/>
      <c r="AQ1159" s="39"/>
      <c r="AR1159" s="31"/>
      <c r="AS1159" s="39"/>
      <c r="AT1159" s="39"/>
      <c r="AU1159" s="39"/>
      <c r="AV1159" s="39"/>
      <c r="AW1159" s="39"/>
      <c r="AX1159" s="13"/>
      <c r="AY1159" s="13"/>
      <c r="AZ1159" s="13"/>
      <c r="BA1159" s="13"/>
      <c r="BB1159" s="291"/>
      <c r="BC1159" s="302"/>
      <c r="BI1159" s="287"/>
    </row>
    <row r="1160" spans="1:61" s="282" customFormat="1">
      <c r="A1160" s="31"/>
      <c r="B1160" s="31"/>
      <c r="C1160" s="166"/>
      <c r="D1160" s="261"/>
      <c r="E1160" s="261"/>
      <c r="F1160" s="261"/>
      <c r="G1160" s="261"/>
      <c r="H1160" s="261"/>
      <c r="I1160" s="261"/>
      <c r="J1160" s="261"/>
      <c r="K1160" s="261"/>
      <c r="L1160" s="33"/>
      <c r="M1160" s="261"/>
      <c r="N1160" s="638"/>
      <c r="O1160" s="638"/>
      <c r="P1160" s="34"/>
      <c r="Q1160" s="35"/>
      <c r="R1160" s="36"/>
      <c r="S1160" s="37"/>
      <c r="T1160" s="21"/>
      <c r="U1160" s="495"/>
      <c r="V1160" s="38"/>
      <c r="W1160" s="21"/>
      <c r="X1160" s="21"/>
      <c r="Y1160" s="21"/>
      <c r="Z1160" s="779"/>
      <c r="AA1160" s="21"/>
      <c r="AB1160" s="30"/>
      <c r="AC1160" s="30"/>
      <c r="AD1160" s="30"/>
      <c r="AE1160" s="13"/>
      <c r="AF1160" s="13"/>
      <c r="AG1160" s="13"/>
      <c r="AH1160" s="13"/>
      <c r="AI1160" s="13"/>
      <c r="AJ1160" s="13"/>
      <c r="AK1160" s="13"/>
      <c r="AL1160" s="13"/>
      <c r="AM1160" s="13"/>
      <c r="AN1160" s="30"/>
      <c r="AO1160" s="31"/>
      <c r="AP1160" s="39"/>
      <c r="AQ1160" s="39"/>
      <c r="AR1160" s="31"/>
      <c r="AS1160" s="39"/>
      <c r="AT1160" s="39"/>
      <c r="AU1160" s="39"/>
      <c r="AV1160" s="39"/>
      <c r="AW1160" s="39"/>
      <c r="AX1160" s="13"/>
      <c r="AY1160" s="13"/>
      <c r="AZ1160" s="13"/>
      <c r="BA1160" s="13"/>
      <c r="BB1160" s="291"/>
      <c r="BC1160" s="302"/>
      <c r="BI1160" s="287"/>
    </row>
    <row r="1161" spans="1:61" s="282" customFormat="1">
      <c r="A1161" s="31"/>
      <c r="B1161" s="31"/>
      <c r="C1161" s="166"/>
      <c r="D1161" s="261"/>
      <c r="E1161" s="261"/>
      <c r="F1161" s="261"/>
      <c r="G1161" s="261"/>
      <c r="H1161" s="261"/>
      <c r="I1161" s="261"/>
      <c r="J1161" s="261"/>
      <c r="K1161" s="261"/>
      <c r="L1161" s="33"/>
      <c r="M1161" s="261"/>
      <c r="N1161" s="638"/>
      <c r="O1161" s="638"/>
      <c r="P1161" s="34"/>
      <c r="Q1161" s="35"/>
      <c r="R1161" s="36"/>
      <c r="S1161" s="37"/>
      <c r="T1161" s="21"/>
      <c r="U1161" s="495"/>
      <c r="V1161" s="38"/>
      <c r="W1161" s="21"/>
      <c r="X1161" s="21"/>
      <c r="Y1161" s="21"/>
      <c r="Z1161" s="779"/>
      <c r="AA1161" s="21"/>
      <c r="AB1161" s="30"/>
      <c r="AC1161" s="30"/>
      <c r="AD1161" s="30"/>
      <c r="AE1161" s="13"/>
      <c r="AF1161" s="13"/>
      <c r="AG1161" s="13"/>
      <c r="AH1161" s="13"/>
      <c r="AI1161" s="13"/>
      <c r="AJ1161" s="13"/>
      <c r="AK1161" s="13"/>
      <c r="AL1161" s="13"/>
      <c r="AM1161" s="13"/>
      <c r="AN1161" s="30"/>
      <c r="AO1161" s="31"/>
      <c r="AP1161" s="39"/>
      <c r="AQ1161" s="39"/>
      <c r="AR1161" s="31"/>
      <c r="AS1161" s="39"/>
      <c r="AT1161" s="39"/>
      <c r="AU1161" s="39"/>
      <c r="AV1161" s="39"/>
      <c r="AW1161" s="39"/>
      <c r="AX1161" s="13"/>
      <c r="AY1161" s="13"/>
      <c r="AZ1161" s="13"/>
      <c r="BA1161" s="13"/>
      <c r="BB1161" s="291"/>
      <c r="BC1161" s="302"/>
      <c r="BI1161" s="287"/>
    </row>
    <row r="1162" spans="1:61" s="282" customFormat="1">
      <c r="A1162" s="31"/>
      <c r="B1162" s="31"/>
      <c r="C1162" s="166"/>
      <c r="D1162" s="261"/>
      <c r="E1162" s="261"/>
      <c r="F1162" s="261"/>
      <c r="G1162" s="261"/>
      <c r="H1162" s="261"/>
      <c r="I1162" s="261"/>
      <c r="J1162" s="261"/>
      <c r="K1162" s="261"/>
      <c r="L1162" s="33"/>
      <c r="M1162" s="261"/>
      <c r="N1162" s="638"/>
      <c r="O1162" s="638"/>
      <c r="P1162" s="34"/>
      <c r="Q1162" s="35"/>
      <c r="R1162" s="36"/>
      <c r="S1162" s="37"/>
      <c r="T1162" s="21"/>
      <c r="U1162" s="495"/>
      <c r="V1162" s="38"/>
      <c r="W1162" s="21"/>
      <c r="X1162" s="21"/>
      <c r="Y1162" s="21"/>
      <c r="Z1162" s="779"/>
      <c r="AA1162" s="21"/>
      <c r="AB1162" s="30"/>
      <c r="AC1162" s="30"/>
      <c r="AD1162" s="30"/>
      <c r="AE1162" s="13"/>
      <c r="AF1162" s="13"/>
      <c r="AG1162" s="13"/>
      <c r="AH1162" s="13"/>
      <c r="AI1162" s="13"/>
      <c r="AJ1162" s="13"/>
      <c r="AK1162" s="13"/>
      <c r="AL1162" s="13"/>
      <c r="AM1162" s="13"/>
      <c r="AN1162" s="30"/>
      <c r="AO1162" s="31"/>
      <c r="AP1162" s="39"/>
      <c r="AQ1162" s="39"/>
      <c r="AR1162" s="31"/>
      <c r="AS1162" s="39"/>
      <c r="AT1162" s="39"/>
      <c r="AU1162" s="39"/>
      <c r="AV1162" s="39"/>
      <c r="AW1162" s="39"/>
      <c r="AX1162" s="13"/>
      <c r="AY1162" s="13"/>
      <c r="AZ1162" s="13"/>
      <c r="BA1162" s="13"/>
      <c r="BB1162" s="291"/>
      <c r="BC1162" s="302"/>
      <c r="BI1162" s="287"/>
    </row>
    <row r="1163" spans="1:61" s="282" customFormat="1">
      <c r="A1163" s="31"/>
      <c r="B1163" s="31"/>
      <c r="C1163" s="166"/>
      <c r="D1163" s="261"/>
      <c r="E1163" s="261"/>
      <c r="F1163" s="261"/>
      <c r="G1163" s="261"/>
      <c r="H1163" s="261"/>
      <c r="I1163" s="261"/>
      <c r="J1163" s="261"/>
      <c r="K1163" s="261"/>
      <c r="L1163" s="33"/>
      <c r="M1163" s="261"/>
      <c r="N1163" s="638"/>
      <c r="O1163" s="638"/>
      <c r="P1163" s="34"/>
      <c r="Q1163" s="35"/>
      <c r="R1163" s="36"/>
      <c r="S1163" s="37"/>
      <c r="T1163" s="21"/>
      <c r="U1163" s="495"/>
      <c r="V1163" s="38"/>
      <c r="W1163" s="21"/>
      <c r="X1163" s="21"/>
      <c r="Y1163" s="21"/>
      <c r="Z1163" s="779"/>
      <c r="AA1163" s="21"/>
      <c r="AB1163" s="30"/>
      <c r="AC1163" s="30"/>
      <c r="AD1163" s="30"/>
      <c r="AE1163" s="13"/>
      <c r="AF1163" s="13"/>
      <c r="AG1163" s="13"/>
      <c r="AH1163" s="13"/>
      <c r="AI1163" s="13"/>
      <c r="AJ1163" s="13"/>
      <c r="AK1163" s="13"/>
      <c r="AL1163" s="13"/>
      <c r="AM1163" s="13"/>
      <c r="AN1163" s="30"/>
      <c r="AO1163" s="31"/>
      <c r="AP1163" s="39"/>
      <c r="AQ1163" s="39"/>
      <c r="AR1163" s="31"/>
      <c r="AS1163" s="39"/>
      <c r="AT1163" s="39"/>
      <c r="AU1163" s="39"/>
      <c r="AV1163" s="39"/>
      <c r="AW1163" s="39"/>
      <c r="AX1163" s="13"/>
      <c r="AY1163" s="13"/>
      <c r="AZ1163" s="13"/>
      <c r="BA1163" s="13"/>
      <c r="BB1163" s="291"/>
      <c r="BC1163" s="302"/>
      <c r="BI1163" s="287"/>
    </row>
    <row r="1164" spans="1:61" s="282" customFormat="1">
      <c r="A1164" s="31"/>
      <c r="B1164" s="31"/>
      <c r="C1164" s="166"/>
      <c r="D1164" s="261"/>
      <c r="E1164" s="261"/>
      <c r="F1164" s="261"/>
      <c r="G1164" s="261"/>
      <c r="H1164" s="261"/>
      <c r="I1164" s="261"/>
      <c r="J1164" s="261"/>
      <c r="K1164" s="261"/>
      <c r="L1164" s="33"/>
      <c r="M1164" s="261"/>
      <c r="N1164" s="638"/>
      <c r="O1164" s="638"/>
      <c r="P1164" s="34"/>
      <c r="Q1164" s="35"/>
      <c r="R1164" s="36"/>
      <c r="S1164" s="37"/>
      <c r="T1164" s="21"/>
      <c r="U1164" s="495"/>
      <c r="V1164" s="38"/>
      <c r="W1164" s="21"/>
      <c r="X1164" s="21"/>
      <c r="Y1164" s="21"/>
      <c r="Z1164" s="779"/>
      <c r="AA1164" s="21"/>
      <c r="AB1164" s="30"/>
      <c r="AC1164" s="30"/>
      <c r="AD1164" s="30"/>
      <c r="AE1164" s="13"/>
      <c r="AF1164" s="13"/>
      <c r="AG1164" s="13"/>
      <c r="AH1164" s="13"/>
      <c r="AI1164" s="13"/>
      <c r="AJ1164" s="13"/>
      <c r="AK1164" s="13"/>
      <c r="AL1164" s="13"/>
      <c r="AM1164" s="13"/>
      <c r="AN1164" s="30"/>
      <c r="AO1164" s="31"/>
      <c r="AP1164" s="39"/>
      <c r="AQ1164" s="39"/>
      <c r="AR1164" s="31"/>
      <c r="AS1164" s="39"/>
      <c r="AT1164" s="39"/>
      <c r="AU1164" s="39"/>
      <c r="AV1164" s="39"/>
      <c r="AW1164" s="39"/>
      <c r="AX1164" s="13"/>
      <c r="AY1164" s="13"/>
      <c r="AZ1164" s="13"/>
      <c r="BA1164" s="13"/>
      <c r="BB1164" s="291"/>
      <c r="BC1164" s="302"/>
      <c r="BI1164" s="287"/>
    </row>
    <row r="1165" spans="1:61" s="282" customFormat="1">
      <c r="A1165" s="31"/>
      <c r="B1165" s="31"/>
      <c r="C1165" s="166"/>
      <c r="D1165" s="261"/>
      <c r="E1165" s="261"/>
      <c r="F1165" s="261"/>
      <c r="G1165" s="261"/>
      <c r="H1165" s="261"/>
      <c r="I1165" s="261"/>
      <c r="J1165" s="261"/>
      <c r="K1165" s="261"/>
      <c r="L1165" s="33"/>
      <c r="M1165" s="261"/>
      <c r="N1165" s="638"/>
      <c r="O1165" s="638"/>
      <c r="P1165" s="34"/>
      <c r="Q1165" s="35"/>
      <c r="R1165" s="36"/>
      <c r="S1165" s="37"/>
      <c r="T1165" s="21"/>
      <c r="U1165" s="495"/>
      <c r="V1165" s="38"/>
      <c r="W1165" s="21"/>
      <c r="X1165" s="21"/>
      <c r="Y1165" s="21"/>
      <c r="Z1165" s="779"/>
      <c r="AA1165" s="21"/>
      <c r="AB1165" s="30"/>
      <c r="AC1165" s="30"/>
      <c r="AD1165" s="30"/>
      <c r="AE1165" s="13"/>
      <c r="AF1165" s="13"/>
      <c r="AG1165" s="13"/>
      <c r="AH1165" s="13"/>
      <c r="AI1165" s="13"/>
      <c r="AJ1165" s="13"/>
      <c r="AK1165" s="13"/>
      <c r="AL1165" s="13"/>
      <c r="AM1165" s="13"/>
      <c r="AN1165" s="30"/>
      <c r="AO1165" s="31"/>
      <c r="AP1165" s="39"/>
      <c r="AQ1165" s="39"/>
      <c r="AR1165" s="31"/>
      <c r="AS1165" s="39"/>
      <c r="AT1165" s="39"/>
      <c r="AU1165" s="39"/>
      <c r="AV1165" s="39"/>
      <c r="AW1165" s="39"/>
      <c r="AX1165" s="13"/>
      <c r="AY1165" s="13"/>
      <c r="AZ1165" s="13"/>
      <c r="BA1165" s="13"/>
      <c r="BB1165" s="291"/>
      <c r="BC1165" s="302"/>
      <c r="BI1165" s="287"/>
    </row>
    <row r="1166" spans="1:61" s="282" customFormat="1">
      <c r="A1166" s="31"/>
      <c r="B1166" s="31"/>
      <c r="C1166" s="166"/>
      <c r="D1166" s="261"/>
      <c r="E1166" s="261"/>
      <c r="F1166" s="261"/>
      <c r="G1166" s="261"/>
      <c r="H1166" s="261"/>
      <c r="I1166" s="261"/>
      <c r="J1166" s="261"/>
      <c r="K1166" s="261"/>
      <c r="L1166" s="33"/>
      <c r="M1166" s="261"/>
      <c r="N1166" s="638"/>
      <c r="O1166" s="638"/>
      <c r="P1166" s="34"/>
      <c r="Q1166" s="35"/>
      <c r="R1166" s="36"/>
      <c r="S1166" s="37"/>
      <c r="T1166" s="21"/>
      <c r="U1166" s="495"/>
      <c r="V1166" s="38"/>
      <c r="W1166" s="21"/>
      <c r="X1166" s="21"/>
      <c r="Y1166" s="21"/>
      <c r="Z1166" s="779"/>
      <c r="AA1166" s="21"/>
      <c r="AB1166" s="30"/>
      <c r="AC1166" s="30"/>
      <c r="AD1166" s="30"/>
      <c r="AE1166" s="13"/>
      <c r="AF1166" s="13"/>
      <c r="AG1166" s="13"/>
      <c r="AH1166" s="13"/>
      <c r="AI1166" s="13"/>
      <c r="AJ1166" s="13"/>
      <c r="AK1166" s="13"/>
      <c r="AL1166" s="13"/>
      <c r="AM1166" s="13"/>
      <c r="AN1166" s="30"/>
      <c r="AO1166" s="31"/>
      <c r="AP1166" s="39"/>
      <c r="AQ1166" s="39"/>
      <c r="AR1166" s="31"/>
      <c r="AS1166" s="39"/>
      <c r="AT1166" s="39"/>
      <c r="AU1166" s="39"/>
      <c r="AV1166" s="39"/>
      <c r="AW1166" s="39"/>
      <c r="AX1166" s="13"/>
      <c r="AY1166" s="13"/>
      <c r="AZ1166" s="13"/>
      <c r="BA1166" s="13"/>
      <c r="BB1166" s="291"/>
      <c r="BC1166" s="302"/>
      <c r="BI1166" s="287"/>
    </row>
    <row r="1167" spans="1:61" s="282" customFormat="1">
      <c r="A1167" s="31"/>
      <c r="B1167" s="31"/>
      <c r="C1167" s="166"/>
      <c r="D1167" s="261"/>
      <c r="E1167" s="261"/>
      <c r="F1167" s="261"/>
      <c r="G1167" s="261"/>
      <c r="H1167" s="261"/>
      <c r="I1167" s="261"/>
      <c r="J1167" s="261"/>
      <c r="K1167" s="261"/>
      <c r="L1167" s="33"/>
      <c r="M1167" s="261"/>
      <c r="N1167" s="638"/>
      <c r="O1167" s="638"/>
      <c r="P1167" s="34"/>
      <c r="Q1167" s="35"/>
      <c r="R1167" s="36"/>
      <c r="S1167" s="37"/>
      <c r="T1167" s="21"/>
      <c r="U1167" s="495"/>
      <c r="V1167" s="38"/>
      <c r="W1167" s="21"/>
      <c r="X1167" s="21"/>
      <c r="Y1167" s="21"/>
      <c r="Z1167" s="779"/>
      <c r="AA1167" s="21"/>
      <c r="AB1167" s="30"/>
      <c r="AC1167" s="30"/>
      <c r="AD1167" s="30"/>
      <c r="AE1167" s="13"/>
      <c r="AF1167" s="13"/>
      <c r="AG1167" s="13"/>
      <c r="AH1167" s="13"/>
      <c r="AI1167" s="13"/>
      <c r="AJ1167" s="13"/>
      <c r="AK1167" s="13"/>
      <c r="AL1167" s="13"/>
      <c r="AM1167" s="13"/>
      <c r="AN1167" s="30"/>
      <c r="AO1167" s="31"/>
      <c r="AP1167" s="39"/>
      <c r="AQ1167" s="39"/>
      <c r="AR1167" s="31"/>
      <c r="AS1167" s="39"/>
      <c r="AT1167" s="39"/>
      <c r="AU1167" s="39"/>
      <c r="AV1167" s="39"/>
      <c r="AW1167" s="39"/>
      <c r="AX1167" s="13"/>
      <c r="AY1167" s="13"/>
      <c r="AZ1167" s="13"/>
      <c r="BA1167" s="13"/>
      <c r="BB1167" s="291"/>
      <c r="BC1167" s="302"/>
      <c r="BI1167" s="287"/>
    </row>
    <row r="1168" spans="1:61" s="282" customFormat="1">
      <c r="A1168" s="31"/>
      <c r="B1168" s="31"/>
      <c r="C1168" s="166"/>
      <c r="D1168" s="261"/>
      <c r="E1168" s="261"/>
      <c r="F1168" s="261"/>
      <c r="G1168" s="261"/>
      <c r="H1168" s="261"/>
      <c r="I1168" s="261"/>
      <c r="J1168" s="261"/>
      <c r="K1168" s="261"/>
      <c r="L1168" s="33"/>
      <c r="M1168" s="261"/>
      <c r="N1168" s="638"/>
      <c r="O1168" s="638"/>
      <c r="P1168" s="34"/>
      <c r="Q1168" s="35"/>
      <c r="R1168" s="36"/>
      <c r="S1168" s="37"/>
      <c r="T1168" s="21"/>
      <c r="U1168" s="495"/>
      <c r="V1168" s="38"/>
      <c r="W1168" s="21"/>
      <c r="X1168" s="21"/>
      <c r="Y1168" s="21"/>
      <c r="Z1168" s="779"/>
      <c r="AA1168" s="21"/>
      <c r="AB1168" s="30"/>
      <c r="AC1168" s="30"/>
      <c r="AD1168" s="30"/>
      <c r="AE1168" s="13"/>
      <c r="AF1168" s="13"/>
      <c r="AG1168" s="13"/>
      <c r="AH1168" s="13"/>
      <c r="AI1168" s="13"/>
      <c r="AJ1168" s="13"/>
      <c r="AK1168" s="13"/>
      <c r="AL1168" s="13"/>
      <c r="AM1168" s="13"/>
      <c r="AN1168" s="30"/>
      <c r="AO1168" s="31"/>
      <c r="AP1168" s="39"/>
      <c r="AQ1168" s="39"/>
      <c r="AR1168" s="31"/>
      <c r="AS1168" s="39"/>
      <c r="AT1168" s="39"/>
      <c r="AU1168" s="39"/>
      <c r="AV1168" s="39"/>
      <c r="AW1168" s="39"/>
      <c r="AX1168" s="13"/>
      <c r="AY1168" s="13"/>
      <c r="AZ1168" s="13"/>
      <c r="BA1168" s="13"/>
      <c r="BB1168" s="291"/>
      <c r="BC1168" s="302"/>
      <c r="BI1168" s="287"/>
    </row>
    <row r="1169" spans="1:61" s="282" customFormat="1">
      <c r="A1169" s="31"/>
      <c r="B1169" s="31"/>
      <c r="C1169" s="166"/>
      <c r="D1169" s="261"/>
      <c r="E1169" s="261"/>
      <c r="F1169" s="261"/>
      <c r="G1169" s="261"/>
      <c r="H1169" s="261"/>
      <c r="I1169" s="261"/>
      <c r="J1169" s="261"/>
      <c r="K1169" s="261"/>
      <c r="L1169" s="33"/>
      <c r="M1169" s="261"/>
      <c r="N1169" s="638"/>
      <c r="O1169" s="638"/>
      <c r="P1169" s="34"/>
      <c r="Q1169" s="35"/>
      <c r="R1169" s="36"/>
      <c r="S1169" s="37"/>
      <c r="T1169" s="21"/>
      <c r="U1169" s="495"/>
      <c r="V1169" s="38"/>
      <c r="W1169" s="21"/>
      <c r="X1169" s="21"/>
      <c r="Y1169" s="21"/>
      <c r="Z1169" s="779"/>
      <c r="AA1169" s="21"/>
      <c r="AB1169" s="30"/>
      <c r="AC1169" s="30"/>
      <c r="AD1169" s="30"/>
      <c r="AE1169" s="13"/>
      <c r="AF1169" s="13"/>
      <c r="AG1169" s="13"/>
      <c r="AH1169" s="13"/>
      <c r="AI1169" s="13"/>
      <c r="AJ1169" s="13"/>
      <c r="AK1169" s="13"/>
      <c r="AL1169" s="13"/>
      <c r="AM1169" s="13"/>
      <c r="AN1169" s="30"/>
      <c r="AO1169" s="31"/>
      <c r="AP1169" s="39"/>
      <c r="AQ1169" s="39"/>
      <c r="AR1169" s="31"/>
      <c r="AS1169" s="39"/>
      <c r="AT1169" s="39"/>
      <c r="AU1169" s="39"/>
      <c r="AV1169" s="39"/>
      <c r="AW1169" s="39"/>
      <c r="AX1169" s="13"/>
      <c r="AY1169" s="13"/>
      <c r="AZ1169" s="13"/>
      <c r="BA1169" s="13"/>
      <c r="BB1169" s="291"/>
      <c r="BC1169" s="302"/>
      <c r="BI1169" s="287"/>
    </row>
    <row r="1170" spans="1:61" s="282" customFormat="1">
      <c r="A1170" s="31"/>
      <c r="B1170" s="31"/>
      <c r="C1170" s="166"/>
      <c r="D1170" s="261"/>
      <c r="E1170" s="261"/>
      <c r="F1170" s="261"/>
      <c r="G1170" s="261"/>
      <c r="H1170" s="261"/>
      <c r="I1170" s="261"/>
      <c r="J1170" s="261"/>
      <c r="K1170" s="261"/>
      <c r="L1170" s="33"/>
      <c r="M1170" s="261"/>
      <c r="N1170" s="638"/>
      <c r="O1170" s="638"/>
      <c r="P1170" s="34"/>
      <c r="Q1170" s="35"/>
      <c r="R1170" s="36"/>
      <c r="S1170" s="37"/>
      <c r="T1170" s="21"/>
      <c r="U1170" s="495"/>
      <c r="V1170" s="38"/>
      <c r="W1170" s="21"/>
      <c r="X1170" s="21"/>
      <c r="Y1170" s="21"/>
      <c r="Z1170" s="779"/>
      <c r="AA1170" s="21"/>
      <c r="AB1170" s="30"/>
      <c r="AC1170" s="30"/>
      <c r="AD1170" s="30"/>
      <c r="AE1170" s="13"/>
      <c r="AF1170" s="13"/>
      <c r="AG1170" s="13"/>
      <c r="AH1170" s="13"/>
      <c r="AI1170" s="13"/>
      <c r="AJ1170" s="13"/>
      <c r="AK1170" s="13"/>
      <c r="AL1170" s="13"/>
      <c r="AM1170" s="13"/>
      <c r="AN1170" s="30"/>
      <c r="AO1170" s="31"/>
      <c r="AP1170" s="39"/>
      <c r="AQ1170" s="39"/>
      <c r="AR1170" s="31"/>
      <c r="AS1170" s="39"/>
      <c r="AT1170" s="39"/>
      <c r="AU1170" s="39"/>
      <c r="AV1170" s="39"/>
      <c r="AW1170" s="39"/>
      <c r="AX1170" s="13"/>
      <c r="AY1170" s="13"/>
      <c r="AZ1170" s="13"/>
      <c r="BA1170" s="13"/>
      <c r="BB1170" s="291"/>
      <c r="BC1170" s="302"/>
      <c r="BI1170" s="287"/>
    </row>
    <row r="1171" spans="1:61" s="282" customFormat="1">
      <c r="A1171" s="31"/>
      <c r="B1171" s="31"/>
      <c r="C1171" s="166"/>
      <c r="D1171" s="261"/>
      <c r="E1171" s="261"/>
      <c r="F1171" s="261"/>
      <c r="G1171" s="261"/>
      <c r="H1171" s="261"/>
      <c r="I1171" s="261"/>
      <c r="J1171" s="261"/>
      <c r="K1171" s="261"/>
      <c r="L1171" s="33"/>
      <c r="M1171" s="261"/>
      <c r="N1171" s="638"/>
      <c r="O1171" s="638"/>
      <c r="P1171" s="34"/>
      <c r="Q1171" s="35"/>
      <c r="R1171" s="36"/>
      <c r="S1171" s="37"/>
      <c r="T1171" s="21"/>
      <c r="U1171" s="495"/>
      <c r="V1171" s="38"/>
      <c r="W1171" s="21"/>
      <c r="X1171" s="21"/>
      <c r="Y1171" s="21"/>
      <c r="Z1171" s="779"/>
      <c r="AA1171" s="21"/>
      <c r="AB1171" s="30"/>
      <c r="AC1171" s="30"/>
      <c r="AD1171" s="30"/>
      <c r="AE1171" s="13"/>
      <c r="AF1171" s="13"/>
      <c r="AG1171" s="13"/>
      <c r="AH1171" s="13"/>
      <c r="AI1171" s="13"/>
      <c r="AJ1171" s="13"/>
      <c r="AK1171" s="13"/>
      <c r="AL1171" s="13"/>
      <c r="AM1171" s="13"/>
      <c r="AN1171" s="30"/>
      <c r="AO1171" s="31"/>
      <c r="AP1171" s="39"/>
      <c r="AQ1171" s="39"/>
      <c r="AR1171" s="31"/>
      <c r="AS1171" s="39"/>
      <c r="AT1171" s="39"/>
      <c r="AU1171" s="39"/>
      <c r="AV1171" s="39"/>
      <c r="AW1171" s="39"/>
      <c r="AX1171" s="13"/>
      <c r="AY1171" s="13"/>
      <c r="AZ1171" s="13"/>
      <c r="BA1171" s="13"/>
      <c r="BB1171" s="291"/>
      <c r="BC1171" s="302"/>
      <c r="BI1171" s="287"/>
    </row>
    <row r="1172" spans="1:61" s="282" customFormat="1">
      <c r="A1172" s="31"/>
      <c r="B1172" s="31"/>
      <c r="C1172" s="166"/>
      <c r="D1172" s="261"/>
      <c r="E1172" s="261"/>
      <c r="F1172" s="261"/>
      <c r="G1172" s="261"/>
      <c r="H1172" s="261"/>
      <c r="I1172" s="261"/>
      <c r="J1172" s="261"/>
      <c r="K1172" s="261"/>
      <c r="L1172" s="33"/>
      <c r="M1172" s="261"/>
      <c r="N1172" s="638"/>
      <c r="O1172" s="638"/>
      <c r="P1172" s="34"/>
      <c r="Q1172" s="35"/>
      <c r="R1172" s="36"/>
      <c r="S1172" s="37"/>
      <c r="T1172" s="21"/>
      <c r="U1172" s="495"/>
      <c r="V1172" s="38"/>
      <c r="W1172" s="21"/>
      <c r="X1172" s="21"/>
      <c r="Y1172" s="21"/>
      <c r="Z1172" s="779"/>
      <c r="AA1172" s="21"/>
      <c r="AB1172" s="30"/>
      <c r="AC1172" s="30"/>
      <c r="AD1172" s="30"/>
      <c r="AE1172" s="13"/>
      <c r="AF1172" s="13"/>
      <c r="AG1172" s="13"/>
      <c r="AH1172" s="13"/>
      <c r="AI1172" s="13"/>
      <c r="AJ1172" s="13"/>
      <c r="AK1172" s="13"/>
      <c r="AL1172" s="13"/>
      <c r="AM1172" s="13"/>
      <c r="AN1172" s="30"/>
      <c r="AO1172" s="31"/>
      <c r="AP1172" s="39"/>
      <c r="AQ1172" s="39"/>
      <c r="AR1172" s="31"/>
      <c r="AS1172" s="39"/>
      <c r="AT1172" s="39"/>
      <c r="AU1172" s="39"/>
      <c r="AV1172" s="39"/>
      <c r="AW1172" s="39"/>
      <c r="AX1172" s="13"/>
      <c r="AY1172" s="13"/>
      <c r="AZ1172" s="13"/>
      <c r="BA1172" s="13"/>
      <c r="BB1172" s="291"/>
      <c r="BC1172" s="302"/>
      <c r="BI1172" s="287"/>
    </row>
    <row r="1173" spans="1:61" s="282" customFormat="1">
      <c r="A1173" s="31"/>
      <c r="B1173" s="31"/>
      <c r="C1173" s="166"/>
      <c r="D1173" s="261"/>
      <c r="E1173" s="261"/>
      <c r="F1173" s="261"/>
      <c r="G1173" s="261"/>
      <c r="H1173" s="261"/>
      <c r="I1173" s="261"/>
      <c r="J1173" s="261"/>
      <c r="K1173" s="261"/>
      <c r="L1173" s="33"/>
      <c r="M1173" s="261"/>
      <c r="N1173" s="638"/>
      <c r="O1173" s="638"/>
      <c r="P1173" s="34"/>
      <c r="Q1173" s="35"/>
      <c r="R1173" s="36"/>
      <c r="S1173" s="37"/>
      <c r="T1173" s="21"/>
      <c r="U1173" s="495"/>
      <c r="V1173" s="38"/>
      <c r="W1173" s="21"/>
      <c r="X1173" s="21"/>
      <c r="Y1173" s="21"/>
      <c r="Z1173" s="779"/>
      <c r="AA1173" s="21"/>
      <c r="AB1173" s="30"/>
      <c r="AC1173" s="30"/>
      <c r="AD1173" s="30"/>
      <c r="AE1173" s="13"/>
      <c r="AF1173" s="13"/>
      <c r="AG1173" s="13"/>
      <c r="AH1173" s="13"/>
      <c r="AI1173" s="13"/>
      <c r="AJ1173" s="13"/>
      <c r="AK1173" s="13"/>
      <c r="AL1173" s="13"/>
      <c r="AM1173" s="13"/>
      <c r="AN1173" s="30"/>
      <c r="AO1173" s="31"/>
      <c r="AP1173" s="39"/>
      <c r="AQ1173" s="39"/>
      <c r="AR1173" s="31"/>
      <c r="AS1173" s="39"/>
      <c r="AT1173" s="39"/>
      <c r="AU1173" s="39"/>
      <c r="AV1173" s="39"/>
      <c r="AW1173" s="39"/>
      <c r="AX1173" s="13"/>
      <c r="AY1173" s="13"/>
      <c r="AZ1173" s="13"/>
      <c r="BA1173" s="13"/>
      <c r="BB1173" s="291"/>
      <c r="BC1173" s="302"/>
      <c r="BI1173" s="287"/>
    </row>
    <row r="1174" spans="1:61" s="282" customFormat="1">
      <c r="A1174" s="31"/>
      <c r="B1174" s="31"/>
      <c r="C1174" s="166"/>
      <c r="D1174" s="261"/>
      <c r="E1174" s="261"/>
      <c r="F1174" s="261"/>
      <c r="G1174" s="261"/>
      <c r="H1174" s="261"/>
      <c r="I1174" s="261"/>
      <c r="J1174" s="261"/>
      <c r="K1174" s="261"/>
      <c r="L1174" s="33"/>
      <c r="M1174" s="261"/>
      <c r="N1174" s="638"/>
      <c r="O1174" s="638"/>
      <c r="P1174" s="34"/>
      <c r="Q1174" s="35"/>
      <c r="R1174" s="36"/>
      <c r="S1174" s="37"/>
      <c r="T1174" s="21"/>
      <c r="U1174" s="495"/>
      <c r="V1174" s="38"/>
      <c r="W1174" s="21"/>
      <c r="X1174" s="21"/>
      <c r="Y1174" s="21"/>
      <c r="Z1174" s="779"/>
      <c r="AA1174" s="21"/>
      <c r="AB1174" s="30"/>
      <c r="AC1174" s="30"/>
      <c r="AD1174" s="30"/>
      <c r="AE1174" s="13"/>
      <c r="AF1174" s="13"/>
      <c r="AG1174" s="13"/>
      <c r="AH1174" s="13"/>
      <c r="AI1174" s="13"/>
      <c r="AJ1174" s="13"/>
      <c r="AK1174" s="13"/>
      <c r="AL1174" s="13"/>
      <c r="AM1174" s="13"/>
      <c r="AN1174" s="30"/>
      <c r="AO1174" s="31"/>
      <c r="AP1174" s="39"/>
      <c r="AQ1174" s="39"/>
      <c r="AR1174" s="31"/>
      <c r="AS1174" s="39"/>
      <c r="AT1174" s="39"/>
      <c r="AU1174" s="39"/>
      <c r="AV1174" s="39"/>
      <c r="AW1174" s="39"/>
      <c r="AX1174" s="13"/>
      <c r="AY1174" s="13"/>
      <c r="AZ1174" s="13"/>
      <c r="BA1174" s="13"/>
      <c r="BB1174" s="291"/>
      <c r="BC1174" s="302"/>
      <c r="BI1174" s="287"/>
    </row>
    <row r="1175" spans="1:61" s="282" customFormat="1">
      <c r="A1175" s="31"/>
      <c r="B1175" s="31"/>
      <c r="C1175" s="166"/>
      <c r="D1175" s="261"/>
      <c r="E1175" s="261"/>
      <c r="F1175" s="261"/>
      <c r="G1175" s="261"/>
      <c r="H1175" s="261"/>
      <c r="I1175" s="261"/>
      <c r="J1175" s="261"/>
      <c r="K1175" s="261"/>
      <c r="L1175" s="33"/>
      <c r="M1175" s="261"/>
      <c r="N1175" s="638"/>
      <c r="O1175" s="638"/>
      <c r="P1175" s="34"/>
      <c r="Q1175" s="35"/>
      <c r="R1175" s="36"/>
      <c r="S1175" s="37"/>
      <c r="T1175" s="21"/>
      <c r="U1175" s="495"/>
      <c r="V1175" s="38"/>
      <c r="W1175" s="21"/>
      <c r="X1175" s="21"/>
      <c r="Y1175" s="21"/>
      <c r="Z1175" s="779"/>
      <c r="AA1175" s="21"/>
      <c r="AB1175" s="30"/>
      <c r="AC1175" s="30"/>
      <c r="AD1175" s="30"/>
      <c r="AE1175" s="13"/>
      <c r="AF1175" s="13"/>
      <c r="AG1175" s="13"/>
      <c r="AH1175" s="13"/>
      <c r="AI1175" s="13"/>
      <c r="AJ1175" s="13"/>
      <c r="AK1175" s="13"/>
      <c r="AL1175" s="13"/>
      <c r="AM1175" s="13"/>
      <c r="AN1175" s="30"/>
      <c r="AO1175" s="31"/>
      <c r="AP1175" s="39"/>
      <c r="AQ1175" s="39"/>
      <c r="AR1175" s="31"/>
      <c r="AS1175" s="39"/>
      <c r="AT1175" s="39"/>
      <c r="AU1175" s="39"/>
      <c r="AV1175" s="39"/>
      <c r="AW1175" s="39"/>
      <c r="AX1175" s="13"/>
      <c r="AY1175" s="13"/>
      <c r="AZ1175" s="13"/>
      <c r="BA1175" s="13"/>
      <c r="BB1175" s="291"/>
      <c r="BC1175" s="302"/>
      <c r="BI1175" s="287"/>
    </row>
    <row r="1176" spans="1:61" s="282" customFormat="1">
      <c r="A1176" s="31"/>
      <c r="B1176" s="31"/>
      <c r="C1176" s="166"/>
      <c r="D1176" s="261"/>
      <c r="E1176" s="261"/>
      <c r="F1176" s="261"/>
      <c r="G1176" s="261"/>
      <c r="H1176" s="261"/>
      <c r="I1176" s="261"/>
      <c r="J1176" s="261"/>
      <c r="K1176" s="261"/>
      <c r="L1176" s="33"/>
      <c r="M1176" s="261"/>
      <c r="N1176" s="638"/>
      <c r="O1176" s="638"/>
      <c r="P1176" s="34"/>
      <c r="Q1176" s="35"/>
      <c r="R1176" s="36"/>
      <c r="S1176" s="37"/>
      <c r="T1176" s="21"/>
      <c r="U1176" s="495"/>
      <c r="V1176" s="38"/>
      <c r="W1176" s="21"/>
      <c r="X1176" s="21"/>
      <c r="Y1176" s="21"/>
      <c r="Z1176" s="779"/>
      <c r="AA1176" s="21"/>
      <c r="AB1176" s="30"/>
      <c r="AC1176" s="30"/>
      <c r="AD1176" s="30"/>
      <c r="AE1176" s="13"/>
      <c r="AF1176" s="13"/>
      <c r="AG1176" s="13"/>
      <c r="AH1176" s="13"/>
      <c r="AI1176" s="13"/>
      <c r="AJ1176" s="13"/>
      <c r="AK1176" s="13"/>
      <c r="AL1176" s="13"/>
      <c r="AM1176" s="13"/>
      <c r="AN1176" s="30"/>
      <c r="AO1176" s="31"/>
      <c r="AP1176" s="39"/>
      <c r="AQ1176" s="39"/>
      <c r="AR1176" s="31"/>
      <c r="AS1176" s="39"/>
      <c r="AT1176" s="39"/>
      <c r="AU1176" s="39"/>
      <c r="AV1176" s="39"/>
      <c r="AW1176" s="39"/>
      <c r="AX1176" s="13"/>
      <c r="AY1176" s="13"/>
      <c r="AZ1176" s="13"/>
      <c r="BA1176" s="13"/>
      <c r="BB1176" s="291"/>
      <c r="BC1176" s="302"/>
      <c r="BI1176" s="287"/>
    </row>
    <row r="1177" spans="1:61" s="282" customFormat="1">
      <c r="A1177" s="31"/>
      <c r="B1177" s="31"/>
      <c r="C1177" s="166"/>
      <c r="D1177" s="261"/>
      <c r="E1177" s="261"/>
      <c r="F1177" s="261"/>
      <c r="G1177" s="261"/>
      <c r="H1177" s="261"/>
      <c r="I1177" s="261"/>
      <c r="J1177" s="261"/>
      <c r="K1177" s="261"/>
      <c r="L1177" s="33"/>
      <c r="M1177" s="261"/>
      <c r="N1177" s="638"/>
      <c r="O1177" s="638"/>
      <c r="P1177" s="34"/>
      <c r="Q1177" s="35"/>
      <c r="R1177" s="36"/>
      <c r="S1177" s="37"/>
      <c r="T1177" s="21"/>
      <c r="U1177" s="495"/>
      <c r="V1177" s="38"/>
      <c r="W1177" s="21"/>
      <c r="X1177" s="21"/>
      <c r="Y1177" s="21"/>
      <c r="Z1177" s="779"/>
      <c r="AA1177" s="21"/>
      <c r="AB1177" s="30"/>
      <c r="AC1177" s="30"/>
      <c r="AD1177" s="30"/>
      <c r="AE1177" s="13"/>
      <c r="AF1177" s="13"/>
      <c r="AG1177" s="13"/>
      <c r="AH1177" s="13"/>
      <c r="AI1177" s="13"/>
      <c r="AJ1177" s="13"/>
      <c r="AK1177" s="13"/>
      <c r="AL1177" s="13"/>
      <c r="AM1177" s="13"/>
      <c r="AN1177" s="30"/>
      <c r="AO1177" s="31"/>
      <c r="AP1177" s="39"/>
      <c r="AQ1177" s="39"/>
      <c r="AR1177" s="31"/>
      <c r="AS1177" s="39"/>
      <c r="AT1177" s="39"/>
      <c r="AU1177" s="39"/>
      <c r="AV1177" s="39"/>
      <c r="AW1177" s="39"/>
      <c r="AX1177" s="13"/>
      <c r="AY1177" s="13"/>
      <c r="AZ1177" s="13"/>
      <c r="BA1177" s="13"/>
      <c r="BB1177" s="291"/>
      <c r="BC1177" s="302"/>
      <c r="BI1177" s="287"/>
    </row>
    <row r="1178" spans="1:61" s="282" customFormat="1">
      <c r="A1178" s="31"/>
      <c r="B1178" s="31"/>
      <c r="C1178" s="166"/>
      <c r="D1178" s="261"/>
      <c r="E1178" s="261"/>
      <c r="F1178" s="261"/>
      <c r="G1178" s="261"/>
      <c r="H1178" s="261"/>
      <c r="I1178" s="261"/>
      <c r="J1178" s="261"/>
      <c r="K1178" s="261"/>
      <c r="L1178" s="33"/>
      <c r="M1178" s="261"/>
      <c r="N1178" s="638"/>
      <c r="O1178" s="638"/>
      <c r="P1178" s="34"/>
      <c r="Q1178" s="35"/>
      <c r="R1178" s="36"/>
      <c r="S1178" s="37"/>
      <c r="T1178" s="21"/>
      <c r="U1178" s="495"/>
      <c r="V1178" s="38"/>
      <c r="W1178" s="21"/>
      <c r="X1178" s="21"/>
      <c r="Y1178" s="21"/>
      <c r="Z1178" s="779"/>
      <c r="AA1178" s="21"/>
      <c r="AB1178" s="30"/>
      <c r="AC1178" s="30"/>
      <c r="AD1178" s="30"/>
      <c r="AE1178" s="13"/>
      <c r="AF1178" s="13"/>
      <c r="AG1178" s="13"/>
      <c r="AH1178" s="13"/>
      <c r="AI1178" s="13"/>
      <c r="AJ1178" s="13"/>
      <c r="AK1178" s="13"/>
      <c r="AL1178" s="13"/>
      <c r="AM1178" s="13"/>
      <c r="AN1178" s="30"/>
      <c r="AO1178" s="31"/>
      <c r="AP1178" s="39"/>
      <c r="AQ1178" s="39"/>
      <c r="AR1178" s="31"/>
      <c r="AS1178" s="39"/>
      <c r="AT1178" s="39"/>
      <c r="AU1178" s="39"/>
      <c r="AV1178" s="39"/>
      <c r="AW1178" s="39"/>
      <c r="AX1178" s="13"/>
      <c r="AY1178" s="13"/>
      <c r="AZ1178" s="13"/>
      <c r="BA1178" s="13"/>
      <c r="BB1178" s="291"/>
      <c r="BC1178" s="302"/>
      <c r="BI1178" s="287"/>
    </row>
    <row r="1179" spans="1:61" s="282" customFormat="1">
      <c r="A1179" s="31"/>
      <c r="B1179" s="31"/>
      <c r="C1179" s="166"/>
      <c r="D1179" s="261"/>
      <c r="E1179" s="261"/>
      <c r="F1179" s="261"/>
      <c r="G1179" s="261"/>
      <c r="H1179" s="261"/>
      <c r="I1179" s="261"/>
      <c r="J1179" s="261"/>
      <c r="K1179" s="261"/>
      <c r="L1179" s="33"/>
      <c r="M1179" s="261"/>
      <c r="N1179" s="638"/>
      <c r="O1179" s="638"/>
      <c r="P1179" s="34"/>
      <c r="Q1179" s="35"/>
      <c r="R1179" s="36"/>
      <c r="S1179" s="37"/>
      <c r="T1179" s="21"/>
      <c r="U1179" s="495"/>
      <c r="V1179" s="38"/>
      <c r="W1179" s="21"/>
      <c r="X1179" s="21"/>
      <c r="Y1179" s="21"/>
      <c r="Z1179" s="779"/>
      <c r="AA1179" s="21"/>
      <c r="AB1179" s="30"/>
      <c r="AC1179" s="30"/>
      <c r="AD1179" s="30"/>
      <c r="AE1179" s="13"/>
      <c r="AF1179" s="13"/>
      <c r="AG1179" s="13"/>
      <c r="AH1179" s="13"/>
      <c r="AI1179" s="13"/>
      <c r="AJ1179" s="13"/>
      <c r="AK1179" s="13"/>
      <c r="AL1179" s="13"/>
      <c r="AM1179" s="13"/>
      <c r="AN1179" s="30"/>
      <c r="AO1179" s="31"/>
      <c r="AP1179" s="39"/>
      <c r="AQ1179" s="39"/>
      <c r="AR1179" s="31"/>
      <c r="AS1179" s="39"/>
      <c r="AT1179" s="39"/>
      <c r="AU1179" s="39"/>
      <c r="AV1179" s="39"/>
      <c r="AW1179" s="39"/>
      <c r="AX1179" s="13"/>
      <c r="AY1179" s="13"/>
      <c r="AZ1179" s="13"/>
      <c r="BA1179" s="13"/>
      <c r="BB1179" s="291"/>
      <c r="BC1179" s="302"/>
      <c r="BI1179" s="287"/>
    </row>
    <row r="1180" spans="1:61" s="282" customFormat="1">
      <c r="A1180" s="31"/>
      <c r="B1180" s="31"/>
      <c r="C1180" s="166"/>
      <c r="D1180" s="261"/>
      <c r="E1180" s="261"/>
      <c r="F1180" s="261"/>
      <c r="G1180" s="261"/>
      <c r="H1180" s="261"/>
      <c r="I1180" s="261"/>
      <c r="J1180" s="261"/>
      <c r="K1180" s="261"/>
      <c r="L1180" s="33"/>
      <c r="M1180" s="261"/>
      <c r="N1180" s="638"/>
      <c r="O1180" s="638"/>
      <c r="P1180" s="34"/>
      <c r="Q1180" s="35"/>
      <c r="R1180" s="36"/>
      <c r="S1180" s="37"/>
      <c r="T1180" s="21"/>
      <c r="U1180" s="495"/>
      <c r="V1180" s="38"/>
      <c r="W1180" s="21"/>
      <c r="X1180" s="21"/>
      <c r="Y1180" s="21"/>
      <c r="Z1180" s="779"/>
      <c r="AA1180" s="21"/>
      <c r="AB1180" s="30"/>
      <c r="AC1180" s="30"/>
      <c r="AD1180" s="30"/>
      <c r="AE1180" s="13"/>
      <c r="AF1180" s="13"/>
      <c r="AG1180" s="13"/>
      <c r="AH1180" s="13"/>
      <c r="AI1180" s="13"/>
      <c r="AJ1180" s="13"/>
      <c r="AK1180" s="13"/>
      <c r="AL1180" s="13"/>
      <c r="AM1180" s="13"/>
      <c r="AN1180" s="30"/>
      <c r="AO1180" s="31"/>
      <c r="AP1180" s="39"/>
      <c r="AQ1180" s="39"/>
      <c r="AR1180" s="31"/>
      <c r="AS1180" s="39"/>
      <c r="AT1180" s="39"/>
      <c r="AU1180" s="39"/>
      <c r="AV1180" s="39"/>
      <c r="AW1180" s="39"/>
      <c r="AX1180" s="13"/>
      <c r="AY1180" s="13"/>
      <c r="AZ1180" s="13"/>
      <c r="BA1180" s="13"/>
      <c r="BB1180" s="291"/>
      <c r="BC1180" s="302"/>
      <c r="BI1180" s="287"/>
    </row>
    <row r="1181" spans="1:61" s="282" customFormat="1">
      <c r="A1181" s="31"/>
      <c r="B1181" s="31"/>
      <c r="C1181" s="166"/>
      <c r="D1181" s="261"/>
      <c r="E1181" s="261"/>
      <c r="F1181" s="261"/>
      <c r="G1181" s="261"/>
      <c r="H1181" s="261"/>
      <c r="I1181" s="261"/>
      <c r="J1181" s="261"/>
      <c r="K1181" s="261"/>
      <c r="L1181" s="33"/>
      <c r="M1181" s="261"/>
      <c r="N1181" s="638"/>
      <c r="O1181" s="638"/>
      <c r="P1181" s="34"/>
      <c r="Q1181" s="35"/>
      <c r="R1181" s="36"/>
      <c r="S1181" s="37"/>
      <c r="T1181" s="21"/>
      <c r="U1181" s="495"/>
      <c r="V1181" s="38"/>
      <c r="W1181" s="21"/>
      <c r="X1181" s="21"/>
      <c r="Y1181" s="21"/>
      <c r="Z1181" s="779"/>
      <c r="AA1181" s="21"/>
      <c r="AB1181" s="30"/>
      <c r="AC1181" s="30"/>
      <c r="AD1181" s="30"/>
      <c r="AE1181" s="13"/>
      <c r="AF1181" s="13"/>
      <c r="AG1181" s="13"/>
      <c r="AH1181" s="13"/>
      <c r="AI1181" s="13"/>
      <c r="AJ1181" s="13"/>
      <c r="AK1181" s="13"/>
      <c r="AL1181" s="13"/>
      <c r="AM1181" s="13"/>
      <c r="AN1181" s="30"/>
      <c r="AO1181" s="31"/>
      <c r="AP1181" s="39"/>
      <c r="AQ1181" s="39"/>
      <c r="AR1181" s="31"/>
      <c r="AS1181" s="39"/>
      <c r="AT1181" s="39"/>
      <c r="AU1181" s="39"/>
      <c r="AV1181" s="39"/>
      <c r="AW1181" s="39"/>
      <c r="AX1181" s="13"/>
      <c r="AY1181" s="13"/>
      <c r="AZ1181" s="13"/>
      <c r="BA1181" s="13"/>
      <c r="BB1181" s="291"/>
      <c r="BC1181" s="302"/>
      <c r="BI1181" s="287"/>
    </row>
    <row r="1182" spans="1:61" s="282" customFormat="1">
      <c r="A1182" s="31"/>
      <c r="B1182" s="31"/>
      <c r="C1182" s="166"/>
      <c r="D1182" s="261"/>
      <c r="E1182" s="261"/>
      <c r="F1182" s="261"/>
      <c r="G1182" s="261"/>
      <c r="H1182" s="261"/>
      <c r="I1182" s="261"/>
      <c r="J1182" s="261"/>
      <c r="K1182" s="261"/>
      <c r="L1182" s="33"/>
      <c r="M1182" s="261"/>
      <c r="N1182" s="638"/>
      <c r="O1182" s="638"/>
      <c r="P1182" s="34"/>
      <c r="Q1182" s="35"/>
      <c r="R1182" s="36"/>
      <c r="S1182" s="37"/>
      <c r="T1182" s="21"/>
      <c r="U1182" s="495"/>
      <c r="V1182" s="38"/>
      <c r="W1182" s="21"/>
      <c r="X1182" s="21"/>
      <c r="Y1182" s="21"/>
      <c r="Z1182" s="779"/>
      <c r="AA1182" s="21"/>
      <c r="AB1182" s="30"/>
      <c r="AC1182" s="30"/>
      <c r="AD1182" s="30"/>
      <c r="AE1182" s="13"/>
      <c r="AF1182" s="13"/>
      <c r="AG1182" s="13"/>
      <c r="AH1182" s="13"/>
      <c r="AI1182" s="13"/>
      <c r="AJ1182" s="13"/>
      <c r="AK1182" s="13"/>
      <c r="AL1182" s="13"/>
      <c r="AM1182" s="13"/>
      <c r="AN1182" s="30"/>
      <c r="AO1182" s="31"/>
      <c r="AP1182" s="39"/>
      <c r="AQ1182" s="39"/>
      <c r="AR1182" s="31"/>
      <c r="AS1182" s="39"/>
      <c r="AT1182" s="39"/>
      <c r="AU1182" s="39"/>
      <c r="AV1182" s="39"/>
      <c r="AW1182" s="39"/>
      <c r="AX1182" s="13"/>
      <c r="AY1182" s="13"/>
      <c r="AZ1182" s="13"/>
      <c r="BA1182" s="13"/>
      <c r="BB1182" s="291"/>
      <c r="BC1182" s="302"/>
      <c r="BI1182" s="287"/>
    </row>
    <row r="1183" spans="1:61" s="282" customFormat="1">
      <c r="A1183" s="31"/>
      <c r="B1183" s="31"/>
      <c r="C1183" s="166"/>
      <c r="D1183" s="261"/>
      <c r="E1183" s="261"/>
      <c r="F1183" s="261"/>
      <c r="G1183" s="261"/>
      <c r="H1183" s="261"/>
      <c r="I1183" s="261"/>
      <c r="J1183" s="261"/>
      <c r="K1183" s="261"/>
      <c r="L1183" s="33"/>
      <c r="M1183" s="261"/>
      <c r="N1183" s="638"/>
      <c r="O1183" s="638"/>
      <c r="P1183" s="34"/>
      <c r="Q1183" s="35"/>
      <c r="R1183" s="36"/>
      <c r="S1183" s="37"/>
      <c r="T1183" s="21"/>
      <c r="U1183" s="495"/>
      <c r="V1183" s="38"/>
      <c r="W1183" s="21"/>
      <c r="X1183" s="21"/>
      <c r="Y1183" s="21"/>
      <c r="Z1183" s="779"/>
      <c r="AA1183" s="21"/>
      <c r="AB1183" s="30"/>
      <c r="AC1183" s="30"/>
      <c r="AD1183" s="30"/>
      <c r="AE1183" s="13"/>
      <c r="AF1183" s="13"/>
      <c r="AG1183" s="13"/>
      <c r="AH1183" s="13"/>
      <c r="AI1183" s="13"/>
      <c r="AJ1183" s="13"/>
      <c r="AK1183" s="13"/>
      <c r="AL1183" s="13"/>
      <c r="AM1183" s="13"/>
      <c r="AN1183" s="30"/>
      <c r="AO1183" s="31"/>
      <c r="AP1183" s="39"/>
      <c r="AQ1183" s="39"/>
      <c r="AR1183" s="31"/>
      <c r="AS1183" s="39"/>
      <c r="AT1183" s="39"/>
      <c r="AU1183" s="39"/>
      <c r="AV1183" s="39"/>
      <c r="AW1183" s="39"/>
      <c r="AX1183" s="13"/>
      <c r="AY1183" s="13"/>
      <c r="AZ1183" s="13"/>
      <c r="BA1183" s="13"/>
      <c r="BB1183" s="291"/>
      <c r="BC1183" s="302"/>
      <c r="BI1183" s="287"/>
    </row>
    <row r="1184" spans="1:61" s="282" customFormat="1">
      <c r="A1184" s="31"/>
      <c r="B1184" s="31"/>
      <c r="C1184" s="166"/>
      <c r="D1184" s="261"/>
      <c r="E1184" s="261"/>
      <c r="F1184" s="261"/>
      <c r="G1184" s="261"/>
      <c r="H1184" s="261"/>
      <c r="I1184" s="261"/>
      <c r="J1184" s="261"/>
      <c r="K1184" s="261"/>
      <c r="L1184" s="33"/>
      <c r="M1184" s="261"/>
      <c r="N1184" s="638"/>
      <c r="O1184" s="638"/>
      <c r="P1184" s="34"/>
      <c r="Q1184" s="35"/>
      <c r="R1184" s="36"/>
      <c r="S1184" s="37"/>
      <c r="T1184" s="21"/>
      <c r="U1184" s="495"/>
      <c r="V1184" s="38"/>
      <c r="W1184" s="21"/>
      <c r="X1184" s="21"/>
      <c r="Y1184" s="21"/>
      <c r="Z1184" s="779"/>
      <c r="AA1184" s="21"/>
      <c r="AB1184" s="30"/>
      <c r="AC1184" s="30"/>
      <c r="AD1184" s="30"/>
      <c r="AE1184" s="13"/>
      <c r="AF1184" s="13"/>
      <c r="AG1184" s="13"/>
      <c r="AH1184" s="13"/>
      <c r="AI1184" s="13"/>
      <c r="AJ1184" s="13"/>
      <c r="AK1184" s="13"/>
      <c r="AL1184" s="13"/>
      <c r="AM1184" s="13"/>
      <c r="AN1184" s="30"/>
      <c r="AO1184" s="31"/>
      <c r="AP1184" s="39"/>
      <c r="AQ1184" s="39"/>
      <c r="AR1184" s="31"/>
      <c r="AS1184" s="39"/>
      <c r="AT1184" s="39"/>
      <c r="AU1184" s="39"/>
      <c r="AV1184" s="39"/>
      <c r="AW1184" s="39"/>
      <c r="AX1184" s="13"/>
      <c r="AY1184" s="13"/>
      <c r="AZ1184" s="13"/>
      <c r="BA1184" s="13"/>
      <c r="BB1184" s="291"/>
      <c r="BC1184" s="302"/>
      <c r="BI1184" s="287"/>
    </row>
    <row r="1185" spans="1:61" s="282" customFormat="1">
      <c r="A1185" s="31"/>
      <c r="B1185" s="31"/>
      <c r="C1185" s="166"/>
      <c r="D1185" s="261"/>
      <c r="E1185" s="261"/>
      <c r="F1185" s="261"/>
      <c r="G1185" s="261"/>
      <c r="H1185" s="261"/>
      <c r="I1185" s="261"/>
      <c r="J1185" s="261"/>
      <c r="K1185" s="261"/>
      <c r="L1185" s="33"/>
      <c r="M1185" s="261"/>
      <c r="N1185" s="638"/>
      <c r="O1185" s="638"/>
      <c r="P1185" s="34"/>
      <c r="Q1185" s="35"/>
      <c r="R1185" s="36"/>
      <c r="S1185" s="37"/>
      <c r="T1185" s="21"/>
      <c r="U1185" s="495"/>
      <c r="V1185" s="38"/>
      <c r="W1185" s="21"/>
      <c r="X1185" s="21"/>
      <c r="Y1185" s="21"/>
      <c r="Z1185" s="779"/>
      <c r="AA1185" s="21"/>
      <c r="AB1185" s="30"/>
      <c r="AC1185" s="30"/>
      <c r="AD1185" s="30"/>
      <c r="AE1185" s="13"/>
      <c r="AF1185" s="13"/>
      <c r="AG1185" s="13"/>
      <c r="AH1185" s="13"/>
      <c r="AI1185" s="13"/>
      <c r="AJ1185" s="13"/>
      <c r="AK1185" s="13"/>
      <c r="AL1185" s="13"/>
      <c r="AM1185" s="13"/>
      <c r="AN1185" s="30"/>
      <c r="AO1185" s="31"/>
      <c r="AP1185" s="39"/>
      <c r="AQ1185" s="39"/>
      <c r="AR1185" s="31"/>
      <c r="AS1185" s="39"/>
      <c r="AT1185" s="39"/>
      <c r="AU1185" s="39"/>
      <c r="AV1185" s="39"/>
      <c r="AW1185" s="39"/>
      <c r="AX1185" s="13"/>
      <c r="AY1185" s="13"/>
      <c r="AZ1185" s="13"/>
      <c r="BA1185" s="13"/>
      <c r="BB1185" s="291"/>
      <c r="BC1185" s="302"/>
      <c r="BI1185" s="287"/>
    </row>
    <row r="1186" spans="1:61" s="282" customFormat="1">
      <c r="A1186" s="31"/>
      <c r="B1186" s="31"/>
      <c r="C1186" s="166"/>
      <c r="D1186" s="261"/>
      <c r="E1186" s="261"/>
      <c r="F1186" s="261"/>
      <c r="G1186" s="261"/>
      <c r="H1186" s="261"/>
      <c r="I1186" s="261"/>
      <c r="J1186" s="261"/>
      <c r="K1186" s="261"/>
      <c r="L1186" s="33"/>
      <c r="M1186" s="261"/>
      <c r="N1186" s="638"/>
      <c r="O1186" s="638"/>
      <c r="P1186" s="34"/>
      <c r="Q1186" s="35"/>
      <c r="R1186" s="36"/>
      <c r="S1186" s="37"/>
      <c r="T1186" s="21"/>
      <c r="U1186" s="495"/>
      <c r="V1186" s="38"/>
      <c r="W1186" s="21"/>
      <c r="X1186" s="21"/>
      <c r="Y1186" s="21"/>
      <c r="Z1186" s="779"/>
      <c r="AA1186" s="21"/>
      <c r="AB1186" s="30"/>
      <c r="AC1186" s="30"/>
      <c r="AD1186" s="30"/>
      <c r="AE1186" s="13"/>
      <c r="AF1186" s="13"/>
      <c r="AG1186" s="13"/>
      <c r="AH1186" s="13"/>
      <c r="AI1186" s="13"/>
      <c r="AJ1186" s="13"/>
      <c r="AK1186" s="13"/>
      <c r="AL1186" s="13"/>
      <c r="AM1186" s="13"/>
      <c r="AN1186" s="30"/>
      <c r="AO1186" s="31"/>
      <c r="AP1186" s="39"/>
      <c r="AQ1186" s="39"/>
      <c r="AR1186" s="31"/>
      <c r="AS1186" s="39"/>
      <c r="AT1186" s="39"/>
      <c r="AU1186" s="39"/>
      <c r="AV1186" s="39"/>
      <c r="AW1186" s="39"/>
      <c r="AX1186" s="13"/>
      <c r="AY1186" s="13"/>
      <c r="AZ1186" s="13"/>
      <c r="BA1186" s="13"/>
      <c r="BB1186" s="291"/>
      <c r="BC1186" s="302"/>
      <c r="BI1186" s="287"/>
    </row>
    <row r="1187" spans="1:61" s="282" customFormat="1">
      <c r="A1187" s="31"/>
      <c r="B1187" s="31"/>
      <c r="C1187" s="166"/>
      <c r="D1187" s="261"/>
      <c r="E1187" s="261"/>
      <c r="F1187" s="261"/>
      <c r="G1187" s="261"/>
      <c r="H1187" s="261"/>
      <c r="I1187" s="261"/>
      <c r="J1187" s="261"/>
      <c r="K1187" s="261"/>
      <c r="L1187" s="33"/>
      <c r="M1187" s="261"/>
      <c r="N1187" s="638"/>
      <c r="O1187" s="638"/>
      <c r="P1187" s="34"/>
      <c r="Q1187" s="35"/>
      <c r="R1187" s="36"/>
      <c r="S1187" s="37"/>
      <c r="T1187" s="21"/>
      <c r="U1187" s="495"/>
      <c r="V1187" s="38"/>
      <c r="W1187" s="21"/>
      <c r="X1187" s="21"/>
      <c r="Y1187" s="21"/>
      <c r="Z1187" s="779"/>
      <c r="AA1187" s="21"/>
      <c r="AB1187" s="30"/>
      <c r="AC1187" s="30"/>
      <c r="AD1187" s="30"/>
      <c r="AE1187" s="13"/>
      <c r="AF1187" s="13"/>
      <c r="AG1187" s="13"/>
      <c r="AH1187" s="13"/>
      <c r="AI1187" s="13"/>
      <c r="AJ1187" s="13"/>
      <c r="AK1187" s="13"/>
      <c r="AL1187" s="13"/>
      <c r="AM1187" s="13"/>
      <c r="AN1187" s="30"/>
      <c r="AO1187" s="31"/>
      <c r="AP1187" s="39"/>
      <c r="AQ1187" s="39"/>
      <c r="AR1187" s="31"/>
      <c r="AS1187" s="39"/>
      <c r="AT1187" s="39"/>
      <c r="AU1187" s="39"/>
      <c r="AV1187" s="39"/>
      <c r="AW1187" s="39"/>
      <c r="AX1187" s="13"/>
      <c r="AY1187" s="13"/>
      <c r="AZ1187" s="13"/>
      <c r="BA1187" s="13"/>
      <c r="BB1187" s="291"/>
      <c r="BC1187" s="302"/>
      <c r="BI1187" s="287"/>
    </row>
    <row r="1188" spans="1:61" s="282" customFormat="1">
      <c r="A1188" s="31"/>
      <c r="B1188" s="31"/>
      <c r="C1188" s="166"/>
      <c r="D1188" s="261"/>
      <c r="E1188" s="261"/>
      <c r="F1188" s="261"/>
      <c r="G1188" s="261"/>
      <c r="H1188" s="261"/>
      <c r="I1188" s="261"/>
      <c r="J1188" s="261"/>
      <c r="K1188" s="261"/>
      <c r="L1188" s="33"/>
      <c r="M1188" s="261"/>
      <c r="N1188" s="638"/>
      <c r="O1188" s="638"/>
      <c r="P1188" s="34"/>
      <c r="Q1188" s="35"/>
      <c r="R1188" s="36"/>
      <c r="S1188" s="37"/>
      <c r="T1188" s="21"/>
      <c r="U1188" s="495"/>
      <c r="V1188" s="38"/>
      <c r="W1188" s="21"/>
      <c r="X1188" s="21"/>
      <c r="Y1188" s="21"/>
      <c r="Z1188" s="779"/>
      <c r="AA1188" s="21"/>
      <c r="AB1188" s="30"/>
      <c r="AC1188" s="30"/>
      <c r="AD1188" s="30"/>
      <c r="AE1188" s="13"/>
      <c r="AF1188" s="13"/>
      <c r="AG1188" s="13"/>
      <c r="AH1188" s="13"/>
      <c r="AI1188" s="13"/>
      <c r="AJ1188" s="13"/>
      <c r="AK1188" s="13"/>
      <c r="AL1188" s="13"/>
      <c r="AM1188" s="13"/>
      <c r="AN1188" s="30"/>
      <c r="AO1188" s="31"/>
      <c r="AP1188" s="39"/>
      <c r="AQ1188" s="39"/>
      <c r="AR1188" s="31"/>
      <c r="AS1188" s="39"/>
      <c r="AT1188" s="39"/>
      <c r="AU1188" s="39"/>
      <c r="AV1188" s="39"/>
      <c r="AW1188" s="39"/>
      <c r="AX1188" s="13"/>
      <c r="AY1188" s="13"/>
      <c r="AZ1188" s="13"/>
      <c r="BA1188" s="13"/>
      <c r="BB1188" s="291"/>
      <c r="BC1188" s="302"/>
      <c r="BI1188" s="287"/>
    </row>
    <row r="1189" spans="1:61" s="282" customFormat="1">
      <c r="A1189" s="31"/>
      <c r="B1189" s="31"/>
      <c r="C1189" s="166"/>
      <c r="D1189" s="261"/>
      <c r="E1189" s="261"/>
      <c r="F1189" s="261"/>
      <c r="G1189" s="261"/>
      <c r="H1189" s="261"/>
      <c r="I1189" s="261"/>
      <c r="J1189" s="261"/>
      <c r="K1189" s="261"/>
      <c r="L1189" s="33"/>
      <c r="M1189" s="261"/>
      <c r="N1189" s="638"/>
      <c r="O1189" s="638"/>
      <c r="P1189" s="34"/>
      <c r="Q1189" s="35"/>
      <c r="R1189" s="36"/>
      <c r="S1189" s="37"/>
      <c r="T1189" s="21"/>
      <c r="U1189" s="495"/>
      <c r="V1189" s="38"/>
      <c r="W1189" s="21"/>
      <c r="X1189" s="21"/>
      <c r="Y1189" s="21"/>
      <c r="Z1189" s="779"/>
      <c r="AA1189" s="21"/>
      <c r="AB1189" s="30"/>
      <c r="AC1189" s="30"/>
      <c r="AD1189" s="30"/>
      <c r="AE1189" s="13"/>
      <c r="AF1189" s="13"/>
      <c r="AG1189" s="13"/>
      <c r="AH1189" s="13"/>
      <c r="AI1189" s="13"/>
      <c r="AJ1189" s="13"/>
      <c r="AK1189" s="13"/>
      <c r="AL1189" s="13"/>
      <c r="AM1189" s="13"/>
      <c r="AN1189" s="30"/>
      <c r="AO1189" s="31"/>
      <c r="AP1189" s="39"/>
      <c r="AQ1189" s="39"/>
      <c r="AR1189" s="31"/>
      <c r="AS1189" s="39"/>
      <c r="AT1189" s="39"/>
      <c r="AU1189" s="39"/>
      <c r="AV1189" s="39"/>
      <c r="AW1189" s="39"/>
      <c r="AX1189" s="13"/>
      <c r="AY1189" s="13"/>
      <c r="AZ1189" s="13"/>
      <c r="BA1189" s="13"/>
      <c r="BB1189" s="291"/>
      <c r="BC1189" s="302"/>
      <c r="BI1189" s="287"/>
    </row>
    <row r="1190" spans="1:61" s="282" customFormat="1">
      <c r="A1190" s="31"/>
      <c r="B1190" s="31"/>
      <c r="C1190" s="166"/>
      <c r="D1190" s="261"/>
      <c r="E1190" s="261"/>
      <c r="F1190" s="261"/>
      <c r="G1190" s="261"/>
      <c r="H1190" s="261"/>
      <c r="I1190" s="261"/>
      <c r="J1190" s="261"/>
      <c r="K1190" s="261"/>
      <c r="L1190" s="33"/>
      <c r="M1190" s="261"/>
      <c r="N1190" s="638"/>
      <c r="O1190" s="638"/>
      <c r="P1190" s="34"/>
      <c r="Q1190" s="35"/>
      <c r="R1190" s="36"/>
      <c r="S1190" s="37"/>
      <c r="T1190" s="21"/>
      <c r="U1190" s="495"/>
      <c r="V1190" s="38"/>
      <c r="W1190" s="21"/>
      <c r="X1190" s="21"/>
      <c r="Y1190" s="21"/>
      <c r="Z1190" s="779"/>
      <c r="AA1190" s="21"/>
      <c r="AB1190" s="30"/>
      <c r="AC1190" s="30"/>
      <c r="AD1190" s="30"/>
      <c r="AE1190" s="13"/>
      <c r="AF1190" s="13"/>
      <c r="AG1190" s="13"/>
      <c r="AH1190" s="13"/>
      <c r="AI1190" s="13"/>
      <c r="AJ1190" s="13"/>
      <c r="AK1190" s="13"/>
      <c r="AL1190" s="13"/>
      <c r="AM1190" s="13"/>
      <c r="AN1190" s="30"/>
      <c r="AO1190" s="31"/>
      <c r="AP1190" s="39"/>
      <c r="AQ1190" s="39"/>
      <c r="AR1190" s="31"/>
      <c r="AS1190" s="39"/>
      <c r="AT1190" s="39"/>
      <c r="AU1190" s="39"/>
      <c r="AV1190" s="39"/>
      <c r="AW1190" s="39"/>
      <c r="AX1190" s="13"/>
      <c r="AY1190" s="13"/>
      <c r="AZ1190" s="13"/>
      <c r="BA1190" s="13"/>
      <c r="BB1190" s="291"/>
      <c r="BC1190" s="302"/>
      <c r="BI1190" s="287"/>
    </row>
    <row r="1191" spans="1:61" s="282" customFormat="1">
      <c r="A1191" s="31"/>
      <c r="B1191" s="31"/>
      <c r="C1191" s="166"/>
      <c r="D1191" s="261"/>
      <c r="E1191" s="261"/>
      <c r="F1191" s="261"/>
      <c r="G1191" s="261"/>
      <c r="H1191" s="261"/>
      <c r="I1191" s="261"/>
      <c r="J1191" s="261"/>
      <c r="K1191" s="261"/>
      <c r="L1191" s="33"/>
      <c r="M1191" s="261"/>
      <c r="N1191" s="638"/>
      <c r="O1191" s="638"/>
      <c r="P1191" s="34"/>
      <c r="Q1191" s="35"/>
      <c r="R1191" s="36"/>
      <c r="S1191" s="37"/>
      <c r="T1191" s="21"/>
      <c r="U1191" s="495"/>
      <c r="V1191" s="38"/>
      <c r="W1191" s="21"/>
      <c r="X1191" s="21"/>
      <c r="Y1191" s="21"/>
      <c r="Z1191" s="779"/>
      <c r="AA1191" s="21"/>
      <c r="AB1191" s="30"/>
      <c r="AC1191" s="30"/>
      <c r="AD1191" s="30"/>
      <c r="AE1191" s="13"/>
      <c r="AF1191" s="13"/>
      <c r="AG1191" s="13"/>
      <c r="AH1191" s="13"/>
      <c r="AI1191" s="13"/>
      <c r="AJ1191" s="13"/>
      <c r="AK1191" s="13"/>
      <c r="AL1191" s="13"/>
      <c r="AM1191" s="13"/>
      <c r="AN1191" s="30"/>
      <c r="AO1191" s="31"/>
      <c r="AP1191" s="39"/>
      <c r="AQ1191" s="39"/>
      <c r="AR1191" s="31"/>
      <c r="AS1191" s="39"/>
      <c r="AT1191" s="39"/>
      <c r="AU1191" s="39"/>
      <c r="AV1191" s="39"/>
      <c r="AW1191" s="39"/>
      <c r="AX1191" s="13"/>
      <c r="AY1191" s="13"/>
      <c r="AZ1191" s="13"/>
      <c r="BA1191" s="13"/>
      <c r="BB1191" s="291"/>
      <c r="BC1191" s="302"/>
      <c r="BI1191" s="287"/>
    </row>
    <row r="1192" spans="1:61" s="282" customFormat="1">
      <c r="A1192" s="31"/>
      <c r="B1192" s="31"/>
      <c r="C1192" s="166"/>
      <c r="D1192" s="261"/>
      <c r="E1192" s="261"/>
      <c r="F1192" s="261"/>
      <c r="G1192" s="261"/>
      <c r="H1192" s="261"/>
      <c r="I1192" s="261"/>
      <c r="J1192" s="261"/>
      <c r="K1192" s="261"/>
      <c r="L1192" s="33"/>
      <c r="M1192" s="261"/>
      <c r="N1192" s="638"/>
      <c r="O1192" s="638"/>
      <c r="P1192" s="34"/>
      <c r="Q1192" s="35"/>
      <c r="R1192" s="36"/>
      <c r="S1192" s="37"/>
      <c r="T1192" s="21"/>
      <c r="U1192" s="495"/>
      <c r="V1192" s="38"/>
      <c r="W1192" s="21"/>
      <c r="X1192" s="21"/>
      <c r="Y1192" s="21"/>
      <c r="Z1192" s="779"/>
      <c r="AA1192" s="21"/>
      <c r="AB1192" s="30"/>
      <c r="AC1192" s="30"/>
      <c r="AD1192" s="30"/>
      <c r="AE1192" s="13"/>
      <c r="AF1192" s="13"/>
      <c r="AG1192" s="13"/>
      <c r="AH1192" s="13"/>
      <c r="AI1192" s="13"/>
      <c r="AJ1192" s="13"/>
      <c r="AK1192" s="13"/>
      <c r="AL1192" s="13"/>
      <c r="AM1192" s="13"/>
      <c r="AN1192" s="30"/>
      <c r="AO1192" s="31"/>
      <c r="AP1192" s="39"/>
      <c r="AQ1192" s="39"/>
      <c r="AR1192" s="31"/>
      <c r="AS1192" s="39"/>
      <c r="AT1192" s="39"/>
      <c r="AU1192" s="39"/>
      <c r="AV1192" s="39"/>
      <c r="AW1192" s="39"/>
      <c r="AX1192" s="13"/>
      <c r="AY1192" s="13"/>
      <c r="AZ1192" s="13"/>
      <c r="BA1192" s="13"/>
      <c r="BB1192" s="291"/>
      <c r="BC1192" s="302"/>
      <c r="BI1192" s="287"/>
    </row>
    <row r="1193" spans="1:61" s="282" customFormat="1">
      <c r="A1193" s="31"/>
      <c r="B1193" s="31"/>
      <c r="C1193" s="166"/>
      <c r="D1193" s="261"/>
      <c r="E1193" s="261"/>
      <c r="F1193" s="261"/>
      <c r="G1193" s="261"/>
      <c r="H1193" s="261"/>
      <c r="I1193" s="261"/>
      <c r="J1193" s="261"/>
      <c r="K1193" s="261"/>
      <c r="L1193" s="33"/>
      <c r="M1193" s="261"/>
      <c r="N1193" s="638"/>
      <c r="O1193" s="638"/>
      <c r="P1193" s="34"/>
      <c r="Q1193" s="35"/>
      <c r="R1193" s="36"/>
      <c r="S1193" s="37"/>
      <c r="T1193" s="21"/>
      <c r="U1193" s="495"/>
      <c r="V1193" s="38"/>
      <c r="W1193" s="21"/>
      <c r="X1193" s="21"/>
      <c r="Y1193" s="21"/>
      <c r="Z1193" s="779"/>
      <c r="AA1193" s="21"/>
      <c r="AB1193" s="30"/>
      <c r="AC1193" s="30"/>
      <c r="AD1193" s="30"/>
      <c r="AE1193" s="13"/>
      <c r="AF1193" s="13"/>
      <c r="AG1193" s="13"/>
      <c r="AH1193" s="13"/>
      <c r="AI1193" s="13"/>
      <c r="AJ1193" s="13"/>
      <c r="AK1193" s="13"/>
      <c r="AL1193" s="13"/>
      <c r="AM1193" s="13"/>
      <c r="AN1193" s="30"/>
      <c r="AO1193" s="31"/>
      <c r="AP1193" s="39"/>
      <c r="AQ1193" s="39"/>
      <c r="AR1193" s="31"/>
      <c r="AS1193" s="39"/>
      <c r="AT1193" s="39"/>
      <c r="AU1193" s="39"/>
      <c r="AV1193" s="39"/>
      <c r="AW1193" s="39"/>
      <c r="AX1193" s="13"/>
      <c r="AY1193" s="13"/>
      <c r="AZ1193" s="13"/>
      <c r="BA1193" s="13"/>
      <c r="BB1193" s="291"/>
      <c r="BC1193" s="302"/>
      <c r="BI1193" s="287"/>
    </row>
    <row r="1194" spans="1:61" s="282" customFormat="1">
      <c r="A1194" s="31"/>
      <c r="B1194" s="31"/>
      <c r="C1194" s="166"/>
      <c r="D1194" s="261"/>
      <c r="E1194" s="261"/>
      <c r="F1194" s="261"/>
      <c r="G1194" s="261"/>
      <c r="H1194" s="261"/>
      <c r="I1194" s="261"/>
      <c r="J1194" s="261"/>
      <c r="K1194" s="261"/>
      <c r="L1194" s="33"/>
      <c r="M1194" s="261"/>
      <c r="N1194" s="638"/>
      <c r="O1194" s="638"/>
      <c r="P1194" s="34"/>
      <c r="Q1194" s="35"/>
      <c r="R1194" s="36"/>
      <c r="S1194" s="37"/>
      <c r="T1194" s="21"/>
      <c r="U1194" s="495"/>
      <c r="V1194" s="38"/>
      <c r="W1194" s="21"/>
      <c r="X1194" s="21"/>
      <c r="Y1194" s="21"/>
      <c r="Z1194" s="779"/>
      <c r="AA1194" s="21"/>
      <c r="AB1194" s="30"/>
      <c r="AC1194" s="30"/>
      <c r="AD1194" s="30"/>
      <c r="AE1194" s="13"/>
      <c r="AF1194" s="13"/>
      <c r="AG1194" s="13"/>
      <c r="AH1194" s="13"/>
      <c r="AI1194" s="13"/>
      <c r="AJ1194" s="13"/>
      <c r="AK1194" s="13"/>
      <c r="AL1194" s="13"/>
      <c r="AM1194" s="13"/>
      <c r="AN1194" s="30"/>
      <c r="AO1194" s="31"/>
      <c r="AP1194" s="39"/>
      <c r="AQ1194" s="39"/>
      <c r="AR1194" s="31"/>
      <c r="AS1194" s="39"/>
      <c r="AT1194" s="39"/>
      <c r="AU1194" s="39"/>
      <c r="AV1194" s="39"/>
      <c r="AW1194" s="39"/>
      <c r="AX1194" s="13"/>
      <c r="AY1194" s="13"/>
      <c r="AZ1194" s="13"/>
      <c r="BA1194" s="13"/>
      <c r="BB1194" s="291"/>
      <c r="BC1194" s="302"/>
      <c r="BI1194" s="287"/>
    </row>
    <row r="1195" spans="1:61" s="282" customFormat="1">
      <c r="A1195" s="31"/>
      <c r="B1195" s="31"/>
      <c r="C1195" s="166"/>
      <c r="D1195" s="261"/>
      <c r="E1195" s="261"/>
      <c r="F1195" s="261"/>
      <c r="G1195" s="261"/>
      <c r="H1195" s="261"/>
      <c r="I1195" s="261"/>
      <c r="J1195" s="261"/>
      <c r="K1195" s="261"/>
      <c r="L1195" s="33"/>
      <c r="M1195" s="261"/>
      <c r="N1195" s="638"/>
      <c r="O1195" s="638"/>
      <c r="P1195" s="34"/>
      <c r="Q1195" s="35"/>
      <c r="R1195" s="36"/>
      <c r="S1195" s="37"/>
      <c r="T1195" s="21"/>
      <c r="U1195" s="495"/>
      <c r="V1195" s="38"/>
      <c r="W1195" s="21"/>
      <c r="X1195" s="21"/>
      <c r="Y1195" s="21"/>
      <c r="Z1195" s="779"/>
      <c r="AA1195" s="21"/>
      <c r="AB1195" s="30"/>
      <c r="AC1195" s="30"/>
      <c r="AD1195" s="30"/>
      <c r="AE1195" s="13"/>
      <c r="AF1195" s="13"/>
      <c r="AG1195" s="13"/>
      <c r="AH1195" s="13"/>
      <c r="AI1195" s="13"/>
      <c r="AJ1195" s="13"/>
      <c r="AK1195" s="13"/>
      <c r="AL1195" s="13"/>
      <c r="AM1195" s="13"/>
      <c r="AN1195" s="30"/>
      <c r="AO1195" s="31"/>
      <c r="AP1195" s="39"/>
      <c r="AQ1195" s="39"/>
      <c r="AR1195" s="31"/>
      <c r="AS1195" s="39"/>
      <c r="AT1195" s="39"/>
      <c r="AU1195" s="39"/>
      <c r="AV1195" s="39"/>
      <c r="AW1195" s="39"/>
      <c r="AX1195" s="13"/>
      <c r="AY1195" s="13"/>
      <c r="AZ1195" s="13"/>
      <c r="BA1195" s="13"/>
      <c r="BB1195" s="291"/>
      <c r="BC1195" s="302"/>
      <c r="BI1195" s="287"/>
    </row>
    <row r="1196" spans="1:61" s="282" customFormat="1">
      <c r="A1196" s="31"/>
      <c r="B1196" s="31"/>
      <c r="C1196" s="166"/>
      <c r="D1196" s="261"/>
      <c r="E1196" s="261"/>
      <c r="F1196" s="261"/>
      <c r="G1196" s="261"/>
      <c r="H1196" s="261"/>
      <c r="I1196" s="261"/>
      <c r="J1196" s="261"/>
      <c r="K1196" s="261"/>
      <c r="L1196" s="33"/>
      <c r="M1196" s="261"/>
      <c r="N1196" s="638"/>
      <c r="O1196" s="638"/>
      <c r="P1196" s="34"/>
      <c r="Q1196" s="35"/>
      <c r="R1196" s="36"/>
      <c r="S1196" s="37"/>
      <c r="T1196" s="21"/>
      <c r="U1196" s="495"/>
      <c r="V1196" s="38"/>
      <c r="W1196" s="21"/>
      <c r="X1196" s="21"/>
      <c r="Y1196" s="21"/>
      <c r="Z1196" s="779"/>
      <c r="AA1196" s="21"/>
      <c r="AB1196" s="30"/>
      <c r="AC1196" s="30"/>
      <c r="AD1196" s="30"/>
      <c r="AE1196" s="13"/>
      <c r="AF1196" s="13"/>
      <c r="AG1196" s="13"/>
      <c r="AH1196" s="13"/>
      <c r="AI1196" s="13"/>
      <c r="AJ1196" s="13"/>
      <c r="AK1196" s="13"/>
      <c r="AL1196" s="13"/>
      <c r="AM1196" s="13"/>
      <c r="AN1196" s="30"/>
      <c r="AO1196" s="31"/>
      <c r="AP1196" s="39"/>
      <c r="AQ1196" s="39"/>
      <c r="AR1196" s="31"/>
      <c r="AS1196" s="39"/>
      <c r="AT1196" s="39"/>
      <c r="AU1196" s="39"/>
      <c r="AV1196" s="39"/>
      <c r="AW1196" s="39"/>
      <c r="AX1196" s="13"/>
      <c r="AY1196" s="13"/>
      <c r="AZ1196" s="13"/>
      <c r="BA1196" s="13"/>
      <c r="BB1196" s="291"/>
      <c r="BC1196" s="302"/>
      <c r="BI1196" s="287"/>
    </row>
    <row r="1197" spans="1:61" s="282" customFormat="1">
      <c r="A1197" s="31"/>
      <c r="B1197" s="31"/>
      <c r="C1197" s="166"/>
      <c r="D1197" s="261"/>
      <c r="E1197" s="261"/>
      <c r="F1197" s="261"/>
      <c r="G1197" s="261"/>
      <c r="H1197" s="261"/>
      <c r="I1197" s="261"/>
      <c r="J1197" s="261"/>
      <c r="K1197" s="261"/>
      <c r="L1197" s="33"/>
      <c r="M1197" s="261"/>
      <c r="N1197" s="638"/>
      <c r="O1197" s="638"/>
      <c r="P1197" s="34"/>
      <c r="Q1197" s="35"/>
      <c r="R1197" s="36"/>
      <c r="S1197" s="37"/>
      <c r="T1197" s="21"/>
      <c r="U1197" s="495"/>
      <c r="V1197" s="38"/>
      <c r="W1197" s="21"/>
      <c r="X1197" s="21"/>
      <c r="Y1197" s="21"/>
      <c r="Z1197" s="779"/>
      <c r="AA1197" s="21"/>
      <c r="AB1197" s="30"/>
      <c r="AC1197" s="30"/>
      <c r="AD1197" s="30"/>
      <c r="AE1197" s="13"/>
      <c r="AF1197" s="13"/>
      <c r="AG1197" s="13"/>
      <c r="AH1197" s="13"/>
      <c r="AI1197" s="13"/>
      <c r="AJ1197" s="13"/>
      <c r="AK1197" s="13"/>
      <c r="AL1197" s="13"/>
      <c r="AM1197" s="13"/>
      <c r="AN1197" s="30"/>
      <c r="AO1197" s="31"/>
      <c r="AP1197" s="39"/>
      <c r="AQ1197" s="39"/>
      <c r="AR1197" s="31"/>
      <c r="AS1197" s="39"/>
      <c r="AT1197" s="39"/>
      <c r="AU1197" s="39"/>
      <c r="AV1197" s="39"/>
      <c r="AW1197" s="39"/>
      <c r="AX1197" s="13"/>
      <c r="AY1197" s="13"/>
      <c r="AZ1197" s="13"/>
      <c r="BA1197" s="13"/>
      <c r="BB1197" s="291"/>
      <c r="BC1197" s="302"/>
      <c r="BI1197" s="287"/>
    </row>
    <row r="1198" spans="1:61" s="282" customFormat="1">
      <c r="A1198" s="31"/>
      <c r="B1198" s="31"/>
      <c r="C1198" s="166"/>
      <c r="D1198" s="261"/>
      <c r="E1198" s="261"/>
      <c r="F1198" s="261"/>
      <c r="G1198" s="261"/>
      <c r="H1198" s="261"/>
      <c r="I1198" s="261"/>
      <c r="J1198" s="261"/>
      <c r="K1198" s="261"/>
      <c r="L1198" s="33"/>
      <c r="M1198" s="261"/>
      <c r="N1198" s="638"/>
      <c r="O1198" s="638"/>
      <c r="P1198" s="34"/>
      <c r="Q1198" s="35"/>
      <c r="R1198" s="36"/>
      <c r="S1198" s="37"/>
      <c r="T1198" s="21"/>
      <c r="U1198" s="495"/>
      <c r="V1198" s="38"/>
      <c r="W1198" s="21"/>
      <c r="X1198" s="21"/>
      <c r="Y1198" s="21"/>
      <c r="Z1198" s="779"/>
      <c r="AA1198" s="21"/>
      <c r="AB1198" s="30"/>
      <c r="AC1198" s="30"/>
      <c r="AD1198" s="30"/>
      <c r="AE1198" s="13"/>
      <c r="AF1198" s="13"/>
      <c r="AG1198" s="13"/>
      <c r="AH1198" s="13"/>
      <c r="AI1198" s="13"/>
      <c r="AJ1198" s="13"/>
      <c r="AK1198" s="13"/>
      <c r="AL1198" s="13"/>
      <c r="AM1198" s="13"/>
      <c r="AN1198" s="30"/>
      <c r="AO1198" s="31"/>
      <c r="AP1198" s="39"/>
      <c r="AQ1198" s="39"/>
      <c r="AR1198" s="31"/>
      <c r="AS1198" s="39"/>
      <c r="AT1198" s="39"/>
      <c r="AU1198" s="39"/>
      <c r="AV1198" s="39"/>
      <c r="AW1198" s="39"/>
      <c r="AX1198" s="13"/>
      <c r="AY1198" s="13"/>
      <c r="AZ1198" s="13"/>
      <c r="BA1198" s="13"/>
      <c r="BB1198" s="291"/>
      <c r="BC1198" s="302"/>
      <c r="BI1198" s="287"/>
    </row>
    <row r="1199" spans="1:61" s="282" customFormat="1">
      <c r="A1199" s="31"/>
      <c r="B1199" s="31"/>
      <c r="C1199" s="166"/>
      <c r="D1199" s="261"/>
      <c r="E1199" s="261"/>
      <c r="F1199" s="261"/>
      <c r="G1199" s="261"/>
      <c r="H1199" s="261"/>
      <c r="I1199" s="261"/>
      <c r="J1199" s="261"/>
      <c r="K1199" s="261"/>
      <c r="L1199" s="33"/>
      <c r="M1199" s="261"/>
      <c r="N1199" s="638"/>
      <c r="O1199" s="638"/>
      <c r="P1199" s="34"/>
      <c r="Q1199" s="35"/>
      <c r="R1199" s="36"/>
      <c r="S1199" s="37"/>
      <c r="T1199" s="21"/>
      <c r="U1199" s="495"/>
      <c r="V1199" s="38"/>
      <c r="W1199" s="21"/>
      <c r="X1199" s="21"/>
      <c r="Y1199" s="21"/>
      <c r="Z1199" s="779"/>
      <c r="AA1199" s="21"/>
      <c r="AB1199" s="30"/>
      <c r="AC1199" s="30"/>
      <c r="AD1199" s="30"/>
      <c r="AE1199" s="13"/>
      <c r="AF1199" s="13"/>
      <c r="AG1199" s="13"/>
      <c r="AH1199" s="13"/>
      <c r="AI1199" s="13"/>
      <c r="AJ1199" s="13"/>
      <c r="AK1199" s="13"/>
      <c r="AL1199" s="13"/>
      <c r="AM1199" s="13"/>
      <c r="AN1199" s="30"/>
      <c r="AO1199" s="31"/>
      <c r="AP1199" s="39"/>
      <c r="AQ1199" s="39"/>
      <c r="AR1199" s="31"/>
      <c r="AS1199" s="39"/>
      <c r="AT1199" s="39"/>
      <c r="AU1199" s="39"/>
      <c r="AV1199" s="39"/>
      <c r="AW1199" s="39"/>
      <c r="AX1199" s="13"/>
      <c r="AY1199" s="13"/>
      <c r="AZ1199" s="13"/>
      <c r="BA1199" s="13"/>
      <c r="BB1199" s="291"/>
      <c r="BC1199" s="302"/>
      <c r="BI1199" s="287"/>
    </row>
    <row r="1200" spans="1:61" s="282" customFormat="1">
      <c r="A1200" s="31"/>
      <c r="B1200" s="31"/>
      <c r="C1200" s="166"/>
      <c r="D1200" s="261"/>
      <c r="E1200" s="261"/>
      <c r="F1200" s="261"/>
      <c r="G1200" s="261"/>
      <c r="H1200" s="261"/>
      <c r="I1200" s="261"/>
      <c r="J1200" s="261"/>
      <c r="K1200" s="261"/>
      <c r="L1200" s="33"/>
      <c r="M1200" s="261"/>
      <c r="N1200" s="638"/>
      <c r="O1200" s="638"/>
      <c r="P1200" s="34"/>
      <c r="Q1200" s="35"/>
      <c r="R1200" s="36"/>
      <c r="S1200" s="37"/>
      <c r="T1200" s="21"/>
      <c r="U1200" s="495"/>
      <c r="V1200" s="38"/>
      <c r="W1200" s="21"/>
      <c r="X1200" s="21"/>
      <c r="Y1200" s="21"/>
      <c r="Z1200" s="779"/>
      <c r="AA1200" s="21"/>
      <c r="AB1200" s="30"/>
      <c r="AC1200" s="30"/>
      <c r="AD1200" s="30"/>
      <c r="AE1200" s="13"/>
      <c r="AF1200" s="13"/>
      <c r="AG1200" s="13"/>
      <c r="AH1200" s="13"/>
      <c r="AI1200" s="13"/>
      <c r="AJ1200" s="13"/>
      <c r="AK1200" s="13"/>
      <c r="AL1200" s="13"/>
      <c r="AM1200" s="13"/>
      <c r="AN1200" s="30"/>
      <c r="AO1200" s="31"/>
      <c r="AP1200" s="39"/>
      <c r="AQ1200" s="39"/>
      <c r="AR1200" s="31"/>
      <c r="AS1200" s="39"/>
      <c r="AT1200" s="39"/>
      <c r="AU1200" s="39"/>
      <c r="AV1200" s="39"/>
      <c r="AW1200" s="39"/>
      <c r="AX1200" s="13"/>
      <c r="AY1200" s="13"/>
      <c r="AZ1200" s="13"/>
      <c r="BA1200" s="13"/>
      <c r="BB1200" s="291"/>
      <c r="BC1200" s="302"/>
      <c r="BI1200" s="287"/>
    </row>
    <row r="1201" spans="1:61" s="282" customFormat="1">
      <c r="A1201" s="31"/>
      <c r="B1201" s="31"/>
      <c r="C1201" s="166"/>
      <c r="D1201" s="261"/>
      <c r="E1201" s="261"/>
      <c r="F1201" s="261"/>
      <c r="G1201" s="261"/>
      <c r="H1201" s="261"/>
      <c r="I1201" s="261"/>
      <c r="J1201" s="261"/>
      <c r="K1201" s="261"/>
      <c r="L1201" s="33"/>
      <c r="M1201" s="261"/>
      <c r="N1201" s="638"/>
      <c r="O1201" s="638"/>
      <c r="P1201" s="34"/>
      <c r="Q1201" s="35"/>
      <c r="R1201" s="36"/>
      <c r="S1201" s="37"/>
      <c r="T1201" s="21"/>
      <c r="U1201" s="495"/>
      <c r="V1201" s="38"/>
      <c r="W1201" s="21"/>
      <c r="X1201" s="21"/>
      <c r="Y1201" s="21"/>
      <c r="Z1201" s="779"/>
      <c r="AA1201" s="21"/>
      <c r="AB1201" s="30"/>
      <c r="AC1201" s="30"/>
      <c r="AD1201" s="30"/>
      <c r="AE1201" s="13"/>
      <c r="AF1201" s="13"/>
      <c r="AG1201" s="13"/>
      <c r="AH1201" s="13"/>
      <c r="AI1201" s="13"/>
      <c r="AJ1201" s="13"/>
      <c r="AK1201" s="13"/>
      <c r="AL1201" s="13"/>
      <c r="AM1201" s="13"/>
      <c r="AN1201" s="30"/>
      <c r="AO1201" s="31"/>
      <c r="AP1201" s="39"/>
      <c r="AQ1201" s="39"/>
      <c r="AR1201" s="31"/>
      <c r="AS1201" s="39"/>
      <c r="AT1201" s="39"/>
      <c r="AU1201" s="39"/>
      <c r="AV1201" s="39"/>
      <c r="AW1201" s="39"/>
      <c r="AX1201" s="13"/>
      <c r="AY1201" s="13"/>
      <c r="AZ1201" s="13"/>
      <c r="BA1201" s="13"/>
      <c r="BB1201" s="291"/>
      <c r="BC1201" s="302"/>
      <c r="BI1201" s="287"/>
    </row>
    <row r="1202" spans="1:61" s="282" customFormat="1">
      <c r="A1202" s="31"/>
      <c r="B1202" s="31"/>
      <c r="C1202" s="166"/>
      <c r="D1202" s="261"/>
      <c r="E1202" s="261"/>
      <c r="F1202" s="261"/>
      <c r="G1202" s="261"/>
      <c r="H1202" s="261"/>
      <c r="I1202" s="261"/>
      <c r="J1202" s="261"/>
      <c r="K1202" s="261"/>
      <c r="L1202" s="33"/>
      <c r="M1202" s="261"/>
      <c r="N1202" s="638"/>
      <c r="O1202" s="638"/>
      <c r="P1202" s="34"/>
      <c r="Q1202" s="35"/>
      <c r="R1202" s="36"/>
      <c r="S1202" s="37"/>
      <c r="T1202" s="21"/>
      <c r="U1202" s="495"/>
      <c r="V1202" s="38"/>
      <c r="W1202" s="21"/>
      <c r="X1202" s="21"/>
      <c r="Y1202" s="21"/>
      <c r="Z1202" s="779"/>
      <c r="AA1202" s="21"/>
      <c r="AB1202" s="30"/>
      <c r="AC1202" s="30"/>
      <c r="AD1202" s="30"/>
      <c r="AE1202" s="13"/>
      <c r="AF1202" s="13"/>
      <c r="AG1202" s="13"/>
      <c r="AH1202" s="13"/>
      <c r="AI1202" s="13"/>
      <c r="AJ1202" s="13"/>
      <c r="AK1202" s="13"/>
      <c r="AL1202" s="13"/>
      <c r="AM1202" s="13"/>
      <c r="AN1202" s="30"/>
      <c r="AO1202" s="31"/>
      <c r="AP1202" s="39"/>
      <c r="AQ1202" s="39"/>
      <c r="AR1202" s="31"/>
      <c r="AS1202" s="39"/>
      <c r="AT1202" s="39"/>
      <c r="AU1202" s="39"/>
      <c r="AV1202" s="39"/>
      <c r="AW1202" s="39"/>
      <c r="AX1202" s="13"/>
      <c r="AY1202" s="13"/>
      <c r="AZ1202" s="13"/>
      <c r="BA1202" s="13"/>
      <c r="BB1202" s="291"/>
      <c r="BC1202" s="302"/>
      <c r="BI1202" s="287"/>
    </row>
    <row r="1203" spans="1:61" s="282" customFormat="1">
      <c r="A1203" s="31"/>
      <c r="B1203" s="31"/>
      <c r="C1203" s="166"/>
      <c r="D1203" s="261"/>
      <c r="E1203" s="261"/>
      <c r="F1203" s="261"/>
      <c r="G1203" s="261"/>
      <c r="H1203" s="261"/>
      <c r="I1203" s="261"/>
      <c r="J1203" s="261"/>
      <c r="K1203" s="261"/>
      <c r="L1203" s="33"/>
      <c r="M1203" s="261"/>
      <c r="N1203" s="638"/>
      <c r="O1203" s="638"/>
      <c r="P1203" s="34"/>
      <c r="Q1203" s="35"/>
      <c r="R1203" s="36"/>
      <c r="S1203" s="37"/>
      <c r="T1203" s="21"/>
      <c r="U1203" s="495"/>
      <c r="V1203" s="38"/>
      <c r="W1203" s="21"/>
      <c r="X1203" s="21"/>
      <c r="Y1203" s="21"/>
      <c r="Z1203" s="779"/>
      <c r="AA1203" s="21"/>
      <c r="AB1203" s="30"/>
      <c r="AC1203" s="30"/>
      <c r="AD1203" s="30"/>
      <c r="AE1203" s="13"/>
      <c r="AF1203" s="13"/>
      <c r="AG1203" s="13"/>
      <c r="AH1203" s="13"/>
      <c r="AI1203" s="13"/>
      <c r="AJ1203" s="13"/>
      <c r="AK1203" s="13"/>
      <c r="AL1203" s="13"/>
      <c r="AM1203" s="13"/>
      <c r="AN1203" s="30"/>
      <c r="AO1203" s="31"/>
      <c r="AP1203" s="39"/>
      <c r="AQ1203" s="39"/>
      <c r="AR1203" s="31"/>
      <c r="AS1203" s="39"/>
      <c r="AT1203" s="39"/>
      <c r="AU1203" s="39"/>
      <c r="AV1203" s="39"/>
      <c r="AW1203" s="39"/>
      <c r="AX1203" s="13"/>
      <c r="AY1203" s="13"/>
      <c r="AZ1203" s="13"/>
      <c r="BA1203" s="13"/>
      <c r="BB1203" s="291"/>
      <c r="BC1203" s="302"/>
      <c r="BI1203" s="287"/>
    </row>
    <row r="1204" spans="1:61" s="282" customFormat="1">
      <c r="A1204" s="31"/>
      <c r="B1204" s="31"/>
      <c r="C1204" s="166"/>
      <c r="D1204" s="261"/>
      <c r="E1204" s="261"/>
      <c r="F1204" s="261"/>
      <c r="G1204" s="261"/>
      <c r="H1204" s="261"/>
      <c r="I1204" s="261"/>
      <c r="J1204" s="261"/>
      <c r="K1204" s="261"/>
      <c r="L1204" s="33"/>
      <c r="M1204" s="261"/>
      <c r="N1204" s="638"/>
      <c r="O1204" s="638"/>
      <c r="P1204" s="34"/>
      <c r="Q1204" s="35"/>
      <c r="R1204" s="36"/>
      <c r="S1204" s="37"/>
      <c r="T1204" s="21"/>
      <c r="U1204" s="495"/>
      <c r="V1204" s="38"/>
      <c r="W1204" s="21"/>
      <c r="X1204" s="21"/>
      <c r="Y1204" s="21"/>
      <c r="Z1204" s="779"/>
      <c r="AA1204" s="21"/>
      <c r="AB1204" s="30"/>
      <c r="AC1204" s="30"/>
      <c r="AD1204" s="30"/>
      <c r="AE1204" s="13"/>
      <c r="AF1204" s="13"/>
      <c r="AG1204" s="13"/>
      <c r="AH1204" s="13"/>
      <c r="AI1204" s="13"/>
      <c r="AJ1204" s="13"/>
      <c r="AK1204" s="13"/>
      <c r="AL1204" s="13"/>
      <c r="AM1204" s="13"/>
      <c r="AN1204" s="30"/>
      <c r="AO1204" s="31"/>
      <c r="AP1204" s="39"/>
      <c r="AQ1204" s="39"/>
      <c r="AR1204" s="31"/>
      <c r="AS1204" s="39"/>
      <c r="AT1204" s="39"/>
      <c r="AU1204" s="39"/>
      <c r="AV1204" s="39"/>
      <c r="AW1204" s="39"/>
      <c r="AX1204" s="13"/>
      <c r="AY1204" s="13"/>
      <c r="AZ1204" s="13"/>
      <c r="BA1204" s="13"/>
      <c r="BB1204" s="291"/>
      <c r="BC1204" s="302"/>
      <c r="BI1204" s="287"/>
    </row>
    <row r="1205" spans="1:61" s="282" customFormat="1">
      <c r="A1205" s="31"/>
      <c r="B1205" s="31"/>
      <c r="C1205" s="166"/>
      <c r="D1205" s="261"/>
      <c r="E1205" s="261"/>
      <c r="F1205" s="261"/>
      <c r="G1205" s="261"/>
      <c r="H1205" s="261"/>
      <c r="I1205" s="261"/>
      <c r="J1205" s="261"/>
      <c r="K1205" s="261"/>
      <c r="L1205" s="33"/>
      <c r="M1205" s="261"/>
      <c r="N1205" s="638"/>
      <c r="O1205" s="638"/>
      <c r="P1205" s="34"/>
      <c r="Q1205" s="35"/>
      <c r="R1205" s="36"/>
      <c r="S1205" s="37"/>
      <c r="T1205" s="21"/>
      <c r="U1205" s="495"/>
      <c r="V1205" s="38"/>
      <c r="W1205" s="21"/>
      <c r="X1205" s="21"/>
      <c r="Y1205" s="21"/>
      <c r="Z1205" s="779"/>
      <c r="AA1205" s="21"/>
      <c r="AB1205" s="30"/>
      <c r="AC1205" s="30"/>
      <c r="AD1205" s="30"/>
      <c r="AE1205" s="13"/>
      <c r="AF1205" s="13"/>
      <c r="AG1205" s="13"/>
      <c r="AH1205" s="13"/>
      <c r="AI1205" s="13"/>
      <c r="AJ1205" s="13"/>
      <c r="AK1205" s="13"/>
      <c r="AL1205" s="13"/>
      <c r="AM1205" s="13"/>
      <c r="AN1205" s="30"/>
      <c r="AO1205" s="31"/>
      <c r="AP1205" s="39"/>
      <c r="AQ1205" s="39"/>
      <c r="AR1205" s="31"/>
      <c r="AS1205" s="39"/>
      <c r="AT1205" s="39"/>
      <c r="AU1205" s="39"/>
      <c r="AV1205" s="39"/>
      <c r="AW1205" s="39"/>
      <c r="AX1205" s="13"/>
      <c r="AY1205" s="13"/>
      <c r="AZ1205" s="13"/>
      <c r="BA1205" s="13"/>
      <c r="BB1205" s="291"/>
      <c r="BC1205" s="302"/>
      <c r="BI1205" s="287"/>
    </row>
    <row r="1206" spans="1:61" s="282" customFormat="1">
      <c r="A1206" s="31"/>
      <c r="B1206" s="31"/>
      <c r="C1206" s="166"/>
      <c r="D1206" s="261"/>
      <c r="E1206" s="261"/>
      <c r="F1206" s="261"/>
      <c r="G1206" s="261"/>
      <c r="H1206" s="261"/>
      <c r="I1206" s="261"/>
      <c r="J1206" s="261"/>
      <c r="K1206" s="261"/>
      <c r="L1206" s="33"/>
      <c r="M1206" s="261"/>
      <c r="N1206" s="638"/>
      <c r="O1206" s="638"/>
      <c r="P1206" s="34"/>
      <c r="Q1206" s="35"/>
      <c r="R1206" s="36"/>
      <c r="S1206" s="37"/>
      <c r="T1206" s="21"/>
      <c r="U1206" s="495"/>
      <c r="V1206" s="38"/>
      <c r="W1206" s="21"/>
      <c r="X1206" s="21"/>
      <c r="Y1206" s="21"/>
      <c r="Z1206" s="779"/>
      <c r="AA1206" s="21"/>
      <c r="AB1206" s="30"/>
      <c r="AC1206" s="30"/>
      <c r="AD1206" s="30"/>
      <c r="AE1206" s="13"/>
      <c r="AF1206" s="13"/>
      <c r="AG1206" s="13"/>
      <c r="AH1206" s="13"/>
      <c r="AI1206" s="13"/>
      <c r="AJ1206" s="13"/>
      <c r="AK1206" s="13"/>
      <c r="AL1206" s="13"/>
      <c r="AM1206" s="13"/>
      <c r="AN1206" s="30"/>
      <c r="AO1206" s="31"/>
      <c r="AP1206" s="39"/>
      <c r="AQ1206" s="39"/>
      <c r="AR1206" s="31"/>
      <c r="AS1206" s="39"/>
      <c r="AT1206" s="39"/>
      <c r="AU1206" s="39"/>
      <c r="AV1206" s="39"/>
      <c r="AW1206" s="39"/>
      <c r="AX1206" s="13"/>
      <c r="AY1206" s="13"/>
      <c r="AZ1206" s="13"/>
      <c r="BA1206" s="13"/>
      <c r="BB1206" s="291"/>
      <c r="BC1206" s="302"/>
      <c r="BI1206" s="287"/>
    </row>
    <row r="1207" spans="1:61" s="282" customFormat="1">
      <c r="A1207" s="31"/>
      <c r="B1207" s="31"/>
      <c r="C1207" s="166"/>
      <c r="D1207" s="261"/>
      <c r="E1207" s="261"/>
      <c r="F1207" s="261"/>
      <c r="G1207" s="261"/>
      <c r="H1207" s="261"/>
      <c r="I1207" s="261"/>
      <c r="J1207" s="261"/>
      <c r="K1207" s="261"/>
      <c r="L1207" s="33"/>
      <c r="M1207" s="261"/>
      <c r="N1207" s="638"/>
      <c r="O1207" s="638"/>
      <c r="P1207" s="34"/>
      <c r="Q1207" s="35"/>
      <c r="R1207" s="36"/>
      <c r="S1207" s="37"/>
      <c r="T1207" s="21"/>
      <c r="U1207" s="495"/>
      <c r="V1207" s="38"/>
      <c r="W1207" s="21"/>
      <c r="X1207" s="21"/>
      <c r="Y1207" s="21"/>
      <c r="Z1207" s="779"/>
      <c r="AA1207" s="21"/>
      <c r="AB1207" s="30"/>
      <c r="AC1207" s="30"/>
      <c r="AD1207" s="30"/>
      <c r="AE1207" s="13"/>
      <c r="AF1207" s="13"/>
      <c r="AG1207" s="13"/>
      <c r="AH1207" s="13"/>
      <c r="AI1207" s="13"/>
      <c r="AJ1207" s="13"/>
      <c r="AK1207" s="13"/>
      <c r="AL1207" s="13"/>
      <c r="AM1207" s="13"/>
      <c r="AN1207" s="30"/>
      <c r="AO1207" s="31"/>
      <c r="AP1207" s="39"/>
      <c r="AQ1207" s="39"/>
      <c r="AR1207" s="31"/>
      <c r="AS1207" s="39"/>
      <c r="AT1207" s="39"/>
      <c r="AU1207" s="39"/>
      <c r="AV1207" s="39"/>
      <c r="AW1207" s="39"/>
      <c r="AX1207" s="13"/>
      <c r="AY1207" s="13"/>
      <c r="AZ1207" s="13"/>
      <c r="BA1207" s="13"/>
      <c r="BB1207" s="291"/>
      <c r="BC1207" s="302"/>
      <c r="BI1207" s="287"/>
    </row>
    <row r="1208" spans="1:61" s="282" customFormat="1">
      <c r="A1208" s="31"/>
      <c r="B1208" s="31"/>
      <c r="C1208" s="166"/>
      <c r="D1208" s="261"/>
      <c r="E1208" s="261"/>
      <c r="F1208" s="261"/>
      <c r="G1208" s="261"/>
      <c r="H1208" s="261"/>
      <c r="I1208" s="261"/>
      <c r="J1208" s="261"/>
      <c r="K1208" s="261"/>
      <c r="L1208" s="33"/>
      <c r="M1208" s="261"/>
      <c r="N1208" s="638"/>
      <c r="O1208" s="638"/>
      <c r="P1208" s="34"/>
      <c r="Q1208" s="35"/>
      <c r="R1208" s="36"/>
      <c r="S1208" s="37"/>
      <c r="T1208" s="21"/>
      <c r="U1208" s="495"/>
      <c r="V1208" s="38"/>
      <c r="W1208" s="21"/>
      <c r="X1208" s="21"/>
      <c r="Y1208" s="21"/>
      <c r="Z1208" s="779"/>
      <c r="AA1208" s="21"/>
      <c r="AB1208" s="30"/>
      <c r="AC1208" s="30"/>
      <c r="AD1208" s="30"/>
      <c r="AE1208" s="13"/>
      <c r="AF1208" s="13"/>
      <c r="AG1208" s="13"/>
      <c r="AH1208" s="13"/>
      <c r="AI1208" s="13"/>
      <c r="AJ1208" s="13"/>
      <c r="AK1208" s="13"/>
      <c r="AL1208" s="13"/>
      <c r="AM1208" s="13"/>
      <c r="AN1208" s="30"/>
      <c r="AO1208" s="31"/>
      <c r="AP1208" s="39"/>
      <c r="AQ1208" s="39"/>
      <c r="AR1208" s="31"/>
      <c r="AS1208" s="39"/>
      <c r="AT1208" s="39"/>
      <c r="AU1208" s="39"/>
      <c r="AV1208" s="39"/>
      <c r="AW1208" s="39"/>
      <c r="AX1208" s="13"/>
      <c r="AY1208" s="13"/>
      <c r="AZ1208" s="13"/>
      <c r="BA1208" s="13"/>
      <c r="BB1208" s="291"/>
      <c r="BC1208" s="302"/>
      <c r="BI1208" s="287"/>
    </row>
    <row r="1209" spans="1:61" s="282" customFormat="1">
      <c r="A1209" s="31"/>
      <c r="B1209" s="31"/>
      <c r="C1209" s="166"/>
      <c r="D1209" s="261"/>
      <c r="E1209" s="261"/>
      <c r="F1209" s="261"/>
      <c r="G1209" s="261"/>
      <c r="H1209" s="261"/>
      <c r="I1209" s="261"/>
      <c r="J1209" s="261"/>
      <c r="K1209" s="261"/>
      <c r="L1209" s="33"/>
      <c r="M1209" s="261"/>
      <c r="N1209" s="638"/>
      <c r="O1209" s="638"/>
      <c r="P1209" s="34"/>
      <c r="Q1209" s="35"/>
      <c r="R1209" s="36"/>
      <c r="S1209" s="37"/>
      <c r="T1209" s="21"/>
      <c r="U1209" s="495"/>
      <c r="V1209" s="38"/>
      <c r="W1209" s="21"/>
      <c r="X1209" s="21"/>
      <c r="Y1209" s="21"/>
      <c r="Z1209" s="779"/>
      <c r="AA1209" s="21"/>
      <c r="AB1209" s="30"/>
      <c r="AC1209" s="30"/>
      <c r="AD1209" s="30"/>
      <c r="AE1209" s="13"/>
      <c r="AF1209" s="13"/>
      <c r="AG1209" s="13"/>
      <c r="AH1209" s="13"/>
      <c r="AI1209" s="13"/>
      <c r="AJ1209" s="13"/>
      <c r="AK1209" s="13"/>
      <c r="AL1209" s="13"/>
      <c r="AM1209" s="13"/>
      <c r="AN1209" s="30"/>
      <c r="AO1209" s="31"/>
      <c r="AP1209" s="39"/>
      <c r="AQ1209" s="39"/>
      <c r="AR1209" s="31"/>
      <c r="AS1209" s="39"/>
      <c r="AT1209" s="39"/>
      <c r="AU1209" s="39"/>
      <c r="AV1209" s="39"/>
      <c r="AW1209" s="39"/>
      <c r="AX1209" s="13"/>
      <c r="AY1209" s="13"/>
      <c r="AZ1209" s="13"/>
      <c r="BA1209" s="13"/>
      <c r="BB1209" s="291"/>
      <c r="BC1209" s="302"/>
      <c r="BI1209" s="287"/>
    </row>
    <row r="1210" spans="1:61" s="282" customFormat="1">
      <c r="A1210" s="31"/>
      <c r="B1210" s="31"/>
      <c r="C1210" s="166"/>
      <c r="D1210" s="261"/>
      <c r="E1210" s="261"/>
      <c r="F1210" s="261"/>
      <c r="G1210" s="261"/>
      <c r="H1210" s="261"/>
      <c r="I1210" s="261"/>
      <c r="J1210" s="261"/>
      <c r="K1210" s="261"/>
      <c r="L1210" s="33"/>
      <c r="M1210" s="261"/>
      <c r="N1210" s="638"/>
      <c r="O1210" s="638"/>
      <c r="P1210" s="34"/>
      <c r="Q1210" s="35"/>
      <c r="R1210" s="36"/>
      <c r="S1210" s="37"/>
      <c r="T1210" s="21"/>
      <c r="U1210" s="495"/>
      <c r="V1210" s="38"/>
      <c r="W1210" s="21"/>
      <c r="X1210" s="21"/>
      <c r="Y1210" s="21"/>
      <c r="Z1210" s="779"/>
      <c r="AA1210" s="21"/>
      <c r="AB1210" s="30"/>
      <c r="AC1210" s="30"/>
      <c r="AD1210" s="30"/>
      <c r="AE1210" s="13"/>
      <c r="AF1210" s="13"/>
      <c r="AG1210" s="13"/>
      <c r="AH1210" s="13"/>
      <c r="AI1210" s="13"/>
      <c r="AJ1210" s="13"/>
      <c r="AK1210" s="13"/>
      <c r="AL1210" s="13"/>
      <c r="AM1210" s="13"/>
      <c r="AN1210" s="30"/>
      <c r="AO1210" s="31"/>
      <c r="AP1210" s="39"/>
      <c r="AQ1210" s="39"/>
      <c r="AR1210" s="31"/>
      <c r="AS1210" s="39"/>
      <c r="AT1210" s="39"/>
      <c r="AU1210" s="39"/>
      <c r="AV1210" s="39"/>
      <c r="AW1210" s="39"/>
      <c r="AX1210" s="13"/>
      <c r="AY1210" s="13"/>
      <c r="AZ1210" s="13"/>
      <c r="BA1210" s="13"/>
      <c r="BB1210" s="291"/>
      <c r="BC1210" s="302"/>
      <c r="BI1210" s="287"/>
    </row>
    <row r="1211" spans="1:61" s="282" customFormat="1">
      <c r="A1211" s="31"/>
      <c r="B1211" s="31"/>
      <c r="C1211" s="166"/>
      <c r="D1211" s="261"/>
      <c r="E1211" s="261"/>
      <c r="F1211" s="261"/>
      <c r="G1211" s="261"/>
      <c r="H1211" s="261"/>
      <c r="I1211" s="261"/>
      <c r="J1211" s="261"/>
      <c r="K1211" s="261"/>
      <c r="L1211" s="33"/>
      <c r="M1211" s="261"/>
      <c r="N1211" s="638"/>
      <c r="O1211" s="638"/>
      <c r="P1211" s="34"/>
      <c r="Q1211" s="35"/>
      <c r="R1211" s="36"/>
      <c r="S1211" s="37"/>
      <c r="T1211" s="21"/>
      <c r="U1211" s="495"/>
      <c r="V1211" s="38"/>
      <c r="W1211" s="21"/>
      <c r="X1211" s="21"/>
      <c r="Y1211" s="21"/>
      <c r="Z1211" s="779"/>
      <c r="AA1211" s="21"/>
      <c r="AB1211" s="30"/>
      <c r="AC1211" s="30"/>
      <c r="AD1211" s="30"/>
      <c r="AE1211" s="13"/>
      <c r="AF1211" s="13"/>
      <c r="AG1211" s="13"/>
      <c r="AH1211" s="13"/>
      <c r="AI1211" s="13"/>
      <c r="AJ1211" s="13"/>
      <c r="AK1211" s="13"/>
      <c r="AL1211" s="13"/>
      <c r="AM1211" s="13"/>
      <c r="AN1211" s="30"/>
      <c r="AO1211" s="31"/>
      <c r="AP1211" s="39"/>
      <c r="AQ1211" s="39"/>
      <c r="AR1211" s="31"/>
      <c r="AS1211" s="39"/>
      <c r="AT1211" s="39"/>
      <c r="AU1211" s="39"/>
      <c r="AV1211" s="39"/>
      <c r="AW1211" s="39"/>
      <c r="AX1211" s="13"/>
      <c r="AY1211" s="13"/>
      <c r="AZ1211" s="13"/>
      <c r="BA1211" s="13"/>
      <c r="BB1211" s="291"/>
      <c r="BC1211" s="302"/>
      <c r="BI1211" s="287"/>
    </row>
    <row r="1212" spans="1:61" s="282" customFormat="1">
      <c r="A1212" s="31"/>
      <c r="B1212" s="31"/>
      <c r="C1212" s="166"/>
      <c r="D1212" s="261"/>
      <c r="E1212" s="261"/>
      <c r="F1212" s="261"/>
      <c r="G1212" s="261"/>
      <c r="H1212" s="261"/>
      <c r="I1212" s="261"/>
      <c r="J1212" s="261"/>
      <c r="K1212" s="261"/>
      <c r="L1212" s="33"/>
      <c r="M1212" s="261"/>
      <c r="N1212" s="638"/>
      <c r="O1212" s="638"/>
      <c r="P1212" s="34"/>
      <c r="Q1212" s="35"/>
      <c r="R1212" s="36"/>
      <c r="S1212" s="37"/>
      <c r="T1212" s="21"/>
      <c r="U1212" s="495"/>
      <c r="V1212" s="38"/>
      <c r="W1212" s="21"/>
      <c r="X1212" s="21"/>
      <c r="Y1212" s="21"/>
      <c r="Z1212" s="779"/>
      <c r="AA1212" s="21"/>
      <c r="AB1212" s="30"/>
      <c r="AC1212" s="30"/>
      <c r="AD1212" s="30"/>
      <c r="AE1212" s="13"/>
      <c r="AF1212" s="13"/>
      <c r="AG1212" s="13"/>
      <c r="AH1212" s="13"/>
      <c r="AI1212" s="13"/>
      <c r="AJ1212" s="13"/>
      <c r="AK1212" s="13"/>
      <c r="AL1212" s="13"/>
      <c r="AM1212" s="13"/>
      <c r="AN1212" s="30"/>
      <c r="AO1212" s="31"/>
      <c r="AP1212" s="39"/>
      <c r="AQ1212" s="39"/>
      <c r="AR1212" s="31"/>
      <c r="AS1212" s="39"/>
      <c r="AT1212" s="39"/>
      <c r="AU1212" s="39"/>
      <c r="AV1212" s="39"/>
      <c r="AW1212" s="39"/>
      <c r="AX1212" s="13"/>
      <c r="AY1212" s="13"/>
      <c r="AZ1212" s="13"/>
      <c r="BA1212" s="13"/>
      <c r="BB1212" s="291"/>
      <c r="BC1212" s="302"/>
      <c r="BI1212" s="287"/>
    </row>
    <row r="1213" spans="1:61" s="282" customFormat="1">
      <c r="A1213" s="31"/>
      <c r="B1213" s="31"/>
      <c r="C1213" s="166"/>
      <c r="D1213" s="261"/>
      <c r="E1213" s="261"/>
      <c r="F1213" s="261"/>
      <c r="G1213" s="261"/>
      <c r="H1213" s="261"/>
      <c r="I1213" s="261"/>
      <c r="J1213" s="261"/>
      <c r="K1213" s="261"/>
      <c r="L1213" s="33"/>
      <c r="M1213" s="261"/>
      <c r="N1213" s="638"/>
      <c r="O1213" s="638"/>
      <c r="P1213" s="34"/>
      <c r="Q1213" s="35"/>
      <c r="R1213" s="36"/>
      <c r="S1213" s="37"/>
      <c r="T1213" s="21"/>
      <c r="U1213" s="495"/>
      <c r="V1213" s="38"/>
      <c r="W1213" s="21"/>
      <c r="X1213" s="21"/>
      <c r="Y1213" s="21"/>
      <c r="Z1213" s="779"/>
      <c r="AA1213" s="21"/>
      <c r="AB1213" s="30"/>
      <c r="AC1213" s="30"/>
      <c r="AD1213" s="30"/>
      <c r="AE1213" s="13"/>
      <c r="AF1213" s="13"/>
      <c r="AG1213" s="13"/>
      <c r="AH1213" s="13"/>
      <c r="AI1213" s="13"/>
      <c r="AJ1213" s="13"/>
      <c r="AK1213" s="13"/>
      <c r="AL1213" s="13"/>
      <c r="AM1213" s="13"/>
      <c r="AN1213" s="30"/>
      <c r="AO1213" s="31"/>
      <c r="AP1213" s="39"/>
      <c r="AQ1213" s="39"/>
      <c r="AR1213" s="31"/>
      <c r="AS1213" s="39"/>
      <c r="AT1213" s="39"/>
      <c r="AU1213" s="39"/>
      <c r="AV1213" s="39"/>
      <c r="AW1213" s="39"/>
      <c r="AX1213" s="13"/>
      <c r="AY1213" s="13"/>
      <c r="AZ1213" s="13"/>
      <c r="BA1213" s="13"/>
      <c r="BB1213" s="291"/>
      <c r="BC1213" s="302"/>
      <c r="BI1213" s="287"/>
    </row>
    <row r="1214" spans="1:61" s="282" customFormat="1">
      <c r="A1214" s="31"/>
      <c r="B1214" s="31"/>
      <c r="C1214" s="166"/>
      <c r="D1214" s="261"/>
      <c r="E1214" s="261"/>
      <c r="F1214" s="261"/>
      <c r="G1214" s="261"/>
      <c r="H1214" s="261"/>
      <c r="I1214" s="261"/>
      <c r="J1214" s="261"/>
      <c r="K1214" s="261"/>
      <c r="L1214" s="33"/>
      <c r="M1214" s="261"/>
      <c r="N1214" s="638"/>
      <c r="O1214" s="638"/>
      <c r="P1214" s="34"/>
      <c r="Q1214" s="35"/>
      <c r="R1214" s="36"/>
      <c r="S1214" s="37"/>
      <c r="T1214" s="21"/>
      <c r="U1214" s="495"/>
      <c r="V1214" s="38"/>
      <c r="W1214" s="21"/>
      <c r="X1214" s="21"/>
      <c r="Y1214" s="21"/>
      <c r="Z1214" s="779"/>
      <c r="AA1214" s="21"/>
      <c r="AB1214" s="30"/>
      <c r="AC1214" s="30"/>
      <c r="AD1214" s="30"/>
      <c r="AE1214" s="13"/>
      <c r="AF1214" s="13"/>
      <c r="AG1214" s="13"/>
      <c r="AH1214" s="13"/>
      <c r="AI1214" s="13"/>
      <c r="AJ1214" s="13"/>
      <c r="AK1214" s="13"/>
      <c r="AL1214" s="13"/>
      <c r="AM1214" s="13"/>
      <c r="AN1214" s="30"/>
      <c r="AO1214" s="31"/>
      <c r="AP1214" s="39"/>
      <c r="AQ1214" s="39"/>
      <c r="AR1214" s="31"/>
      <c r="AS1214" s="39"/>
      <c r="AT1214" s="39"/>
      <c r="AU1214" s="39"/>
      <c r="AV1214" s="39"/>
      <c r="AW1214" s="39"/>
      <c r="AX1214" s="13"/>
      <c r="AY1214" s="13"/>
      <c r="AZ1214" s="13"/>
      <c r="BA1214" s="13"/>
      <c r="BB1214" s="291"/>
      <c r="BC1214" s="302"/>
      <c r="BI1214" s="287"/>
    </row>
    <row r="1215" spans="1:61" s="282" customFormat="1">
      <c r="A1215" s="31"/>
      <c r="B1215" s="31"/>
      <c r="C1215" s="166"/>
      <c r="D1215" s="261"/>
      <c r="E1215" s="261"/>
      <c r="F1215" s="261"/>
      <c r="G1215" s="261"/>
      <c r="H1215" s="261"/>
      <c r="I1215" s="261"/>
      <c r="J1215" s="261"/>
      <c r="K1215" s="261"/>
      <c r="L1215" s="33"/>
      <c r="M1215" s="261"/>
      <c r="N1215" s="638"/>
      <c r="O1215" s="638"/>
      <c r="P1215" s="34"/>
      <c r="Q1215" s="35"/>
      <c r="R1215" s="36"/>
      <c r="S1215" s="37"/>
      <c r="T1215" s="21"/>
      <c r="U1215" s="495"/>
      <c r="V1215" s="38"/>
      <c r="W1215" s="21"/>
      <c r="X1215" s="21"/>
      <c r="Y1215" s="21"/>
      <c r="Z1215" s="779"/>
      <c r="AA1215" s="21"/>
      <c r="AB1215" s="30"/>
      <c r="AC1215" s="30"/>
      <c r="AD1215" s="30"/>
      <c r="AE1215" s="13"/>
      <c r="AF1215" s="13"/>
      <c r="AG1215" s="13"/>
      <c r="AH1215" s="13"/>
      <c r="AI1215" s="13"/>
      <c r="AJ1215" s="13"/>
      <c r="AK1215" s="13"/>
      <c r="AL1215" s="13"/>
      <c r="AM1215" s="13"/>
      <c r="AN1215" s="30"/>
      <c r="AO1215" s="31"/>
      <c r="AP1215" s="39"/>
      <c r="AQ1215" s="39"/>
      <c r="AR1215" s="31"/>
      <c r="AS1215" s="39"/>
      <c r="AT1215" s="39"/>
      <c r="AU1215" s="39"/>
      <c r="AV1215" s="39"/>
      <c r="AW1215" s="39"/>
      <c r="AX1215" s="13"/>
      <c r="AY1215" s="13"/>
      <c r="AZ1215" s="13"/>
      <c r="BA1215" s="13"/>
      <c r="BB1215" s="291"/>
      <c r="BC1215" s="302"/>
      <c r="BI1215" s="287"/>
    </row>
    <row r="1216" spans="1:61" s="282" customFormat="1">
      <c r="A1216" s="31"/>
      <c r="B1216" s="31"/>
      <c r="C1216" s="166"/>
      <c r="D1216" s="261"/>
      <c r="E1216" s="261"/>
      <c r="F1216" s="261"/>
      <c r="G1216" s="261"/>
      <c r="H1216" s="261"/>
      <c r="I1216" s="261"/>
      <c r="J1216" s="261"/>
      <c r="K1216" s="261"/>
      <c r="L1216" s="33"/>
      <c r="M1216" s="261"/>
      <c r="N1216" s="638"/>
      <c r="O1216" s="638"/>
      <c r="P1216" s="34"/>
      <c r="Q1216" s="35"/>
      <c r="R1216" s="36"/>
      <c r="S1216" s="37"/>
      <c r="T1216" s="21"/>
      <c r="U1216" s="495"/>
      <c r="V1216" s="38"/>
      <c r="W1216" s="21"/>
      <c r="X1216" s="21"/>
      <c r="Y1216" s="21"/>
      <c r="Z1216" s="779"/>
      <c r="AA1216" s="21"/>
      <c r="AB1216" s="30"/>
      <c r="AC1216" s="30"/>
      <c r="AD1216" s="30"/>
      <c r="AE1216" s="13"/>
      <c r="AF1216" s="13"/>
      <c r="AG1216" s="13"/>
      <c r="AH1216" s="13"/>
      <c r="AI1216" s="13"/>
      <c r="AJ1216" s="13"/>
      <c r="AK1216" s="13"/>
      <c r="AL1216" s="13"/>
      <c r="AM1216" s="13"/>
      <c r="AN1216" s="30"/>
      <c r="AO1216" s="31"/>
      <c r="AP1216" s="39"/>
      <c r="AQ1216" s="39"/>
      <c r="AR1216" s="31"/>
      <c r="AS1216" s="39"/>
      <c r="AT1216" s="39"/>
      <c r="AU1216" s="39"/>
      <c r="AV1216" s="39"/>
      <c r="AW1216" s="39"/>
      <c r="AX1216" s="13"/>
      <c r="AY1216" s="13"/>
      <c r="AZ1216" s="13"/>
      <c r="BA1216" s="13"/>
      <c r="BB1216" s="291"/>
      <c r="BC1216" s="302"/>
      <c r="BI1216" s="287"/>
    </row>
    <row r="1217" spans="1:61" s="282" customFormat="1">
      <c r="A1217" s="31"/>
      <c r="B1217" s="31"/>
      <c r="C1217" s="166"/>
      <c r="D1217" s="261"/>
      <c r="E1217" s="261"/>
      <c r="F1217" s="261"/>
      <c r="G1217" s="261"/>
      <c r="H1217" s="261"/>
      <c r="I1217" s="261"/>
      <c r="J1217" s="261"/>
      <c r="K1217" s="261"/>
      <c r="L1217" s="33"/>
      <c r="M1217" s="261"/>
      <c r="N1217" s="638"/>
      <c r="O1217" s="638"/>
      <c r="P1217" s="34"/>
      <c r="Q1217" s="35"/>
      <c r="R1217" s="36"/>
      <c r="S1217" s="37"/>
      <c r="T1217" s="21"/>
      <c r="U1217" s="495"/>
      <c r="V1217" s="38"/>
      <c r="W1217" s="21"/>
      <c r="X1217" s="21"/>
      <c r="Y1217" s="21"/>
      <c r="Z1217" s="779"/>
      <c r="AA1217" s="21"/>
      <c r="AB1217" s="30"/>
      <c r="AC1217" s="30"/>
      <c r="AD1217" s="30"/>
      <c r="AE1217" s="13"/>
      <c r="AF1217" s="13"/>
      <c r="AG1217" s="13"/>
      <c r="AH1217" s="13"/>
      <c r="AI1217" s="13"/>
      <c r="AJ1217" s="13"/>
      <c r="AK1217" s="13"/>
      <c r="AL1217" s="13"/>
      <c r="AM1217" s="13"/>
      <c r="AN1217" s="30"/>
      <c r="AO1217" s="31"/>
      <c r="AP1217" s="39"/>
      <c r="AQ1217" s="39"/>
      <c r="AR1217" s="31"/>
      <c r="AS1217" s="39"/>
      <c r="AT1217" s="39"/>
      <c r="AU1217" s="39"/>
      <c r="AV1217" s="39"/>
      <c r="AW1217" s="39"/>
      <c r="AX1217" s="13"/>
      <c r="AY1217" s="13"/>
      <c r="AZ1217" s="13"/>
      <c r="BA1217" s="13"/>
      <c r="BB1217" s="291"/>
      <c r="BC1217" s="302"/>
      <c r="BI1217" s="287"/>
    </row>
    <row r="1218" spans="1:61" s="282" customFormat="1">
      <c r="A1218" s="31"/>
      <c r="B1218" s="31"/>
      <c r="C1218" s="166"/>
      <c r="D1218" s="261"/>
      <c r="E1218" s="261"/>
      <c r="F1218" s="261"/>
      <c r="G1218" s="261"/>
      <c r="H1218" s="261"/>
      <c r="I1218" s="261"/>
      <c r="J1218" s="261"/>
      <c r="K1218" s="261"/>
      <c r="L1218" s="33"/>
      <c r="M1218" s="261"/>
      <c r="N1218" s="638"/>
      <c r="O1218" s="638"/>
      <c r="P1218" s="34"/>
      <c r="Q1218" s="35"/>
      <c r="R1218" s="36"/>
      <c r="S1218" s="37"/>
      <c r="T1218" s="21"/>
      <c r="U1218" s="495"/>
      <c r="V1218" s="38"/>
      <c r="W1218" s="21"/>
      <c r="X1218" s="21"/>
      <c r="Y1218" s="21"/>
      <c r="Z1218" s="779"/>
      <c r="AA1218" s="21"/>
      <c r="AB1218" s="30"/>
      <c r="AC1218" s="30"/>
      <c r="AD1218" s="30"/>
      <c r="AE1218" s="13"/>
      <c r="AF1218" s="13"/>
      <c r="AG1218" s="13"/>
      <c r="AH1218" s="13"/>
      <c r="AI1218" s="13"/>
      <c r="AJ1218" s="13"/>
      <c r="AK1218" s="13"/>
      <c r="AL1218" s="13"/>
      <c r="AM1218" s="13"/>
      <c r="AN1218" s="30"/>
      <c r="AO1218" s="31"/>
      <c r="AP1218" s="39"/>
      <c r="AQ1218" s="39"/>
      <c r="AR1218" s="31"/>
      <c r="AS1218" s="39"/>
      <c r="AT1218" s="39"/>
      <c r="AU1218" s="39"/>
      <c r="AV1218" s="39"/>
      <c r="AW1218" s="39"/>
      <c r="AX1218" s="13"/>
      <c r="AY1218" s="13"/>
      <c r="AZ1218" s="13"/>
      <c r="BA1218" s="13"/>
      <c r="BB1218" s="291"/>
      <c r="BC1218" s="302"/>
      <c r="BI1218" s="287"/>
    </row>
    <row r="1219" spans="1:61" s="282" customFormat="1">
      <c r="A1219" s="31"/>
      <c r="B1219" s="31"/>
      <c r="C1219" s="166"/>
      <c r="D1219" s="261"/>
      <c r="E1219" s="261"/>
      <c r="F1219" s="261"/>
      <c r="G1219" s="261"/>
      <c r="H1219" s="261"/>
      <c r="I1219" s="261"/>
      <c r="J1219" s="261"/>
      <c r="K1219" s="261"/>
      <c r="L1219" s="33"/>
      <c r="M1219" s="261"/>
      <c r="N1219" s="638"/>
      <c r="O1219" s="638"/>
      <c r="P1219" s="34"/>
      <c r="Q1219" s="35"/>
      <c r="R1219" s="36"/>
      <c r="S1219" s="37"/>
      <c r="T1219" s="21"/>
      <c r="U1219" s="495"/>
      <c r="V1219" s="38"/>
      <c r="W1219" s="21"/>
      <c r="X1219" s="21"/>
      <c r="Y1219" s="21"/>
      <c r="Z1219" s="779"/>
      <c r="AA1219" s="21"/>
      <c r="AB1219" s="30"/>
      <c r="AC1219" s="30"/>
      <c r="AD1219" s="30"/>
      <c r="AE1219" s="13"/>
      <c r="AF1219" s="13"/>
      <c r="AG1219" s="13"/>
      <c r="AH1219" s="13"/>
      <c r="AI1219" s="13"/>
      <c r="AJ1219" s="13"/>
      <c r="AK1219" s="13"/>
      <c r="AL1219" s="13"/>
      <c r="AM1219" s="13"/>
      <c r="AN1219" s="30"/>
      <c r="AO1219" s="31"/>
      <c r="AP1219" s="39"/>
      <c r="AQ1219" s="39"/>
      <c r="AR1219" s="31"/>
      <c r="AS1219" s="39"/>
      <c r="AT1219" s="39"/>
      <c r="AU1219" s="39"/>
      <c r="AV1219" s="39"/>
      <c r="AW1219" s="39"/>
      <c r="AX1219" s="13"/>
      <c r="AY1219" s="13"/>
      <c r="AZ1219" s="13"/>
      <c r="BA1219" s="13"/>
      <c r="BB1219" s="291"/>
      <c r="BC1219" s="302"/>
      <c r="BI1219" s="287"/>
    </row>
    <row r="1220" spans="1:61" s="282" customFormat="1">
      <c r="A1220" s="31"/>
      <c r="B1220" s="31"/>
      <c r="C1220" s="166"/>
      <c r="D1220" s="261"/>
      <c r="E1220" s="261"/>
      <c r="F1220" s="261"/>
      <c r="G1220" s="261"/>
      <c r="H1220" s="261"/>
      <c r="I1220" s="261"/>
      <c r="J1220" s="261"/>
      <c r="K1220" s="261"/>
      <c r="L1220" s="33"/>
      <c r="M1220" s="261"/>
      <c r="N1220" s="638"/>
      <c r="O1220" s="638"/>
      <c r="P1220" s="34"/>
      <c r="Q1220" s="35"/>
      <c r="R1220" s="36"/>
      <c r="S1220" s="37"/>
      <c r="T1220" s="21"/>
      <c r="U1220" s="495"/>
      <c r="V1220" s="38"/>
      <c r="W1220" s="21"/>
      <c r="X1220" s="21"/>
      <c r="Y1220" s="21"/>
      <c r="Z1220" s="779"/>
      <c r="AA1220" s="21"/>
      <c r="AB1220" s="30"/>
      <c r="AC1220" s="30"/>
      <c r="AD1220" s="30"/>
      <c r="AE1220" s="13"/>
      <c r="AF1220" s="13"/>
      <c r="AG1220" s="13"/>
      <c r="AH1220" s="13"/>
      <c r="AI1220" s="13"/>
      <c r="AJ1220" s="13"/>
      <c r="AK1220" s="13"/>
      <c r="AL1220" s="13"/>
      <c r="AM1220" s="13"/>
      <c r="AN1220" s="30"/>
      <c r="AO1220" s="31"/>
      <c r="AP1220" s="39"/>
      <c r="AQ1220" s="39"/>
      <c r="AR1220" s="31"/>
      <c r="AS1220" s="39"/>
      <c r="AT1220" s="39"/>
      <c r="AU1220" s="39"/>
      <c r="AV1220" s="39"/>
      <c r="AW1220" s="39"/>
      <c r="AX1220" s="13"/>
      <c r="AY1220" s="13"/>
      <c r="AZ1220" s="13"/>
      <c r="BA1220" s="13"/>
      <c r="BB1220" s="291"/>
      <c r="BC1220" s="302"/>
      <c r="BI1220" s="287"/>
    </row>
    <row r="1221" spans="1:61" s="282" customFormat="1">
      <c r="A1221" s="31"/>
      <c r="B1221" s="31"/>
      <c r="C1221" s="166"/>
      <c r="D1221" s="261"/>
      <c r="E1221" s="261"/>
      <c r="F1221" s="261"/>
      <c r="G1221" s="261"/>
      <c r="H1221" s="261"/>
      <c r="I1221" s="261"/>
      <c r="J1221" s="261"/>
      <c r="K1221" s="261"/>
      <c r="L1221" s="33"/>
      <c r="M1221" s="261"/>
      <c r="N1221" s="638"/>
      <c r="O1221" s="638"/>
      <c r="P1221" s="34"/>
      <c r="Q1221" s="35"/>
      <c r="R1221" s="36"/>
      <c r="S1221" s="37"/>
      <c r="T1221" s="21"/>
      <c r="U1221" s="495"/>
      <c r="V1221" s="38"/>
      <c r="W1221" s="21"/>
      <c r="X1221" s="21"/>
      <c r="Y1221" s="21"/>
      <c r="Z1221" s="779"/>
      <c r="AA1221" s="21"/>
      <c r="AB1221" s="30"/>
      <c r="AC1221" s="30"/>
      <c r="AD1221" s="30"/>
      <c r="AE1221" s="13"/>
      <c r="AF1221" s="13"/>
      <c r="AG1221" s="13"/>
      <c r="AH1221" s="13"/>
      <c r="AI1221" s="13"/>
      <c r="AJ1221" s="13"/>
      <c r="AK1221" s="13"/>
      <c r="AL1221" s="13"/>
      <c r="AM1221" s="13"/>
      <c r="AN1221" s="30"/>
      <c r="AO1221" s="31"/>
      <c r="AP1221" s="39"/>
      <c r="AQ1221" s="39"/>
      <c r="AR1221" s="31"/>
      <c r="AS1221" s="39"/>
      <c r="AT1221" s="39"/>
      <c r="AU1221" s="39"/>
      <c r="AV1221" s="39"/>
      <c r="AW1221" s="39"/>
      <c r="AX1221" s="13"/>
      <c r="AY1221" s="13"/>
      <c r="AZ1221" s="13"/>
      <c r="BA1221" s="13"/>
      <c r="BB1221" s="291"/>
      <c r="BC1221" s="302"/>
      <c r="BI1221" s="287"/>
    </row>
    <row r="1222" spans="1:61" s="282" customFormat="1">
      <c r="A1222" s="31"/>
      <c r="B1222" s="31"/>
      <c r="C1222" s="166"/>
      <c r="D1222" s="261"/>
      <c r="E1222" s="261"/>
      <c r="F1222" s="261"/>
      <c r="G1222" s="261"/>
      <c r="H1222" s="261"/>
      <c r="I1222" s="261"/>
      <c r="J1222" s="261"/>
      <c r="K1222" s="261"/>
      <c r="L1222" s="33"/>
      <c r="M1222" s="261"/>
      <c r="N1222" s="638"/>
      <c r="O1222" s="638"/>
      <c r="P1222" s="34"/>
      <c r="Q1222" s="35"/>
      <c r="R1222" s="36"/>
      <c r="S1222" s="37"/>
      <c r="T1222" s="21"/>
      <c r="U1222" s="495"/>
      <c r="V1222" s="38"/>
      <c r="W1222" s="21"/>
      <c r="X1222" s="21"/>
      <c r="Y1222" s="21"/>
      <c r="Z1222" s="779"/>
      <c r="AA1222" s="21"/>
      <c r="AB1222" s="30"/>
      <c r="AC1222" s="30"/>
      <c r="AD1222" s="30"/>
      <c r="AE1222" s="13"/>
      <c r="AF1222" s="13"/>
      <c r="AG1222" s="13"/>
      <c r="AH1222" s="13"/>
      <c r="AI1222" s="13"/>
      <c r="AJ1222" s="13"/>
      <c r="AK1222" s="13"/>
      <c r="AL1222" s="13"/>
      <c r="AM1222" s="13"/>
      <c r="AN1222" s="30"/>
      <c r="AO1222" s="31"/>
      <c r="AP1222" s="39"/>
      <c r="AQ1222" s="39"/>
      <c r="AR1222" s="31"/>
      <c r="AS1222" s="39"/>
      <c r="AT1222" s="39"/>
      <c r="AU1222" s="39"/>
      <c r="AV1222" s="39"/>
      <c r="AW1222" s="39"/>
      <c r="AX1222" s="13"/>
      <c r="AY1222" s="13"/>
      <c r="AZ1222" s="13"/>
      <c r="BA1222" s="13"/>
      <c r="BB1222" s="291"/>
      <c r="BC1222" s="302"/>
      <c r="BI1222" s="287"/>
    </row>
    <row r="1223" spans="1:61" s="282" customFormat="1">
      <c r="A1223" s="31"/>
      <c r="B1223" s="31"/>
      <c r="C1223" s="166"/>
      <c r="D1223" s="261"/>
      <c r="E1223" s="261"/>
      <c r="F1223" s="261"/>
      <c r="G1223" s="261"/>
      <c r="H1223" s="261"/>
      <c r="I1223" s="261"/>
      <c r="J1223" s="261"/>
      <c r="K1223" s="261"/>
      <c r="L1223" s="33"/>
      <c r="M1223" s="261"/>
      <c r="N1223" s="638"/>
      <c r="O1223" s="638"/>
      <c r="P1223" s="34"/>
      <c r="Q1223" s="35"/>
      <c r="R1223" s="36"/>
      <c r="S1223" s="37"/>
      <c r="T1223" s="21"/>
      <c r="U1223" s="495"/>
      <c r="V1223" s="38"/>
      <c r="W1223" s="21"/>
      <c r="X1223" s="21"/>
      <c r="Y1223" s="21"/>
      <c r="Z1223" s="779"/>
      <c r="AA1223" s="21"/>
      <c r="AB1223" s="30"/>
      <c r="AC1223" s="30"/>
      <c r="AD1223" s="30"/>
      <c r="AE1223" s="13"/>
      <c r="AF1223" s="13"/>
      <c r="AG1223" s="13"/>
      <c r="AH1223" s="13"/>
      <c r="AI1223" s="13"/>
      <c r="AJ1223" s="13"/>
      <c r="AK1223" s="13"/>
      <c r="AL1223" s="13"/>
      <c r="AM1223" s="13"/>
      <c r="AN1223" s="30"/>
      <c r="AO1223" s="31"/>
      <c r="AP1223" s="39"/>
      <c r="AQ1223" s="39"/>
      <c r="AR1223" s="31"/>
      <c r="AS1223" s="39"/>
      <c r="AT1223" s="39"/>
      <c r="AU1223" s="39"/>
      <c r="AV1223" s="39"/>
      <c r="AW1223" s="39"/>
      <c r="AX1223" s="13"/>
      <c r="AY1223" s="13"/>
      <c r="AZ1223" s="13"/>
      <c r="BA1223" s="13"/>
      <c r="BB1223" s="291"/>
      <c r="BC1223" s="302"/>
      <c r="BI1223" s="287"/>
    </row>
    <row r="1224" spans="1:61" s="282" customFormat="1">
      <c r="A1224" s="31"/>
      <c r="B1224" s="31"/>
      <c r="C1224" s="166"/>
      <c r="D1224" s="261"/>
      <c r="E1224" s="261"/>
      <c r="F1224" s="261"/>
      <c r="G1224" s="261"/>
      <c r="H1224" s="261"/>
      <c r="I1224" s="261"/>
      <c r="J1224" s="261"/>
      <c r="K1224" s="261"/>
      <c r="L1224" s="33"/>
      <c r="M1224" s="261"/>
      <c r="N1224" s="638"/>
      <c r="O1224" s="638"/>
      <c r="P1224" s="34"/>
      <c r="Q1224" s="35"/>
      <c r="R1224" s="36"/>
      <c r="S1224" s="37"/>
      <c r="T1224" s="21"/>
      <c r="U1224" s="495"/>
      <c r="V1224" s="38"/>
      <c r="W1224" s="21"/>
      <c r="X1224" s="21"/>
      <c r="Y1224" s="21"/>
      <c r="Z1224" s="779"/>
      <c r="AA1224" s="21"/>
      <c r="AB1224" s="30"/>
      <c r="AC1224" s="30"/>
      <c r="AD1224" s="30"/>
      <c r="AE1224" s="13"/>
      <c r="AF1224" s="13"/>
      <c r="AG1224" s="13"/>
      <c r="AH1224" s="13"/>
      <c r="AI1224" s="13"/>
      <c r="AJ1224" s="13"/>
      <c r="AK1224" s="13"/>
      <c r="AL1224" s="13"/>
      <c r="AM1224" s="13"/>
      <c r="AN1224" s="30"/>
      <c r="AO1224" s="31"/>
      <c r="AP1224" s="39"/>
      <c r="AQ1224" s="39"/>
      <c r="AR1224" s="31"/>
      <c r="AS1224" s="39"/>
      <c r="AT1224" s="39"/>
      <c r="AU1224" s="39"/>
      <c r="AV1224" s="39"/>
      <c r="AW1224" s="39"/>
      <c r="AX1224" s="13"/>
      <c r="AY1224" s="13"/>
      <c r="AZ1224" s="13"/>
      <c r="BA1224" s="13"/>
      <c r="BB1224" s="291"/>
      <c r="BC1224" s="302"/>
      <c r="BI1224" s="287"/>
    </row>
    <row r="1225" spans="1:61" s="282" customFormat="1">
      <c r="A1225" s="31"/>
      <c r="B1225" s="31"/>
      <c r="C1225" s="166"/>
      <c r="D1225" s="261"/>
      <c r="E1225" s="261"/>
      <c r="F1225" s="261"/>
      <c r="G1225" s="261"/>
      <c r="H1225" s="261"/>
      <c r="I1225" s="261"/>
      <c r="J1225" s="261"/>
      <c r="K1225" s="261"/>
      <c r="L1225" s="33"/>
      <c r="M1225" s="261"/>
      <c r="N1225" s="638"/>
      <c r="O1225" s="638"/>
      <c r="P1225" s="34"/>
      <c r="Q1225" s="35"/>
      <c r="R1225" s="36"/>
      <c r="S1225" s="37"/>
      <c r="T1225" s="21"/>
      <c r="U1225" s="495"/>
      <c r="V1225" s="38"/>
      <c r="W1225" s="21"/>
      <c r="X1225" s="21"/>
      <c r="Y1225" s="21"/>
      <c r="Z1225" s="779"/>
      <c r="AA1225" s="21"/>
      <c r="AB1225" s="30"/>
      <c r="AC1225" s="30"/>
      <c r="AD1225" s="30"/>
      <c r="AE1225" s="13"/>
      <c r="AF1225" s="13"/>
      <c r="AG1225" s="13"/>
      <c r="AH1225" s="13"/>
      <c r="AI1225" s="13"/>
      <c r="AJ1225" s="13"/>
      <c r="AK1225" s="13"/>
      <c r="AL1225" s="13"/>
      <c r="AM1225" s="13"/>
      <c r="AN1225" s="30"/>
      <c r="AO1225" s="31"/>
      <c r="AP1225" s="39"/>
      <c r="AQ1225" s="39"/>
      <c r="AR1225" s="31"/>
      <c r="AS1225" s="39"/>
      <c r="AT1225" s="39"/>
      <c r="AU1225" s="39"/>
      <c r="AV1225" s="39"/>
      <c r="AW1225" s="39"/>
      <c r="AX1225" s="13"/>
      <c r="AY1225" s="13"/>
      <c r="AZ1225" s="13"/>
      <c r="BA1225" s="13"/>
      <c r="BB1225" s="291"/>
      <c r="BC1225" s="302"/>
      <c r="BI1225" s="287"/>
    </row>
    <row r="1226" spans="1:61" s="282" customFormat="1">
      <c r="A1226" s="31"/>
      <c r="B1226" s="31"/>
      <c r="C1226" s="166"/>
      <c r="D1226" s="261"/>
      <c r="E1226" s="261"/>
      <c r="F1226" s="261"/>
      <c r="G1226" s="261"/>
      <c r="H1226" s="261"/>
      <c r="I1226" s="261"/>
      <c r="J1226" s="261"/>
      <c r="K1226" s="261"/>
      <c r="L1226" s="33"/>
      <c r="M1226" s="261"/>
      <c r="N1226" s="638"/>
      <c r="O1226" s="638"/>
      <c r="P1226" s="34"/>
      <c r="Q1226" s="35"/>
      <c r="R1226" s="36"/>
      <c r="S1226" s="37"/>
      <c r="T1226" s="21"/>
      <c r="U1226" s="495"/>
      <c r="V1226" s="38"/>
      <c r="W1226" s="21"/>
      <c r="X1226" s="21"/>
      <c r="Y1226" s="21"/>
      <c r="Z1226" s="779"/>
      <c r="AA1226" s="21"/>
      <c r="AB1226" s="30"/>
      <c r="AC1226" s="30"/>
      <c r="AD1226" s="30"/>
      <c r="AE1226" s="13"/>
      <c r="AF1226" s="13"/>
      <c r="AG1226" s="13"/>
      <c r="AH1226" s="13"/>
      <c r="AI1226" s="13"/>
      <c r="AJ1226" s="13"/>
      <c r="AK1226" s="13"/>
      <c r="AL1226" s="13"/>
      <c r="AM1226" s="13"/>
      <c r="AN1226" s="30"/>
      <c r="AO1226" s="31"/>
      <c r="AP1226" s="39"/>
      <c r="AQ1226" s="39"/>
      <c r="AR1226" s="31"/>
      <c r="AS1226" s="39"/>
      <c r="AT1226" s="39"/>
      <c r="AU1226" s="39"/>
      <c r="AV1226" s="39"/>
      <c r="AW1226" s="39"/>
      <c r="AX1226" s="13"/>
      <c r="AY1226" s="13"/>
      <c r="AZ1226" s="13"/>
      <c r="BA1226" s="13"/>
      <c r="BB1226" s="291"/>
      <c r="BC1226" s="302"/>
      <c r="BI1226" s="287"/>
    </row>
    <row r="1227" spans="1:61" s="282" customFormat="1">
      <c r="A1227" s="31"/>
      <c r="B1227" s="31"/>
      <c r="C1227" s="166"/>
      <c r="D1227" s="261"/>
      <c r="E1227" s="261"/>
      <c r="F1227" s="261"/>
      <c r="G1227" s="261"/>
      <c r="H1227" s="261"/>
      <c r="I1227" s="261"/>
      <c r="J1227" s="261"/>
      <c r="K1227" s="261"/>
      <c r="L1227" s="33"/>
      <c r="M1227" s="261"/>
      <c r="N1227" s="638"/>
      <c r="O1227" s="638"/>
      <c r="P1227" s="34"/>
      <c r="Q1227" s="35"/>
      <c r="R1227" s="36"/>
      <c r="S1227" s="37"/>
      <c r="T1227" s="21"/>
      <c r="U1227" s="495"/>
      <c r="V1227" s="38"/>
      <c r="W1227" s="21"/>
      <c r="X1227" s="21"/>
      <c r="Y1227" s="21"/>
      <c r="Z1227" s="779"/>
      <c r="AA1227" s="21"/>
      <c r="AB1227" s="30"/>
      <c r="AC1227" s="30"/>
      <c r="AD1227" s="30"/>
      <c r="AE1227" s="13"/>
      <c r="AF1227" s="13"/>
      <c r="AG1227" s="13"/>
      <c r="AH1227" s="13"/>
      <c r="AI1227" s="13"/>
      <c r="AJ1227" s="13"/>
      <c r="AK1227" s="13"/>
      <c r="AL1227" s="13"/>
      <c r="AM1227" s="13"/>
      <c r="AN1227" s="30"/>
      <c r="AO1227" s="31"/>
      <c r="AP1227" s="39"/>
      <c r="AQ1227" s="39"/>
      <c r="AR1227" s="31"/>
      <c r="AS1227" s="39"/>
      <c r="AT1227" s="39"/>
      <c r="AU1227" s="39"/>
      <c r="AV1227" s="39"/>
      <c r="AW1227" s="39"/>
      <c r="AX1227" s="13"/>
      <c r="AY1227" s="13"/>
      <c r="AZ1227" s="13"/>
      <c r="BA1227" s="13"/>
      <c r="BB1227" s="291"/>
      <c r="BC1227" s="302"/>
      <c r="BI1227" s="287"/>
    </row>
    <row r="1228" spans="1:61" s="282" customFormat="1">
      <c r="A1228" s="31"/>
      <c r="B1228" s="31"/>
      <c r="C1228" s="166"/>
      <c r="D1228" s="261"/>
      <c r="E1228" s="261"/>
      <c r="F1228" s="261"/>
      <c r="G1228" s="261"/>
      <c r="H1228" s="261"/>
      <c r="I1228" s="261"/>
      <c r="J1228" s="261"/>
      <c r="K1228" s="261"/>
      <c r="L1228" s="33"/>
      <c r="M1228" s="261"/>
      <c r="N1228" s="638"/>
      <c r="O1228" s="638"/>
      <c r="P1228" s="34"/>
      <c r="Q1228" s="35"/>
      <c r="R1228" s="36"/>
      <c r="S1228" s="37"/>
      <c r="T1228" s="21"/>
      <c r="U1228" s="495"/>
      <c r="V1228" s="38"/>
      <c r="W1228" s="21"/>
      <c r="X1228" s="21"/>
      <c r="Y1228" s="21"/>
      <c r="Z1228" s="779"/>
      <c r="AA1228" s="21"/>
      <c r="AB1228" s="30"/>
      <c r="AC1228" s="30"/>
      <c r="AD1228" s="30"/>
      <c r="AE1228" s="13"/>
      <c r="AF1228" s="13"/>
      <c r="AG1228" s="13"/>
      <c r="AH1228" s="13"/>
      <c r="AI1228" s="13"/>
      <c r="AJ1228" s="13"/>
      <c r="AK1228" s="13"/>
      <c r="AL1228" s="13"/>
      <c r="AM1228" s="13"/>
      <c r="AN1228" s="30"/>
      <c r="AO1228" s="31"/>
      <c r="AP1228" s="39"/>
      <c r="AQ1228" s="39"/>
      <c r="AR1228" s="31"/>
      <c r="AS1228" s="39"/>
      <c r="AT1228" s="39"/>
      <c r="AU1228" s="39"/>
      <c r="AV1228" s="39"/>
      <c r="AW1228" s="39"/>
      <c r="AX1228" s="13"/>
      <c r="AY1228" s="13"/>
      <c r="AZ1228" s="13"/>
      <c r="BA1228" s="13"/>
      <c r="BB1228" s="291"/>
      <c r="BC1228" s="302"/>
      <c r="BI1228" s="287"/>
    </row>
    <row r="1229" spans="1:61" s="282" customFormat="1">
      <c r="A1229" s="31"/>
      <c r="B1229" s="31"/>
      <c r="C1229" s="166"/>
      <c r="D1229" s="261"/>
      <c r="E1229" s="261"/>
      <c r="F1229" s="261"/>
      <c r="G1229" s="261"/>
      <c r="H1229" s="261"/>
      <c r="I1229" s="261"/>
      <c r="J1229" s="261"/>
      <c r="K1229" s="261"/>
      <c r="L1229" s="33"/>
      <c r="M1229" s="261"/>
      <c r="N1229" s="638"/>
      <c r="O1229" s="638"/>
      <c r="P1229" s="34"/>
      <c r="Q1229" s="35"/>
      <c r="R1229" s="36"/>
      <c r="S1229" s="37"/>
      <c r="T1229" s="21"/>
      <c r="U1229" s="495"/>
      <c r="V1229" s="38"/>
      <c r="W1229" s="21"/>
      <c r="X1229" s="21"/>
      <c r="Y1229" s="21"/>
      <c r="Z1229" s="779"/>
      <c r="AA1229" s="21"/>
      <c r="AB1229" s="30"/>
      <c r="AC1229" s="30"/>
      <c r="AD1229" s="30"/>
      <c r="AE1229" s="13"/>
      <c r="AF1229" s="13"/>
      <c r="AG1229" s="13"/>
      <c r="AH1229" s="13"/>
      <c r="AI1229" s="13"/>
      <c r="AJ1229" s="13"/>
      <c r="AK1229" s="13"/>
      <c r="AL1229" s="13"/>
      <c r="AM1229" s="13"/>
      <c r="AN1229" s="30"/>
      <c r="AO1229" s="31"/>
      <c r="AP1229" s="39"/>
      <c r="AQ1229" s="39"/>
      <c r="AR1229" s="31"/>
      <c r="AS1229" s="39"/>
      <c r="AT1229" s="39"/>
      <c r="AU1229" s="39"/>
      <c r="AV1229" s="39"/>
      <c r="AW1229" s="39"/>
      <c r="AX1229" s="13"/>
      <c r="AY1229" s="13"/>
      <c r="AZ1229" s="13"/>
      <c r="BA1229" s="13"/>
      <c r="BB1229" s="291"/>
      <c r="BC1229" s="302"/>
      <c r="BI1229" s="287"/>
    </row>
    <row r="1230" spans="1:61" s="282" customFormat="1">
      <c r="A1230" s="31"/>
      <c r="B1230" s="31"/>
      <c r="C1230" s="166"/>
      <c r="D1230" s="261"/>
      <c r="E1230" s="261"/>
      <c r="F1230" s="261"/>
      <c r="G1230" s="261"/>
      <c r="H1230" s="261"/>
      <c r="I1230" s="261"/>
      <c r="J1230" s="261"/>
      <c r="K1230" s="261"/>
      <c r="L1230" s="33"/>
      <c r="M1230" s="261"/>
      <c r="N1230" s="638"/>
      <c r="O1230" s="638"/>
      <c r="P1230" s="34"/>
      <c r="Q1230" s="35"/>
      <c r="R1230" s="36"/>
      <c r="S1230" s="37"/>
      <c r="T1230" s="21"/>
      <c r="U1230" s="495"/>
      <c r="V1230" s="38"/>
      <c r="W1230" s="21"/>
      <c r="X1230" s="21"/>
      <c r="Y1230" s="21"/>
      <c r="Z1230" s="779"/>
      <c r="AA1230" s="21"/>
      <c r="AB1230" s="30"/>
      <c r="AC1230" s="30"/>
      <c r="AD1230" s="30"/>
      <c r="AE1230" s="13"/>
      <c r="AF1230" s="13"/>
      <c r="AG1230" s="13"/>
      <c r="AH1230" s="13"/>
      <c r="AI1230" s="13"/>
      <c r="AJ1230" s="13"/>
      <c r="AK1230" s="13"/>
      <c r="AL1230" s="13"/>
      <c r="AM1230" s="13"/>
      <c r="AN1230" s="30"/>
      <c r="AO1230" s="31"/>
      <c r="AP1230" s="39"/>
      <c r="AQ1230" s="39"/>
      <c r="AR1230" s="31"/>
      <c r="AS1230" s="39"/>
      <c r="AT1230" s="39"/>
      <c r="AU1230" s="39"/>
      <c r="AV1230" s="39"/>
      <c r="AW1230" s="39"/>
      <c r="AX1230" s="13"/>
      <c r="AY1230" s="13"/>
      <c r="AZ1230" s="13"/>
      <c r="BA1230" s="13"/>
      <c r="BB1230" s="291"/>
      <c r="BC1230" s="302"/>
      <c r="BI1230" s="287"/>
    </row>
    <row r="1231" spans="1:61" s="282" customFormat="1">
      <c r="A1231" s="31"/>
      <c r="B1231" s="31"/>
      <c r="C1231" s="166"/>
      <c r="D1231" s="261"/>
      <c r="E1231" s="261"/>
      <c r="F1231" s="261"/>
      <c r="G1231" s="261"/>
      <c r="H1231" s="261"/>
      <c r="I1231" s="261"/>
      <c r="J1231" s="261"/>
      <c r="K1231" s="261"/>
      <c r="L1231" s="33"/>
      <c r="M1231" s="261"/>
      <c r="N1231" s="638"/>
      <c r="O1231" s="638"/>
      <c r="P1231" s="34"/>
      <c r="Q1231" s="35"/>
      <c r="R1231" s="36"/>
      <c r="S1231" s="37"/>
      <c r="T1231" s="21"/>
      <c r="U1231" s="495"/>
      <c r="V1231" s="38"/>
      <c r="W1231" s="21"/>
      <c r="X1231" s="21"/>
      <c r="Y1231" s="21"/>
      <c r="Z1231" s="779"/>
      <c r="AA1231" s="21"/>
      <c r="AB1231" s="30"/>
      <c r="AC1231" s="30"/>
      <c r="AD1231" s="30"/>
      <c r="AE1231" s="13"/>
      <c r="AF1231" s="13"/>
      <c r="AG1231" s="13"/>
      <c r="AH1231" s="13"/>
      <c r="AI1231" s="13"/>
      <c r="AJ1231" s="13"/>
      <c r="AK1231" s="13"/>
      <c r="AL1231" s="13"/>
      <c r="AM1231" s="13"/>
      <c r="AN1231" s="30"/>
      <c r="AO1231" s="31"/>
      <c r="AP1231" s="39"/>
      <c r="AQ1231" s="39"/>
      <c r="AR1231" s="31"/>
      <c r="AS1231" s="39"/>
      <c r="AT1231" s="39"/>
      <c r="AU1231" s="39"/>
      <c r="AV1231" s="39"/>
      <c r="AW1231" s="39"/>
      <c r="AX1231" s="13"/>
      <c r="AY1231" s="13"/>
      <c r="AZ1231" s="13"/>
      <c r="BA1231" s="13"/>
      <c r="BB1231" s="291"/>
      <c r="BC1231" s="302"/>
      <c r="BI1231" s="287"/>
    </row>
    <row r="1232" spans="1:61" s="282" customFormat="1">
      <c r="A1232" s="31"/>
      <c r="B1232" s="31"/>
      <c r="C1232" s="166"/>
      <c r="D1232" s="261"/>
      <c r="E1232" s="261"/>
      <c r="F1232" s="261"/>
      <c r="G1232" s="261"/>
      <c r="H1232" s="261"/>
      <c r="I1232" s="261"/>
      <c r="J1232" s="261"/>
      <c r="K1232" s="261"/>
      <c r="L1232" s="33"/>
      <c r="M1232" s="261"/>
      <c r="N1232" s="638"/>
      <c r="O1232" s="638"/>
      <c r="P1232" s="34"/>
      <c r="Q1232" s="35"/>
      <c r="R1232" s="36"/>
      <c r="S1232" s="37"/>
      <c r="T1232" s="21"/>
      <c r="U1232" s="495"/>
      <c r="V1232" s="38"/>
      <c r="W1232" s="21"/>
      <c r="X1232" s="21"/>
      <c r="Y1232" s="21"/>
      <c r="Z1232" s="779"/>
      <c r="AA1232" s="21"/>
      <c r="AB1232" s="30"/>
      <c r="AC1232" s="30"/>
      <c r="AD1232" s="30"/>
      <c r="AE1232" s="13"/>
      <c r="AF1232" s="13"/>
      <c r="AG1232" s="13"/>
      <c r="AH1232" s="13"/>
      <c r="AI1232" s="13"/>
      <c r="AJ1232" s="13"/>
      <c r="AK1232" s="13"/>
      <c r="AL1232" s="13"/>
      <c r="AM1232" s="13"/>
      <c r="AN1232" s="30"/>
      <c r="AO1232" s="31"/>
      <c r="AP1232" s="39"/>
      <c r="AQ1232" s="39"/>
      <c r="AR1232" s="31"/>
      <c r="AS1232" s="39"/>
      <c r="AT1232" s="39"/>
      <c r="AU1232" s="39"/>
      <c r="AV1232" s="39"/>
      <c r="AW1232" s="39"/>
      <c r="AX1232" s="13"/>
      <c r="AY1232" s="13"/>
      <c r="AZ1232" s="13"/>
      <c r="BA1232" s="13"/>
      <c r="BB1232" s="291"/>
      <c r="BC1232" s="302"/>
      <c r="BI1232" s="287"/>
    </row>
    <row r="1233" spans="1:61" s="282" customFormat="1">
      <c r="A1233" s="31"/>
      <c r="B1233" s="31"/>
      <c r="C1233" s="166"/>
      <c r="D1233" s="261"/>
      <c r="E1233" s="261"/>
      <c r="F1233" s="261"/>
      <c r="G1233" s="261"/>
      <c r="H1233" s="261"/>
      <c r="I1233" s="261"/>
      <c r="J1233" s="261"/>
      <c r="K1233" s="261"/>
      <c r="L1233" s="33"/>
      <c r="M1233" s="261"/>
      <c r="N1233" s="638"/>
      <c r="O1233" s="638"/>
      <c r="P1233" s="34"/>
      <c r="Q1233" s="35"/>
      <c r="R1233" s="36"/>
      <c r="S1233" s="37"/>
      <c r="T1233" s="21"/>
      <c r="U1233" s="495"/>
      <c r="V1233" s="38"/>
      <c r="W1233" s="21"/>
      <c r="X1233" s="21"/>
      <c r="Y1233" s="21"/>
      <c r="Z1233" s="779"/>
      <c r="AA1233" s="21"/>
      <c r="AB1233" s="30"/>
      <c r="AC1233" s="30"/>
      <c r="AD1233" s="30"/>
      <c r="AE1233" s="13"/>
      <c r="AF1233" s="13"/>
      <c r="AG1233" s="13"/>
      <c r="AH1233" s="13"/>
      <c r="AI1233" s="13"/>
      <c r="AJ1233" s="13"/>
      <c r="AK1233" s="13"/>
      <c r="AL1233" s="13"/>
      <c r="AM1233" s="13"/>
      <c r="AN1233" s="30"/>
      <c r="AO1233" s="31"/>
      <c r="AP1233" s="39"/>
      <c r="AQ1233" s="39"/>
      <c r="AR1233" s="31"/>
      <c r="AS1233" s="39"/>
      <c r="AT1233" s="39"/>
      <c r="AU1233" s="39"/>
      <c r="AV1233" s="39"/>
      <c r="AW1233" s="39"/>
      <c r="AX1233" s="13"/>
      <c r="AY1233" s="13"/>
      <c r="AZ1233" s="13"/>
      <c r="BA1233" s="13"/>
      <c r="BB1233" s="291"/>
      <c r="BC1233" s="302"/>
      <c r="BI1233" s="287"/>
    </row>
    <row r="1234" spans="1:61" s="282" customFormat="1">
      <c r="A1234" s="31"/>
      <c r="B1234" s="31"/>
      <c r="C1234" s="166"/>
      <c r="D1234" s="261"/>
      <c r="E1234" s="261"/>
      <c r="F1234" s="261"/>
      <c r="G1234" s="261"/>
      <c r="H1234" s="261"/>
      <c r="I1234" s="261"/>
      <c r="J1234" s="261"/>
      <c r="K1234" s="261"/>
      <c r="L1234" s="33"/>
      <c r="M1234" s="261"/>
      <c r="N1234" s="638"/>
      <c r="O1234" s="638"/>
      <c r="P1234" s="34"/>
      <c r="Q1234" s="35"/>
      <c r="R1234" s="36"/>
      <c r="S1234" s="37"/>
      <c r="T1234" s="21"/>
      <c r="U1234" s="495"/>
      <c r="V1234" s="38"/>
      <c r="W1234" s="21"/>
      <c r="X1234" s="21"/>
      <c r="Y1234" s="21"/>
      <c r="Z1234" s="779"/>
      <c r="AA1234" s="21"/>
      <c r="AB1234" s="30"/>
      <c r="AC1234" s="30"/>
      <c r="AD1234" s="30"/>
      <c r="AE1234" s="13"/>
      <c r="AF1234" s="13"/>
      <c r="AG1234" s="13"/>
      <c r="AH1234" s="13"/>
      <c r="AI1234" s="13"/>
      <c r="AJ1234" s="13"/>
      <c r="AK1234" s="13"/>
      <c r="AL1234" s="13"/>
      <c r="AM1234" s="13"/>
      <c r="AN1234" s="30"/>
      <c r="AO1234" s="31"/>
      <c r="AP1234" s="39"/>
      <c r="AQ1234" s="39"/>
      <c r="AR1234" s="31"/>
      <c r="AS1234" s="39"/>
      <c r="AT1234" s="39"/>
      <c r="AU1234" s="39"/>
      <c r="AV1234" s="39"/>
      <c r="AW1234" s="39"/>
      <c r="AX1234" s="13"/>
      <c r="AY1234" s="13"/>
      <c r="AZ1234" s="13"/>
      <c r="BA1234" s="13"/>
      <c r="BB1234" s="291"/>
      <c r="BC1234" s="302"/>
      <c r="BI1234" s="287"/>
    </row>
    <row r="1235" spans="1:61" s="282" customFormat="1">
      <c r="A1235" s="31"/>
      <c r="B1235" s="31"/>
      <c r="C1235" s="166"/>
      <c r="D1235" s="261"/>
      <c r="E1235" s="261"/>
      <c r="F1235" s="261"/>
      <c r="G1235" s="261"/>
      <c r="H1235" s="261"/>
      <c r="I1235" s="261"/>
      <c r="J1235" s="261"/>
      <c r="K1235" s="261"/>
      <c r="L1235" s="33"/>
      <c r="M1235" s="261"/>
      <c r="N1235" s="638"/>
      <c r="O1235" s="638"/>
      <c r="P1235" s="34"/>
      <c r="Q1235" s="35"/>
      <c r="R1235" s="36"/>
      <c r="S1235" s="37"/>
      <c r="T1235" s="21"/>
      <c r="U1235" s="495"/>
      <c r="V1235" s="38"/>
      <c r="W1235" s="21"/>
      <c r="X1235" s="21"/>
      <c r="Y1235" s="21"/>
      <c r="Z1235" s="779"/>
      <c r="AA1235" s="21"/>
      <c r="AB1235" s="30"/>
      <c r="AC1235" s="30"/>
      <c r="AD1235" s="30"/>
      <c r="AE1235" s="13"/>
      <c r="AF1235" s="13"/>
      <c r="AG1235" s="13"/>
      <c r="AH1235" s="13"/>
      <c r="AI1235" s="13"/>
      <c r="AJ1235" s="13"/>
      <c r="AK1235" s="13"/>
      <c r="AL1235" s="13"/>
      <c r="AM1235" s="13"/>
      <c r="AN1235" s="30"/>
      <c r="AO1235" s="31"/>
      <c r="AP1235" s="39"/>
      <c r="AQ1235" s="39"/>
      <c r="AR1235" s="31"/>
      <c r="AS1235" s="39"/>
      <c r="AT1235" s="39"/>
      <c r="AU1235" s="39"/>
      <c r="AV1235" s="39"/>
      <c r="AW1235" s="39"/>
      <c r="AX1235" s="13"/>
      <c r="AY1235" s="13"/>
      <c r="AZ1235" s="13"/>
      <c r="BA1235" s="13"/>
      <c r="BB1235" s="291"/>
      <c r="BC1235" s="302"/>
      <c r="BI1235" s="287"/>
    </row>
    <row r="1236" spans="1:61" s="282" customFormat="1">
      <c r="A1236" s="31"/>
      <c r="B1236" s="31"/>
      <c r="C1236" s="166"/>
      <c r="D1236" s="261"/>
      <c r="E1236" s="261"/>
      <c r="F1236" s="261"/>
      <c r="G1236" s="261"/>
      <c r="H1236" s="261"/>
      <c r="I1236" s="261"/>
      <c r="J1236" s="261"/>
      <c r="K1236" s="261"/>
      <c r="L1236" s="33"/>
      <c r="M1236" s="261"/>
      <c r="N1236" s="638"/>
      <c r="O1236" s="638"/>
      <c r="P1236" s="34"/>
      <c r="Q1236" s="35"/>
      <c r="R1236" s="36"/>
      <c r="S1236" s="37"/>
      <c r="T1236" s="21"/>
      <c r="U1236" s="495"/>
      <c r="V1236" s="38"/>
      <c r="W1236" s="21"/>
      <c r="X1236" s="21"/>
      <c r="Y1236" s="21"/>
      <c r="Z1236" s="779"/>
      <c r="AA1236" s="21"/>
      <c r="AB1236" s="30"/>
      <c r="AC1236" s="30"/>
      <c r="AD1236" s="30"/>
      <c r="AE1236" s="13"/>
      <c r="AF1236" s="13"/>
      <c r="AG1236" s="13"/>
      <c r="AH1236" s="13"/>
      <c r="AI1236" s="13"/>
      <c r="AJ1236" s="13"/>
      <c r="AK1236" s="13"/>
      <c r="AL1236" s="13"/>
      <c r="AM1236" s="13"/>
      <c r="AN1236" s="30"/>
      <c r="AO1236" s="31"/>
      <c r="AP1236" s="39"/>
      <c r="AQ1236" s="39"/>
      <c r="AR1236" s="31"/>
      <c r="AS1236" s="39"/>
      <c r="AT1236" s="39"/>
      <c r="AU1236" s="39"/>
      <c r="AV1236" s="39"/>
      <c r="AW1236" s="39"/>
      <c r="AX1236" s="13"/>
      <c r="AY1236" s="13"/>
      <c r="AZ1236" s="13"/>
      <c r="BA1236" s="13"/>
      <c r="BB1236" s="291"/>
      <c r="BC1236" s="302"/>
      <c r="BI1236" s="287"/>
    </row>
    <row r="1237" spans="1:61" s="282" customFormat="1">
      <c r="A1237" s="31"/>
      <c r="B1237" s="31"/>
      <c r="C1237" s="166"/>
      <c r="D1237" s="261"/>
      <c r="E1237" s="261"/>
      <c r="F1237" s="261"/>
      <c r="G1237" s="261"/>
      <c r="H1237" s="261"/>
      <c r="I1237" s="261"/>
      <c r="J1237" s="261"/>
      <c r="K1237" s="261"/>
      <c r="L1237" s="33"/>
      <c r="M1237" s="261"/>
      <c r="N1237" s="638"/>
      <c r="O1237" s="638"/>
      <c r="P1237" s="34"/>
      <c r="Q1237" s="35"/>
      <c r="R1237" s="36"/>
      <c r="S1237" s="37"/>
      <c r="T1237" s="21"/>
      <c r="U1237" s="495"/>
      <c r="V1237" s="38"/>
      <c r="W1237" s="21"/>
      <c r="X1237" s="21"/>
      <c r="Y1237" s="21"/>
      <c r="Z1237" s="779"/>
      <c r="AA1237" s="21"/>
      <c r="AB1237" s="30"/>
      <c r="AC1237" s="30"/>
      <c r="AD1237" s="30"/>
      <c r="AE1237" s="13"/>
      <c r="AF1237" s="13"/>
      <c r="AG1237" s="13"/>
      <c r="AH1237" s="13"/>
      <c r="AI1237" s="13"/>
      <c r="AJ1237" s="13"/>
      <c r="AK1237" s="13"/>
      <c r="AL1237" s="13"/>
      <c r="AM1237" s="13"/>
      <c r="AN1237" s="30"/>
      <c r="AO1237" s="31"/>
      <c r="AP1237" s="39"/>
      <c r="AQ1237" s="39"/>
      <c r="AR1237" s="31"/>
      <c r="AS1237" s="39"/>
      <c r="AT1237" s="39"/>
      <c r="AU1237" s="39"/>
      <c r="AV1237" s="39"/>
      <c r="AW1237" s="39"/>
      <c r="AX1237" s="13"/>
      <c r="AY1237" s="13"/>
      <c r="AZ1237" s="13"/>
      <c r="BA1237" s="13"/>
      <c r="BB1237" s="291"/>
      <c r="BC1237" s="302"/>
      <c r="BI1237" s="287"/>
    </row>
    <row r="1238" spans="1:61" s="282" customFormat="1">
      <c r="A1238" s="31"/>
      <c r="B1238" s="31"/>
      <c r="C1238" s="166"/>
      <c r="D1238" s="261"/>
      <c r="E1238" s="261"/>
      <c r="F1238" s="261"/>
      <c r="G1238" s="261"/>
      <c r="H1238" s="261"/>
      <c r="I1238" s="261"/>
      <c r="J1238" s="261"/>
      <c r="K1238" s="261"/>
      <c r="L1238" s="33"/>
      <c r="M1238" s="261"/>
      <c r="N1238" s="638"/>
      <c r="O1238" s="638"/>
      <c r="P1238" s="34"/>
      <c r="Q1238" s="35"/>
      <c r="R1238" s="36"/>
      <c r="S1238" s="37"/>
      <c r="T1238" s="21"/>
      <c r="U1238" s="495"/>
      <c r="V1238" s="38"/>
      <c r="W1238" s="21"/>
      <c r="X1238" s="21"/>
      <c r="Y1238" s="21"/>
      <c r="Z1238" s="779"/>
      <c r="AA1238" s="21"/>
      <c r="AB1238" s="30"/>
      <c r="AC1238" s="30"/>
      <c r="AD1238" s="30"/>
      <c r="AE1238" s="13"/>
      <c r="AF1238" s="13"/>
      <c r="AG1238" s="13"/>
      <c r="AH1238" s="13"/>
      <c r="AI1238" s="13"/>
      <c r="AJ1238" s="13"/>
      <c r="AK1238" s="13"/>
      <c r="AL1238" s="13"/>
      <c r="AM1238" s="13"/>
      <c r="AN1238" s="30"/>
      <c r="AO1238" s="31"/>
      <c r="AP1238" s="39"/>
      <c r="AQ1238" s="39"/>
      <c r="AR1238" s="31"/>
      <c r="AS1238" s="39"/>
      <c r="AT1238" s="39"/>
      <c r="AU1238" s="39"/>
      <c r="AV1238" s="39"/>
      <c r="AW1238" s="39"/>
      <c r="AX1238" s="13"/>
      <c r="AY1238" s="13"/>
      <c r="AZ1238" s="13"/>
      <c r="BA1238" s="13"/>
      <c r="BB1238" s="291"/>
      <c r="BC1238" s="302"/>
      <c r="BI1238" s="287"/>
    </row>
    <row r="1239" spans="1:61" s="282" customFormat="1">
      <c r="A1239" s="31"/>
      <c r="B1239" s="31"/>
      <c r="C1239" s="166"/>
      <c r="D1239" s="261"/>
      <c r="E1239" s="261"/>
      <c r="F1239" s="261"/>
      <c r="G1239" s="261"/>
      <c r="H1239" s="261"/>
      <c r="I1239" s="261"/>
      <c r="J1239" s="261"/>
      <c r="K1239" s="261"/>
      <c r="L1239" s="33"/>
      <c r="M1239" s="261"/>
      <c r="N1239" s="638"/>
      <c r="O1239" s="638"/>
      <c r="P1239" s="34"/>
      <c r="Q1239" s="35"/>
      <c r="R1239" s="36"/>
      <c r="S1239" s="37"/>
      <c r="T1239" s="21"/>
      <c r="U1239" s="495"/>
      <c r="V1239" s="38"/>
      <c r="W1239" s="21"/>
      <c r="X1239" s="21"/>
      <c r="Y1239" s="21"/>
      <c r="Z1239" s="779"/>
      <c r="AA1239" s="21"/>
      <c r="AB1239" s="30"/>
      <c r="AC1239" s="30"/>
      <c r="AD1239" s="30"/>
      <c r="AE1239" s="13"/>
      <c r="AF1239" s="13"/>
      <c r="AG1239" s="13"/>
      <c r="AH1239" s="13"/>
      <c r="AI1239" s="13"/>
      <c r="AJ1239" s="13"/>
      <c r="AK1239" s="13"/>
      <c r="AL1239" s="13"/>
      <c r="AM1239" s="13"/>
      <c r="AN1239" s="30"/>
      <c r="AO1239" s="31"/>
      <c r="AP1239" s="39"/>
      <c r="AQ1239" s="39"/>
      <c r="AR1239" s="31"/>
      <c r="AS1239" s="39"/>
      <c r="AT1239" s="39"/>
      <c r="AU1239" s="39"/>
      <c r="AV1239" s="39"/>
      <c r="AW1239" s="39"/>
      <c r="AX1239" s="13"/>
      <c r="AY1239" s="13"/>
      <c r="AZ1239" s="13"/>
      <c r="BA1239" s="13"/>
      <c r="BB1239" s="291"/>
      <c r="BC1239" s="302"/>
      <c r="BI1239" s="287"/>
    </row>
    <row r="1240" spans="1:61" s="282" customFormat="1">
      <c r="A1240" s="31"/>
      <c r="B1240" s="31"/>
      <c r="C1240" s="166"/>
      <c r="D1240" s="261"/>
      <c r="E1240" s="261"/>
      <c r="F1240" s="261"/>
      <c r="G1240" s="261"/>
      <c r="H1240" s="261"/>
      <c r="I1240" s="261"/>
      <c r="J1240" s="261"/>
      <c r="K1240" s="261"/>
      <c r="L1240" s="33"/>
      <c r="M1240" s="261"/>
      <c r="N1240" s="638"/>
      <c r="O1240" s="638"/>
      <c r="P1240" s="34"/>
      <c r="Q1240" s="35"/>
      <c r="R1240" s="36"/>
      <c r="S1240" s="37"/>
      <c r="T1240" s="21"/>
      <c r="U1240" s="495"/>
      <c r="V1240" s="38"/>
      <c r="W1240" s="21"/>
      <c r="X1240" s="21"/>
      <c r="Y1240" s="21"/>
      <c r="Z1240" s="779"/>
      <c r="AA1240" s="21"/>
      <c r="AB1240" s="30"/>
      <c r="AC1240" s="30"/>
      <c r="AD1240" s="30"/>
      <c r="AE1240" s="13"/>
      <c r="AF1240" s="13"/>
      <c r="AG1240" s="13"/>
      <c r="AH1240" s="13"/>
      <c r="AI1240" s="13"/>
      <c r="AJ1240" s="13"/>
      <c r="AK1240" s="13"/>
      <c r="AL1240" s="13"/>
      <c r="AM1240" s="13"/>
      <c r="AN1240" s="30"/>
      <c r="AO1240" s="31"/>
      <c r="AP1240" s="39"/>
      <c r="AQ1240" s="39"/>
      <c r="AR1240" s="31"/>
      <c r="AS1240" s="39"/>
      <c r="AT1240" s="39"/>
      <c r="AU1240" s="39"/>
      <c r="AV1240" s="39"/>
      <c r="AW1240" s="39"/>
      <c r="AX1240" s="13"/>
      <c r="AY1240" s="13"/>
      <c r="AZ1240" s="13"/>
      <c r="BA1240" s="13"/>
      <c r="BB1240" s="291"/>
      <c r="BC1240" s="302"/>
      <c r="BI1240" s="287"/>
    </row>
    <row r="1241" spans="1:61" s="282" customFormat="1">
      <c r="A1241" s="31"/>
      <c r="B1241" s="31"/>
      <c r="C1241" s="166"/>
      <c r="D1241" s="261"/>
      <c r="E1241" s="261"/>
      <c r="F1241" s="261"/>
      <c r="G1241" s="261"/>
      <c r="H1241" s="261"/>
      <c r="I1241" s="261"/>
      <c r="J1241" s="261"/>
      <c r="K1241" s="261"/>
      <c r="L1241" s="33"/>
      <c r="M1241" s="261"/>
      <c r="N1241" s="638"/>
      <c r="O1241" s="638"/>
      <c r="P1241" s="34"/>
      <c r="Q1241" s="35"/>
      <c r="R1241" s="36"/>
      <c r="S1241" s="37"/>
      <c r="T1241" s="21"/>
      <c r="U1241" s="495"/>
      <c r="V1241" s="38"/>
      <c r="W1241" s="21"/>
      <c r="X1241" s="21"/>
      <c r="Y1241" s="21"/>
      <c r="Z1241" s="779"/>
      <c r="AA1241" s="21"/>
      <c r="AB1241" s="30"/>
      <c r="AC1241" s="30"/>
      <c r="AD1241" s="30"/>
      <c r="AE1241" s="13"/>
      <c r="AF1241" s="13"/>
      <c r="AG1241" s="13"/>
      <c r="AH1241" s="13"/>
      <c r="AI1241" s="13"/>
      <c r="AJ1241" s="13"/>
      <c r="AK1241" s="13"/>
      <c r="AL1241" s="13"/>
      <c r="AM1241" s="13"/>
      <c r="AN1241" s="30"/>
      <c r="AO1241" s="31"/>
      <c r="AP1241" s="39"/>
      <c r="AQ1241" s="39"/>
      <c r="AR1241" s="31"/>
      <c r="AS1241" s="39"/>
      <c r="AT1241" s="39"/>
      <c r="AU1241" s="39"/>
      <c r="AV1241" s="39"/>
      <c r="AW1241" s="39"/>
      <c r="AX1241" s="13"/>
      <c r="AY1241" s="13"/>
      <c r="AZ1241" s="13"/>
      <c r="BA1241" s="13"/>
      <c r="BB1241" s="291"/>
      <c r="BC1241" s="302"/>
      <c r="BI1241" s="287"/>
    </row>
    <row r="1242" spans="1:61" s="282" customFormat="1">
      <c r="A1242" s="31"/>
      <c r="B1242" s="31"/>
      <c r="C1242" s="166"/>
      <c r="D1242" s="261"/>
      <c r="E1242" s="261"/>
      <c r="F1242" s="261"/>
      <c r="G1242" s="261"/>
      <c r="H1242" s="261"/>
      <c r="I1242" s="261"/>
      <c r="J1242" s="261"/>
      <c r="K1242" s="261"/>
      <c r="L1242" s="33"/>
      <c r="M1242" s="261"/>
      <c r="N1242" s="638"/>
      <c r="O1242" s="638"/>
      <c r="P1242" s="34"/>
      <c r="Q1242" s="35"/>
      <c r="R1242" s="36"/>
      <c r="S1242" s="37"/>
      <c r="T1242" s="21"/>
      <c r="U1242" s="495"/>
      <c r="V1242" s="38"/>
      <c r="W1242" s="21"/>
      <c r="X1242" s="21"/>
      <c r="Y1242" s="21"/>
      <c r="Z1242" s="779"/>
      <c r="AA1242" s="21"/>
      <c r="AB1242" s="30"/>
      <c r="AC1242" s="30"/>
      <c r="AD1242" s="30"/>
      <c r="AE1242" s="13"/>
      <c r="AF1242" s="13"/>
      <c r="AG1242" s="13"/>
      <c r="AH1242" s="13"/>
      <c r="AI1242" s="13"/>
      <c r="AJ1242" s="13"/>
      <c r="AK1242" s="13"/>
      <c r="AL1242" s="13"/>
      <c r="AM1242" s="13"/>
      <c r="AN1242" s="30"/>
      <c r="AO1242" s="31"/>
      <c r="AP1242" s="39"/>
      <c r="AQ1242" s="39"/>
      <c r="AR1242" s="31"/>
      <c r="AS1242" s="39"/>
      <c r="AT1242" s="39"/>
      <c r="AU1242" s="39"/>
      <c r="AV1242" s="39"/>
      <c r="AW1242" s="39"/>
      <c r="AX1242" s="13"/>
      <c r="AY1242" s="13"/>
      <c r="AZ1242" s="13"/>
      <c r="BA1242" s="13"/>
      <c r="BB1242" s="291"/>
      <c r="BC1242" s="302"/>
      <c r="BI1242" s="287"/>
    </row>
    <row r="1243" spans="1:61" s="282" customFormat="1">
      <c r="A1243" s="31"/>
      <c r="B1243" s="31"/>
      <c r="C1243" s="166"/>
      <c r="D1243" s="261"/>
      <c r="E1243" s="261"/>
      <c r="F1243" s="261"/>
      <c r="G1243" s="261"/>
      <c r="H1243" s="261"/>
      <c r="I1243" s="261"/>
      <c r="J1243" s="261"/>
      <c r="K1243" s="261"/>
      <c r="L1243" s="33"/>
      <c r="M1243" s="261"/>
      <c r="N1243" s="638"/>
      <c r="O1243" s="638"/>
      <c r="P1243" s="34"/>
      <c r="Q1243" s="35"/>
      <c r="R1243" s="36"/>
      <c r="S1243" s="37"/>
      <c r="T1243" s="21"/>
      <c r="U1243" s="495"/>
      <c r="V1243" s="38"/>
      <c r="W1243" s="21"/>
      <c r="X1243" s="21"/>
      <c r="Y1243" s="21"/>
      <c r="Z1243" s="779"/>
      <c r="AA1243" s="21"/>
      <c r="AB1243" s="30"/>
      <c r="AC1243" s="30"/>
      <c r="AD1243" s="30"/>
      <c r="AE1243" s="13"/>
      <c r="AF1243" s="13"/>
      <c r="AG1243" s="13"/>
      <c r="AH1243" s="13"/>
      <c r="AI1243" s="13"/>
      <c r="AJ1243" s="13"/>
      <c r="AK1243" s="13"/>
      <c r="AL1243" s="13"/>
      <c r="AM1243" s="13"/>
      <c r="AN1243" s="30"/>
      <c r="AO1243" s="31"/>
      <c r="AP1243" s="39"/>
      <c r="AQ1243" s="39"/>
      <c r="AR1243" s="31"/>
      <c r="AS1243" s="39"/>
      <c r="AT1243" s="39"/>
      <c r="AU1243" s="39"/>
      <c r="AV1243" s="39"/>
      <c r="AW1243" s="39"/>
      <c r="AX1243" s="13"/>
      <c r="AY1243" s="13"/>
      <c r="AZ1243" s="13"/>
      <c r="BA1243" s="13"/>
      <c r="BB1243" s="291"/>
      <c r="BC1243" s="302"/>
      <c r="BI1243" s="287"/>
    </row>
    <row r="1244" spans="1:61" s="282" customFormat="1">
      <c r="A1244" s="31"/>
      <c r="B1244" s="31"/>
      <c r="C1244" s="166"/>
      <c r="D1244" s="261"/>
      <c r="E1244" s="261"/>
      <c r="F1244" s="261"/>
      <c r="G1244" s="261"/>
      <c r="H1244" s="261"/>
      <c r="I1244" s="261"/>
      <c r="J1244" s="261"/>
      <c r="K1244" s="261"/>
      <c r="L1244" s="33"/>
      <c r="M1244" s="261"/>
      <c r="N1244" s="638"/>
      <c r="O1244" s="638"/>
      <c r="P1244" s="34"/>
      <c r="Q1244" s="35"/>
      <c r="R1244" s="36"/>
      <c r="S1244" s="37"/>
      <c r="T1244" s="21"/>
      <c r="U1244" s="495"/>
      <c r="V1244" s="38"/>
      <c r="W1244" s="21"/>
      <c r="X1244" s="21"/>
      <c r="Y1244" s="21"/>
      <c r="Z1244" s="779"/>
      <c r="AA1244" s="21"/>
      <c r="AB1244" s="30"/>
      <c r="AC1244" s="30"/>
      <c r="AD1244" s="30"/>
      <c r="AE1244" s="13"/>
      <c r="AF1244" s="13"/>
      <c r="AG1244" s="13"/>
      <c r="AH1244" s="13"/>
      <c r="AI1244" s="13"/>
      <c r="AJ1244" s="13"/>
      <c r="AK1244" s="13"/>
      <c r="AL1244" s="13"/>
      <c r="AM1244" s="13"/>
      <c r="AN1244" s="30"/>
      <c r="AO1244" s="31"/>
      <c r="AP1244" s="39"/>
      <c r="AQ1244" s="39"/>
      <c r="AR1244" s="31"/>
      <c r="AS1244" s="39"/>
      <c r="AT1244" s="39"/>
      <c r="AU1244" s="39"/>
      <c r="AV1244" s="39"/>
      <c r="AW1244" s="39"/>
      <c r="AX1244" s="13"/>
      <c r="AY1244" s="13"/>
      <c r="AZ1244" s="13"/>
      <c r="BA1244" s="13"/>
      <c r="BB1244" s="291"/>
      <c r="BC1244" s="302"/>
      <c r="BI1244" s="287"/>
    </row>
    <row r="1245" spans="1:61" s="282" customFormat="1">
      <c r="A1245" s="31"/>
      <c r="B1245" s="31"/>
      <c r="C1245" s="166"/>
      <c r="D1245" s="261"/>
      <c r="E1245" s="261"/>
      <c r="F1245" s="261"/>
      <c r="G1245" s="261"/>
      <c r="H1245" s="261"/>
      <c r="I1245" s="261"/>
      <c r="J1245" s="261"/>
      <c r="K1245" s="261"/>
      <c r="L1245" s="33"/>
      <c r="M1245" s="261"/>
      <c r="N1245" s="638"/>
      <c r="O1245" s="638"/>
      <c r="P1245" s="34"/>
      <c r="Q1245" s="35"/>
      <c r="R1245" s="36"/>
      <c r="S1245" s="37"/>
      <c r="T1245" s="21"/>
      <c r="U1245" s="495"/>
      <c r="V1245" s="38"/>
      <c r="W1245" s="21"/>
      <c r="X1245" s="21"/>
      <c r="Y1245" s="21"/>
      <c r="Z1245" s="779"/>
      <c r="AA1245" s="21"/>
      <c r="AB1245" s="30"/>
      <c r="AC1245" s="30"/>
      <c r="AD1245" s="30"/>
      <c r="AE1245" s="13"/>
      <c r="AF1245" s="13"/>
      <c r="AG1245" s="13"/>
      <c r="AH1245" s="13"/>
      <c r="AI1245" s="13"/>
      <c r="AJ1245" s="13"/>
      <c r="AK1245" s="13"/>
      <c r="AL1245" s="13"/>
      <c r="AM1245" s="13"/>
      <c r="AN1245" s="30"/>
      <c r="AO1245" s="31"/>
      <c r="AP1245" s="39"/>
      <c r="AQ1245" s="39"/>
      <c r="AR1245" s="31"/>
      <c r="AS1245" s="39"/>
      <c r="AT1245" s="39"/>
      <c r="AU1245" s="39"/>
      <c r="AV1245" s="39"/>
      <c r="AW1245" s="39"/>
      <c r="AX1245" s="13"/>
      <c r="AY1245" s="13"/>
      <c r="AZ1245" s="13"/>
      <c r="BA1245" s="13"/>
      <c r="BB1245" s="291"/>
      <c r="BC1245" s="302"/>
      <c r="BI1245" s="287"/>
    </row>
    <row r="1246" spans="1:61" s="282" customFormat="1">
      <c r="A1246" s="31"/>
      <c r="B1246" s="31"/>
      <c r="C1246" s="166"/>
      <c r="D1246" s="261"/>
      <c r="E1246" s="261"/>
      <c r="F1246" s="261"/>
      <c r="G1246" s="261"/>
      <c r="H1246" s="261"/>
      <c r="I1246" s="261"/>
      <c r="J1246" s="261"/>
      <c r="K1246" s="261"/>
      <c r="L1246" s="33"/>
      <c r="M1246" s="261"/>
      <c r="N1246" s="638"/>
      <c r="O1246" s="638"/>
      <c r="P1246" s="34"/>
      <c r="Q1246" s="35"/>
      <c r="R1246" s="36"/>
      <c r="S1246" s="37"/>
      <c r="T1246" s="21"/>
      <c r="U1246" s="495"/>
      <c r="V1246" s="38"/>
      <c r="W1246" s="21"/>
      <c r="X1246" s="21"/>
      <c r="Y1246" s="21"/>
      <c r="Z1246" s="779"/>
      <c r="AA1246" s="21"/>
      <c r="AB1246" s="30"/>
      <c r="AC1246" s="30"/>
      <c r="AD1246" s="30"/>
      <c r="AE1246" s="13"/>
      <c r="AF1246" s="13"/>
      <c r="AG1246" s="13"/>
      <c r="AH1246" s="13"/>
      <c r="AI1246" s="13"/>
      <c r="AJ1246" s="13"/>
      <c r="AK1246" s="13"/>
      <c r="AL1246" s="13"/>
      <c r="AM1246" s="13"/>
      <c r="AN1246" s="30"/>
      <c r="AO1246" s="31"/>
      <c r="AP1246" s="39"/>
      <c r="AQ1246" s="39"/>
      <c r="AR1246" s="31"/>
      <c r="AS1246" s="39"/>
      <c r="AT1246" s="39"/>
      <c r="AU1246" s="39"/>
      <c r="AV1246" s="39"/>
      <c r="AW1246" s="39"/>
      <c r="AX1246" s="13"/>
      <c r="AY1246" s="13"/>
      <c r="AZ1246" s="13"/>
      <c r="BA1246" s="13"/>
      <c r="BB1246" s="291"/>
      <c r="BC1246" s="302"/>
      <c r="BI1246" s="287"/>
    </row>
    <row r="1247" spans="1:61" s="282" customFormat="1">
      <c r="A1247" s="31"/>
      <c r="B1247" s="31"/>
      <c r="C1247" s="166"/>
      <c r="D1247" s="261"/>
      <c r="E1247" s="261"/>
      <c r="F1247" s="261"/>
      <c r="G1247" s="261"/>
      <c r="H1247" s="261"/>
      <c r="I1247" s="261"/>
      <c r="J1247" s="261"/>
      <c r="K1247" s="261"/>
      <c r="L1247" s="33"/>
      <c r="M1247" s="261"/>
      <c r="N1247" s="638"/>
      <c r="O1247" s="638"/>
      <c r="P1247" s="34"/>
      <c r="Q1247" s="35"/>
      <c r="R1247" s="36"/>
      <c r="S1247" s="37"/>
      <c r="T1247" s="21"/>
      <c r="U1247" s="495"/>
      <c r="V1247" s="38"/>
      <c r="W1247" s="21"/>
      <c r="X1247" s="21"/>
      <c r="Y1247" s="21"/>
      <c r="Z1247" s="779"/>
      <c r="AA1247" s="21"/>
      <c r="AB1247" s="30"/>
      <c r="AC1247" s="30"/>
      <c r="AD1247" s="30"/>
      <c r="AE1247" s="13"/>
      <c r="AF1247" s="13"/>
      <c r="AG1247" s="13"/>
      <c r="AH1247" s="13"/>
      <c r="AI1247" s="13"/>
      <c r="AJ1247" s="13"/>
      <c r="AK1247" s="13"/>
      <c r="AL1247" s="13"/>
      <c r="AM1247" s="13"/>
      <c r="AN1247" s="30"/>
      <c r="AO1247" s="31"/>
      <c r="AP1247" s="39"/>
      <c r="AQ1247" s="39"/>
      <c r="AR1247" s="31"/>
      <c r="AS1247" s="39"/>
      <c r="AT1247" s="39"/>
      <c r="AU1247" s="39"/>
      <c r="AV1247" s="39"/>
      <c r="AW1247" s="39"/>
      <c r="AX1247" s="13"/>
      <c r="AY1247" s="13"/>
      <c r="AZ1247" s="13"/>
      <c r="BA1247" s="13"/>
      <c r="BB1247" s="291"/>
      <c r="BC1247" s="302"/>
      <c r="BI1247" s="287"/>
    </row>
    <row r="1248" spans="1:61" s="282" customFormat="1">
      <c r="A1248" s="31"/>
      <c r="B1248" s="31"/>
      <c r="C1248" s="166"/>
      <c r="D1248" s="261"/>
      <c r="E1248" s="261"/>
      <c r="F1248" s="261"/>
      <c r="G1248" s="261"/>
      <c r="H1248" s="261"/>
      <c r="I1248" s="261"/>
      <c r="J1248" s="261"/>
      <c r="K1248" s="261"/>
      <c r="L1248" s="33"/>
      <c r="M1248" s="261"/>
      <c r="N1248" s="638"/>
      <c r="O1248" s="638"/>
      <c r="P1248" s="34"/>
      <c r="Q1248" s="35"/>
      <c r="R1248" s="36"/>
      <c r="S1248" s="37"/>
      <c r="T1248" s="21"/>
      <c r="U1248" s="495"/>
      <c r="V1248" s="38"/>
      <c r="W1248" s="21"/>
      <c r="X1248" s="21"/>
      <c r="Y1248" s="21"/>
      <c r="Z1248" s="779"/>
      <c r="AA1248" s="21"/>
      <c r="AB1248" s="30"/>
      <c r="AC1248" s="30"/>
      <c r="AD1248" s="30"/>
      <c r="AE1248" s="13"/>
      <c r="AF1248" s="13"/>
      <c r="AG1248" s="13"/>
      <c r="AH1248" s="13"/>
      <c r="AI1248" s="13"/>
      <c r="AJ1248" s="13"/>
      <c r="AK1248" s="13"/>
      <c r="AL1248" s="13"/>
      <c r="AM1248" s="13"/>
      <c r="AN1248" s="30"/>
      <c r="AO1248" s="31"/>
      <c r="AP1248" s="39"/>
      <c r="AQ1248" s="39"/>
      <c r="AR1248" s="31"/>
      <c r="AS1248" s="39"/>
      <c r="AT1248" s="39"/>
      <c r="AU1248" s="39"/>
      <c r="AV1248" s="39"/>
      <c r="AW1248" s="39"/>
      <c r="AX1248" s="13"/>
      <c r="AY1248" s="13"/>
      <c r="AZ1248" s="13"/>
      <c r="BA1248" s="13"/>
      <c r="BB1248" s="291"/>
      <c r="BC1248" s="302"/>
      <c r="BI1248" s="287"/>
    </row>
    <row r="1249" spans="1:61" s="282" customFormat="1">
      <c r="A1249" s="31"/>
      <c r="B1249" s="31"/>
      <c r="C1249" s="166"/>
      <c r="D1249" s="261"/>
      <c r="E1249" s="261"/>
      <c r="F1249" s="261"/>
      <c r="G1249" s="261"/>
      <c r="H1249" s="261"/>
      <c r="I1249" s="261"/>
      <c r="J1249" s="261"/>
      <c r="K1249" s="261"/>
      <c r="L1249" s="33"/>
      <c r="M1249" s="261"/>
      <c r="N1249" s="638"/>
      <c r="O1249" s="638"/>
      <c r="P1249" s="34"/>
      <c r="Q1249" s="35"/>
      <c r="R1249" s="36"/>
      <c r="S1249" s="37"/>
      <c r="T1249" s="21"/>
      <c r="U1249" s="495"/>
      <c r="V1249" s="38"/>
      <c r="W1249" s="21"/>
      <c r="X1249" s="21"/>
      <c r="Y1249" s="21"/>
      <c r="Z1249" s="779"/>
      <c r="AA1249" s="21"/>
      <c r="AB1249" s="30"/>
      <c r="AC1249" s="30"/>
      <c r="AD1249" s="30"/>
      <c r="AE1249" s="13"/>
      <c r="AF1249" s="13"/>
      <c r="AG1249" s="13"/>
      <c r="AH1249" s="13"/>
      <c r="AI1249" s="13"/>
      <c r="AJ1249" s="13"/>
      <c r="AK1249" s="13"/>
      <c r="AL1249" s="13"/>
      <c r="AM1249" s="13"/>
      <c r="AN1249" s="30"/>
      <c r="AO1249" s="31"/>
      <c r="AP1249" s="39"/>
      <c r="AQ1249" s="39"/>
      <c r="AR1249" s="31"/>
      <c r="AS1249" s="39"/>
      <c r="AT1249" s="39"/>
      <c r="AU1249" s="39"/>
      <c r="AV1249" s="39"/>
      <c r="AW1249" s="39"/>
      <c r="AX1249" s="13"/>
      <c r="AY1249" s="13"/>
      <c r="AZ1249" s="13"/>
      <c r="BA1249" s="13"/>
      <c r="BB1249" s="291"/>
      <c r="BC1249" s="302"/>
      <c r="BI1249" s="287"/>
    </row>
    <row r="1250" spans="1:61" s="282" customFormat="1">
      <c r="A1250" s="31"/>
      <c r="B1250" s="31"/>
      <c r="C1250" s="166"/>
      <c r="D1250" s="261"/>
      <c r="E1250" s="261"/>
      <c r="F1250" s="261"/>
      <c r="G1250" s="261"/>
      <c r="H1250" s="261"/>
      <c r="I1250" s="261"/>
      <c r="J1250" s="261"/>
      <c r="K1250" s="261"/>
      <c r="L1250" s="33"/>
      <c r="M1250" s="261"/>
      <c r="N1250" s="638"/>
      <c r="O1250" s="638"/>
      <c r="P1250" s="34"/>
      <c r="Q1250" s="35"/>
      <c r="R1250" s="36"/>
      <c r="S1250" s="37"/>
      <c r="T1250" s="21"/>
      <c r="U1250" s="495"/>
      <c r="V1250" s="38"/>
      <c r="W1250" s="21"/>
      <c r="X1250" s="21"/>
      <c r="Y1250" s="21"/>
      <c r="Z1250" s="779"/>
      <c r="AA1250" s="21"/>
      <c r="AB1250" s="30"/>
      <c r="AC1250" s="30"/>
      <c r="AD1250" s="30"/>
      <c r="AE1250" s="13"/>
      <c r="AF1250" s="13"/>
      <c r="AG1250" s="13"/>
      <c r="AH1250" s="13"/>
      <c r="AI1250" s="13"/>
      <c r="AJ1250" s="13"/>
      <c r="AK1250" s="13"/>
      <c r="AL1250" s="13"/>
      <c r="AM1250" s="13"/>
      <c r="AN1250" s="30"/>
      <c r="AO1250" s="31"/>
      <c r="AP1250" s="39"/>
      <c r="AQ1250" s="39"/>
      <c r="AR1250" s="31"/>
      <c r="AS1250" s="39"/>
      <c r="AT1250" s="39"/>
      <c r="AU1250" s="39"/>
      <c r="AV1250" s="39"/>
      <c r="AW1250" s="39"/>
      <c r="AX1250" s="13"/>
      <c r="AY1250" s="13"/>
      <c r="AZ1250" s="13"/>
      <c r="BA1250" s="13"/>
      <c r="BB1250" s="291"/>
      <c r="BC1250" s="302"/>
      <c r="BI1250" s="287"/>
    </row>
    <row r="1251" spans="1:61" s="282" customFormat="1">
      <c r="A1251" s="31"/>
      <c r="B1251" s="31"/>
      <c r="C1251" s="166"/>
      <c r="D1251" s="261"/>
      <c r="E1251" s="261"/>
      <c r="F1251" s="261"/>
      <c r="G1251" s="261"/>
      <c r="H1251" s="261"/>
      <c r="I1251" s="261"/>
      <c r="J1251" s="261"/>
      <c r="K1251" s="261"/>
      <c r="L1251" s="33"/>
      <c r="M1251" s="261"/>
      <c r="N1251" s="638"/>
      <c r="O1251" s="638"/>
      <c r="P1251" s="34"/>
      <c r="Q1251" s="35"/>
      <c r="R1251" s="36"/>
      <c r="S1251" s="37"/>
      <c r="T1251" s="21"/>
      <c r="U1251" s="495"/>
      <c r="V1251" s="38"/>
      <c r="W1251" s="21"/>
      <c r="X1251" s="21"/>
      <c r="Y1251" s="21"/>
      <c r="Z1251" s="779"/>
      <c r="AA1251" s="21"/>
      <c r="AB1251" s="30"/>
      <c r="AC1251" s="30"/>
      <c r="AD1251" s="30"/>
      <c r="AE1251" s="13"/>
      <c r="AF1251" s="13"/>
      <c r="AG1251" s="13"/>
      <c r="AH1251" s="13"/>
      <c r="AI1251" s="13"/>
      <c r="AJ1251" s="13"/>
      <c r="AK1251" s="13"/>
      <c r="AL1251" s="13"/>
      <c r="AM1251" s="13"/>
      <c r="AN1251" s="30"/>
      <c r="AO1251" s="31"/>
      <c r="AP1251" s="39"/>
      <c r="AQ1251" s="39"/>
      <c r="AR1251" s="31"/>
      <c r="AS1251" s="39"/>
      <c r="AT1251" s="39"/>
      <c r="AU1251" s="39"/>
      <c r="AV1251" s="39"/>
      <c r="AW1251" s="39"/>
      <c r="AX1251" s="13"/>
      <c r="AY1251" s="13"/>
      <c r="AZ1251" s="13"/>
      <c r="BA1251" s="13"/>
      <c r="BB1251" s="291"/>
      <c r="BC1251" s="302"/>
      <c r="BI1251" s="287"/>
    </row>
    <row r="1252" spans="1:61" s="282" customFormat="1">
      <c r="A1252" s="31"/>
      <c r="B1252" s="31"/>
      <c r="C1252" s="166"/>
      <c r="D1252" s="261"/>
      <c r="E1252" s="261"/>
      <c r="F1252" s="261"/>
      <c r="G1252" s="261"/>
      <c r="H1252" s="261"/>
      <c r="I1252" s="261"/>
      <c r="J1252" s="261"/>
      <c r="K1252" s="261"/>
      <c r="L1252" s="33"/>
      <c r="M1252" s="261"/>
      <c r="N1252" s="638"/>
      <c r="O1252" s="638"/>
      <c r="P1252" s="34"/>
      <c r="Q1252" s="35"/>
      <c r="R1252" s="36"/>
      <c r="S1252" s="37"/>
      <c r="T1252" s="21"/>
      <c r="U1252" s="495"/>
      <c r="V1252" s="38"/>
      <c r="W1252" s="21"/>
      <c r="X1252" s="21"/>
      <c r="Y1252" s="21"/>
      <c r="Z1252" s="779"/>
      <c r="AA1252" s="21"/>
      <c r="AB1252" s="30"/>
      <c r="AC1252" s="30"/>
      <c r="AD1252" s="30"/>
      <c r="AE1252" s="13"/>
      <c r="AF1252" s="13"/>
      <c r="AG1252" s="13"/>
      <c r="AH1252" s="13"/>
      <c r="AI1252" s="13"/>
      <c r="AJ1252" s="13"/>
      <c r="AK1252" s="13"/>
      <c r="AL1252" s="13"/>
      <c r="AM1252" s="13"/>
      <c r="AN1252" s="30"/>
      <c r="AO1252" s="31"/>
      <c r="AP1252" s="39"/>
      <c r="AQ1252" s="39"/>
      <c r="AR1252" s="31"/>
      <c r="AS1252" s="39"/>
      <c r="AT1252" s="39"/>
      <c r="AU1252" s="39"/>
      <c r="AV1252" s="39"/>
      <c r="AW1252" s="39"/>
      <c r="AX1252" s="13"/>
      <c r="AY1252" s="13"/>
      <c r="AZ1252" s="13"/>
      <c r="BA1252" s="13"/>
      <c r="BB1252" s="291"/>
      <c r="BC1252" s="302"/>
      <c r="BI1252" s="287"/>
    </row>
    <row r="1253" spans="1:61" s="282" customFormat="1">
      <c r="A1253" s="31"/>
      <c r="B1253" s="31"/>
      <c r="C1253" s="166"/>
      <c r="D1253" s="261"/>
      <c r="E1253" s="261"/>
      <c r="F1253" s="261"/>
      <c r="G1253" s="261"/>
      <c r="H1253" s="261"/>
      <c r="I1253" s="261"/>
      <c r="J1253" s="261"/>
      <c r="K1253" s="261"/>
      <c r="L1253" s="33"/>
      <c r="M1253" s="261"/>
      <c r="N1253" s="638"/>
      <c r="O1253" s="638"/>
      <c r="P1253" s="34"/>
      <c r="Q1253" s="35"/>
      <c r="R1253" s="36"/>
      <c r="S1253" s="37"/>
      <c r="T1253" s="21"/>
      <c r="U1253" s="495"/>
      <c r="V1253" s="38"/>
      <c r="W1253" s="21"/>
      <c r="X1253" s="21"/>
      <c r="Y1253" s="21"/>
      <c r="Z1253" s="779"/>
      <c r="AA1253" s="21"/>
      <c r="AB1253" s="30"/>
      <c r="AC1253" s="30"/>
      <c r="AD1253" s="30"/>
      <c r="AE1253" s="13"/>
      <c r="AF1253" s="13"/>
      <c r="AG1253" s="13"/>
      <c r="AH1253" s="13"/>
      <c r="AI1253" s="13"/>
      <c r="AJ1253" s="13"/>
      <c r="AK1253" s="13"/>
      <c r="AL1253" s="13"/>
      <c r="AM1253" s="13"/>
      <c r="AN1253" s="30"/>
      <c r="AO1253" s="31"/>
      <c r="AP1253" s="39"/>
      <c r="AQ1253" s="39"/>
      <c r="AR1253" s="31"/>
      <c r="AS1253" s="39"/>
      <c r="AT1253" s="39"/>
      <c r="AU1253" s="39"/>
      <c r="AV1253" s="39"/>
      <c r="AW1253" s="39"/>
      <c r="AX1253" s="13"/>
      <c r="AY1253" s="13"/>
      <c r="AZ1253" s="13"/>
      <c r="BA1253" s="13"/>
      <c r="BB1253" s="291"/>
      <c r="BC1253" s="302"/>
      <c r="BI1253" s="287"/>
    </row>
    <row r="1254" spans="1:61" s="282" customFormat="1">
      <c r="A1254" s="31"/>
      <c r="B1254" s="31"/>
      <c r="C1254" s="166"/>
      <c r="D1254" s="261"/>
      <c r="E1254" s="261"/>
      <c r="F1254" s="261"/>
      <c r="G1254" s="261"/>
      <c r="H1254" s="261"/>
      <c r="I1254" s="261"/>
      <c r="J1254" s="261"/>
      <c r="K1254" s="261"/>
      <c r="L1254" s="33"/>
      <c r="M1254" s="261"/>
      <c r="N1254" s="638"/>
      <c r="O1254" s="638"/>
      <c r="P1254" s="34"/>
      <c r="Q1254" s="35"/>
      <c r="R1254" s="36"/>
      <c r="S1254" s="37"/>
      <c r="T1254" s="21"/>
      <c r="U1254" s="495"/>
      <c r="V1254" s="38"/>
      <c r="W1254" s="21"/>
      <c r="X1254" s="21"/>
      <c r="Y1254" s="21"/>
      <c r="Z1254" s="779"/>
      <c r="AA1254" s="21"/>
      <c r="AB1254" s="30"/>
      <c r="AC1254" s="30"/>
      <c r="AD1254" s="30"/>
      <c r="AE1254" s="13"/>
      <c r="AF1254" s="13"/>
      <c r="AG1254" s="13"/>
      <c r="AH1254" s="13"/>
      <c r="AI1254" s="13"/>
      <c r="AJ1254" s="13"/>
      <c r="AK1254" s="13"/>
      <c r="AL1254" s="13"/>
      <c r="AM1254" s="13"/>
      <c r="AN1254" s="30"/>
      <c r="AO1254" s="31"/>
      <c r="AP1254" s="39"/>
      <c r="AQ1254" s="39"/>
      <c r="AR1254" s="31"/>
      <c r="AS1254" s="39"/>
      <c r="AT1254" s="39"/>
      <c r="AU1254" s="39"/>
      <c r="AV1254" s="39"/>
      <c r="AW1254" s="39"/>
      <c r="AX1254" s="13"/>
      <c r="AY1254" s="13"/>
      <c r="AZ1254" s="13"/>
      <c r="BA1254" s="13"/>
      <c r="BB1254" s="291"/>
      <c r="BC1254" s="302"/>
      <c r="BI1254" s="287"/>
    </row>
    <row r="1255" spans="1:61" s="282" customFormat="1">
      <c r="A1255" s="31"/>
      <c r="B1255" s="31"/>
      <c r="C1255" s="166"/>
      <c r="D1255" s="261"/>
      <c r="E1255" s="261"/>
      <c r="F1255" s="261"/>
      <c r="G1255" s="261"/>
      <c r="H1255" s="261"/>
      <c r="I1255" s="261"/>
      <c r="J1255" s="261"/>
      <c r="K1255" s="261"/>
      <c r="L1255" s="33"/>
      <c r="M1255" s="261"/>
      <c r="N1255" s="638"/>
      <c r="O1255" s="638"/>
      <c r="P1255" s="34"/>
      <c r="Q1255" s="35"/>
      <c r="R1255" s="36"/>
      <c r="S1255" s="37"/>
      <c r="T1255" s="21"/>
      <c r="U1255" s="495"/>
      <c r="V1255" s="38"/>
      <c r="W1255" s="21"/>
      <c r="X1255" s="21"/>
      <c r="Y1255" s="21"/>
      <c r="Z1255" s="779"/>
      <c r="AA1255" s="21"/>
      <c r="AB1255" s="30"/>
      <c r="AC1255" s="30"/>
      <c r="AD1255" s="30"/>
      <c r="AE1255" s="13"/>
      <c r="AF1255" s="13"/>
      <c r="AG1255" s="13"/>
      <c r="AH1255" s="13"/>
      <c r="AI1255" s="13"/>
      <c r="AJ1255" s="13"/>
      <c r="AK1255" s="13"/>
      <c r="AL1255" s="13"/>
      <c r="AM1255" s="13"/>
      <c r="AN1255" s="30"/>
      <c r="AO1255" s="31"/>
      <c r="AP1255" s="39"/>
      <c r="AQ1255" s="39"/>
      <c r="AR1255" s="31"/>
      <c r="AS1255" s="39"/>
      <c r="AT1255" s="39"/>
      <c r="AU1255" s="39"/>
      <c r="AV1255" s="39"/>
      <c r="AW1255" s="39"/>
      <c r="AX1255" s="13"/>
      <c r="AY1255" s="13"/>
      <c r="AZ1255" s="13"/>
      <c r="BA1255" s="13"/>
      <c r="BB1255" s="291"/>
      <c r="BC1255" s="302"/>
      <c r="BI1255" s="287"/>
    </row>
    <row r="1256" spans="1:61" s="282" customFormat="1">
      <c r="A1256" s="31"/>
      <c r="B1256" s="31"/>
      <c r="C1256" s="166"/>
      <c r="D1256" s="261"/>
      <c r="E1256" s="261"/>
      <c r="F1256" s="261"/>
      <c r="G1256" s="261"/>
      <c r="H1256" s="261"/>
      <c r="I1256" s="261"/>
      <c r="J1256" s="261"/>
      <c r="K1256" s="261"/>
      <c r="L1256" s="33"/>
      <c r="M1256" s="261"/>
      <c r="N1256" s="638"/>
      <c r="O1256" s="638"/>
      <c r="P1256" s="34"/>
      <c r="Q1256" s="35"/>
      <c r="R1256" s="36"/>
      <c r="S1256" s="37"/>
      <c r="T1256" s="21"/>
      <c r="U1256" s="495"/>
      <c r="V1256" s="38"/>
      <c r="W1256" s="21"/>
      <c r="X1256" s="21"/>
      <c r="Y1256" s="21"/>
      <c r="Z1256" s="779"/>
      <c r="AA1256" s="21"/>
      <c r="AB1256" s="30"/>
      <c r="AC1256" s="30"/>
      <c r="AD1256" s="30"/>
      <c r="AE1256" s="13"/>
      <c r="AF1256" s="13"/>
      <c r="AG1256" s="13"/>
      <c r="AH1256" s="13"/>
      <c r="AI1256" s="13"/>
      <c r="AJ1256" s="13"/>
      <c r="AK1256" s="13"/>
      <c r="AL1256" s="13"/>
      <c r="AM1256" s="13"/>
      <c r="AN1256" s="30"/>
      <c r="AO1256" s="31"/>
      <c r="AP1256" s="39"/>
      <c r="AQ1256" s="39"/>
      <c r="AR1256" s="31"/>
      <c r="AS1256" s="39"/>
      <c r="AT1256" s="39"/>
      <c r="AU1256" s="39"/>
      <c r="AV1256" s="39"/>
      <c r="AW1256" s="39"/>
      <c r="AX1256" s="13"/>
      <c r="AY1256" s="13"/>
      <c r="AZ1256" s="13"/>
      <c r="BA1256" s="13"/>
      <c r="BB1256" s="291"/>
      <c r="BC1256" s="302"/>
      <c r="BI1256" s="287"/>
    </row>
    <row r="1257" spans="1:61" s="282" customFormat="1">
      <c r="A1257" s="31"/>
      <c r="B1257" s="31"/>
      <c r="C1257" s="166"/>
      <c r="D1257" s="261"/>
      <c r="E1257" s="261"/>
      <c r="F1257" s="261"/>
      <c r="G1257" s="261"/>
      <c r="H1257" s="261"/>
      <c r="I1257" s="261"/>
      <c r="J1257" s="261"/>
      <c r="K1257" s="261"/>
      <c r="L1257" s="33"/>
      <c r="M1257" s="261"/>
      <c r="N1257" s="638"/>
      <c r="O1257" s="638"/>
      <c r="P1257" s="34"/>
      <c r="Q1257" s="35"/>
      <c r="R1257" s="36"/>
      <c r="S1257" s="37"/>
      <c r="T1257" s="21"/>
      <c r="U1257" s="495"/>
      <c r="V1257" s="38"/>
      <c r="W1257" s="21"/>
      <c r="X1257" s="21"/>
      <c r="Y1257" s="21"/>
      <c r="Z1257" s="779"/>
      <c r="AA1257" s="21"/>
      <c r="AB1257" s="30"/>
      <c r="AC1257" s="30"/>
      <c r="AD1257" s="30"/>
      <c r="AE1257" s="13"/>
      <c r="AF1257" s="13"/>
      <c r="AG1257" s="13"/>
      <c r="AH1257" s="13"/>
      <c r="AI1257" s="13"/>
      <c r="AJ1257" s="13"/>
      <c r="AK1257" s="13"/>
      <c r="AL1257" s="13"/>
      <c r="AM1257" s="13"/>
      <c r="AN1257" s="30"/>
      <c r="AO1257" s="31"/>
      <c r="AP1257" s="39"/>
      <c r="AQ1257" s="39"/>
      <c r="AR1257" s="31"/>
      <c r="AS1257" s="39"/>
      <c r="AT1257" s="39"/>
      <c r="AU1257" s="39"/>
      <c r="AV1257" s="39"/>
      <c r="AW1257" s="39"/>
      <c r="AX1257" s="13"/>
      <c r="AY1257" s="13"/>
      <c r="AZ1257" s="13"/>
      <c r="BA1257" s="13"/>
      <c r="BB1257" s="291"/>
      <c r="BC1257" s="302"/>
      <c r="BI1257" s="287"/>
    </row>
    <row r="1258" spans="1:61" s="282" customFormat="1">
      <c r="A1258" s="31"/>
      <c r="B1258" s="31"/>
      <c r="C1258" s="166"/>
      <c r="D1258" s="261"/>
      <c r="E1258" s="261"/>
      <c r="F1258" s="261"/>
      <c r="G1258" s="261"/>
      <c r="H1258" s="261"/>
      <c r="I1258" s="261"/>
      <c r="J1258" s="261"/>
      <c r="K1258" s="261"/>
      <c r="L1258" s="33"/>
      <c r="M1258" s="261"/>
      <c r="N1258" s="638"/>
      <c r="O1258" s="638"/>
      <c r="P1258" s="34"/>
      <c r="Q1258" s="35"/>
      <c r="R1258" s="36"/>
      <c r="S1258" s="37"/>
      <c r="T1258" s="21"/>
      <c r="U1258" s="495"/>
      <c r="V1258" s="38"/>
      <c r="W1258" s="21"/>
      <c r="X1258" s="21"/>
      <c r="Y1258" s="21"/>
      <c r="Z1258" s="779"/>
      <c r="AA1258" s="21"/>
      <c r="AB1258" s="30"/>
      <c r="AC1258" s="30"/>
      <c r="AD1258" s="30"/>
      <c r="AE1258" s="13"/>
      <c r="AF1258" s="13"/>
      <c r="AG1258" s="13"/>
      <c r="AH1258" s="13"/>
      <c r="AI1258" s="13"/>
      <c r="AJ1258" s="13"/>
      <c r="AK1258" s="13"/>
      <c r="AL1258" s="13"/>
      <c r="AM1258" s="13"/>
      <c r="AN1258" s="30"/>
      <c r="AO1258" s="31"/>
      <c r="AP1258" s="39"/>
      <c r="AQ1258" s="39"/>
      <c r="AR1258" s="31"/>
      <c r="AS1258" s="39"/>
      <c r="AT1258" s="39"/>
      <c r="AU1258" s="39"/>
      <c r="AV1258" s="39"/>
      <c r="AW1258" s="39"/>
      <c r="AX1258" s="13"/>
      <c r="AY1258" s="13"/>
      <c r="AZ1258" s="13"/>
      <c r="BA1258" s="13"/>
      <c r="BB1258" s="291"/>
      <c r="BC1258" s="302"/>
      <c r="BI1258" s="287"/>
    </row>
    <row r="1259" spans="1:61" s="282" customFormat="1">
      <c r="A1259" s="31"/>
      <c r="B1259" s="31"/>
      <c r="C1259" s="166"/>
      <c r="D1259" s="261"/>
      <c r="E1259" s="261"/>
      <c r="F1259" s="261"/>
      <c r="G1259" s="261"/>
      <c r="H1259" s="261"/>
      <c r="I1259" s="261"/>
      <c r="J1259" s="261"/>
      <c r="K1259" s="261"/>
      <c r="L1259" s="33"/>
      <c r="M1259" s="261"/>
      <c r="N1259" s="638"/>
      <c r="O1259" s="638"/>
      <c r="P1259" s="34"/>
      <c r="Q1259" s="35"/>
      <c r="R1259" s="36"/>
      <c r="S1259" s="37"/>
      <c r="T1259" s="21"/>
      <c r="U1259" s="495"/>
      <c r="V1259" s="38"/>
      <c r="W1259" s="21"/>
      <c r="X1259" s="21"/>
      <c r="Y1259" s="21"/>
      <c r="Z1259" s="779"/>
      <c r="AA1259" s="21"/>
      <c r="AB1259" s="30"/>
      <c r="AC1259" s="30"/>
      <c r="AD1259" s="30"/>
      <c r="AE1259" s="13"/>
      <c r="AF1259" s="13"/>
      <c r="AG1259" s="13"/>
      <c r="AH1259" s="13"/>
      <c r="AI1259" s="13"/>
      <c r="AJ1259" s="13"/>
      <c r="AK1259" s="13"/>
      <c r="AL1259" s="13"/>
      <c r="AM1259" s="13"/>
      <c r="AN1259" s="30"/>
      <c r="AO1259" s="31"/>
      <c r="AP1259" s="39"/>
      <c r="AQ1259" s="39"/>
      <c r="AR1259" s="31"/>
      <c r="AS1259" s="39"/>
      <c r="AT1259" s="39"/>
      <c r="AU1259" s="39"/>
      <c r="AV1259" s="39"/>
      <c r="AW1259" s="39"/>
      <c r="AX1259" s="13"/>
      <c r="AY1259" s="13"/>
      <c r="AZ1259" s="13"/>
      <c r="BA1259" s="13"/>
      <c r="BB1259" s="291"/>
      <c r="BC1259" s="302"/>
      <c r="BI1259" s="287"/>
    </row>
    <row r="1260" spans="1:61" s="282" customFormat="1">
      <c r="A1260" s="31"/>
      <c r="B1260" s="31"/>
      <c r="C1260" s="166"/>
      <c r="D1260" s="261"/>
      <c r="E1260" s="261"/>
      <c r="F1260" s="261"/>
      <c r="G1260" s="261"/>
      <c r="H1260" s="261"/>
      <c r="I1260" s="261"/>
      <c r="J1260" s="261"/>
      <c r="K1260" s="261"/>
      <c r="L1260" s="33"/>
      <c r="M1260" s="261"/>
      <c r="N1260" s="638"/>
      <c r="O1260" s="638"/>
      <c r="P1260" s="34"/>
      <c r="Q1260" s="35"/>
      <c r="R1260" s="36"/>
      <c r="S1260" s="37"/>
      <c r="T1260" s="21"/>
      <c r="U1260" s="495"/>
      <c r="V1260" s="38"/>
      <c r="W1260" s="21"/>
      <c r="X1260" s="21"/>
      <c r="Y1260" s="21"/>
      <c r="Z1260" s="779"/>
      <c r="AA1260" s="21"/>
      <c r="AB1260" s="30"/>
      <c r="AC1260" s="30"/>
      <c r="AD1260" s="30"/>
      <c r="AE1260" s="13"/>
      <c r="AF1260" s="13"/>
      <c r="AG1260" s="13"/>
      <c r="AH1260" s="13"/>
      <c r="AI1260" s="13"/>
      <c r="AJ1260" s="13"/>
      <c r="AK1260" s="13"/>
      <c r="AL1260" s="13"/>
      <c r="AM1260" s="13"/>
      <c r="AN1260" s="30"/>
      <c r="AO1260" s="31"/>
      <c r="AP1260" s="39"/>
      <c r="AQ1260" s="39"/>
      <c r="AR1260" s="31"/>
      <c r="AS1260" s="39"/>
      <c r="AT1260" s="39"/>
      <c r="AU1260" s="39"/>
      <c r="AV1260" s="39"/>
      <c r="AW1260" s="39"/>
      <c r="AX1260" s="13"/>
      <c r="AY1260" s="13"/>
      <c r="AZ1260" s="13"/>
      <c r="BA1260" s="13"/>
      <c r="BB1260" s="291"/>
      <c r="BC1260" s="302"/>
      <c r="BI1260" s="287"/>
    </row>
    <row r="1261" spans="1:61" s="282" customFormat="1">
      <c r="A1261" s="31"/>
      <c r="B1261" s="31"/>
      <c r="C1261" s="166"/>
      <c r="D1261" s="261"/>
      <c r="E1261" s="261"/>
      <c r="F1261" s="261"/>
      <c r="G1261" s="261"/>
      <c r="H1261" s="261"/>
      <c r="I1261" s="261"/>
      <c r="J1261" s="261"/>
      <c r="K1261" s="261"/>
      <c r="L1261" s="33"/>
      <c r="M1261" s="261"/>
      <c r="N1261" s="638"/>
      <c r="O1261" s="638"/>
      <c r="P1261" s="34"/>
      <c r="Q1261" s="35"/>
      <c r="R1261" s="36"/>
      <c r="S1261" s="37"/>
      <c r="T1261" s="21"/>
      <c r="U1261" s="495"/>
      <c r="V1261" s="38"/>
      <c r="W1261" s="21"/>
      <c r="X1261" s="21"/>
      <c r="Y1261" s="21"/>
      <c r="Z1261" s="779"/>
      <c r="AA1261" s="21"/>
      <c r="AB1261" s="30"/>
      <c r="AC1261" s="30"/>
      <c r="AD1261" s="30"/>
      <c r="AE1261" s="13"/>
      <c r="AF1261" s="13"/>
      <c r="AG1261" s="13"/>
      <c r="AH1261" s="13"/>
      <c r="AI1261" s="13"/>
      <c r="AJ1261" s="13"/>
      <c r="AK1261" s="13"/>
      <c r="AL1261" s="13"/>
      <c r="AM1261" s="13"/>
      <c r="AN1261" s="30"/>
      <c r="AO1261" s="31"/>
      <c r="AP1261" s="39"/>
      <c r="AQ1261" s="39"/>
      <c r="AR1261" s="31"/>
      <c r="AS1261" s="39"/>
      <c r="AT1261" s="39"/>
      <c r="AU1261" s="39"/>
      <c r="AV1261" s="39"/>
      <c r="AW1261" s="39"/>
      <c r="AX1261" s="13"/>
      <c r="AY1261" s="13"/>
      <c r="AZ1261" s="13"/>
      <c r="BA1261" s="13"/>
      <c r="BB1261" s="291"/>
      <c r="BC1261" s="302"/>
      <c r="BI1261" s="287"/>
    </row>
    <row r="1262" spans="1:61" s="282" customFormat="1">
      <c r="A1262" s="31"/>
      <c r="B1262" s="31"/>
      <c r="C1262" s="166"/>
      <c r="D1262" s="261"/>
      <c r="E1262" s="261"/>
      <c r="F1262" s="261"/>
      <c r="G1262" s="261"/>
      <c r="H1262" s="261"/>
      <c r="I1262" s="261"/>
      <c r="J1262" s="261"/>
      <c r="K1262" s="261"/>
      <c r="L1262" s="33"/>
      <c r="M1262" s="261"/>
      <c r="N1262" s="638"/>
      <c r="O1262" s="638"/>
      <c r="P1262" s="34"/>
      <c r="Q1262" s="35"/>
      <c r="R1262" s="36"/>
      <c r="S1262" s="37"/>
      <c r="T1262" s="21"/>
      <c r="U1262" s="495"/>
      <c r="V1262" s="38"/>
      <c r="W1262" s="21"/>
      <c r="X1262" s="21"/>
      <c r="Y1262" s="21"/>
      <c r="Z1262" s="779"/>
      <c r="AA1262" s="21"/>
      <c r="AB1262" s="30"/>
      <c r="AC1262" s="30"/>
      <c r="AD1262" s="30"/>
      <c r="AE1262" s="13"/>
      <c r="AF1262" s="13"/>
      <c r="AG1262" s="13"/>
      <c r="AH1262" s="13"/>
      <c r="AI1262" s="13"/>
      <c r="AJ1262" s="13"/>
      <c r="AK1262" s="13"/>
      <c r="AL1262" s="13"/>
      <c r="AM1262" s="13"/>
      <c r="AN1262" s="30"/>
      <c r="AO1262" s="31"/>
      <c r="AP1262" s="39"/>
      <c r="AQ1262" s="39"/>
      <c r="AR1262" s="31"/>
      <c r="AS1262" s="39"/>
      <c r="AT1262" s="39"/>
      <c r="AU1262" s="39"/>
      <c r="AV1262" s="39"/>
      <c r="AW1262" s="39"/>
      <c r="AX1262" s="13"/>
      <c r="AY1262" s="13"/>
      <c r="AZ1262" s="13"/>
      <c r="BA1262" s="13"/>
      <c r="BB1262" s="291"/>
      <c r="BC1262" s="302"/>
      <c r="BI1262" s="287"/>
    </row>
    <row r="1263" spans="1:61" s="282" customFormat="1">
      <c r="A1263" s="31"/>
      <c r="B1263" s="31"/>
      <c r="C1263" s="166"/>
      <c r="D1263" s="261"/>
      <c r="E1263" s="261"/>
      <c r="F1263" s="261"/>
      <c r="G1263" s="261"/>
      <c r="H1263" s="261"/>
      <c r="I1263" s="261"/>
      <c r="J1263" s="261"/>
      <c r="K1263" s="261"/>
      <c r="L1263" s="33"/>
      <c r="M1263" s="261"/>
      <c r="N1263" s="638"/>
      <c r="O1263" s="638"/>
      <c r="P1263" s="34"/>
      <c r="Q1263" s="35"/>
      <c r="R1263" s="36"/>
      <c r="S1263" s="37"/>
      <c r="T1263" s="21"/>
      <c r="U1263" s="495"/>
      <c r="V1263" s="38"/>
      <c r="W1263" s="21"/>
      <c r="X1263" s="21"/>
      <c r="Y1263" s="21"/>
      <c r="Z1263" s="779"/>
      <c r="AA1263" s="21"/>
      <c r="AB1263" s="30"/>
      <c r="AC1263" s="30"/>
      <c r="AD1263" s="30"/>
      <c r="AE1263" s="13"/>
      <c r="AF1263" s="13"/>
      <c r="AG1263" s="13"/>
      <c r="AH1263" s="13"/>
      <c r="AI1263" s="13"/>
      <c r="AJ1263" s="13"/>
      <c r="AK1263" s="13"/>
      <c r="AL1263" s="13"/>
      <c r="AM1263" s="13"/>
      <c r="AN1263" s="30"/>
      <c r="AO1263" s="31"/>
      <c r="AP1263" s="39"/>
      <c r="AQ1263" s="39"/>
      <c r="AR1263" s="31"/>
      <c r="AS1263" s="39"/>
      <c r="AT1263" s="39"/>
      <c r="AU1263" s="39"/>
      <c r="AV1263" s="39"/>
      <c r="AW1263" s="39"/>
      <c r="AX1263" s="13"/>
      <c r="AY1263" s="13"/>
      <c r="AZ1263" s="13"/>
      <c r="BA1263" s="13"/>
      <c r="BB1263" s="291"/>
      <c r="BC1263" s="302"/>
      <c r="BI1263" s="287"/>
    </row>
    <row r="1264" spans="1:61" s="282" customFormat="1">
      <c r="A1264" s="31"/>
      <c r="B1264" s="31"/>
      <c r="C1264" s="166"/>
      <c r="D1264" s="261"/>
      <c r="E1264" s="261"/>
      <c r="F1264" s="261"/>
      <c r="G1264" s="261"/>
      <c r="H1264" s="261"/>
      <c r="I1264" s="261"/>
      <c r="J1264" s="261"/>
      <c r="K1264" s="261"/>
      <c r="L1264" s="33"/>
      <c r="M1264" s="261"/>
      <c r="N1264" s="638"/>
      <c r="O1264" s="638"/>
      <c r="P1264" s="34"/>
      <c r="Q1264" s="35"/>
      <c r="R1264" s="36"/>
      <c r="S1264" s="37"/>
      <c r="T1264" s="21"/>
      <c r="U1264" s="495"/>
      <c r="V1264" s="38"/>
      <c r="W1264" s="21"/>
      <c r="X1264" s="21"/>
      <c r="Y1264" s="21"/>
      <c r="Z1264" s="779"/>
      <c r="AA1264" s="21"/>
      <c r="AB1264" s="30"/>
      <c r="AC1264" s="30"/>
      <c r="AD1264" s="30"/>
      <c r="AE1264" s="13"/>
      <c r="AF1264" s="13"/>
      <c r="AG1264" s="13"/>
      <c r="AH1264" s="13"/>
      <c r="AI1264" s="13"/>
      <c r="AJ1264" s="13"/>
      <c r="AK1264" s="13"/>
      <c r="AL1264" s="13"/>
      <c r="AM1264" s="13"/>
      <c r="AN1264" s="30"/>
      <c r="AO1264" s="31"/>
      <c r="AP1264" s="39"/>
      <c r="AQ1264" s="39"/>
      <c r="AR1264" s="31"/>
      <c r="AS1264" s="39"/>
      <c r="AT1264" s="39"/>
      <c r="AU1264" s="39"/>
      <c r="AV1264" s="39"/>
      <c r="AW1264" s="39"/>
      <c r="AX1264" s="13"/>
      <c r="AY1264" s="13"/>
      <c r="AZ1264" s="13"/>
      <c r="BA1264" s="13"/>
      <c r="BB1264" s="291"/>
      <c r="BC1264" s="302"/>
      <c r="BI1264" s="287"/>
    </row>
    <row r="1265" spans="1:61" s="282" customFormat="1">
      <c r="A1265" s="31"/>
      <c r="B1265" s="31"/>
      <c r="C1265" s="166"/>
      <c r="D1265" s="261"/>
      <c r="E1265" s="261"/>
      <c r="F1265" s="261"/>
      <c r="G1265" s="261"/>
      <c r="H1265" s="261"/>
      <c r="I1265" s="261"/>
      <c r="J1265" s="261"/>
      <c r="K1265" s="261"/>
      <c r="L1265" s="33"/>
      <c r="M1265" s="261"/>
      <c r="N1265" s="638"/>
      <c r="O1265" s="638"/>
      <c r="P1265" s="34"/>
      <c r="Q1265" s="35"/>
      <c r="R1265" s="36"/>
      <c r="S1265" s="37"/>
      <c r="T1265" s="21"/>
      <c r="U1265" s="495"/>
      <c r="V1265" s="38"/>
      <c r="W1265" s="21"/>
      <c r="X1265" s="21"/>
      <c r="Y1265" s="21"/>
      <c r="Z1265" s="779"/>
      <c r="AA1265" s="21"/>
      <c r="AB1265" s="30"/>
      <c r="AC1265" s="30"/>
      <c r="AD1265" s="30"/>
      <c r="AE1265" s="13"/>
      <c r="AF1265" s="13"/>
      <c r="AG1265" s="13"/>
      <c r="AH1265" s="13"/>
      <c r="AI1265" s="13"/>
      <c r="AJ1265" s="13"/>
      <c r="AK1265" s="13"/>
      <c r="AL1265" s="13"/>
      <c r="AM1265" s="13"/>
      <c r="AN1265" s="30"/>
      <c r="AO1265" s="31"/>
      <c r="AP1265" s="39"/>
      <c r="AQ1265" s="39"/>
      <c r="AR1265" s="31"/>
      <c r="AS1265" s="39"/>
      <c r="AT1265" s="39"/>
      <c r="AU1265" s="39"/>
      <c r="AV1265" s="39"/>
      <c r="AW1265" s="39"/>
      <c r="AX1265" s="13"/>
      <c r="AY1265" s="13"/>
      <c r="AZ1265" s="13"/>
      <c r="BA1265" s="13"/>
      <c r="BB1265" s="291"/>
      <c r="BC1265" s="302"/>
      <c r="BI1265" s="287"/>
    </row>
    <row r="1266" spans="1:61" s="282" customFormat="1">
      <c r="A1266" s="31"/>
      <c r="B1266" s="31"/>
      <c r="C1266" s="166"/>
      <c r="D1266" s="261"/>
      <c r="E1266" s="261"/>
      <c r="F1266" s="261"/>
      <c r="G1266" s="261"/>
      <c r="H1266" s="261"/>
      <c r="I1266" s="261"/>
      <c r="J1266" s="261"/>
      <c r="K1266" s="261"/>
      <c r="L1266" s="33"/>
      <c r="M1266" s="261"/>
      <c r="N1266" s="638"/>
      <c r="O1266" s="638"/>
      <c r="P1266" s="34"/>
      <c r="Q1266" s="35"/>
      <c r="R1266" s="36"/>
      <c r="S1266" s="37"/>
      <c r="T1266" s="21"/>
      <c r="U1266" s="495"/>
      <c r="V1266" s="38"/>
      <c r="W1266" s="21"/>
      <c r="X1266" s="21"/>
      <c r="Y1266" s="21"/>
      <c r="Z1266" s="779"/>
      <c r="AA1266" s="21"/>
      <c r="AB1266" s="30"/>
      <c r="AC1266" s="30"/>
      <c r="AD1266" s="30"/>
      <c r="AE1266" s="13"/>
      <c r="AF1266" s="13"/>
      <c r="AG1266" s="13"/>
      <c r="AH1266" s="13"/>
      <c r="AI1266" s="13"/>
      <c r="AJ1266" s="13"/>
      <c r="AK1266" s="13"/>
      <c r="AL1266" s="13"/>
      <c r="AM1266" s="13"/>
      <c r="AN1266" s="30"/>
      <c r="AO1266" s="31"/>
      <c r="AP1266" s="39"/>
      <c r="AQ1266" s="39"/>
      <c r="AR1266" s="31"/>
      <c r="AS1266" s="39"/>
      <c r="AT1266" s="39"/>
      <c r="AU1266" s="39"/>
      <c r="AV1266" s="39"/>
      <c r="AW1266" s="39"/>
      <c r="AX1266" s="13"/>
      <c r="AY1266" s="13"/>
      <c r="AZ1266" s="13"/>
      <c r="BA1266" s="13"/>
      <c r="BB1266" s="291"/>
      <c r="BC1266" s="302"/>
      <c r="BI1266" s="287"/>
    </row>
    <row r="1267" spans="1:61" s="282" customFormat="1">
      <c r="A1267" s="31"/>
      <c r="B1267" s="31"/>
      <c r="C1267" s="166"/>
      <c r="D1267" s="261"/>
      <c r="E1267" s="261"/>
      <c r="F1267" s="261"/>
      <c r="G1267" s="261"/>
      <c r="H1267" s="261"/>
      <c r="I1267" s="261"/>
      <c r="J1267" s="261"/>
      <c r="K1267" s="261"/>
      <c r="L1267" s="33"/>
      <c r="M1267" s="261"/>
      <c r="N1267" s="638"/>
      <c r="O1267" s="638"/>
      <c r="P1267" s="34"/>
      <c r="Q1267" s="35"/>
      <c r="R1267" s="36"/>
      <c r="S1267" s="37"/>
      <c r="T1267" s="21"/>
      <c r="U1267" s="495"/>
      <c r="V1267" s="38"/>
      <c r="W1267" s="21"/>
      <c r="X1267" s="21"/>
      <c r="Y1267" s="21"/>
      <c r="Z1267" s="779"/>
      <c r="AA1267" s="21"/>
      <c r="AB1267" s="30"/>
      <c r="AC1267" s="30"/>
      <c r="AD1267" s="30"/>
      <c r="AE1267" s="13"/>
      <c r="AF1267" s="13"/>
      <c r="AG1267" s="13"/>
      <c r="AH1267" s="13"/>
      <c r="AI1267" s="13"/>
      <c r="AJ1267" s="13"/>
      <c r="AK1267" s="13"/>
      <c r="AL1267" s="13"/>
      <c r="AM1267" s="13"/>
      <c r="AN1267" s="30"/>
      <c r="AO1267" s="31"/>
      <c r="AP1267" s="39"/>
      <c r="AQ1267" s="39"/>
      <c r="AR1267" s="31"/>
      <c r="AS1267" s="39"/>
      <c r="AT1267" s="39"/>
      <c r="AU1267" s="39"/>
      <c r="AV1267" s="39"/>
      <c r="AW1267" s="39"/>
      <c r="AX1267" s="13"/>
      <c r="AY1267" s="13"/>
      <c r="AZ1267" s="13"/>
      <c r="BA1267" s="13"/>
      <c r="BB1267" s="291"/>
      <c r="BC1267" s="302"/>
      <c r="BI1267" s="287"/>
    </row>
    <row r="1268" spans="1:61" s="282" customFormat="1">
      <c r="A1268" s="31"/>
      <c r="B1268" s="31"/>
      <c r="C1268" s="166"/>
      <c r="D1268" s="261"/>
      <c r="E1268" s="261"/>
      <c r="F1268" s="261"/>
      <c r="G1268" s="261"/>
      <c r="H1268" s="261"/>
      <c r="I1268" s="261"/>
      <c r="J1268" s="261"/>
      <c r="K1268" s="261"/>
      <c r="L1268" s="33"/>
      <c r="M1268" s="261"/>
      <c r="N1268" s="638"/>
      <c r="O1268" s="638"/>
      <c r="P1268" s="34"/>
      <c r="Q1268" s="35"/>
      <c r="R1268" s="36"/>
      <c r="S1268" s="37"/>
      <c r="T1268" s="21"/>
      <c r="U1268" s="495"/>
      <c r="V1268" s="38"/>
      <c r="W1268" s="21"/>
      <c r="X1268" s="21"/>
      <c r="Y1268" s="21"/>
      <c r="Z1268" s="779"/>
      <c r="AA1268" s="21"/>
      <c r="AB1268" s="30"/>
      <c r="AC1268" s="30"/>
      <c r="AD1268" s="30"/>
      <c r="AE1268" s="13"/>
      <c r="AF1268" s="13"/>
      <c r="AG1268" s="13"/>
      <c r="AH1268" s="13"/>
      <c r="AI1268" s="13"/>
      <c r="AJ1268" s="13"/>
      <c r="AK1268" s="13"/>
      <c r="AL1268" s="13"/>
      <c r="AM1268" s="13"/>
      <c r="AN1268" s="30"/>
      <c r="AO1268" s="31"/>
      <c r="AP1268" s="39"/>
      <c r="AQ1268" s="39"/>
      <c r="AR1268" s="31"/>
      <c r="AS1268" s="39"/>
      <c r="AT1268" s="39"/>
      <c r="AU1268" s="39"/>
      <c r="AV1268" s="39"/>
      <c r="AW1268" s="39"/>
      <c r="AX1268" s="13"/>
      <c r="AY1268" s="13"/>
      <c r="AZ1268" s="13"/>
      <c r="BA1268" s="13"/>
      <c r="BB1268" s="291"/>
      <c r="BC1268" s="302"/>
      <c r="BI1268" s="287"/>
    </row>
    <row r="1269" spans="1:61" s="282" customFormat="1">
      <c r="A1269" s="31"/>
      <c r="B1269" s="31"/>
      <c r="C1269" s="166"/>
      <c r="D1269" s="261"/>
      <c r="E1269" s="261"/>
      <c r="F1269" s="261"/>
      <c r="G1269" s="261"/>
      <c r="H1269" s="261"/>
      <c r="I1269" s="261"/>
      <c r="J1269" s="261"/>
      <c r="K1269" s="261"/>
      <c r="L1269" s="33"/>
      <c r="M1269" s="261"/>
      <c r="N1269" s="638"/>
      <c r="O1269" s="638"/>
      <c r="P1269" s="34"/>
      <c r="Q1269" s="35"/>
      <c r="R1269" s="36"/>
      <c r="S1269" s="37"/>
      <c r="T1269" s="21"/>
      <c r="U1269" s="495"/>
      <c r="V1269" s="38"/>
      <c r="W1269" s="21"/>
      <c r="X1269" s="21"/>
      <c r="Y1269" s="21"/>
      <c r="Z1269" s="779"/>
      <c r="AA1269" s="21"/>
      <c r="AB1269" s="30"/>
      <c r="AC1269" s="30"/>
      <c r="AD1269" s="30"/>
      <c r="AE1269" s="13"/>
      <c r="AF1269" s="13"/>
      <c r="AG1269" s="13"/>
      <c r="AH1269" s="13"/>
      <c r="AI1269" s="13"/>
      <c r="AJ1269" s="13"/>
      <c r="AK1269" s="13"/>
      <c r="AL1269" s="13"/>
      <c r="AM1269" s="13"/>
      <c r="AN1269" s="30"/>
      <c r="AO1269" s="31"/>
      <c r="AP1269" s="39"/>
      <c r="AQ1269" s="39"/>
      <c r="AR1269" s="31"/>
      <c r="AS1269" s="39"/>
      <c r="AT1269" s="39"/>
      <c r="AU1269" s="39"/>
      <c r="AV1269" s="39"/>
      <c r="AW1269" s="39"/>
      <c r="AX1269" s="13"/>
      <c r="AY1269" s="13"/>
      <c r="AZ1269" s="13"/>
      <c r="BA1269" s="13"/>
      <c r="BB1269" s="291"/>
      <c r="BC1269" s="302"/>
      <c r="BI1269" s="287"/>
    </row>
    <row r="1270" spans="1:61" s="282" customFormat="1">
      <c r="A1270" s="31"/>
      <c r="B1270" s="31"/>
      <c r="C1270" s="166"/>
      <c r="D1270" s="261"/>
      <c r="E1270" s="261"/>
      <c r="F1270" s="261"/>
      <c r="G1270" s="261"/>
      <c r="H1270" s="261"/>
      <c r="I1270" s="261"/>
      <c r="J1270" s="261"/>
      <c r="K1270" s="261"/>
      <c r="L1270" s="33"/>
      <c r="M1270" s="261"/>
      <c r="N1270" s="638"/>
      <c r="O1270" s="638"/>
      <c r="P1270" s="34"/>
      <c r="Q1270" s="35"/>
      <c r="R1270" s="36"/>
      <c r="S1270" s="37"/>
      <c r="T1270" s="21"/>
      <c r="U1270" s="495"/>
      <c r="V1270" s="38"/>
      <c r="W1270" s="21"/>
      <c r="X1270" s="21"/>
      <c r="Y1270" s="21"/>
      <c r="Z1270" s="779"/>
      <c r="AA1270" s="21"/>
      <c r="AB1270" s="30"/>
      <c r="AC1270" s="30"/>
      <c r="AD1270" s="30"/>
      <c r="AE1270" s="13"/>
      <c r="AF1270" s="13"/>
      <c r="AG1270" s="13"/>
      <c r="AH1270" s="13"/>
      <c r="AI1270" s="13"/>
      <c r="AJ1270" s="13"/>
      <c r="AK1270" s="13"/>
      <c r="AL1270" s="13"/>
      <c r="AM1270" s="13"/>
      <c r="AN1270" s="30"/>
      <c r="AO1270" s="31"/>
      <c r="AP1270" s="39"/>
      <c r="AQ1270" s="39"/>
      <c r="AR1270" s="31"/>
      <c r="AS1270" s="39"/>
      <c r="AT1270" s="39"/>
      <c r="AU1270" s="39"/>
      <c r="AV1270" s="39"/>
      <c r="AW1270" s="39"/>
      <c r="AX1270" s="13"/>
      <c r="AY1270" s="13"/>
      <c r="AZ1270" s="13"/>
      <c r="BA1270" s="13"/>
      <c r="BB1270" s="291"/>
      <c r="BC1270" s="302"/>
      <c r="BI1270" s="287"/>
    </row>
    <row r="1271" spans="1:61" s="282" customFormat="1">
      <c r="A1271" s="31"/>
      <c r="B1271" s="31"/>
      <c r="C1271" s="166"/>
      <c r="D1271" s="261"/>
      <c r="E1271" s="261"/>
      <c r="F1271" s="261"/>
      <c r="G1271" s="261"/>
      <c r="H1271" s="261"/>
      <c r="I1271" s="261"/>
      <c r="J1271" s="261"/>
      <c r="K1271" s="261"/>
      <c r="L1271" s="33"/>
      <c r="M1271" s="261"/>
      <c r="N1271" s="638"/>
      <c r="O1271" s="638"/>
      <c r="P1271" s="34"/>
      <c r="Q1271" s="35"/>
      <c r="R1271" s="36"/>
      <c r="S1271" s="37"/>
      <c r="T1271" s="21"/>
      <c r="U1271" s="495"/>
      <c r="V1271" s="38"/>
      <c r="W1271" s="21"/>
      <c r="X1271" s="21"/>
      <c r="Y1271" s="21"/>
      <c r="Z1271" s="779"/>
      <c r="AA1271" s="21"/>
      <c r="AB1271" s="30"/>
      <c r="AC1271" s="30"/>
      <c r="AD1271" s="30"/>
      <c r="AE1271" s="13"/>
      <c r="AF1271" s="13"/>
      <c r="AG1271" s="13"/>
      <c r="AH1271" s="13"/>
      <c r="AI1271" s="13"/>
      <c r="AJ1271" s="13"/>
      <c r="AK1271" s="13"/>
      <c r="AL1271" s="13"/>
      <c r="AM1271" s="13"/>
      <c r="AN1271" s="30"/>
      <c r="AO1271" s="31"/>
      <c r="AP1271" s="39"/>
      <c r="AQ1271" s="39"/>
      <c r="AR1271" s="31"/>
      <c r="AS1271" s="39"/>
      <c r="AT1271" s="39"/>
      <c r="AU1271" s="39"/>
      <c r="AV1271" s="39"/>
      <c r="AW1271" s="39"/>
      <c r="AX1271" s="13"/>
      <c r="AY1271" s="13"/>
      <c r="AZ1271" s="13"/>
      <c r="BA1271" s="13"/>
      <c r="BB1271" s="291"/>
      <c r="BC1271" s="302"/>
      <c r="BI1271" s="287"/>
    </row>
    <row r="1272" spans="1:61" s="282" customFormat="1">
      <c r="A1272" s="31"/>
      <c r="B1272" s="31"/>
      <c r="C1272" s="166"/>
      <c r="D1272" s="261"/>
      <c r="E1272" s="261"/>
      <c r="F1272" s="261"/>
      <c r="G1272" s="261"/>
      <c r="H1272" s="261"/>
      <c r="I1272" s="261"/>
      <c r="J1272" s="261"/>
      <c r="K1272" s="261"/>
      <c r="L1272" s="33"/>
      <c r="M1272" s="261"/>
      <c r="N1272" s="638"/>
      <c r="O1272" s="638"/>
      <c r="P1272" s="34"/>
      <c r="Q1272" s="35"/>
      <c r="R1272" s="36"/>
      <c r="S1272" s="37"/>
      <c r="T1272" s="21"/>
      <c r="U1272" s="495"/>
      <c r="V1272" s="38"/>
      <c r="W1272" s="21"/>
      <c r="X1272" s="21"/>
      <c r="Y1272" s="21"/>
      <c r="Z1272" s="779"/>
      <c r="AA1272" s="21"/>
      <c r="AB1272" s="30"/>
      <c r="AC1272" s="30"/>
      <c r="AD1272" s="30"/>
      <c r="AE1272" s="13"/>
      <c r="AF1272" s="13"/>
      <c r="AG1272" s="13"/>
      <c r="AH1272" s="13"/>
      <c r="AI1272" s="13"/>
      <c r="AJ1272" s="13"/>
      <c r="AK1272" s="13"/>
      <c r="AL1272" s="13"/>
      <c r="AM1272" s="13"/>
      <c r="AN1272" s="30"/>
      <c r="AO1272" s="31"/>
      <c r="AP1272" s="39"/>
      <c r="AQ1272" s="39"/>
      <c r="AR1272" s="31"/>
      <c r="AS1272" s="39"/>
      <c r="AT1272" s="39"/>
      <c r="AU1272" s="39"/>
      <c r="AV1272" s="39"/>
      <c r="AW1272" s="39"/>
      <c r="AX1272" s="13"/>
      <c r="AY1272" s="13"/>
      <c r="AZ1272" s="13"/>
      <c r="BA1272" s="13"/>
      <c r="BB1272" s="291"/>
      <c r="BC1272" s="302"/>
      <c r="BI1272" s="287"/>
    </row>
    <row r="1273" spans="1:61" s="282" customFormat="1">
      <c r="A1273" s="31"/>
      <c r="B1273" s="31"/>
      <c r="C1273" s="166"/>
      <c r="D1273" s="261"/>
      <c r="E1273" s="261"/>
      <c r="F1273" s="261"/>
      <c r="G1273" s="261"/>
      <c r="H1273" s="261"/>
      <c r="I1273" s="261"/>
      <c r="J1273" s="261"/>
      <c r="K1273" s="261"/>
      <c r="L1273" s="33"/>
      <c r="M1273" s="261"/>
      <c r="N1273" s="638"/>
      <c r="O1273" s="638"/>
      <c r="P1273" s="34"/>
      <c r="Q1273" s="35"/>
      <c r="R1273" s="36"/>
      <c r="S1273" s="37"/>
      <c r="T1273" s="21"/>
      <c r="U1273" s="495"/>
      <c r="V1273" s="38"/>
      <c r="W1273" s="21"/>
      <c r="X1273" s="21"/>
      <c r="Y1273" s="21"/>
      <c r="Z1273" s="779"/>
      <c r="AA1273" s="21"/>
      <c r="AB1273" s="30"/>
      <c r="AC1273" s="30"/>
      <c r="AD1273" s="30"/>
      <c r="AE1273" s="13"/>
      <c r="AF1273" s="13"/>
      <c r="AG1273" s="13"/>
      <c r="AH1273" s="13"/>
      <c r="AI1273" s="13"/>
      <c r="AJ1273" s="13"/>
      <c r="AK1273" s="13"/>
      <c r="AL1273" s="13"/>
      <c r="AM1273" s="13"/>
      <c r="AN1273" s="30"/>
      <c r="AO1273" s="31"/>
      <c r="AP1273" s="39"/>
      <c r="AQ1273" s="39"/>
      <c r="AR1273" s="31"/>
      <c r="AS1273" s="39"/>
      <c r="AT1273" s="39"/>
      <c r="AU1273" s="39"/>
      <c r="AV1273" s="39"/>
      <c r="AW1273" s="39"/>
      <c r="AX1273" s="13"/>
      <c r="AY1273" s="13"/>
      <c r="AZ1273" s="13"/>
      <c r="BA1273" s="13"/>
      <c r="BB1273" s="291"/>
      <c r="BC1273" s="302"/>
      <c r="BI1273" s="287"/>
    </row>
    <row r="1274" spans="1:61" s="282" customFormat="1">
      <c r="A1274" s="31"/>
      <c r="B1274" s="31"/>
      <c r="C1274" s="166"/>
      <c r="D1274" s="261"/>
      <c r="E1274" s="261"/>
      <c r="F1274" s="261"/>
      <c r="G1274" s="261"/>
      <c r="H1274" s="261"/>
      <c r="I1274" s="261"/>
      <c r="J1274" s="261"/>
      <c r="K1274" s="261"/>
      <c r="L1274" s="33"/>
      <c r="M1274" s="261"/>
      <c r="N1274" s="638"/>
      <c r="O1274" s="638"/>
      <c r="P1274" s="34"/>
      <c r="Q1274" s="35"/>
      <c r="R1274" s="36"/>
      <c r="S1274" s="37"/>
      <c r="T1274" s="21"/>
      <c r="U1274" s="495"/>
      <c r="V1274" s="38"/>
      <c r="W1274" s="21"/>
      <c r="X1274" s="21"/>
      <c r="Y1274" s="21"/>
      <c r="Z1274" s="779"/>
      <c r="AA1274" s="21"/>
      <c r="AB1274" s="30"/>
      <c r="AC1274" s="30"/>
      <c r="AD1274" s="30"/>
      <c r="AE1274" s="13"/>
      <c r="AF1274" s="13"/>
      <c r="AG1274" s="13"/>
      <c r="AH1274" s="13"/>
      <c r="AI1274" s="13"/>
      <c r="AJ1274" s="13"/>
      <c r="AK1274" s="13"/>
      <c r="AL1274" s="13"/>
      <c r="AM1274" s="13"/>
      <c r="AN1274" s="30"/>
      <c r="AO1274" s="31"/>
      <c r="AP1274" s="39"/>
      <c r="AQ1274" s="39"/>
      <c r="AR1274" s="31"/>
      <c r="AS1274" s="39"/>
      <c r="AT1274" s="39"/>
      <c r="AU1274" s="39"/>
      <c r="AV1274" s="39"/>
      <c r="AW1274" s="39"/>
      <c r="AX1274" s="13"/>
      <c r="AY1274" s="13"/>
      <c r="AZ1274" s="13"/>
      <c r="BA1274" s="13"/>
      <c r="BB1274" s="291"/>
      <c r="BC1274" s="302"/>
      <c r="BI1274" s="287"/>
    </row>
    <row r="1275" spans="1:61" s="282" customFormat="1">
      <c r="A1275" s="31"/>
      <c r="B1275" s="31"/>
      <c r="C1275" s="166"/>
      <c r="D1275" s="261"/>
      <c r="E1275" s="261"/>
      <c r="F1275" s="261"/>
      <c r="G1275" s="261"/>
      <c r="H1275" s="261"/>
      <c r="I1275" s="261"/>
      <c r="J1275" s="261"/>
      <c r="K1275" s="261"/>
      <c r="L1275" s="33"/>
      <c r="M1275" s="261"/>
      <c r="N1275" s="638"/>
      <c r="O1275" s="638"/>
      <c r="P1275" s="34"/>
      <c r="Q1275" s="35"/>
      <c r="R1275" s="36"/>
      <c r="S1275" s="37"/>
      <c r="T1275" s="21"/>
      <c r="U1275" s="495"/>
      <c r="V1275" s="38"/>
      <c r="W1275" s="21"/>
      <c r="X1275" s="21"/>
      <c r="Y1275" s="21"/>
      <c r="Z1275" s="779"/>
      <c r="AA1275" s="21"/>
      <c r="AB1275" s="30"/>
      <c r="AC1275" s="30"/>
      <c r="AD1275" s="30"/>
      <c r="AE1275" s="13"/>
      <c r="AF1275" s="13"/>
      <c r="AG1275" s="13"/>
      <c r="AH1275" s="13"/>
      <c r="AI1275" s="13"/>
      <c r="AJ1275" s="13"/>
      <c r="AK1275" s="13"/>
      <c r="AL1275" s="13"/>
      <c r="AM1275" s="13"/>
      <c r="AN1275" s="30"/>
      <c r="AO1275" s="31"/>
      <c r="AP1275" s="39"/>
      <c r="AQ1275" s="39"/>
      <c r="AR1275" s="31"/>
      <c r="AS1275" s="39"/>
      <c r="AT1275" s="39"/>
      <c r="AU1275" s="39"/>
      <c r="AV1275" s="39"/>
      <c r="AW1275" s="39"/>
      <c r="AX1275" s="13"/>
      <c r="AY1275" s="13"/>
      <c r="AZ1275" s="13"/>
      <c r="BA1275" s="13"/>
      <c r="BB1275" s="291"/>
      <c r="BC1275" s="302"/>
      <c r="BI1275" s="287"/>
    </row>
    <row r="1276" spans="1:61" s="282" customFormat="1">
      <c r="A1276" s="31"/>
      <c r="B1276" s="31"/>
      <c r="C1276" s="166"/>
      <c r="D1276" s="261"/>
      <c r="E1276" s="261"/>
      <c r="F1276" s="261"/>
      <c r="G1276" s="261"/>
      <c r="H1276" s="261"/>
      <c r="I1276" s="261"/>
      <c r="J1276" s="261"/>
      <c r="K1276" s="261"/>
      <c r="L1276" s="33"/>
      <c r="M1276" s="261"/>
      <c r="N1276" s="638"/>
      <c r="O1276" s="638"/>
      <c r="P1276" s="34"/>
      <c r="Q1276" s="35"/>
      <c r="R1276" s="36"/>
      <c r="S1276" s="37"/>
      <c r="T1276" s="21"/>
      <c r="U1276" s="495"/>
      <c r="V1276" s="38"/>
      <c r="W1276" s="21"/>
      <c r="X1276" s="21"/>
      <c r="Y1276" s="21"/>
      <c r="Z1276" s="779"/>
      <c r="AA1276" s="21"/>
      <c r="AB1276" s="30"/>
      <c r="AC1276" s="30"/>
      <c r="AD1276" s="30"/>
      <c r="AE1276" s="13"/>
      <c r="AF1276" s="13"/>
      <c r="AG1276" s="13"/>
      <c r="AH1276" s="13"/>
      <c r="AI1276" s="13"/>
      <c r="AJ1276" s="13"/>
      <c r="AK1276" s="13"/>
      <c r="AL1276" s="13"/>
      <c r="AM1276" s="13"/>
      <c r="AN1276" s="30"/>
      <c r="AO1276" s="31"/>
      <c r="AP1276" s="39"/>
      <c r="AQ1276" s="39"/>
      <c r="AR1276" s="31"/>
      <c r="AS1276" s="39"/>
      <c r="AT1276" s="39"/>
      <c r="AU1276" s="39"/>
      <c r="AV1276" s="39"/>
      <c r="AW1276" s="39"/>
      <c r="AX1276" s="13"/>
      <c r="AY1276" s="13"/>
      <c r="AZ1276" s="13"/>
      <c r="BA1276" s="13"/>
      <c r="BB1276" s="291"/>
      <c r="BC1276" s="302"/>
      <c r="BI1276" s="287"/>
    </row>
    <row r="1277" spans="1:61" s="282" customFormat="1">
      <c r="A1277" s="31"/>
      <c r="B1277" s="31"/>
      <c r="C1277" s="166"/>
      <c r="D1277" s="261"/>
      <c r="E1277" s="261"/>
      <c r="F1277" s="261"/>
      <c r="G1277" s="261"/>
      <c r="H1277" s="261"/>
      <c r="I1277" s="261"/>
      <c r="J1277" s="261"/>
      <c r="K1277" s="261"/>
      <c r="L1277" s="33"/>
      <c r="M1277" s="261"/>
      <c r="N1277" s="638"/>
      <c r="O1277" s="638"/>
      <c r="P1277" s="34"/>
      <c r="Q1277" s="35"/>
      <c r="R1277" s="36"/>
      <c r="S1277" s="37"/>
      <c r="T1277" s="21"/>
      <c r="U1277" s="495"/>
      <c r="V1277" s="38"/>
      <c r="W1277" s="21"/>
      <c r="X1277" s="21"/>
      <c r="Y1277" s="21"/>
      <c r="Z1277" s="779"/>
      <c r="AA1277" s="21"/>
      <c r="AB1277" s="30"/>
      <c r="AC1277" s="30"/>
      <c r="AD1277" s="30"/>
      <c r="AE1277" s="13"/>
      <c r="AF1277" s="13"/>
      <c r="AG1277" s="13"/>
      <c r="AH1277" s="13"/>
      <c r="AI1277" s="13"/>
      <c r="AJ1277" s="13"/>
      <c r="AK1277" s="13"/>
      <c r="AL1277" s="13"/>
      <c r="AM1277" s="13"/>
      <c r="AN1277" s="30"/>
      <c r="AO1277" s="31"/>
      <c r="AP1277" s="39"/>
      <c r="AQ1277" s="39"/>
      <c r="AR1277" s="31"/>
      <c r="AS1277" s="39"/>
      <c r="AT1277" s="39"/>
      <c r="AU1277" s="39"/>
      <c r="AV1277" s="39"/>
      <c r="AW1277" s="39"/>
      <c r="AX1277" s="13"/>
      <c r="AY1277" s="13"/>
      <c r="AZ1277" s="13"/>
      <c r="BA1277" s="13"/>
      <c r="BB1277" s="291"/>
      <c r="BC1277" s="302"/>
      <c r="BI1277" s="287"/>
    </row>
    <row r="1278" spans="1:61" s="282" customFormat="1">
      <c r="A1278" s="31"/>
      <c r="B1278" s="31"/>
      <c r="C1278" s="166"/>
      <c r="D1278" s="261"/>
      <c r="E1278" s="261"/>
      <c r="F1278" s="261"/>
      <c r="G1278" s="261"/>
      <c r="H1278" s="261"/>
      <c r="I1278" s="261"/>
      <c r="J1278" s="261"/>
      <c r="K1278" s="261"/>
      <c r="L1278" s="33"/>
      <c r="M1278" s="261"/>
      <c r="N1278" s="638"/>
      <c r="O1278" s="638"/>
      <c r="P1278" s="34"/>
      <c r="Q1278" s="35"/>
      <c r="R1278" s="36"/>
      <c r="S1278" s="37"/>
      <c r="T1278" s="21"/>
      <c r="U1278" s="495"/>
      <c r="V1278" s="38"/>
      <c r="W1278" s="21"/>
      <c r="X1278" s="21"/>
      <c r="Y1278" s="21"/>
      <c r="Z1278" s="779"/>
      <c r="AA1278" s="21"/>
      <c r="AB1278" s="30"/>
      <c r="AC1278" s="30"/>
      <c r="AD1278" s="30"/>
      <c r="AE1278" s="13"/>
      <c r="AF1278" s="13"/>
      <c r="AG1278" s="13"/>
      <c r="AH1278" s="13"/>
      <c r="AI1278" s="13"/>
      <c r="AJ1278" s="13"/>
      <c r="AK1278" s="13"/>
      <c r="AL1278" s="13"/>
      <c r="AM1278" s="13"/>
      <c r="AN1278" s="30"/>
      <c r="AO1278" s="31"/>
      <c r="AP1278" s="39"/>
      <c r="AQ1278" s="39"/>
      <c r="AR1278" s="31"/>
      <c r="AS1278" s="39"/>
      <c r="AT1278" s="39"/>
      <c r="AU1278" s="39"/>
      <c r="AV1278" s="39"/>
      <c r="AW1278" s="39"/>
      <c r="AX1278" s="13"/>
      <c r="AY1278" s="13"/>
      <c r="AZ1278" s="13"/>
      <c r="BA1278" s="13"/>
      <c r="BB1278" s="291"/>
      <c r="BC1278" s="302"/>
      <c r="BI1278" s="287"/>
    </row>
    <row r="1279" spans="1:61" s="282" customFormat="1">
      <c r="A1279" s="31"/>
      <c r="B1279" s="31"/>
      <c r="C1279" s="166"/>
      <c r="D1279" s="261"/>
      <c r="E1279" s="261"/>
      <c r="F1279" s="261"/>
      <c r="G1279" s="261"/>
      <c r="H1279" s="261"/>
      <c r="I1279" s="261"/>
      <c r="J1279" s="261"/>
      <c r="K1279" s="261"/>
      <c r="L1279" s="33"/>
      <c r="M1279" s="261"/>
      <c r="N1279" s="638"/>
      <c r="O1279" s="638"/>
      <c r="P1279" s="34"/>
      <c r="Q1279" s="35"/>
      <c r="R1279" s="36"/>
      <c r="S1279" s="37"/>
      <c r="T1279" s="21"/>
      <c r="U1279" s="495"/>
      <c r="V1279" s="38"/>
      <c r="W1279" s="21"/>
      <c r="X1279" s="21"/>
      <c r="Y1279" s="21"/>
      <c r="Z1279" s="779"/>
      <c r="AA1279" s="21"/>
      <c r="AB1279" s="30"/>
      <c r="AC1279" s="30"/>
      <c r="AD1279" s="30"/>
      <c r="AE1279" s="13"/>
      <c r="AF1279" s="13"/>
      <c r="AG1279" s="13"/>
      <c r="AH1279" s="13"/>
      <c r="AI1279" s="13"/>
      <c r="AJ1279" s="13"/>
      <c r="AK1279" s="13"/>
      <c r="AL1279" s="13"/>
      <c r="AM1279" s="13"/>
      <c r="AN1279" s="30"/>
      <c r="AO1279" s="31"/>
      <c r="AP1279" s="39"/>
      <c r="AQ1279" s="39"/>
      <c r="AR1279" s="31"/>
      <c r="AS1279" s="39"/>
      <c r="AT1279" s="39"/>
      <c r="AU1279" s="39"/>
      <c r="AV1279" s="39"/>
      <c r="AW1279" s="39"/>
      <c r="AX1279" s="13"/>
      <c r="AY1279" s="13"/>
      <c r="AZ1279" s="13"/>
      <c r="BA1279" s="13"/>
      <c r="BB1279" s="291"/>
      <c r="BC1279" s="302"/>
      <c r="BI1279" s="287"/>
    </row>
    <row r="1280" spans="1:61" s="282" customFormat="1">
      <c r="A1280" s="31"/>
      <c r="B1280" s="31"/>
      <c r="C1280" s="166"/>
      <c r="D1280" s="261"/>
      <c r="E1280" s="261"/>
      <c r="F1280" s="261"/>
      <c r="G1280" s="261"/>
      <c r="H1280" s="261"/>
      <c r="I1280" s="261"/>
      <c r="J1280" s="261"/>
      <c r="K1280" s="261"/>
      <c r="L1280" s="33"/>
      <c r="M1280" s="261"/>
      <c r="N1280" s="638"/>
      <c r="O1280" s="638"/>
      <c r="P1280" s="34"/>
      <c r="Q1280" s="35"/>
      <c r="R1280" s="36"/>
      <c r="S1280" s="37"/>
      <c r="T1280" s="21"/>
      <c r="U1280" s="495"/>
      <c r="V1280" s="38"/>
      <c r="W1280" s="21"/>
      <c r="X1280" s="21"/>
      <c r="Y1280" s="21"/>
      <c r="Z1280" s="779"/>
      <c r="AA1280" s="21"/>
      <c r="AB1280" s="30"/>
      <c r="AC1280" s="30"/>
      <c r="AD1280" s="30"/>
      <c r="AE1280" s="13"/>
      <c r="AF1280" s="13"/>
      <c r="AG1280" s="13"/>
      <c r="AH1280" s="13"/>
      <c r="AI1280" s="13"/>
      <c r="AJ1280" s="13"/>
      <c r="AK1280" s="13"/>
      <c r="AL1280" s="13"/>
      <c r="AM1280" s="13"/>
      <c r="AN1280" s="30"/>
      <c r="AO1280" s="31"/>
      <c r="AP1280" s="39"/>
      <c r="AQ1280" s="39"/>
      <c r="AR1280" s="31"/>
      <c r="AS1280" s="39"/>
      <c r="AT1280" s="39"/>
      <c r="AU1280" s="39"/>
      <c r="AV1280" s="39"/>
      <c r="AW1280" s="39"/>
      <c r="AX1280" s="13"/>
      <c r="AY1280" s="13"/>
      <c r="AZ1280" s="13"/>
      <c r="BA1280" s="13"/>
      <c r="BB1280" s="291"/>
      <c r="BC1280" s="302"/>
      <c r="BI1280" s="287"/>
    </row>
    <row r="1281" spans="1:61" s="282" customFormat="1">
      <c r="A1281" s="31"/>
      <c r="B1281" s="31"/>
      <c r="C1281" s="166"/>
      <c r="D1281" s="261"/>
      <c r="E1281" s="261"/>
      <c r="F1281" s="261"/>
      <c r="G1281" s="261"/>
      <c r="H1281" s="261"/>
      <c r="I1281" s="261"/>
      <c r="J1281" s="261"/>
      <c r="K1281" s="261"/>
      <c r="L1281" s="33"/>
      <c r="M1281" s="261"/>
      <c r="N1281" s="638"/>
      <c r="O1281" s="638"/>
      <c r="P1281" s="34"/>
      <c r="Q1281" s="35"/>
      <c r="R1281" s="36"/>
      <c r="S1281" s="37"/>
      <c r="T1281" s="21"/>
      <c r="U1281" s="495"/>
      <c r="V1281" s="38"/>
      <c r="W1281" s="21"/>
      <c r="X1281" s="21"/>
      <c r="Y1281" s="21"/>
      <c r="Z1281" s="779"/>
      <c r="AA1281" s="21"/>
      <c r="AB1281" s="30"/>
      <c r="AC1281" s="30"/>
      <c r="AD1281" s="30"/>
      <c r="AE1281" s="13"/>
      <c r="AF1281" s="13"/>
      <c r="AG1281" s="13"/>
      <c r="AH1281" s="13"/>
      <c r="AI1281" s="13"/>
      <c r="AJ1281" s="13"/>
      <c r="AK1281" s="13"/>
      <c r="AL1281" s="13"/>
      <c r="AM1281" s="13"/>
      <c r="AN1281" s="30"/>
      <c r="AO1281" s="31"/>
      <c r="AP1281" s="39"/>
      <c r="AQ1281" s="39"/>
      <c r="AR1281" s="31"/>
      <c r="AS1281" s="39"/>
      <c r="AT1281" s="39"/>
      <c r="AU1281" s="39"/>
      <c r="AV1281" s="39"/>
      <c r="AW1281" s="39"/>
      <c r="AX1281" s="13"/>
      <c r="AY1281" s="13"/>
      <c r="AZ1281" s="13"/>
      <c r="BA1281" s="13"/>
      <c r="BB1281" s="291"/>
      <c r="BC1281" s="302"/>
      <c r="BI1281" s="287"/>
    </row>
    <row r="1282" spans="1:61" s="282" customFormat="1">
      <c r="A1282" s="31"/>
      <c r="B1282" s="31"/>
      <c r="C1282" s="166"/>
      <c r="D1282" s="261"/>
      <c r="E1282" s="261"/>
      <c r="F1282" s="261"/>
      <c r="G1282" s="261"/>
      <c r="H1282" s="261"/>
      <c r="I1282" s="261"/>
      <c r="J1282" s="261"/>
      <c r="K1282" s="261"/>
      <c r="L1282" s="33"/>
      <c r="M1282" s="261"/>
      <c r="N1282" s="638"/>
      <c r="O1282" s="638"/>
      <c r="P1282" s="34"/>
      <c r="Q1282" s="35"/>
      <c r="R1282" s="36"/>
      <c r="S1282" s="37"/>
      <c r="T1282" s="21"/>
      <c r="U1282" s="495"/>
      <c r="V1282" s="38"/>
      <c r="W1282" s="21"/>
      <c r="X1282" s="21"/>
      <c r="Y1282" s="21"/>
      <c r="Z1282" s="779"/>
      <c r="AA1282" s="21"/>
      <c r="AB1282" s="30"/>
      <c r="AC1282" s="30"/>
      <c r="AD1282" s="30"/>
      <c r="AE1282" s="13"/>
      <c r="AF1282" s="13"/>
      <c r="AG1282" s="13"/>
      <c r="AH1282" s="13"/>
      <c r="AI1282" s="13"/>
      <c r="AJ1282" s="13"/>
      <c r="AK1282" s="13"/>
      <c r="AL1282" s="13"/>
      <c r="AM1282" s="13"/>
      <c r="AN1282" s="30"/>
      <c r="AO1282" s="31"/>
      <c r="AP1282" s="39"/>
      <c r="AQ1282" s="39"/>
      <c r="AR1282" s="31"/>
      <c r="AS1282" s="39"/>
      <c r="AT1282" s="39"/>
      <c r="AU1282" s="39"/>
      <c r="AV1282" s="39"/>
      <c r="AW1282" s="39"/>
      <c r="AX1282" s="13"/>
      <c r="AY1282" s="13"/>
      <c r="AZ1282" s="13"/>
      <c r="BA1282" s="13"/>
      <c r="BB1282" s="291"/>
      <c r="BC1282" s="302"/>
      <c r="BI1282" s="287"/>
    </row>
    <row r="1283" spans="1:61" s="282" customFormat="1">
      <c r="A1283" s="31"/>
      <c r="B1283" s="31"/>
      <c r="C1283" s="166"/>
      <c r="D1283" s="261"/>
      <c r="E1283" s="261"/>
      <c r="F1283" s="261"/>
      <c r="G1283" s="261"/>
      <c r="H1283" s="261"/>
      <c r="I1283" s="261"/>
      <c r="J1283" s="261"/>
      <c r="K1283" s="261"/>
      <c r="L1283" s="33"/>
      <c r="M1283" s="261"/>
      <c r="N1283" s="638"/>
      <c r="O1283" s="638"/>
      <c r="P1283" s="34"/>
      <c r="Q1283" s="35"/>
      <c r="R1283" s="36"/>
      <c r="S1283" s="37"/>
      <c r="T1283" s="21"/>
      <c r="U1283" s="495"/>
      <c r="V1283" s="38"/>
      <c r="W1283" s="21"/>
      <c r="X1283" s="21"/>
      <c r="Y1283" s="21"/>
      <c r="Z1283" s="779"/>
      <c r="AA1283" s="21"/>
      <c r="AB1283" s="30"/>
      <c r="AC1283" s="30"/>
      <c r="AD1283" s="30"/>
      <c r="AE1283" s="13"/>
      <c r="AF1283" s="13"/>
      <c r="AG1283" s="13"/>
      <c r="AH1283" s="13"/>
      <c r="AI1283" s="13"/>
      <c r="AJ1283" s="13"/>
      <c r="AK1283" s="13"/>
      <c r="AL1283" s="13"/>
      <c r="AM1283" s="13"/>
      <c r="AN1283" s="30"/>
      <c r="AO1283" s="31"/>
      <c r="AP1283" s="39"/>
      <c r="AQ1283" s="39"/>
      <c r="AR1283" s="31"/>
      <c r="AS1283" s="39"/>
      <c r="AT1283" s="39"/>
      <c r="AU1283" s="39"/>
      <c r="AV1283" s="39"/>
      <c r="AW1283" s="39"/>
      <c r="AX1283" s="13"/>
      <c r="AY1283" s="13"/>
      <c r="AZ1283" s="13"/>
      <c r="BA1283" s="13"/>
      <c r="BB1283" s="291"/>
      <c r="BC1283" s="302"/>
      <c r="BI1283" s="287"/>
    </row>
    <row r="1284" spans="1:61" s="282" customFormat="1">
      <c r="A1284" s="31"/>
      <c r="B1284" s="31"/>
      <c r="C1284" s="166"/>
      <c r="D1284" s="261"/>
      <c r="E1284" s="261"/>
      <c r="F1284" s="261"/>
      <c r="G1284" s="261"/>
      <c r="H1284" s="261"/>
      <c r="I1284" s="261"/>
      <c r="J1284" s="261"/>
      <c r="K1284" s="261"/>
      <c r="L1284" s="33"/>
      <c r="M1284" s="261"/>
      <c r="N1284" s="638"/>
      <c r="O1284" s="638"/>
      <c r="P1284" s="34"/>
      <c r="Q1284" s="35"/>
      <c r="R1284" s="36"/>
      <c r="S1284" s="37"/>
      <c r="T1284" s="21"/>
      <c r="U1284" s="495"/>
      <c r="V1284" s="38"/>
      <c r="W1284" s="21"/>
      <c r="X1284" s="21"/>
      <c r="Y1284" s="21"/>
      <c r="Z1284" s="779"/>
      <c r="AA1284" s="21"/>
      <c r="AB1284" s="30"/>
      <c r="AC1284" s="30"/>
      <c r="AD1284" s="30"/>
      <c r="AE1284" s="13"/>
      <c r="AF1284" s="13"/>
      <c r="AG1284" s="13"/>
      <c r="AH1284" s="13"/>
      <c r="AI1284" s="13"/>
      <c r="AJ1284" s="13"/>
      <c r="AK1284" s="13"/>
      <c r="AL1284" s="13"/>
      <c r="AM1284" s="13"/>
      <c r="AN1284" s="30"/>
      <c r="AO1284" s="31"/>
      <c r="AP1284" s="39"/>
      <c r="AQ1284" s="39"/>
      <c r="AR1284" s="31"/>
      <c r="AS1284" s="39"/>
      <c r="AT1284" s="39"/>
      <c r="AU1284" s="39"/>
      <c r="AV1284" s="39"/>
      <c r="AW1284" s="39"/>
      <c r="AX1284" s="13"/>
      <c r="AY1284" s="13"/>
      <c r="AZ1284" s="13"/>
      <c r="BA1284" s="13"/>
      <c r="BB1284" s="291"/>
      <c r="BC1284" s="302"/>
      <c r="BI1284" s="287"/>
    </row>
    <row r="1285" spans="1:61" s="282" customFormat="1">
      <c r="A1285" s="31"/>
      <c r="B1285" s="31"/>
      <c r="C1285" s="166"/>
      <c r="D1285" s="261"/>
      <c r="E1285" s="261"/>
      <c r="F1285" s="261"/>
      <c r="G1285" s="261"/>
      <c r="H1285" s="261"/>
      <c r="I1285" s="261"/>
      <c r="J1285" s="261"/>
      <c r="K1285" s="261"/>
      <c r="L1285" s="33"/>
      <c r="M1285" s="261"/>
      <c r="N1285" s="638"/>
      <c r="O1285" s="638"/>
      <c r="P1285" s="34"/>
      <c r="Q1285" s="35"/>
      <c r="R1285" s="36"/>
      <c r="S1285" s="37"/>
      <c r="T1285" s="21"/>
      <c r="U1285" s="495"/>
      <c r="V1285" s="38"/>
      <c r="W1285" s="21"/>
      <c r="X1285" s="21"/>
      <c r="Y1285" s="21"/>
      <c r="Z1285" s="779"/>
      <c r="AA1285" s="21"/>
      <c r="AB1285" s="30"/>
      <c r="AC1285" s="30"/>
      <c r="AD1285" s="30"/>
      <c r="AE1285" s="13"/>
      <c r="AF1285" s="13"/>
      <c r="AG1285" s="13"/>
      <c r="AH1285" s="13"/>
      <c r="AI1285" s="13"/>
      <c r="AJ1285" s="13"/>
      <c r="AK1285" s="13"/>
      <c r="AL1285" s="13"/>
      <c r="AM1285" s="13"/>
      <c r="AN1285" s="30"/>
      <c r="AO1285" s="31"/>
      <c r="AP1285" s="39"/>
      <c r="AQ1285" s="39"/>
      <c r="AR1285" s="31"/>
      <c r="AS1285" s="39"/>
      <c r="AT1285" s="39"/>
      <c r="AU1285" s="39"/>
      <c r="AV1285" s="39"/>
      <c r="AW1285" s="39"/>
      <c r="AX1285" s="13"/>
      <c r="AY1285" s="13"/>
      <c r="AZ1285" s="13"/>
      <c r="BA1285" s="13"/>
      <c r="BB1285" s="291"/>
      <c r="BC1285" s="302"/>
      <c r="BI1285" s="287"/>
    </row>
    <row r="1286" spans="1:61" s="282" customFormat="1">
      <c r="A1286" s="31"/>
      <c r="B1286" s="31"/>
      <c r="C1286" s="166"/>
      <c r="D1286" s="261"/>
      <c r="E1286" s="261"/>
      <c r="F1286" s="261"/>
      <c r="G1286" s="261"/>
      <c r="H1286" s="261"/>
      <c r="I1286" s="261"/>
      <c r="J1286" s="261"/>
      <c r="K1286" s="261"/>
      <c r="L1286" s="33"/>
      <c r="M1286" s="261"/>
      <c r="N1286" s="638"/>
      <c r="O1286" s="638"/>
      <c r="P1286" s="34"/>
      <c r="Q1286" s="35"/>
      <c r="R1286" s="36"/>
      <c r="S1286" s="37"/>
      <c r="T1286" s="21"/>
      <c r="U1286" s="495"/>
      <c r="V1286" s="38"/>
      <c r="W1286" s="21"/>
      <c r="X1286" s="21"/>
      <c r="Y1286" s="21"/>
      <c r="Z1286" s="779"/>
      <c r="AA1286" s="21"/>
      <c r="AB1286" s="30"/>
      <c r="AC1286" s="30"/>
      <c r="AD1286" s="30"/>
      <c r="AE1286" s="13"/>
      <c r="AF1286" s="13"/>
      <c r="AG1286" s="13"/>
      <c r="AH1286" s="13"/>
      <c r="AI1286" s="13"/>
      <c r="AJ1286" s="13"/>
      <c r="AK1286" s="13"/>
      <c r="AL1286" s="13"/>
      <c r="AM1286" s="13"/>
      <c r="AN1286" s="30"/>
      <c r="AO1286" s="31"/>
      <c r="AP1286" s="39"/>
      <c r="AQ1286" s="39"/>
      <c r="AR1286" s="31"/>
      <c r="AS1286" s="39"/>
      <c r="AT1286" s="39"/>
      <c r="AU1286" s="39"/>
      <c r="AV1286" s="39"/>
      <c r="AW1286" s="39"/>
      <c r="AX1286" s="13"/>
      <c r="AY1286" s="13"/>
      <c r="AZ1286" s="13"/>
      <c r="BA1286" s="13"/>
      <c r="BB1286" s="291"/>
      <c r="BC1286" s="302"/>
      <c r="BI1286" s="287"/>
    </row>
    <row r="1287" spans="1:61" s="282" customFormat="1">
      <c r="A1287" s="31"/>
      <c r="B1287" s="31"/>
      <c r="C1287" s="166"/>
      <c r="D1287" s="261"/>
      <c r="E1287" s="261"/>
      <c r="F1287" s="261"/>
      <c r="G1287" s="261"/>
      <c r="H1287" s="261"/>
      <c r="I1287" s="261"/>
      <c r="J1287" s="261"/>
      <c r="K1287" s="261"/>
      <c r="L1287" s="33"/>
      <c r="M1287" s="261"/>
      <c r="N1287" s="638"/>
      <c r="O1287" s="638"/>
      <c r="P1287" s="34"/>
      <c r="Q1287" s="35"/>
      <c r="R1287" s="36"/>
      <c r="S1287" s="37"/>
      <c r="T1287" s="21"/>
      <c r="U1287" s="495"/>
      <c r="V1287" s="38"/>
      <c r="W1287" s="21"/>
      <c r="X1287" s="21"/>
      <c r="Y1287" s="21"/>
      <c r="Z1287" s="779"/>
      <c r="AA1287" s="21"/>
      <c r="AB1287" s="30"/>
      <c r="AC1287" s="30"/>
      <c r="AD1287" s="30"/>
      <c r="AE1287" s="13"/>
      <c r="AF1287" s="13"/>
      <c r="AG1287" s="13"/>
      <c r="AH1287" s="13"/>
      <c r="AI1287" s="13"/>
      <c r="AJ1287" s="13"/>
      <c r="AK1287" s="13"/>
      <c r="AL1287" s="13"/>
      <c r="AM1287" s="13"/>
      <c r="AN1287" s="30"/>
      <c r="AO1287" s="31"/>
      <c r="AP1287" s="39"/>
      <c r="AQ1287" s="39"/>
      <c r="AR1287" s="31"/>
      <c r="AS1287" s="39"/>
      <c r="AT1287" s="39"/>
      <c r="AU1287" s="39"/>
      <c r="AV1287" s="39"/>
      <c r="AW1287" s="39"/>
      <c r="AX1287" s="13"/>
      <c r="AY1287" s="13"/>
      <c r="AZ1287" s="13"/>
      <c r="BA1287" s="13"/>
      <c r="BB1287" s="291"/>
      <c r="BC1287" s="302"/>
      <c r="BI1287" s="287"/>
    </row>
    <row r="1288" spans="1:61" s="282" customFormat="1">
      <c r="A1288" s="31"/>
      <c r="B1288" s="31"/>
      <c r="C1288" s="166"/>
      <c r="D1288" s="261"/>
      <c r="E1288" s="261"/>
      <c r="F1288" s="261"/>
      <c r="G1288" s="261"/>
      <c r="H1288" s="261"/>
      <c r="I1288" s="261"/>
      <c r="J1288" s="261"/>
      <c r="K1288" s="261"/>
      <c r="L1288" s="33"/>
      <c r="M1288" s="261"/>
      <c r="N1288" s="638"/>
      <c r="O1288" s="638"/>
      <c r="P1288" s="34"/>
      <c r="Q1288" s="35"/>
      <c r="R1288" s="36"/>
      <c r="S1288" s="37"/>
      <c r="T1288" s="21"/>
      <c r="U1288" s="495"/>
      <c r="V1288" s="38"/>
      <c r="W1288" s="21"/>
      <c r="X1288" s="21"/>
      <c r="Y1288" s="21"/>
      <c r="Z1288" s="779"/>
      <c r="AA1288" s="21"/>
      <c r="AB1288" s="30"/>
      <c r="AC1288" s="30"/>
      <c r="AD1288" s="30"/>
      <c r="AE1288" s="13"/>
      <c r="AF1288" s="13"/>
      <c r="AG1288" s="13"/>
      <c r="AH1288" s="13"/>
      <c r="AI1288" s="13"/>
      <c r="AJ1288" s="13"/>
      <c r="AK1288" s="13"/>
      <c r="AL1288" s="13"/>
      <c r="AM1288" s="13"/>
      <c r="AN1288" s="30"/>
      <c r="AO1288" s="31"/>
      <c r="AP1288" s="39"/>
      <c r="AQ1288" s="39"/>
      <c r="AR1288" s="31"/>
      <c r="AS1288" s="39"/>
      <c r="AT1288" s="39"/>
      <c r="AU1288" s="39"/>
      <c r="AV1288" s="39"/>
      <c r="AW1288" s="39"/>
      <c r="AX1288" s="13"/>
      <c r="AY1288" s="13"/>
      <c r="AZ1288" s="13"/>
      <c r="BA1288" s="13"/>
      <c r="BB1288" s="291"/>
      <c r="BC1288" s="302"/>
      <c r="BI1288" s="287"/>
    </row>
    <row r="1289" spans="1:61" s="282" customFormat="1">
      <c r="A1289" s="31"/>
      <c r="B1289" s="31"/>
      <c r="C1289" s="166"/>
      <c r="D1289" s="261"/>
      <c r="E1289" s="261"/>
      <c r="F1289" s="261"/>
      <c r="G1289" s="261"/>
      <c r="H1289" s="261"/>
      <c r="I1289" s="261"/>
      <c r="J1289" s="261"/>
      <c r="K1289" s="261"/>
      <c r="L1289" s="33"/>
      <c r="M1289" s="261"/>
      <c r="N1289" s="638"/>
      <c r="O1289" s="638"/>
      <c r="P1289" s="34"/>
      <c r="Q1289" s="35"/>
      <c r="R1289" s="36"/>
      <c r="S1289" s="37"/>
      <c r="T1289" s="21"/>
      <c r="U1289" s="495"/>
      <c r="V1289" s="38"/>
      <c r="W1289" s="21"/>
      <c r="X1289" s="21"/>
      <c r="Y1289" s="21"/>
      <c r="Z1289" s="779"/>
      <c r="AA1289" s="21"/>
      <c r="AB1289" s="30"/>
      <c r="AC1289" s="30"/>
      <c r="AD1289" s="30"/>
      <c r="AE1289" s="13"/>
      <c r="AF1289" s="13"/>
      <c r="AG1289" s="13"/>
      <c r="AH1289" s="13"/>
      <c r="AI1289" s="13"/>
      <c r="AJ1289" s="13"/>
      <c r="AK1289" s="13"/>
      <c r="AL1289" s="13"/>
      <c r="AM1289" s="13"/>
      <c r="AN1289" s="30"/>
      <c r="AO1289" s="31"/>
      <c r="AP1289" s="39"/>
      <c r="AQ1289" s="39"/>
      <c r="AR1289" s="31"/>
      <c r="AS1289" s="39"/>
      <c r="AT1289" s="39"/>
      <c r="AU1289" s="39"/>
      <c r="AV1289" s="39"/>
      <c r="AW1289" s="39"/>
      <c r="AX1289" s="13"/>
      <c r="AY1289" s="13"/>
      <c r="AZ1289" s="13"/>
      <c r="BA1289" s="13"/>
      <c r="BB1289" s="291"/>
      <c r="BC1289" s="302"/>
      <c r="BI1289" s="287"/>
    </row>
    <row r="1290" spans="1:61" s="282" customFormat="1">
      <c r="A1290" s="31"/>
      <c r="B1290" s="31"/>
      <c r="C1290" s="166"/>
      <c r="D1290" s="261"/>
      <c r="E1290" s="261"/>
      <c r="F1290" s="261"/>
      <c r="G1290" s="261"/>
      <c r="H1290" s="261"/>
      <c r="I1290" s="261"/>
      <c r="J1290" s="261"/>
      <c r="K1290" s="261"/>
      <c r="L1290" s="33"/>
      <c r="M1290" s="261"/>
      <c r="N1290" s="638"/>
      <c r="O1290" s="638"/>
      <c r="P1290" s="34"/>
      <c r="Q1290" s="35"/>
      <c r="R1290" s="36"/>
      <c r="S1290" s="37"/>
      <c r="T1290" s="21"/>
      <c r="U1290" s="495"/>
      <c r="V1290" s="38"/>
      <c r="W1290" s="21"/>
      <c r="X1290" s="21"/>
      <c r="Y1290" s="21"/>
      <c r="Z1290" s="779"/>
      <c r="AA1290" s="21"/>
      <c r="AB1290" s="30"/>
      <c r="AC1290" s="30"/>
      <c r="AD1290" s="30"/>
      <c r="AE1290" s="13"/>
      <c r="AF1290" s="13"/>
      <c r="AG1290" s="13"/>
      <c r="AH1290" s="13"/>
      <c r="AI1290" s="13"/>
      <c r="AJ1290" s="13"/>
      <c r="AK1290" s="13"/>
      <c r="AL1290" s="13"/>
      <c r="AM1290" s="13"/>
      <c r="AN1290" s="30"/>
      <c r="AO1290" s="31"/>
      <c r="AP1290" s="39"/>
      <c r="AQ1290" s="39"/>
      <c r="AR1290" s="31"/>
      <c r="AS1290" s="39"/>
      <c r="AT1290" s="39"/>
      <c r="AU1290" s="39"/>
      <c r="AV1290" s="39"/>
      <c r="AW1290" s="39"/>
      <c r="AX1290" s="13"/>
      <c r="AY1290" s="13"/>
      <c r="AZ1290" s="13"/>
      <c r="BA1290" s="13"/>
      <c r="BB1290" s="291"/>
      <c r="BC1290" s="302"/>
      <c r="BI1290" s="287"/>
    </row>
    <row r="1291" spans="1:61" s="282" customFormat="1">
      <c r="A1291" s="31"/>
      <c r="B1291" s="31"/>
      <c r="C1291" s="166"/>
      <c r="D1291" s="261"/>
      <c r="E1291" s="261"/>
      <c r="F1291" s="261"/>
      <c r="G1291" s="261"/>
      <c r="H1291" s="261"/>
      <c r="I1291" s="261"/>
      <c r="J1291" s="261"/>
      <c r="K1291" s="261"/>
      <c r="L1291" s="33"/>
      <c r="M1291" s="261"/>
      <c r="N1291" s="638"/>
      <c r="O1291" s="638"/>
      <c r="P1291" s="34"/>
      <c r="Q1291" s="35"/>
      <c r="R1291" s="36"/>
      <c r="S1291" s="37"/>
      <c r="T1291" s="21"/>
      <c r="U1291" s="495"/>
      <c r="V1291" s="38"/>
      <c r="W1291" s="21"/>
      <c r="X1291" s="21"/>
      <c r="Y1291" s="21"/>
      <c r="Z1291" s="779"/>
      <c r="AA1291" s="21"/>
      <c r="AB1291" s="30"/>
      <c r="AC1291" s="30"/>
      <c r="AD1291" s="30"/>
      <c r="AE1291" s="13"/>
      <c r="AF1291" s="13"/>
      <c r="AG1291" s="13"/>
      <c r="AH1291" s="13"/>
      <c r="AI1291" s="13"/>
      <c r="AJ1291" s="13"/>
      <c r="AK1291" s="13"/>
      <c r="AL1291" s="13"/>
      <c r="AM1291" s="13"/>
      <c r="AN1291" s="30"/>
      <c r="AO1291" s="31"/>
      <c r="AP1291" s="39"/>
      <c r="AQ1291" s="39"/>
      <c r="AR1291" s="31"/>
      <c r="AS1291" s="39"/>
      <c r="AT1291" s="39"/>
      <c r="AU1291" s="39"/>
      <c r="AV1291" s="39"/>
      <c r="AW1291" s="39"/>
      <c r="AX1291" s="13"/>
      <c r="AY1291" s="13"/>
      <c r="AZ1291" s="13"/>
      <c r="BA1291" s="13"/>
      <c r="BB1291" s="291"/>
      <c r="BC1291" s="302"/>
      <c r="BI1291" s="287"/>
    </row>
    <row r="1292" spans="1:61" s="282" customFormat="1">
      <c r="A1292" s="31"/>
      <c r="B1292" s="31"/>
      <c r="C1292" s="166"/>
      <c r="D1292" s="261"/>
      <c r="E1292" s="261"/>
      <c r="F1292" s="261"/>
      <c r="G1292" s="261"/>
      <c r="H1292" s="261"/>
      <c r="I1292" s="261"/>
      <c r="J1292" s="261"/>
      <c r="K1292" s="261"/>
      <c r="L1292" s="33"/>
      <c r="M1292" s="261"/>
      <c r="N1292" s="638"/>
      <c r="O1292" s="638"/>
      <c r="P1292" s="34"/>
      <c r="Q1292" s="35"/>
      <c r="R1292" s="36"/>
      <c r="S1292" s="37"/>
      <c r="T1292" s="21"/>
      <c r="U1292" s="495"/>
      <c r="V1292" s="38"/>
      <c r="W1292" s="21"/>
      <c r="X1292" s="21"/>
      <c r="Y1292" s="21"/>
      <c r="Z1292" s="779"/>
      <c r="AA1292" s="21"/>
      <c r="AB1292" s="30"/>
      <c r="AC1292" s="30"/>
      <c r="AD1292" s="30"/>
      <c r="AE1292" s="13"/>
      <c r="AF1292" s="13"/>
      <c r="AG1292" s="13"/>
      <c r="AH1292" s="13"/>
      <c r="AI1292" s="13"/>
      <c r="AJ1292" s="13"/>
      <c r="AK1292" s="13"/>
      <c r="AL1292" s="13"/>
      <c r="AM1292" s="13"/>
      <c r="AN1292" s="30"/>
      <c r="AO1292" s="31"/>
      <c r="AP1292" s="39"/>
      <c r="AQ1292" s="39"/>
      <c r="AR1292" s="31"/>
      <c r="AS1292" s="39"/>
      <c r="AT1292" s="39"/>
      <c r="AU1292" s="39"/>
      <c r="AV1292" s="39"/>
      <c r="AW1292" s="39"/>
      <c r="AX1292" s="13"/>
      <c r="AY1292" s="13"/>
      <c r="AZ1292" s="13"/>
      <c r="BA1292" s="13"/>
      <c r="BB1292" s="291"/>
      <c r="BC1292" s="302"/>
      <c r="BI1292" s="287"/>
    </row>
    <row r="1293" spans="1:61" s="282" customFormat="1">
      <c r="A1293" s="31"/>
      <c r="B1293" s="31"/>
      <c r="C1293" s="166"/>
      <c r="D1293" s="261"/>
      <c r="E1293" s="261"/>
      <c r="F1293" s="261"/>
      <c r="G1293" s="261"/>
      <c r="H1293" s="261"/>
      <c r="I1293" s="261"/>
      <c r="J1293" s="261"/>
      <c r="K1293" s="261"/>
      <c r="L1293" s="33"/>
      <c r="M1293" s="261"/>
      <c r="N1293" s="638"/>
      <c r="O1293" s="638"/>
      <c r="P1293" s="34"/>
      <c r="Q1293" s="35"/>
      <c r="R1293" s="36"/>
      <c r="S1293" s="37"/>
      <c r="T1293" s="21"/>
      <c r="U1293" s="495"/>
      <c r="V1293" s="38"/>
      <c r="W1293" s="21"/>
      <c r="X1293" s="21"/>
      <c r="Y1293" s="21"/>
      <c r="Z1293" s="779"/>
      <c r="AA1293" s="21"/>
      <c r="AB1293" s="30"/>
      <c r="AC1293" s="30"/>
      <c r="AD1293" s="30"/>
      <c r="AE1293" s="13"/>
      <c r="AF1293" s="13"/>
      <c r="AG1293" s="13"/>
      <c r="AH1293" s="13"/>
      <c r="AI1293" s="13"/>
      <c r="AJ1293" s="13"/>
      <c r="AK1293" s="13"/>
      <c r="AL1293" s="13"/>
      <c r="AM1293" s="13"/>
      <c r="AN1293" s="30"/>
      <c r="AO1293" s="31"/>
      <c r="AP1293" s="39"/>
      <c r="AQ1293" s="39"/>
      <c r="AR1293" s="31"/>
      <c r="AS1293" s="39"/>
      <c r="AT1293" s="39"/>
      <c r="AU1293" s="39"/>
      <c r="AV1293" s="39"/>
      <c r="AW1293" s="39"/>
      <c r="AX1293" s="13"/>
      <c r="AY1293" s="13"/>
      <c r="AZ1293" s="13"/>
      <c r="BA1293" s="13"/>
      <c r="BB1293" s="291"/>
      <c r="BC1293" s="302"/>
      <c r="BI1293" s="287"/>
    </row>
    <row r="1294" spans="1:61" s="282" customFormat="1">
      <c r="A1294" s="31"/>
      <c r="B1294" s="31"/>
      <c r="C1294" s="166"/>
      <c r="D1294" s="261"/>
      <c r="E1294" s="261"/>
      <c r="F1294" s="261"/>
      <c r="G1294" s="261"/>
      <c r="H1294" s="261"/>
      <c r="I1294" s="261"/>
      <c r="J1294" s="261"/>
      <c r="K1294" s="261"/>
      <c r="L1294" s="33"/>
      <c r="M1294" s="261"/>
      <c r="N1294" s="638"/>
      <c r="O1294" s="638"/>
      <c r="P1294" s="34"/>
      <c r="Q1294" s="35"/>
      <c r="R1294" s="36"/>
      <c r="S1294" s="37"/>
      <c r="T1294" s="21"/>
      <c r="U1294" s="495"/>
      <c r="V1294" s="38"/>
      <c r="W1294" s="21"/>
      <c r="X1294" s="21"/>
      <c r="Y1294" s="21"/>
      <c r="Z1294" s="779"/>
      <c r="AA1294" s="21"/>
      <c r="AB1294" s="30"/>
      <c r="AC1294" s="30"/>
      <c r="AD1294" s="30"/>
      <c r="AE1294" s="13"/>
      <c r="AF1294" s="13"/>
      <c r="AG1294" s="13"/>
      <c r="AH1294" s="13"/>
      <c r="AI1294" s="13"/>
      <c r="AJ1294" s="13"/>
      <c r="AK1294" s="13"/>
      <c r="AL1294" s="13"/>
      <c r="AM1294" s="13"/>
      <c r="AN1294" s="30"/>
      <c r="AO1294" s="31"/>
      <c r="AP1294" s="39"/>
      <c r="AQ1294" s="39"/>
      <c r="AR1294" s="31"/>
      <c r="AS1294" s="39"/>
      <c r="AT1294" s="39"/>
      <c r="AU1294" s="39"/>
      <c r="AV1294" s="39"/>
      <c r="AW1294" s="39"/>
      <c r="AX1294" s="13"/>
      <c r="AY1294" s="13"/>
      <c r="AZ1294" s="13"/>
      <c r="BA1294" s="13"/>
      <c r="BB1294" s="291"/>
      <c r="BC1294" s="302"/>
      <c r="BI1294" s="287"/>
    </row>
    <row r="1295" spans="1:61" s="282" customFormat="1">
      <c r="A1295" s="31"/>
      <c r="B1295" s="31"/>
      <c r="C1295" s="166"/>
      <c r="D1295" s="261"/>
      <c r="E1295" s="261"/>
      <c r="F1295" s="261"/>
      <c r="G1295" s="261"/>
      <c r="H1295" s="261"/>
      <c r="I1295" s="261"/>
      <c r="J1295" s="261"/>
      <c r="K1295" s="261"/>
      <c r="L1295" s="33"/>
      <c r="M1295" s="261"/>
      <c r="N1295" s="638"/>
      <c r="O1295" s="638"/>
      <c r="P1295" s="34"/>
      <c r="Q1295" s="35"/>
      <c r="R1295" s="36"/>
      <c r="S1295" s="37"/>
      <c r="T1295" s="21"/>
      <c r="U1295" s="495"/>
      <c r="V1295" s="38"/>
      <c r="W1295" s="21"/>
      <c r="X1295" s="21"/>
      <c r="Y1295" s="21"/>
      <c r="Z1295" s="779"/>
      <c r="AA1295" s="21"/>
      <c r="AB1295" s="30"/>
      <c r="AC1295" s="30"/>
      <c r="AD1295" s="30"/>
      <c r="AE1295" s="13"/>
      <c r="AF1295" s="13"/>
      <c r="AG1295" s="13"/>
      <c r="AH1295" s="13"/>
      <c r="AI1295" s="13"/>
      <c r="AJ1295" s="13"/>
      <c r="AK1295" s="13"/>
      <c r="AL1295" s="13"/>
      <c r="AM1295" s="13"/>
      <c r="AN1295" s="30"/>
      <c r="AO1295" s="31"/>
      <c r="AP1295" s="39"/>
      <c r="AQ1295" s="39"/>
      <c r="AR1295" s="31"/>
      <c r="AS1295" s="39"/>
      <c r="AT1295" s="39"/>
      <c r="AU1295" s="39"/>
      <c r="AV1295" s="39"/>
      <c r="AW1295" s="39"/>
      <c r="AX1295" s="13"/>
      <c r="AY1295" s="13"/>
      <c r="AZ1295" s="13"/>
      <c r="BA1295" s="13"/>
      <c r="BB1295" s="291"/>
      <c r="BC1295" s="302"/>
      <c r="BI1295" s="287"/>
    </row>
    <row r="1296" spans="1:61" s="282" customFormat="1">
      <c r="A1296" s="31"/>
      <c r="B1296" s="31"/>
      <c r="C1296" s="166"/>
      <c r="D1296" s="261"/>
      <c r="E1296" s="261"/>
      <c r="F1296" s="261"/>
      <c r="G1296" s="261"/>
      <c r="H1296" s="261"/>
      <c r="I1296" s="261"/>
      <c r="J1296" s="261"/>
      <c r="K1296" s="261"/>
      <c r="L1296" s="33"/>
      <c r="M1296" s="261"/>
      <c r="N1296" s="638"/>
      <c r="O1296" s="638"/>
      <c r="P1296" s="34"/>
      <c r="Q1296" s="35"/>
      <c r="R1296" s="36"/>
      <c r="S1296" s="37"/>
      <c r="T1296" s="21"/>
      <c r="U1296" s="495"/>
      <c r="V1296" s="38"/>
      <c r="W1296" s="21"/>
      <c r="X1296" s="21"/>
      <c r="Y1296" s="21"/>
      <c r="Z1296" s="779"/>
      <c r="AA1296" s="21"/>
      <c r="AB1296" s="30"/>
      <c r="AC1296" s="30"/>
      <c r="AD1296" s="30"/>
      <c r="AE1296" s="13"/>
      <c r="AF1296" s="13"/>
      <c r="AG1296" s="13"/>
      <c r="AH1296" s="13"/>
      <c r="AI1296" s="13"/>
      <c r="AJ1296" s="13"/>
      <c r="AK1296" s="13"/>
      <c r="AL1296" s="13"/>
      <c r="AM1296" s="13"/>
      <c r="AN1296" s="30"/>
      <c r="AO1296" s="31"/>
      <c r="AP1296" s="39"/>
      <c r="AQ1296" s="39"/>
      <c r="AR1296" s="31"/>
      <c r="AS1296" s="39"/>
      <c r="AT1296" s="39"/>
      <c r="AU1296" s="39"/>
      <c r="AV1296" s="39"/>
      <c r="AW1296" s="39"/>
      <c r="AX1296" s="13"/>
      <c r="AY1296" s="13"/>
      <c r="AZ1296" s="13"/>
      <c r="BA1296" s="13"/>
      <c r="BB1296" s="291"/>
      <c r="BC1296" s="302"/>
      <c r="BI1296" s="287"/>
    </row>
    <row r="1297" spans="1:61" s="282" customFormat="1">
      <c r="A1297" s="31"/>
      <c r="B1297" s="31"/>
      <c r="C1297" s="166"/>
      <c r="D1297" s="261"/>
      <c r="E1297" s="261"/>
      <c r="F1297" s="261"/>
      <c r="G1297" s="261"/>
      <c r="H1297" s="261"/>
      <c r="I1297" s="261"/>
      <c r="J1297" s="261"/>
      <c r="K1297" s="261"/>
      <c r="L1297" s="33"/>
      <c r="M1297" s="261"/>
      <c r="N1297" s="638"/>
      <c r="O1297" s="638"/>
      <c r="P1297" s="34"/>
      <c r="Q1297" s="35"/>
      <c r="R1297" s="36"/>
      <c r="S1297" s="37"/>
      <c r="T1297" s="21"/>
      <c r="U1297" s="495"/>
      <c r="V1297" s="38"/>
      <c r="W1297" s="21"/>
      <c r="X1297" s="21"/>
      <c r="Y1297" s="21"/>
      <c r="Z1297" s="779"/>
      <c r="AA1297" s="21"/>
      <c r="AB1297" s="30"/>
      <c r="AC1297" s="30"/>
      <c r="AD1297" s="30"/>
      <c r="AE1297" s="13"/>
      <c r="AF1297" s="13"/>
      <c r="AG1297" s="13"/>
      <c r="AH1297" s="13"/>
      <c r="AI1297" s="13"/>
      <c r="AJ1297" s="13"/>
      <c r="AK1297" s="13"/>
      <c r="AL1297" s="13"/>
      <c r="AM1297" s="13"/>
      <c r="AN1297" s="30"/>
      <c r="AO1297" s="31"/>
      <c r="AP1297" s="39"/>
      <c r="AQ1297" s="39"/>
      <c r="AR1297" s="31"/>
      <c r="AS1297" s="39"/>
      <c r="AT1297" s="39"/>
      <c r="AU1297" s="39"/>
      <c r="AV1297" s="39"/>
      <c r="AW1297" s="39"/>
      <c r="AX1297" s="13"/>
      <c r="AY1297" s="13"/>
      <c r="AZ1297" s="13"/>
      <c r="BA1297" s="13"/>
      <c r="BB1297" s="291"/>
      <c r="BC1297" s="302"/>
      <c r="BI1297" s="287"/>
    </row>
    <row r="1298" spans="1:61" s="282" customFormat="1">
      <c r="A1298" s="31"/>
      <c r="B1298" s="31"/>
      <c r="C1298" s="166"/>
      <c r="D1298" s="261"/>
      <c r="E1298" s="261"/>
      <c r="F1298" s="261"/>
      <c r="G1298" s="261"/>
      <c r="H1298" s="261"/>
      <c r="I1298" s="261"/>
      <c r="J1298" s="261"/>
      <c r="K1298" s="261"/>
      <c r="L1298" s="33"/>
      <c r="M1298" s="261"/>
      <c r="N1298" s="638"/>
      <c r="O1298" s="638"/>
      <c r="P1298" s="34"/>
      <c r="Q1298" s="35"/>
      <c r="R1298" s="36"/>
      <c r="S1298" s="37"/>
      <c r="T1298" s="21"/>
      <c r="U1298" s="495"/>
      <c r="V1298" s="38"/>
      <c r="W1298" s="21"/>
      <c r="X1298" s="21"/>
      <c r="Y1298" s="21"/>
      <c r="Z1298" s="779"/>
      <c r="AA1298" s="21"/>
      <c r="AB1298" s="30"/>
      <c r="AC1298" s="30"/>
      <c r="AD1298" s="30"/>
      <c r="AE1298" s="13"/>
      <c r="AF1298" s="13"/>
      <c r="AG1298" s="13"/>
      <c r="AH1298" s="13"/>
      <c r="AI1298" s="13"/>
      <c r="AJ1298" s="13"/>
      <c r="AK1298" s="13"/>
      <c r="AL1298" s="13"/>
      <c r="AM1298" s="13"/>
      <c r="AN1298" s="30"/>
      <c r="AO1298" s="31"/>
      <c r="AP1298" s="39"/>
      <c r="AQ1298" s="39"/>
      <c r="AR1298" s="31"/>
      <c r="AS1298" s="39"/>
      <c r="AT1298" s="39"/>
      <c r="AU1298" s="39"/>
      <c r="AV1298" s="39"/>
      <c r="AW1298" s="39"/>
      <c r="AX1298" s="13"/>
      <c r="AY1298" s="13"/>
      <c r="AZ1298" s="13"/>
      <c r="BA1298" s="13"/>
      <c r="BB1298" s="291"/>
      <c r="BC1298" s="302"/>
      <c r="BI1298" s="287"/>
    </row>
    <row r="1299" spans="1:61" s="282" customFormat="1">
      <c r="A1299" s="31"/>
      <c r="B1299" s="31"/>
      <c r="C1299" s="166"/>
      <c r="D1299" s="261"/>
      <c r="E1299" s="261"/>
      <c r="F1299" s="261"/>
      <c r="G1299" s="261"/>
      <c r="H1299" s="261"/>
      <c r="I1299" s="261"/>
      <c r="J1299" s="261"/>
      <c r="K1299" s="261"/>
      <c r="L1299" s="33"/>
      <c r="M1299" s="261"/>
      <c r="N1299" s="638"/>
      <c r="O1299" s="638"/>
      <c r="P1299" s="34"/>
      <c r="Q1299" s="35"/>
      <c r="R1299" s="36"/>
      <c r="S1299" s="37"/>
      <c r="T1299" s="21"/>
      <c r="U1299" s="495"/>
      <c r="V1299" s="38"/>
      <c r="W1299" s="21"/>
      <c r="X1299" s="21"/>
      <c r="Y1299" s="21"/>
      <c r="Z1299" s="779"/>
      <c r="AA1299" s="21"/>
      <c r="AB1299" s="30"/>
      <c r="AC1299" s="30"/>
      <c r="AD1299" s="30"/>
      <c r="AE1299" s="13"/>
      <c r="AF1299" s="13"/>
      <c r="AG1299" s="13"/>
      <c r="AH1299" s="13"/>
      <c r="AI1299" s="13"/>
      <c r="AJ1299" s="13"/>
      <c r="AK1299" s="13"/>
      <c r="AL1299" s="13"/>
      <c r="AM1299" s="13"/>
      <c r="AN1299" s="30"/>
      <c r="AO1299" s="31"/>
      <c r="AP1299" s="39"/>
      <c r="AQ1299" s="39"/>
      <c r="AR1299" s="31"/>
      <c r="AS1299" s="39"/>
      <c r="AT1299" s="39"/>
      <c r="AU1299" s="39"/>
      <c r="AV1299" s="39"/>
      <c r="AW1299" s="39"/>
      <c r="AX1299" s="13"/>
      <c r="AY1299" s="13"/>
      <c r="AZ1299" s="13"/>
      <c r="BA1299" s="13"/>
      <c r="BB1299" s="291"/>
      <c r="BC1299" s="302"/>
      <c r="BI1299" s="287"/>
    </row>
    <row r="1300" spans="1:61" s="282" customFormat="1">
      <c r="A1300" s="31"/>
      <c r="B1300" s="31"/>
      <c r="C1300" s="166"/>
      <c r="D1300" s="261"/>
      <c r="E1300" s="261"/>
      <c r="F1300" s="261"/>
      <c r="G1300" s="261"/>
      <c r="H1300" s="261"/>
      <c r="I1300" s="261"/>
      <c r="J1300" s="261"/>
      <c r="K1300" s="261"/>
      <c r="L1300" s="33"/>
      <c r="M1300" s="261"/>
      <c r="N1300" s="638"/>
      <c r="O1300" s="638"/>
      <c r="P1300" s="34"/>
      <c r="Q1300" s="35"/>
      <c r="R1300" s="36"/>
      <c r="S1300" s="37"/>
      <c r="T1300" s="21"/>
      <c r="U1300" s="495"/>
      <c r="V1300" s="38"/>
      <c r="W1300" s="21"/>
      <c r="X1300" s="21"/>
      <c r="Y1300" s="21"/>
      <c r="Z1300" s="779"/>
      <c r="AA1300" s="21"/>
      <c r="AB1300" s="30"/>
      <c r="AC1300" s="30"/>
      <c r="AD1300" s="30"/>
      <c r="AE1300" s="13"/>
      <c r="AF1300" s="13"/>
      <c r="AG1300" s="13"/>
      <c r="AH1300" s="13"/>
      <c r="AI1300" s="13"/>
      <c r="AJ1300" s="13"/>
      <c r="AK1300" s="13"/>
      <c r="AL1300" s="13"/>
      <c r="AM1300" s="13"/>
      <c r="AN1300" s="30"/>
      <c r="AO1300" s="31"/>
      <c r="AP1300" s="39"/>
      <c r="AQ1300" s="39"/>
      <c r="AR1300" s="31"/>
      <c r="AS1300" s="39"/>
      <c r="AT1300" s="39"/>
      <c r="AU1300" s="39"/>
      <c r="AV1300" s="39"/>
      <c r="AW1300" s="39"/>
      <c r="AX1300" s="13"/>
      <c r="AY1300" s="13"/>
      <c r="AZ1300" s="13"/>
      <c r="BA1300" s="13"/>
      <c r="BB1300" s="291"/>
      <c r="BC1300" s="302"/>
      <c r="BI1300" s="287"/>
    </row>
    <row r="1301" spans="1:61" s="282" customFormat="1">
      <c r="A1301" s="31"/>
      <c r="B1301" s="31"/>
      <c r="C1301" s="166"/>
      <c r="D1301" s="261"/>
      <c r="E1301" s="261"/>
      <c r="F1301" s="261"/>
      <c r="G1301" s="261"/>
      <c r="H1301" s="261"/>
      <c r="I1301" s="261"/>
      <c r="J1301" s="261"/>
      <c r="K1301" s="261"/>
      <c r="L1301" s="33"/>
      <c r="M1301" s="261"/>
      <c r="N1301" s="638"/>
      <c r="O1301" s="638"/>
      <c r="P1301" s="34"/>
      <c r="Q1301" s="35"/>
      <c r="R1301" s="36"/>
      <c r="S1301" s="37"/>
      <c r="T1301" s="21"/>
      <c r="U1301" s="495"/>
      <c r="V1301" s="38"/>
      <c r="W1301" s="21"/>
      <c r="X1301" s="21"/>
      <c r="Y1301" s="21"/>
      <c r="Z1301" s="779"/>
      <c r="AA1301" s="21"/>
      <c r="AB1301" s="30"/>
      <c r="AC1301" s="30"/>
      <c r="AD1301" s="30"/>
      <c r="AE1301" s="13"/>
      <c r="AF1301" s="13"/>
      <c r="AG1301" s="13"/>
      <c r="AH1301" s="13"/>
      <c r="AI1301" s="13"/>
      <c r="AJ1301" s="13"/>
      <c r="AK1301" s="13"/>
      <c r="AL1301" s="13"/>
      <c r="AM1301" s="13"/>
      <c r="AN1301" s="30"/>
      <c r="AO1301" s="31"/>
      <c r="AP1301" s="39"/>
      <c r="AQ1301" s="39"/>
      <c r="AR1301" s="31"/>
      <c r="AS1301" s="39"/>
      <c r="AT1301" s="39"/>
      <c r="AU1301" s="39"/>
      <c r="AV1301" s="39"/>
      <c r="AW1301" s="39"/>
      <c r="AX1301" s="13"/>
      <c r="AY1301" s="13"/>
      <c r="AZ1301" s="13"/>
      <c r="BA1301" s="13"/>
      <c r="BB1301" s="291"/>
      <c r="BC1301" s="302"/>
      <c r="BI1301" s="287"/>
    </row>
    <row r="1302" spans="1:61" s="282" customFormat="1">
      <c r="A1302" s="31"/>
      <c r="B1302" s="31"/>
      <c r="C1302" s="166"/>
      <c r="D1302" s="261"/>
      <c r="E1302" s="261"/>
      <c r="F1302" s="261"/>
      <c r="G1302" s="261"/>
      <c r="H1302" s="261"/>
      <c r="I1302" s="261"/>
      <c r="J1302" s="261"/>
      <c r="K1302" s="261"/>
      <c r="L1302" s="33"/>
      <c r="M1302" s="261"/>
      <c r="N1302" s="638"/>
      <c r="O1302" s="638"/>
      <c r="P1302" s="34"/>
      <c r="Q1302" s="35"/>
      <c r="R1302" s="36"/>
      <c r="S1302" s="37"/>
      <c r="T1302" s="21"/>
      <c r="U1302" s="495"/>
      <c r="V1302" s="38"/>
      <c r="W1302" s="21"/>
      <c r="X1302" s="21"/>
      <c r="Y1302" s="21"/>
      <c r="Z1302" s="779"/>
      <c r="AA1302" s="21"/>
      <c r="AB1302" s="30"/>
      <c r="AC1302" s="30"/>
      <c r="AD1302" s="30"/>
      <c r="AE1302" s="13"/>
      <c r="AF1302" s="13"/>
      <c r="AG1302" s="13"/>
      <c r="AH1302" s="13"/>
      <c r="AI1302" s="13"/>
      <c r="AJ1302" s="13"/>
      <c r="AK1302" s="13"/>
      <c r="AL1302" s="13"/>
      <c r="AM1302" s="13"/>
      <c r="AN1302" s="30"/>
      <c r="AO1302" s="31"/>
      <c r="AP1302" s="39"/>
      <c r="AQ1302" s="39"/>
      <c r="AR1302" s="31"/>
      <c r="AS1302" s="39"/>
      <c r="AT1302" s="39"/>
      <c r="AU1302" s="39"/>
      <c r="AV1302" s="39"/>
      <c r="AW1302" s="39"/>
      <c r="AX1302" s="13"/>
      <c r="AY1302" s="13"/>
      <c r="AZ1302" s="13"/>
      <c r="BA1302" s="13"/>
      <c r="BB1302" s="291"/>
      <c r="BC1302" s="302"/>
      <c r="BI1302" s="287"/>
    </row>
    <row r="1303" spans="1:61" s="282" customFormat="1">
      <c r="A1303" s="31"/>
      <c r="B1303" s="31"/>
      <c r="C1303" s="166"/>
      <c r="D1303" s="261"/>
      <c r="E1303" s="261"/>
      <c r="F1303" s="261"/>
      <c r="G1303" s="261"/>
      <c r="H1303" s="261"/>
      <c r="I1303" s="261"/>
      <c r="J1303" s="261"/>
      <c r="K1303" s="261"/>
      <c r="L1303" s="33"/>
      <c r="M1303" s="261"/>
      <c r="N1303" s="638"/>
      <c r="O1303" s="638"/>
      <c r="P1303" s="34"/>
      <c r="Q1303" s="35"/>
      <c r="R1303" s="36"/>
      <c r="S1303" s="37"/>
      <c r="T1303" s="21"/>
      <c r="U1303" s="495"/>
      <c r="V1303" s="38"/>
      <c r="W1303" s="21"/>
      <c r="X1303" s="21"/>
      <c r="Y1303" s="21"/>
      <c r="Z1303" s="779"/>
      <c r="AA1303" s="21"/>
      <c r="AB1303" s="30"/>
      <c r="AC1303" s="30"/>
      <c r="AD1303" s="30"/>
      <c r="AE1303" s="13"/>
      <c r="AF1303" s="13"/>
      <c r="AG1303" s="13"/>
      <c r="AH1303" s="13"/>
      <c r="AI1303" s="13"/>
      <c r="AJ1303" s="13"/>
      <c r="AK1303" s="13"/>
      <c r="AL1303" s="13"/>
      <c r="AM1303" s="13"/>
      <c r="AN1303" s="30"/>
      <c r="AO1303" s="31"/>
      <c r="AP1303" s="39"/>
      <c r="AQ1303" s="39"/>
      <c r="AR1303" s="31"/>
      <c r="AS1303" s="39"/>
      <c r="AT1303" s="39"/>
      <c r="AU1303" s="39"/>
      <c r="AV1303" s="39"/>
      <c r="AW1303" s="39"/>
      <c r="AX1303" s="13"/>
      <c r="AY1303" s="13"/>
      <c r="AZ1303" s="13"/>
      <c r="BA1303" s="13"/>
      <c r="BB1303" s="291"/>
      <c r="BC1303" s="302"/>
      <c r="BI1303" s="287"/>
    </row>
    <row r="1304" spans="1:61" s="282" customFormat="1">
      <c r="A1304" s="31"/>
      <c r="B1304" s="31"/>
      <c r="C1304" s="166"/>
      <c r="D1304" s="261"/>
      <c r="E1304" s="261"/>
      <c r="F1304" s="261"/>
      <c r="G1304" s="261"/>
      <c r="H1304" s="261"/>
      <c r="I1304" s="261"/>
      <c r="J1304" s="261"/>
      <c r="K1304" s="261"/>
      <c r="L1304" s="33"/>
      <c r="M1304" s="261"/>
      <c r="N1304" s="638"/>
      <c r="O1304" s="638"/>
      <c r="P1304" s="34"/>
      <c r="Q1304" s="35"/>
      <c r="R1304" s="36"/>
      <c r="S1304" s="37"/>
      <c r="T1304" s="21"/>
      <c r="U1304" s="495"/>
      <c r="V1304" s="38"/>
      <c r="W1304" s="21"/>
      <c r="X1304" s="21"/>
      <c r="Y1304" s="21"/>
      <c r="Z1304" s="779"/>
      <c r="AA1304" s="21"/>
      <c r="AB1304" s="30"/>
      <c r="AC1304" s="30"/>
      <c r="AD1304" s="30"/>
      <c r="AE1304" s="13"/>
      <c r="AF1304" s="13"/>
      <c r="AG1304" s="13"/>
      <c r="AH1304" s="13"/>
      <c r="AI1304" s="13"/>
      <c r="AJ1304" s="13"/>
      <c r="AK1304" s="13"/>
      <c r="AL1304" s="13"/>
      <c r="AM1304" s="13"/>
      <c r="AN1304" s="30"/>
      <c r="AO1304" s="31"/>
      <c r="AP1304" s="39"/>
      <c r="AQ1304" s="39"/>
      <c r="AR1304" s="31"/>
      <c r="AS1304" s="39"/>
      <c r="AT1304" s="39"/>
      <c r="AU1304" s="39"/>
      <c r="AV1304" s="39"/>
      <c r="AW1304" s="39"/>
      <c r="AX1304" s="13"/>
      <c r="AY1304" s="13"/>
      <c r="AZ1304" s="13"/>
      <c r="BA1304" s="13"/>
      <c r="BB1304" s="291"/>
      <c r="BC1304" s="302"/>
      <c r="BI1304" s="287"/>
    </row>
    <row r="1305" spans="1:61" s="282" customFormat="1">
      <c r="A1305" s="31"/>
      <c r="B1305" s="31"/>
      <c r="C1305" s="166"/>
      <c r="D1305" s="261"/>
      <c r="E1305" s="261"/>
      <c r="F1305" s="261"/>
      <c r="G1305" s="261"/>
      <c r="H1305" s="261"/>
      <c r="I1305" s="261"/>
      <c r="J1305" s="261"/>
      <c r="K1305" s="261"/>
      <c r="L1305" s="33"/>
      <c r="M1305" s="261"/>
      <c r="N1305" s="638"/>
      <c r="O1305" s="638"/>
      <c r="P1305" s="34"/>
      <c r="Q1305" s="35"/>
      <c r="R1305" s="36"/>
      <c r="S1305" s="37"/>
      <c r="T1305" s="21"/>
      <c r="U1305" s="495"/>
      <c r="V1305" s="38"/>
      <c r="W1305" s="21"/>
      <c r="X1305" s="21"/>
      <c r="Y1305" s="21"/>
      <c r="Z1305" s="779"/>
      <c r="AA1305" s="21"/>
      <c r="AB1305" s="30"/>
      <c r="AC1305" s="30"/>
      <c r="AD1305" s="30"/>
      <c r="AE1305" s="13"/>
      <c r="AF1305" s="13"/>
      <c r="AG1305" s="13"/>
      <c r="AH1305" s="13"/>
      <c r="AI1305" s="13"/>
      <c r="AJ1305" s="13"/>
      <c r="AK1305" s="13"/>
      <c r="AL1305" s="13"/>
      <c r="AM1305" s="13"/>
      <c r="AN1305" s="30"/>
      <c r="AO1305" s="31"/>
      <c r="AP1305" s="39"/>
      <c r="AQ1305" s="39"/>
      <c r="AR1305" s="31"/>
      <c r="AS1305" s="39"/>
      <c r="AT1305" s="39"/>
      <c r="AU1305" s="39"/>
      <c r="AV1305" s="39"/>
      <c r="AW1305" s="39"/>
      <c r="AX1305" s="13"/>
      <c r="AY1305" s="13"/>
      <c r="AZ1305" s="13"/>
      <c r="BA1305" s="13"/>
      <c r="BB1305" s="291"/>
      <c r="BC1305" s="302"/>
      <c r="BI1305" s="287"/>
    </row>
    <row r="1306" spans="1:61" s="282" customFormat="1">
      <c r="A1306" s="31"/>
      <c r="B1306" s="31"/>
      <c r="C1306" s="166"/>
      <c r="D1306" s="261"/>
      <c r="E1306" s="261"/>
      <c r="F1306" s="261"/>
      <c r="G1306" s="261"/>
      <c r="H1306" s="261"/>
      <c r="I1306" s="261"/>
      <c r="J1306" s="261"/>
      <c r="K1306" s="261"/>
      <c r="L1306" s="33"/>
      <c r="M1306" s="261"/>
      <c r="N1306" s="638"/>
      <c r="O1306" s="638"/>
      <c r="P1306" s="34"/>
      <c r="Q1306" s="35"/>
      <c r="R1306" s="36"/>
      <c r="S1306" s="37"/>
      <c r="T1306" s="21"/>
      <c r="U1306" s="495"/>
      <c r="V1306" s="38"/>
      <c r="W1306" s="21"/>
      <c r="X1306" s="21"/>
      <c r="Y1306" s="21"/>
      <c r="Z1306" s="779"/>
      <c r="AA1306" s="21"/>
      <c r="AB1306" s="30"/>
      <c r="AC1306" s="30"/>
      <c r="AD1306" s="30"/>
      <c r="AE1306" s="13"/>
      <c r="AF1306" s="13"/>
      <c r="AG1306" s="13"/>
      <c r="AH1306" s="13"/>
      <c r="AI1306" s="13"/>
      <c r="AJ1306" s="13"/>
      <c r="AK1306" s="13"/>
      <c r="AL1306" s="13"/>
      <c r="AM1306" s="13"/>
      <c r="AN1306" s="30"/>
      <c r="AO1306" s="31"/>
      <c r="AP1306" s="39"/>
      <c r="AQ1306" s="39"/>
      <c r="AR1306" s="31"/>
      <c r="AS1306" s="39"/>
      <c r="AT1306" s="39"/>
      <c r="AU1306" s="39"/>
      <c r="AV1306" s="39"/>
      <c r="AW1306" s="39"/>
      <c r="AX1306" s="13"/>
      <c r="AY1306" s="13"/>
      <c r="AZ1306" s="13"/>
      <c r="BA1306" s="13"/>
      <c r="BB1306" s="291"/>
      <c r="BC1306" s="302"/>
      <c r="BI1306" s="287"/>
    </row>
    <row r="1307" spans="1:61" s="282" customFormat="1">
      <c r="A1307" s="31"/>
      <c r="B1307" s="31"/>
      <c r="C1307" s="166"/>
      <c r="D1307" s="261"/>
      <c r="E1307" s="261"/>
      <c r="F1307" s="261"/>
      <c r="G1307" s="261"/>
      <c r="H1307" s="261"/>
      <c r="I1307" s="261"/>
      <c r="J1307" s="261"/>
      <c r="K1307" s="261"/>
      <c r="L1307" s="33"/>
      <c r="M1307" s="261"/>
      <c r="N1307" s="638"/>
      <c r="O1307" s="638"/>
      <c r="P1307" s="34"/>
      <c r="Q1307" s="35"/>
      <c r="R1307" s="36"/>
      <c r="S1307" s="37"/>
      <c r="T1307" s="21"/>
      <c r="U1307" s="495"/>
      <c r="V1307" s="38"/>
      <c r="W1307" s="21"/>
      <c r="X1307" s="21"/>
      <c r="Y1307" s="21"/>
      <c r="Z1307" s="779"/>
      <c r="AA1307" s="21"/>
      <c r="AB1307" s="30"/>
      <c r="AC1307" s="30"/>
      <c r="AD1307" s="30"/>
      <c r="AE1307" s="13"/>
      <c r="AF1307" s="13"/>
      <c r="AG1307" s="13"/>
      <c r="AH1307" s="13"/>
      <c r="AI1307" s="13"/>
      <c r="AJ1307" s="13"/>
      <c r="AK1307" s="13"/>
      <c r="AL1307" s="13"/>
      <c r="AM1307" s="13"/>
      <c r="AN1307" s="30"/>
      <c r="AO1307" s="31"/>
      <c r="AP1307" s="39"/>
      <c r="AQ1307" s="39"/>
      <c r="AR1307" s="31"/>
      <c r="AS1307" s="39"/>
      <c r="AT1307" s="39"/>
      <c r="AU1307" s="39"/>
      <c r="AV1307" s="39"/>
      <c r="AW1307" s="39"/>
      <c r="AX1307" s="13"/>
      <c r="AY1307" s="13"/>
      <c r="AZ1307" s="13"/>
      <c r="BA1307" s="13"/>
      <c r="BB1307" s="291"/>
      <c r="BC1307" s="302"/>
      <c r="BI1307" s="287"/>
    </row>
    <row r="1308" spans="1:61" s="282" customFormat="1">
      <c r="A1308" s="31"/>
      <c r="B1308" s="31"/>
      <c r="C1308" s="166"/>
      <c r="D1308" s="261"/>
      <c r="E1308" s="261"/>
      <c r="F1308" s="261"/>
      <c r="G1308" s="261"/>
      <c r="H1308" s="261"/>
      <c r="I1308" s="261"/>
      <c r="J1308" s="261"/>
      <c r="K1308" s="261"/>
      <c r="L1308" s="33"/>
      <c r="M1308" s="261"/>
      <c r="N1308" s="638"/>
      <c r="O1308" s="638"/>
      <c r="P1308" s="34"/>
      <c r="Q1308" s="35"/>
      <c r="R1308" s="36"/>
      <c r="S1308" s="37"/>
      <c r="T1308" s="21"/>
      <c r="U1308" s="495"/>
      <c r="V1308" s="38"/>
      <c r="W1308" s="21"/>
      <c r="X1308" s="21"/>
      <c r="Y1308" s="21"/>
      <c r="Z1308" s="779"/>
      <c r="AA1308" s="21"/>
      <c r="AB1308" s="30"/>
      <c r="AC1308" s="30"/>
      <c r="AD1308" s="30"/>
      <c r="AE1308" s="13"/>
      <c r="AF1308" s="13"/>
      <c r="AG1308" s="13"/>
      <c r="AH1308" s="13"/>
      <c r="AI1308" s="13"/>
      <c r="AJ1308" s="13"/>
      <c r="AK1308" s="13"/>
      <c r="AL1308" s="13"/>
      <c r="AM1308" s="13"/>
      <c r="AN1308" s="30"/>
      <c r="AO1308" s="31"/>
      <c r="AP1308" s="39"/>
      <c r="AQ1308" s="39"/>
      <c r="AR1308" s="31"/>
      <c r="AS1308" s="39"/>
      <c r="AT1308" s="39"/>
      <c r="AU1308" s="39"/>
      <c r="AV1308" s="39"/>
      <c r="AW1308" s="39"/>
      <c r="AX1308" s="13"/>
      <c r="AY1308" s="13"/>
      <c r="AZ1308" s="13"/>
      <c r="BA1308" s="13"/>
      <c r="BB1308" s="291"/>
      <c r="BC1308" s="302"/>
      <c r="BI1308" s="287"/>
    </row>
    <row r="1309" spans="1:61" s="282" customFormat="1">
      <c r="A1309" s="31"/>
      <c r="B1309" s="31"/>
      <c r="C1309" s="166"/>
      <c r="D1309" s="261"/>
      <c r="E1309" s="261"/>
      <c r="F1309" s="261"/>
      <c r="G1309" s="261"/>
      <c r="H1309" s="261"/>
      <c r="I1309" s="261"/>
      <c r="J1309" s="261"/>
      <c r="K1309" s="261"/>
      <c r="L1309" s="33"/>
      <c r="M1309" s="261"/>
      <c r="N1309" s="638"/>
      <c r="O1309" s="638"/>
      <c r="P1309" s="34"/>
      <c r="Q1309" s="35"/>
      <c r="R1309" s="36"/>
      <c r="S1309" s="37"/>
      <c r="T1309" s="21"/>
      <c r="U1309" s="495"/>
      <c r="V1309" s="38"/>
      <c r="W1309" s="21"/>
      <c r="X1309" s="21"/>
      <c r="Y1309" s="21"/>
      <c r="Z1309" s="779"/>
      <c r="AA1309" s="21"/>
      <c r="AB1309" s="30"/>
      <c r="AC1309" s="30"/>
      <c r="AD1309" s="30"/>
      <c r="AE1309" s="13"/>
      <c r="AF1309" s="13"/>
      <c r="AG1309" s="13"/>
      <c r="AH1309" s="13"/>
      <c r="AI1309" s="13"/>
      <c r="AJ1309" s="13"/>
      <c r="AK1309" s="13"/>
      <c r="AL1309" s="13"/>
      <c r="AM1309" s="13"/>
      <c r="AN1309" s="30"/>
      <c r="AO1309" s="31"/>
      <c r="AP1309" s="39"/>
      <c r="AQ1309" s="39"/>
      <c r="AR1309" s="31"/>
      <c r="AS1309" s="39"/>
      <c r="AT1309" s="39"/>
      <c r="AU1309" s="39"/>
      <c r="AV1309" s="39"/>
      <c r="AW1309" s="39"/>
      <c r="AX1309" s="13"/>
      <c r="AY1309" s="13"/>
      <c r="AZ1309" s="13"/>
      <c r="BA1309" s="13"/>
      <c r="BB1309" s="291"/>
      <c r="BC1309" s="302"/>
      <c r="BI1309" s="287"/>
    </row>
    <row r="1310" spans="1:61" s="282" customFormat="1">
      <c r="A1310" s="31"/>
      <c r="B1310" s="31"/>
      <c r="C1310" s="166"/>
      <c r="D1310" s="261"/>
      <c r="E1310" s="261"/>
      <c r="F1310" s="261"/>
      <c r="G1310" s="261"/>
      <c r="H1310" s="261"/>
      <c r="I1310" s="261"/>
      <c r="J1310" s="261"/>
      <c r="K1310" s="261"/>
      <c r="L1310" s="33"/>
      <c r="M1310" s="261"/>
      <c r="N1310" s="638"/>
      <c r="O1310" s="638"/>
      <c r="P1310" s="34"/>
      <c r="Q1310" s="35"/>
      <c r="R1310" s="36"/>
      <c r="S1310" s="37"/>
      <c r="T1310" s="21"/>
      <c r="U1310" s="495"/>
      <c r="V1310" s="38"/>
      <c r="W1310" s="21"/>
      <c r="X1310" s="21"/>
      <c r="Y1310" s="21"/>
      <c r="Z1310" s="779"/>
      <c r="AA1310" s="21"/>
      <c r="AB1310" s="30"/>
      <c r="AC1310" s="30"/>
      <c r="AD1310" s="30"/>
      <c r="AE1310" s="13"/>
      <c r="AF1310" s="13"/>
      <c r="AG1310" s="13"/>
      <c r="AH1310" s="13"/>
      <c r="AI1310" s="13"/>
      <c r="AJ1310" s="13"/>
      <c r="AK1310" s="13"/>
      <c r="AL1310" s="13"/>
      <c r="AM1310" s="13"/>
      <c r="AN1310" s="30"/>
      <c r="AO1310" s="31"/>
      <c r="AP1310" s="39"/>
      <c r="AQ1310" s="39"/>
      <c r="AR1310" s="31"/>
      <c r="AS1310" s="39"/>
      <c r="AT1310" s="39"/>
      <c r="AU1310" s="39"/>
      <c r="AV1310" s="39"/>
      <c r="AW1310" s="39"/>
      <c r="AX1310" s="13"/>
      <c r="AY1310" s="13"/>
      <c r="AZ1310" s="13"/>
      <c r="BA1310" s="13"/>
      <c r="BB1310" s="291"/>
      <c r="BC1310" s="302"/>
      <c r="BI1310" s="287"/>
    </row>
    <row r="1311" spans="1:61" s="282" customFormat="1">
      <c r="A1311" s="31"/>
      <c r="B1311" s="31"/>
      <c r="C1311" s="166"/>
      <c r="D1311" s="261"/>
      <c r="E1311" s="261"/>
      <c r="F1311" s="261"/>
      <c r="G1311" s="261"/>
      <c r="H1311" s="261"/>
      <c r="I1311" s="261"/>
      <c r="J1311" s="261"/>
      <c r="K1311" s="261"/>
      <c r="L1311" s="33"/>
      <c r="M1311" s="261"/>
      <c r="N1311" s="638"/>
      <c r="O1311" s="638"/>
      <c r="P1311" s="34"/>
      <c r="Q1311" s="35"/>
      <c r="R1311" s="36"/>
      <c r="S1311" s="37"/>
      <c r="T1311" s="21"/>
      <c r="U1311" s="495"/>
      <c r="V1311" s="38"/>
      <c r="W1311" s="21"/>
      <c r="X1311" s="21"/>
      <c r="Y1311" s="21"/>
      <c r="Z1311" s="779"/>
      <c r="AA1311" s="21"/>
      <c r="AB1311" s="30"/>
      <c r="AC1311" s="30"/>
      <c r="AD1311" s="30"/>
      <c r="AE1311" s="13"/>
      <c r="AF1311" s="13"/>
      <c r="AG1311" s="13"/>
      <c r="AH1311" s="13"/>
      <c r="AI1311" s="13"/>
      <c r="AJ1311" s="13"/>
      <c r="AK1311" s="13"/>
      <c r="AL1311" s="13"/>
      <c r="AM1311" s="13"/>
      <c r="AN1311" s="30"/>
      <c r="AO1311" s="31"/>
      <c r="AP1311" s="39"/>
      <c r="AQ1311" s="39"/>
      <c r="AR1311" s="31"/>
      <c r="AS1311" s="39"/>
      <c r="AT1311" s="39"/>
      <c r="AU1311" s="39"/>
      <c r="AV1311" s="39"/>
      <c r="AW1311" s="39"/>
      <c r="AX1311" s="13"/>
      <c r="AY1311" s="13"/>
      <c r="AZ1311" s="13"/>
      <c r="BA1311" s="13"/>
      <c r="BB1311" s="291"/>
      <c r="BC1311" s="302"/>
      <c r="BI1311" s="287"/>
    </row>
    <row r="1312" spans="1:61" s="282" customFormat="1">
      <c r="A1312" s="31"/>
      <c r="B1312" s="31"/>
      <c r="C1312" s="166"/>
      <c r="D1312" s="261"/>
      <c r="E1312" s="261"/>
      <c r="F1312" s="261"/>
      <c r="G1312" s="261"/>
      <c r="H1312" s="261"/>
      <c r="I1312" s="261"/>
      <c r="J1312" s="261"/>
      <c r="K1312" s="261"/>
      <c r="L1312" s="33"/>
      <c r="M1312" s="261"/>
      <c r="N1312" s="638"/>
      <c r="O1312" s="638"/>
      <c r="P1312" s="34"/>
      <c r="Q1312" s="35"/>
      <c r="R1312" s="36"/>
      <c r="S1312" s="37"/>
      <c r="T1312" s="21"/>
      <c r="U1312" s="495"/>
      <c r="V1312" s="38"/>
      <c r="W1312" s="21"/>
      <c r="X1312" s="21"/>
      <c r="Y1312" s="21"/>
      <c r="Z1312" s="779"/>
      <c r="AA1312" s="21"/>
      <c r="AB1312" s="30"/>
      <c r="AC1312" s="30"/>
      <c r="AD1312" s="30"/>
      <c r="AE1312" s="13"/>
      <c r="AF1312" s="13"/>
      <c r="AG1312" s="13"/>
      <c r="AH1312" s="13"/>
      <c r="AI1312" s="13"/>
      <c r="AJ1312" s="13"/>
      <c r="AK1312" s="13"/>
      <c r="AL1312" s="13"/>
      <c r="AM1312" s="13"/>
      <c r="AN1312" s="30"/>
      <c r="AO1312" s="31"/>
      <c r="AP1312" s="39"/>
      <c r="AQ1312" s="39"/>
      <c r="AR1312" s="31"/>
      <c r="AS1312" s="39"/>
      <c r="AT1312" s="39"/>
      <c r="AU1312" s="39"/>
      <c r="AV1312" s="39"/>
      <c r="AW1312" s="39"/>
      <c r="AX1312" s="13"/>
      <c r="AY1312" s="13"/>
      <c r="AZ1312" s="13"/>
      <c r="BA1312" s="13"/>
      <c r="BB1312" s="291"/>
      <c r="BC1312" s="302"/>
      <c r="BI1312" s="287"/>
    </row>
    <row r="1313" spans="1:61" s="282" customFormat="1">
      <c r="A1313" s="31"/>
      <c r="B1313" s="31"/>
      <c r="C1313" s="166"/>
      <c r="D1313" s="261"/>
      <c r="E1313" s="261"/>
      <c r="F1313" s="261"/>
      <c r="G1313" s="261"/>
      <c r="H1313" s="261"/>
      <c r="I1313" s="261"/>
      <c r="J1313" s="261"/>
      <c r="K1313" s="261"/>
      <c r="L1313" s="33"/>
      <c r="M1313" s="261"/>
      <c r="N1313" s="638"/>
      <c r="O1313" s="638"/>
      <c r="P1313" s="34"/>
      <c r="Q1313" s="35"/>
      <c r="R1313" s="36"/>
      <c r="S1313" s="37"/>
      <c r="T1313" s="21"/>
      <c r="U1313" s="495"/>
      <c r="V1313" s="38"/>
      <c r="W1313" s="21"/>
      <c r="X1313" s="21"/>
      <c r="Y1313" s="21"/>
      <c r="Z1313" s="779"/>
      <c r="AA1313" s="21"/>
      <c r="AB1313" s="30"/>
      <c r="AC1313" s="30"/>
      <c r="AD1313" s="30"/>
      <c r="AE1313" s="13"/>
      <c r="AF1313" s="13"/>
      <c r="AG1313" s="13"/>
      <c r="AH1313" s="13"/>
      <c r="AI1313" s="13"/>
      <c r="AJ1313" s="13"/>
      <c r="AK1313" s="13"/>
      <c r="AL1313" s="13"/>
      <c r="AM1313" s="13"/>
      <c r="AN1313" s="30"/>
      <c r="AO1313" s="31"/>
      <c r="AP1313" s="39"/>
      <c r="AQ1313" s="39"/>
      <c r="AR1313" s="31"/>
      <c r="AS1313" s="39"/>
      <c r="AT1313" s="39"/>
      <c r="AU1313" s="39"/>
      <c r="AV1313" s="39"/>
      <c r="AW1313" s="39"/>
      <c r="AX1313" s="13"/>
      <c r="AY1313" s="13"/>
      <c r="AZ1313" s="13"/>
      <c r="BA1313" s="13"/>
      <c r="BB1313" s="291"/>
      <c r="BC1313" s="302"/>
      <c r="BI1313" s="287"/>
    </row>
    <row r="1314" spans="1:61" s="282" customFormat="1">
      <c r="A1314" s="31"/>
      <c r="B1314" s="31"/>
      <c r="C1314" s="166"/>
      <c r="D1314" s="261"/>
      <c r="E1314" s="261"/>
      <c r="F1314" s="261"/>
      <c r="G1314" s="261"/>
      <c r="H1314" s="261"/>
      <c r="I1314" s="261"/>
      <c r="J1314" s="261"/>
      <c r="K1314" s="261"/>
      <c r="L1314" s="33"/>
      <c r="M1314" s="261"/>
      <c r="N1314" s="638"/>
      <c r="O1314" s="638"/>
      <c r="P1314" s="34"/>
      <c r="Q1314" s="35"/>
      <c r="R1314" s="36"/>
      <c r="S1314" s="37"/>
      <c r="T1314" s="21"/>
      <c r="U1314" s="495"/>
      <c r="V1314" s="38"/>
      <c r="W1314" s="21"/>
      <c r="X1314" s="21"/>
      <c r="Y1314" s="21"/>
      <c r="Z1314" s="779"/>
      <c r="AA1314" s="21"/>
      <c r="AB1314" s="30"/>
      <c r="AC1314" s="30"/>
      <c r="AD1314" s="30"/>
      <c r="AE1314" s="13"/>
      <c r="AF1314" s="13"/>
      <c r="AG1314" s="13"/>
      <c r="AH1314" s="13"/>
      <c r="AI1314" s="13"/>
      <c r="AJ1314" s="13"/>
      <c r="AK1314" s="13"/>
      <c r="AL1314" s="13"/>
      <c r="AM1314" s="13"/>
      <c r="AN1314" s="30"/>
      <c r="AO1314" s="31"/>
      <c r="AP1314" s="39"/>
      <c r="AQ1314" s="39"/>
      <c r="AR1314" s="31"/>
      <c r="AS1314" s="39"/>
      <c r="AT1314" s="39"/>
      <c r="AU1314" s="39"/>
      <c r="AV1314" s="39"/>
      <c r="AW1314" s="39"/>
      <c r="AX1314" s="13"/>
      <c r="AY1314" s="13"/>
      <c r="AZ1314" s="13"/>
      <c r="BA1314" s="13"/>
      <c r="BB1314" s="291"/>
      <c r="BC1314" s="302"/>
      <c r="BI1314" s="287"/>
    </row>
    <row r="1315" spans="1:61" s="282" customFormat="1">
      <c r="A1315" s="31"/>
      <c r="B1315" s="31"/>
      <c r="C1315" s="166"/>
      <c r="D1315" s="261"/>
      <c r="E1315" s="261"/>
      <c r="F1315" s="261"/>
      <c r="G1315" s="261"/>
      <c r="H1315" s="261"/>
      <c r="I1315" s="261"/>
      <c r="J1315" s="261"/>
      <c r="K1315" s="261"/>
      <c r="L1315" s="33"/>
      <c r="M1315" s="261"/>
      <c r="N1315" s="638"/>
      <c r="O1315" s="638"/>
      <c r="P1315" s="34"/>
      <c r="Q1315" s="35"/>
      <c r="R1315" s="36"/>
      <c r="S1315" s="37"/>
      <c r="T1315" s="21"/>
      <c r="U1315" s="495"/>
      <c r="V1315" s="38"/>
      <c r="W1315" s="21"/>
      <c r="X1315" s="21"/>
      <c r="Y1315" s="21"/>
      <c r="Z1315" s="779"/>
      <c r="AA1315" s="21"/>
      <c r="AB1315" s="30"/>
      <c r="AC1315" s="30"/>
      <c r="AD1315" s="30"/>
      <c r="AE1315" s="13"/>
      <c r="AF1315" s="13"/>
      <c r="AG1315" s="13"/>
      <c r="AH1315" s="13"/>
      <c r="AI1315" s="13"/>
      <c r="AJ1315" s="13"/>
      <c r="AK1315" s="13"/>
      <c r="AL1315" s="13"/>
      <c r="AM1315" s="13"/>
      <c r="AN1315" s="30"/>
      <c r="AO1315" s="31"/>
      <c r="AP1315" s="39"/>
      <c r="AQ1315" s="39"/>
      <c r="AR1315" s="31"/>
      <c r="AS1315" s="39"/>
      <c r="AT1315" s="39"/>
      <c r="AU1315" s="39"/>
      <c r="AV1315" s="39"/>
      <c r="AW1315" s="39"/>
      <c r="AX1315" s="13"/>
      <c r="AY1315" s="13"/>
      <c r="AZ1315" s="13"/>
      <c r="BA1315" s="13"/>
      <c r="BB1315" s="291"/>
      <c r="BC1315" s="302"/>
      <c r="BI1315" s="287"/>
    </row>
    <row r="1316" spans="1:61" s="282" customFormat="1">
      <c r="A1316" s="31"/>
      <c r="B1316" s="31"/>
      <c r="C1316" s="166"/>
      <c r="D1316" s="261"/>
      <c r="E1316" s="261"/>
      <c r="F1316" s="261"/>
      <c r="G1316" s="261"/>
      <c r="H1316" s="261"/>
      <c r="I1316" s="261"/>
      <c r="J1316" s="261"/>
      <c r="K1316" s="261"/>
      <c r="L1316" s="33"/>
      <c r="M1316" s="261"/>
      <c r="N1316" s="638"/>
      <c r="O1316" s="638"/>
      <c r="P1316" s="34"/>
      <c r="Q1316" s="35"/>
      <c r="R1316" s="36"/>
      <c r="S1316" s="37"/>
      <c r="T1316" s="21"/>
      <c r="U1316" s="495"/>
      <c r="V1316" s="38"/>
      <c r="W1316" s="21"/>
      <c r="X1316" s="21"/>
      <c r="Y1316" s="21"/>
      <c r="Z1316" s="779"/>
      <c r="AA1316" s="21"/>
      <c r="AB1316" s="30"/>
      <c r="AC1316" s="30"/>
      <c r="AD1316" s="30"/>
      <c r="AE1316" s="13"/>
      <c r="AF1316" s="13"/>
      <c r="AG1316" s="13"/>
      <c r="AH1316" s="13"/>
      <c r="AI1316" s="13"/>
      <c r="AJ1316" s="13"/>
      <c r="AK1316" s="13"/>
      <c r="AL1316" s="13"/>
      <c r="AM1316" s="13"/>
      <c r="AN1316" s="30"/>
      <c r="AO1316" s="31"/>
      <c r="AP1316" s="39"/>
      <c r="AQ1316" s="39"/>
      <c r="AR1316" s="31"/>
      <c r="AS1316" s="39"/>
      <c r="AT1316" s="39"/>
      <c r="AU1316" s="39"/>
      <c r="AV1316" s="39"/>
      <c r="AW1316" s="39"/>
      <c r="AX1316" s="13"/>
      <c r="AY1316" s="13"/>
      <c r="AZ1316" s="13"/>
      <c r="BA1316" s="13"/>
      <c r="BB1316" s="291"/>
      <c r="BC1316" s="302"/>
      <c r="BI1316" s="287"/>
    </row>
    <row r="1317" spans="1:61" s="282" customFormat="1">
      <c r="A1317" s="31"/>
      <c r="B1317" s="31"/>
      <c r="C1317" s="166"/>
      <c r="D1317" s="261"/>
      <c r="E1317" s="261"/>
      <c r="F1317" s="261"/>
      <c r="G1317" s="261"/>
      <c r="H1317" s="261"/>
      <c r="I1317" s="261"/>
      <c r="J1317" s="261"/>
      <c r="K1317" s="261"/>
      <c r="L1317" s="33"/>
      <c r="M1317" s="261"/>
      <c r="N1317" s="638"/>
      <c r="O1317" s="638"/>
      <c r="P1317" s="34"/>
      <c r="Q1317" s="35"/>
      <c r="R1317" s="36"/>
      <c r="S1317" s="37"/>
      <c r="T1317" s="21"/>
      <c r="U1317" s="495"/>
      <c r="V1317" s="38"/>
      <c r="W1317" s="21"/>
      <c r="X1317" s="21"/>
      <c r="Y1317" s="21"/>
      <c r="Z1317" s="779"/>
      <c r="AA1317" s="21"/>
      <c r="AB1317" s="30"/>
      <c r="AC1317" s="30"/>
      <c r="AD1317" s="30"/>
      <c r="AE1317" s="13"/>
      <c r="AF1317" s="13"/>
      <c r="AG1317" s="13"/>
      <c r="AH1317" s="13"/>
      <c r="AI1317" s="13"/>
      <c r="AJ1317" s="13"/>
      <c r="AK1317" s="13"/>
      <c r="AL1317" s="13"/>
      <c r="AM1317" s="13"/>
      <c r="AN1317" s="30"/>
      <c r="AO1317" s="31"/>
      <c r="AP1317" s="39"/>
      <c r="AQ1317" s="39"/>
      <c r="AR1317" s="31"/>
      <c r="AS1317" s="39"/>
      <c r="AT1317" s="39"/>
      <c r="AU1317" s="39"/>
      <c r="AV1317" s="39"/>
      <c r="AW1317" s="39"/>
      <c r="AX1317" s="13"/>
      <c r="AY1317" s="13"/>
      <c r="AZ1317" s="13"/>
      <c r="BA1317" s="13"/>
      <c r="BB1317" s="291"/>
      <c r="BC1317" s="302"/>
      <c r="BI1317" s="287"/>
    </row>
    <row r="1318" spans="1:61" s="282" customFormat="1">
      <c r="A1318" s="31"/>
      <c r="B1318" s="31"/>
      <c r="C1318" s="166"/>
      <c r="D1318" s="261"/>
      <c r="E1318" s="261"/>
      <c r="F1318" s="261"/>
      <c r="G1318" s="261"/>
      <c r="H1318" s="261"/>
      <c r="I1318" s="261"/>
      <c r="J1318" s="261"/>
      <c r="K1318" s="261"/>
      <c r="L1318" s="33"/>
      <c r="M1318" s="261"/>
      <c r="N1318" s="638"/>
      <c r="O1318" s="638"/>
      <c r="P1318" s="34"/>
      <c r="Q1318" s="35"/>
      <c r="R1318" s="36"/>
      <c r="S1318" s="37"/>
      <c r="T1318" s="21"/>
      <c r="U1318" s="495"/>
      <c r="V1318" s="38"/>
      <c r="W1318" s="21"/>
      <c r="X1318" s="21"/>
      <c r="Y1318" s="21"/>
      <c r="Z1318" s="779"/>
      <c r="AA1318" s="21"/>
      <c r="AB1318" s="30"/>
      <c r="AC1318" s="30"/>
      <c r="AD1318" s="30"/>
      <c r="AE1318" s="13"/>
      <c r="AF1318" s="13"/>
      <c r="AG1318" s="13"/>
      <c r="AH1318" s="13"/>
      <c r="AI1318" s="13"/>
      <c r="AJ1318" s="13"/>
      <c r="AK1318" s="13"/>
      <c r="AL1318" s="13"/>
      <c r="AM1318" s="13"/>
      <c r="AN1318" s="30"/>
      <c r="AO1318" s="31"/>
      <c r="AP1318" s="39"/>
      <c r="AQ1318" s="39"/>
      <c r="AR1318" s="31"/>
      <c r="AS1318" s="39"/>
      <c r="AT1318" s="39"/>
      <c r="AU1318" s="39"/>
      <c r="AV1318" s="39"/>
      <c r="AW1318" s="39"/>
      <c r="AX1318" s="13"/>
      <c r="AY1318" s="13"/>
      <c r="AZ1318" s="13"/>
      <c r="BA1318" s="13"/>
      <c r="BB1318" s="291"/>
      <c r="BC1318" s="302"/>
      <c r="BI1318" s="287"/>
    </row>
    <row r="1319" spans="1:61" s="282" customFormat="1">
      <c r="A1319" s="31"/>
      <c r="B1319" s="31"/>
      <c r="C1319" s="166"/>
      <c r="D1319" s="261"/>
      <c r="E1319" s="261"/>
      <c r="F1319" s="261"/>
      <c r="G1319" s="261"/>
      <c r="H1319" s="261"/>
      <c r="I1319" s="261"/>
      <c r="J1319" s="261"/>
      <c r="K1319" s="261"/>
      <c r="L1319" s="33"/>
      <c r="M1319" s="261"/>
      <c r="N1319" s="638"/>
      <c r="O1319" s="638"/>
      <c r="P1319" s="34"/>
      <c r="Q1319" s="35"/>
      <c r="R1319" s="36"/>
      <c r="S1319" s="37"/>
      <c r="T1319" s="21"/>
      <c r="U1319" s="495"/>
      <c r="V1319" s="38"/>
      <c r="W1319" s="21"/>
      <c r="X1319" s="21"/>
      <c r="Y1319" s="21"/>
      <c r="Z1319" s="779"/>
      <c r="AA1319" s="21"/>
      <c r="AB1319" s="30"/>
      <c r="AC1319" s="30"/>
      <c r="AD1319" s="30"/>
      <c r="AE1319" s="13"/>
      <c r="AF1319" s="13"/>
      <c r="AG1319" s="13"/>
      <c r="AH1319" s="13"/>
      <c r="AI1319" s="13"/>
      <c r="AJ1319" s="13"/>
      <c r="AK1319" s="13"/>
      <c r="AL1319" s="13"/>
      <c r="AM1319" s="13"/>
      <c r="AN1319" s="30"/>
      <c r="AO1319" s="31"/>
      <c r="AP1319" s="39"/>
      <c r="AQ1319" s="39"/>
      <c r="AR1319" s="31"/>
      <c r="AS1319" s="39"/>
      <c r="AT1319" s="39"/>
      <c r="AU1319" s="39"/>
      <c r="AV1319" s="39"/>
      <c r="AW1319" s="39"/>
      <c r="AX1319" s="13"/>
      <c r="AY1319" s="13"/>
      <c r="AZ1319" s="13"/>
      <c r="BA1319" s="13"/>
      <c r="BB1319" s="291"/>
      <c r="BC1319" s="302"/>
      <c r="BI1319" s="287"/>
    </row>
    <row r="1320" spans="1:61" s="282" customFormat="1">
      <c r="A1320" s="31"/>
      <c r="B1320" s="31"/>
      <c r="C1320" s="166"/>
      <c r="D1320" s="261"/>
      <c r="E1320" s="261"/>
      <c r="F1320" s="261"/>
      <c r="G1320" s="261"/>
      <c r="H1320" s="261"/>
      <c r="I1320" s="261"/>
      <c r="J1320" s="261"/>
      <c r="K1320" s="261"/>
      <c r="L1320" s="33"/>
      <c r="M1320" s="261"/>
      <c r="N1320" s="638"/>
      <c r="O1320" s="638"/>
      <c r="P1320" s="34"/>
      <c r="Q1320" s="35"/>
      <c r="R1320" s="36"/>
      <c r="S1320" s="37"/>
      <c r="T1320" s="21"/>
      <c r="U1320" s="495"/>
      <c r="V1320" s="38"/>
      <c r="W1320" s="21"/>
      <c r="X1320" s="21"/>
      <c r="Y1320" s="21"/>
      <c r="Z1320" s="779"/>
      <c r="AA1320" s="21"/>
      <c r="AB1320" s="30"/>
      <c r="AC1320" s="30"/>
      <c r="AD1320" s="30"/>
      <c r="AE1320" s="13"/>
      <c r="AF1320" s="13"/>
      <c r="AG1320" s="13"/>
      <c r="AH1320" s="13"/>
      <c r="AI1320" s="13"/>
      <c r="AJ1320" s="13"/>
      <c r="AK1320" s="13"/>
      <c r="AL1320" s="13"/>
      <c r="AM1320" s="13"/>
      <c r="AN1320" s="30"/>
      <c r="AO1320" s="31"/>
      <c r="AP1320" s="39"/>
      <c r="AQ1320" s="39"/>
      <c r="AR1320" s="31"/>
      <c r="AS1320" s="39"/>
      <c r="AT1320" s="39"/>
      <c r="AU1320" s="39"/>
      <c r="AV1320" s="39"/>
      <c r="AW1320" s="39"/>
      <c r="AX1320" s="13"/>
      <c r="AY1320" s="13"/>
      <c r="AZ1320" s="13"/>
      <c r="BA1320" s="13"/>
      <c r="BB1320" s="291"/>
      <c r="BC1320" s="302"/>
      <c r="BI1320" s="287"/>
    </row>
    <row r="1321" spans="1:61" s="282" customFormat="1">
      <c r="A1321" s="31"/>
      <c r="B1321" s="31"/>
      <c r="C1321" s="166"/>
      <c r="D1321" s="261"/>
      <c r="E1321" s="261"/>
      <c r="F1321" s="261"/>
      <c r="G1321" s="261"/>
      <c r="H1321" s="261"/>
      <c r="I1321" s="261"/>
      <c r="J1321" s="261"/>
      <c r="K1321" s="261"/>
      <c r="L1321" s="33"/>
      <c r="M1321" s="261"/>
      <c r="N1321" s="638"/>
      <c r="O1321" s="638"/>
      <c r="P1321" s="34"/>
      <c r="Q1321" s="35"/>
      <c r="R1321" s="36"/>
      <c r="S1321" s="37"/>
      <c r="T1321" s="21"/>
      <c r="U1321" s="495"/>
      <c r="V1321" s="38"/>
      <c r="W1321" s="21"/>
      <c r="X1321" s="21"/>
      <c r="Y1321" s="21"/>
      <c r="Z1321" s="779"/>
      <c r="AA1321" s="21"/>
      <c r="AB1321" s="30"/>
      <c r="AC1321" s="30"/>
      <c r="AD1321" s="30"/>
      <c r="AE1321" s="13"/>
      <c r="AF1321" s="13"/>
      <c r="AG1321" s="13"/>
      <c r="AH1321" s="13"/>
      <c r="AI1321" s="13"/>
      <c r="AJ1321" s="13"/>
      <c r="AK1321" s="13"/>
      <c r="AL1321" s="13"/>
      <c r="AM1321" s="13"/>
      <c r="AN1321" s="30"/>
      <c r="AO1321" s="31"/>
      <c r="AP1321" s="39"/>
      <c r="AQ1321" s="39"/>
      <c r="AR1321" s="31"/>
      <c r="AS1321" s="39"/>
      <c r="AT1321" s="39"/>
      <c r="AU1321" s="39"/>
      <c r="AV1321" s="39"/>
      <c r="AW1321" s="39"/>
      <c r="AX1321" s="13"/>
      <c r="AY1321" s="13"/>
      <c r="AZ1321" s="13"/>
      <c r="BA1321" s="13"/>
      <c r="BB1321" s="291"/>
      <c r="BC1321" s="302"/>
      <c r="BI1321" s="287"/>
    </row>
    <row r="1322" spans="1:61" s="282" customFormat="1">
      <c r="A1322" s="31"/>
      <c r="B1322" s="31"/>
      <c r="C1322" s="166"/>
      <c r="D1322" s="261"/>
      <c r="E1322" s="261"/>
      <c r="F1322" s="261"/>
      <c r="G1322" s="261"/>
      <c r="H1322" s="261"/>
      <c r="I1322" s="261"/>
      <c r="J1322" s="261"/>
      <c r="K1322" s="261"/>
      <c r="L1322" s="33"/>
      <c r="M1322" s="261"/>
      <c r="N1322" s="638"/>
      <c r="O1322" s="638"/>
      <c r="P1322" s="34"/>
      <c r="Q1322" s="35"/>
      <c r="R1322" s="36"/>
      <c r="S1322" s="37"/>
      <c r="T1322" s="21"/>
      <c r="U1322" s="495"/>
      <c r="V1322" s="38"/>
      <c r="W1322" s="21"/>
      <c r="X1322" s="21"/>
      <c r="Y1322" s="21"/>
      <c r="Z1322" s="779"/>
      <c r="AA1322" s="21"/>
      <c r="AB1322" s="30"/>
      <c r="AC1322" s="30"/>
      <c r="AD1322" s="30"/>
      <c r="AE1322" s="13"/>
      <c r="AF1322" s="13"/>
      <c r="AG1322" s="13"/>
      <c r="AH1322" s="13"/>
      <c r="AI1322" s="13"/>
      <c r="AJ1322" s="13"/>
      <c r="AK1322" s="13"/>
      <c r="AL1322" s="13"/>
      <c r="AM1322" s="13"/>
      <c r="AN1322" s="30"/>
      <c r="AO1322" s="31"/>
      <c r="AP1322" s="39"/>
      <c r="AQ1322" s="39"/>
      <c r="AR1322" s="31"/>
      <c r="AS1322" s="39"/>
      <c r="AT1322" s="39"/>
      <c r="AU1322" s="39"/>
      <c r="AV1322" s="39"/>
      <c r="AW1322" s="39"/>
      <c r="AX1322" s="13"/>
      <c r="AY1322" s="13"/>
      <c r="AZ1322" s="13"/>
      <c r="BA1322" s="13"/>
      <c r="BB1322" s="291"/>
      <c r="BC1322" s="302"/>
      <c r="BI1322" s="287"/>
    </row>
    <row r="1323" spans="1:61" s="282" customFormat="1">
      <c r="A1323" s="31"/>
      <c r="B1323" s="31"/>
      <c r="C1323" s="166"/>
      <c r="D1323" s="261"/>
      <c r="E1323" s="261"/>
      <c r="F1323" s="261"/>
      <c r="G1323" s="261"/>
      <c r="H1323" s="261"/>
      <c r="I1323" s="261"/>
      <c r="J1323" s="261"/>
      <c r="K1323" s="261"/>
      <c r="L1323" s="33"/>
      <c r="M1323" s="261"/>
      <c r="N1323" s="638"/>
      <c r="O1323" s="638"/>
      <c r="P1323" s="34"/>
      <c r="Q1323" s="35"/>
      <c r="R1323" s="36"/>
      <c r="S1323" s="37"/>
      <c r="T1323" s="21"/>
      <c r="U1323" s="495"/>
      <c r="V1323" s="38"/>
      <c r="W1323" s="21"/>
      <c r="X1323" s="21"/>
      <c r="Y1323" s="21"/>
      <c r="Z1323" s="779"/>
      <c r="AA1323" s="21"/>
      <c r="AB1323" s="30"/>
      <c r="AC1323" s="30"/>
      <c r="AD1323" s="30"/>
      <c r="AE1323" s="13"/>
      <c r="AF1323" s="13"/>
      <c r="AG1323" s="13"/>
      <c r="AH1323" s="13"/>
      <c r="AI1323" s="13"/>
      <c r="AJ1323" s="13"/>
      <c r="AK1323" s="13"/>
      <c r="AL1323" s="13"/>
      <c r="AM1323" s="13"/>
      <c r="AN1323" s="30"/>
      <c r="AO1323" s="31"/>
      <c r="AP1323" s="39"/>
      <c r="AQ1323" s="39"/>
      <c r="AR1323" s="31"/>
      <c r="AS1323" s="39"/>
      <c r="AT1323" s="39"/>
      <c r="AU1323" s="39"/>
      <c r="AV1323" s="39"/>
      <c r="AW1323" s="39"/>
      <c r="AX1323" s="13"/>
      <c r="AY1323" s="13"/>
      <c r="AZ1323" s="13"/>
      <c r="BA1323" s="13"/>
      <c r="BB1323" s="291"/>
      <c r="BC1323" s="302"/>
      <c r="BI1323" s="287"/>
    </row>
    <row r="1324" spans="1:61" s="282" customFormat="1">
      <c r="A1324" s="31"/>
      <c r="B1324" s="31"/>
      <c r="C1324" s="166"/>
      <c r="D1324" s="261"/>
      <c r="E1324" s="261"/>
      <c r="F1324" s="261"/>
      <c r="G1324" s="261"/>
      <c r="H1324" s="261"/>
      <c r="I1324" s="261"/>
      <c r="J1324" s="261"/>
      <c r="K1324" s="261"/>
      <c r="L1324" s="33"/>
      <c r="M1324" s="261"/>
      <c r="N1324" s="638"/>
      <c r="O1324" s="638"/>
      <c r="P1324" s="34"/>
      <c r="Q1324" s="35"/>
      <c r="R1324" s="36"/>
      <c r="S1324" s="37"/>
      <c r="T1324" s="21"/>
      <c r="U1324" s="495"/>
      <c r="V1324" s="38"/>
      <c r="W1324" s="21"/>
      <c r="X1324" s="21"/>
      <c r="Y1324" s="21"/>
      <c r="Z1324" s="779"/>
      <c r="AA1324" s="21"/>
      <c r="AB1324" s="30"/>
      <c r="AC1324" s="30"/>
      <c r="AD1324" s="30"/>
      <c r="AE1324" s="13"/>
      <c r="AF1324" s="13"/>
      <c r="AG1324" s="13"/>
      <c r="AH1324" s="13"/>
      <c r="AI1324" s="13"/>
      <c r="AJ1324" s="13"/>
      <c r="AK1324" s="13"/>
      <c r="AL1324" s="13"/>
      <c r="AM1324" s="13"/>
      <c r="AN1324" s="30"/>
      <c r="AO1324" s="31"/>
      <c r="AP1324" s="39"/>
      <c r="AQ1324" s="39"/>
      <c r="AR1324" s="31"/>
      <c r="AS1324" s="39"/>
      <c r="AT1324" s="39"/>
      <c r="AU1324" s="39"/>
      <c r="AV1324" s="39"/>
      <c r="AW1324" s="39"/>
      <c r="AX1324" s="13"/>
      <c r="AY1324" s="13"/>
      <c r="AZ1324" s="13"/>
      <c r="BA1324" s="13"/>
      <c r="BB1324" s="291"/>
      <c r="BC1324" s="302"/>
      <c r="BI1324" s="287"/>
    </row>
    <row r="1325" spans="1:61" s="282" customFormat="1">
      <c r="A1325" s="31"/>
      <c r="B1325" s="31"/>
      <c r="C1325" s="166"/>
      <c r="D1325" s="261"/>
      <c r="E1325" s="261"/>
      <c r="F1325" s="261"/>
      <c r="G1325" s="261"/>
      <c r="H1325" s="261"/>
      <c r="I1325" s="261"/>
      <c r="J1325" s="261"/>
      <c r="K1325" s="261"/>
      <c r="L1325" s="33"/>
      <c r="M1325" s="261"/>
      <c r="N1325" s="638"/>
      <c r="O1325" s="638"/>
      <c r="P1325" s="34"/>
      <c r="Q1325" s="35"/>
      <c r="R1325" s="36"/>
      <c r="S1325" s="37"/>
      <c r="T1325" s="21"/>
      <c r="U1325" s="495"/>
      <c r="V1325" s="38"/>
      <c r="W1325" s="21"/>
      <c r="X1325" s="21"/>
      <c r="Y1325" s="21"/>
      <c r="Z1325" s="779"/>
      <c r="AA1325" s="21"/>
      <c r="AB1325" s="30"/>
      <c r="AC1325" s="30"/>
      <c r="AD1325" s="30"/>
      <c r="AE1325" s="13"/>
      <c r="AF1325" s="13"/>
      <c r="AG1325" s="13"/>
      <c r="AH1325" s="13"/>
      <c r="AI1325" s="13"/>
      <c r="AJ1325" s="13"/>
      <c r="AK1325" s="13"/>
      <c r="AL1325" s="13"/>
      <c r="AM1325" s="13"/>
      <c r="AN1325" s="30"/>
      <c r="AO1325" s="31"/>
      <c r="AP1325" s="39"/>
      <c r="AQ1325" s="39"/>
      <c r="AR1325" s="31"/>
      <c r="AS1325" s="39"/>
      <c r="AT1325" s="39"/>
      <c r="AU1325" s="39"/>
      <c r="AV1325" s="39"/>
      <c r="AW1325" s="39"/>
      <c r="AX1325" s="13"/>
      <c r="AY1325" s="13"/>
      <c r="AZ1325" s="13"/>
      <c r="BA1325" s="13"/>
      <c r="BB1325" s="291"/>
      <c r="BC1325" s="302"/>
      <c r="BI1325" s="287"/>
    </row>
    <row r="1326" spans="1:61" s="282" customFormat="1">
      <c r="A1326" s="31"/>
      <c r="B1326" s="31"/>
      <c r="C1326" s="166"/>
      <c r="D1326" s="261"/>
      <c r="E1326" s="261"/>
      <c r="F1326" s="261"/>
      <c r="G1326" s="261"/>
      <c r="H1326" s="261"/>
      <c r="I1326" s="261"/>
      <c r="J1326" s="261"/>
      <c r="K1326" s="261"/>
      <c r="L1326" s="33"/>
      <c r="M1326" s="261"/>
      <c r="N1326" s="638"/>
      <c r="O1326" s="638"/>
      <c r="P1326" s="34"/>
      <c r="Q1326" s="35"/>
      <c r="R1326" s="36"/>
      <c r="S1326" s="37"/>
      <c r="T1326" s="21"/>
      <c r="U1326" s="495"/>
      <c r="V1326" s="38"/>
      <c r="W1326" s="21"/>
      <c r="X1326" s="21"/>
      <c r="Y1326" s="21"/>
      <c r="Z1326" s="779"/>
      <c r="AA1326" s="21"/>
      <c r="AB1326" s="30"/>
      <c r="AC1326" s="30"/>
      <c r="AD1326" s="30"/>
      <c r="AE1326" s="13"/>
      <c r="AF1326" s="13"/>
      <c r="AG1326" s="13"/>
      <c r="AH1326" s="13"/>
      <c r="AI1326" s="13"/>
      <c r="AJ1326" s="13"/>
      <c r="AK1326" s="13"/>
      <c r="AL1326" s="13"/>
      <c r="AM1326" s="13"/>
      <c r="AN1326" s="30"/>
      <c r="AO1326" s="31"/>
      <c r="AP1326" s="39"/>
      <c r="AQ1326" s="39"/>
      <c r="AR1326" s="31"/>
      <c r="AS1326" s="39"/>
      <c r="AT1326" s="39"/>
      <c r="AU1326" s="39"/>
      <c r="AV1326" s="39"/>
      <c r="AW1326" s="39"/>
      <c r="AX1326" s="13"/>
      <c r="AY1326" s="13"/>
      <c r="AZ1326" s="13"/>
      <c r="BA1326" s="13"/>
      <c r="BB1326" s="291"/>
      <c r="BC1326" s="302"/>
      <c r="BI1326" s="287"/>
    </row>
    <row r="1327" spans="1:61" s="282" customFormat="1">
      <c r="A1327" s="31"/>
      <c r="B1327" s="31"/>
      <c r="C1327" s="166"/>
      <c r="D1327" s="261"/>
      <c r="E1327" s="261"/>
      <c r="F1327" s="261"/>
      <c r="G1327" s="261"/>
      <c r="H1327" s="261"/>
      <c r="I1327" s="261"/>
      <c r="J1327" s="261"/>
      <c r="K1327" s="261"/>
      <c r="L1327" s="33"/>
      <c r="M1327" s="261"/>
      <c r="N1327" s="638"/>
      <c r="O1327" s="638"/>
      <c r="P1327" s="34"/>
      <c r="Q1327" s="35"/>
      <c r="R1327" s="36"/>
      <c r="S1327" s="37"/>
      <c r="T1327" s="21"/>
      <c r="U1327" s="495"/>
      <c r="V1327" s="38"/>
      <c r="W1327" s="21"/>
      <c r="X1327" s="21"/>
      <c r="Y1327" s="21"/>
      <c r="Z1327" s="779"/>
      <c r="AA1327" s="21"/>
      <c r="AB1327" s="30"/>
      <c r="AC1327" s="30"/>
      <c r="AD1327" s="30"/>
      <c r="AE1327" s="13"/>
      <c r="AF1327" s="13"/>
      <c r="AG1327" s="13"/>
      <c r="AH1327" s="13"/>
      <c r="AI1327" s="13"/>
      <c r="AJ1327" s="13"/>
      <c r="AK1327" s="13"/>
      <c r="AL1327" s="13"/>
      <c r="AM1327" s="13"/>
      <c r="AN1327" s="30"/>
      <c r="AO1327" s="31"/>
      <c r="AP1327" s="39"/>
      <c r="AQ1327" s="39"/>
      <c r="AR1327" s="31"/>
      <c r="AS1327" s="39"/>
      <c r="AT1327" s="39"/>
      <c r="AU1327" s="39"/>
      <c r="AV1327" s="39"/>
      <c r="AW1327" s="39"/>
      <c r="AX1327" s="13"/>
      <c r="AY1327" s="13"/>
      <c r="AZ1327" s="13"/>
      <c r="BA1327" s="13"/>
      <c r="BB1327" s="291"/>
      <c r="BC1327" s="302"/>
      <c r="BI1327" s="287"/>
    </row>
    <row r="1328" spans="1:61" s="282" customFormat="1">
      <c r="A1328" s="31"/>
      <c r="B1328" s="31"/>
      <c r="C1328" s="166"/>
      <c r="D1328" s="261"/>
      <c r="E1328" s="261"/>
      <c r="F1328" s="261"/>
      <c r="G1328" s="261"/>
      <c r="H1328" s="261"/>
      <c r="I1328" s="261"/>
      <c r="J1328" s="261"/>
      <c r="K1328" s="261"/>
      <c r="L1328" s="33"/>
      <c r="M1328" s="261"/>
      <c r="N1328" s="638"/>
      <c r="O1328" s="638"/>
      <c r="P1328" s="34"/>
      <c r="Q1328" s="35"/>
      <c r="R1328" s="36"/>
      <c r="S1328" s="37"/>
      <c r="T1328" s="21"/>
      <c r="U1328" s="495"/>
      <c r="V1328" s="38"/>
      <c r="W1328" s="21"/>
      <c r="X1328" s="21"/>
      <c r="Y1328" s="21"/>
      <c r="Z1328" s="779"/>
      <c r="AA1328" s="21"/>
      <c r="AB1328" s="30"/>
      <c r="AC1328" s="30"/>
      <c r="AD1328" s="30"/>
      <c r="AE1328" s="13"/>
      <c r="AF1328" s="13"/>
      <c r="AG1328" s="13"/>
      <c r="AH1328" s="13"/>
      <c r="AI1328" s="13"/>
      <c r="AJ1328" s="13"/>
      <c r="AK1328" s="13"/>
      <c r="AL1328" s="13"/>
      <c r="AM1328" s="13"/>
      <c r="AN1328" s="30"/>
      <c r="AO1328" s="31"/>
      <c r="AP1328" s="39"/>
      <c r="AQ1328" s="39"/>
      <c r="AR1328" s="31"/>
      <c r="AS1328" s="39"/>
      <c r="AT1328" s="39"/>
      <c r="AU1328" s="39"/>
      <c r="AV1328" s="39"/>
      <c r="AW1328" s="39"/>
      <c r="AX1328" s="13"/>
      <c r="AY1328" s="13"/>
      <c r="AZ1328" s="13"/>
      <c r="BA1328" s="13"/>
      <c r="BB1328" s="291"/>
      <c r="BC1328" s="302"/>
      <c r="BI1328" s="287"/>
    </row>
    <row r="1329" spans="1:61" s="282" customFormat="1">
      <c r="A1329" s="31"/>
      <c r="B1329" s="31"/>
      <c r="C1329" s="166"/>
      <c r="D1329" s="261"/>
      <c r="E1329" s="261"/>
      <c r="F1329" s="261"/>
      <c r="G1329" s="261"/>
      <c r="H1329" s="261"/>
      <c r="I1329" s="261"/>
      <c r="J1329" s="261"/>
      <c r="K1329" s="261"/>
      <c r="L1329" s="33"/>
      <c r="M1329" s="261"/>
      <c r="N1329" s="638"/>
      <c r="O1329" s="638"/>
      <c r="P1329" s="34"/>
      <c r="Q1329" s="35"/>
      <c r="R1329" s="36"/>
      <c r="S1329" s="37"/>
      <c r="T1329" s="21"/>
      <c r="U1329" s="495"/>
      <c r="V1329" s="38"/>
      <c r="W1329" s="21"/>
      <c r="X1329" s="21"/>
      <c r="Y1329" s="21"/>
      <c r="Z1329" s="779"/>
      <c r="AA1329" s="21"/>
      <c r="AB1329" s="30"/>
      <c r="AC1329" s="30"/>
      <c r="AD1329" s="30"/>
      <c r="AE1329" s="13"/>
      <c r="AF1329" s="13"/>
      <c r="AG1329" s="13"/>
      <c r="AH1329" s="13"/>
      <c r="AI1329" s="13"/>
      <c r="AJ1329" s="13"/>
      <c r="AK1329" s="13"/>
      <c r="AL1329" s="13"/>
      <c r="AM1329" s="13"/>
      <c r="AN1329" s="30"/>
      <c r="AO1329" s="31"/>
      <c r="AP1329" s="39"/>
      <c r="AQ1329" s="39"/>
      <c r="AR1329" s="31"/>
      <c r="AS1329" s="39"/>
      <c r="AT1329" s="39"/>
      <c r="AU1329" s="39"/>
      <c r="AV1329" s="39"/>
      <c r="AW1329" s="39"/>
      <c r="AX1329" s="13"/>
      <c r="AY1329" s="13"/>
      <c r="AZ1329" s="13"/>
      <c r="BA1329" s="13"/>
      <c r="BB1329" s="291"/>
      <c r="BC1329" s="302"/>
      <c r="BI1329" s="287"/>
    </row>
    <row r="1330" spans="1:61" s="282" customFormat="1">
      <c r="A1330" s="31"/>
      <c r="B1330" s="31"/>
      <c r="C1330" s="166"/>
      <c r="D1330" s="261"/>
      <c r="E1330" s="261"/>
      <c r="F1330" s="261"/>
      <c r="G1330" s="261"/>
      <c r="H1330" s="261"/>
      <c r="I1330" s="261"/>
      <c r="J1330" s="261"/>
      <c r="K1330" s="261"/>
      <c r="L1330" s="33"/>
      <c r="M1330" s="261"/>
      <c r="N1330" s="638"/>
      <c r="O1330" s="638"/>
      <c r="P1330" s="34"/>
      <c r="Q1330" s="35"/>
      <c r="R1330" s="36"/>
      <c r="S1330" s="37"/>
      <c r="T1330" s="21"/>
      <c r="U1330" s="495"/>
      <c r="V1330" s="38"/>
      <c r="W1330" s="21"/>
      <c r="X1330" s="21"/>
      <c r="Y1330" s="21"/>
      <c r="Z1330" s="779"/>
      <c r="AA1330" s="21"/>
      <c r="AB1330" s="30"/>
      <c r="AC1330" s="30"/>
      <c r="AD1330" s="30"/>
      <c r="AE1330" s="13"/>
      <c r="AF1330" s="13"/>
      <c r="AG1330" s="13"/>
      <c r="AH1330" s="13"/>
      <c r="AI1330" s="13"/>
      <c r="AJ1330" s="13"/>
      <c r="AK1330" s="13"/>
      <c r="AL1330" s="13"/>
      <c r="AM1330" s="13"/>
      <c r="AN1330" s="30"/>
      <c r="AO1330" s="31"/>
      <c r="AP1330" s="39"/>
      <c r="AQ1330" s="39"/>
      <c r="AR1330" s="31"/>
      <c r="AS1330" s="39"/>
      <c r="AT1330" s="39"/>
      <c r="AU1330" s="39"/>
      <c r="AV1330" s="39"/>
      <c r="AW1330" s="39"/>
      <c r="AX1330" s="13"/>
      <c r="AY1330" s="13"/>
      <c r="AZ1330" s="13"/>
      <c r="BA1330" s="13"/>
      <c r="BB1330" s="291"/>
      <c r="BC1330" s="302"/>
      <c r="BI1330" s="287"/>
    </row>
    <row r="1331" spans="1:61" s="282" customFormat="1">
      <c r="A1331" s="31"/>
      <c r="B1331" s="31"/>
      <c r="C1331" s="166"/>
      <c r="D1331" s="261"/>
      <c r="E1331" s="261"/>
      <c r="F1331" s="261"/>
      <c r="G1331" s="261"/>
      <c r="H1331" s="261"/>
      <c r="I1331" s="261"/>
      <c r="J1331" s="261"/>
      <c r="K1331" s="261"/>
      <c r="L1331" s="33"/>
      <c r="M1331" s="261"/>
      <c r="N1331" s="638"/>
      <c r="O1331" s="638"/>
      <c r="P1331" s="34"/>
      <c r="Q1331" s="35"/>
      <c r="R1331" s="36"/>
      <c r="S1331" s="37"/>
      <c r="T1331" s="21"/>
      <c r="U1331" s="495"/>
      <c r="V1331" s="38"/>
      <c r="W1331" s="21"/>
      <c r="X1331" s="21"/>
      <c r="Y1331" s="21"/>
      <c r="Z1331" s="779"/>
      <c r="AA1331" s="21"/>
      <c r="AB1331" s="30"/>
      <c r="AC1331" s="30"/>
      <c r="AD1331" s="30"/>
      <c r="AE1331" s="13"/>
      <c r="AF1331" s="13"/>
      <c r="AG1331" s="13"/>
      <c r="AH1331" s="13"/>
      <c r="AI1331" s="13"/>
      <c r="AJ1331" s="13"/>
      <c r="AK1331" s="13"/>
      <c r="AL1331" s="13"/>
      <c r="AM1331" s="13"/>
      <c r="AN1331" s="30"/>
      <c r="AO1331" s="31"/>
      <c r="AP1331" s="39"/>
      <c r="AQ1331" s="39"/>
      <c r="AR1331" s="31"/>
      <c r="AS1331" s="39"/>
      <c r="AT1331" s="39"/>
      <c r="AU1331" s="39"/>
      <c r="AV1331" s="39"/>
      <c r="AW1331" s="39"/>
      <c r="AX1331" s="13"/>
      <c r="AY1331" s="13"/>
      <c r="AZ1331" s="13"/>
      <c r="BA1331" s="13"/>
      <c r="BB1331" s="291"/>
      <c r="BC1331" s="302"/>
      <c r="BI1331" s="287"/>
    </row>
    <row r="1332" spans="1:61" s="282" customFormat="1">
      <c r="A1332" s="31"/>
      <c r="B1332" s="31"/>
      <c r="C1332" s="166"/>
      <c r="D1332" s="261"/>
      <c r="E1332" s="261"/>
      <c r="F1332" s="261"/>
      <c r="G1332" s="261"/>
      <c r="H1332" s="261"/>
      <c r="I1332" s="261"/>
      <c r="J1332" s="261"/>
      <c r="K1332" s="261"/>
      <c r="L1332" s="33"/>
      <c r="M1332" s="261"/>
      <c r="N1332" s="638"/>
      <c r="O1332" s="638"/>
      <c r="P1332" s="34"/>
      <c r="Q1332" s="35"/>
      <c r="R1332" s="36"/>
      <c r="S1332" s="37"/>
      <c r="T1332" s="21"/>
      <c r="U1332" s="495"/>
      <c r="V1332" s="38"/>
      <c r="W1332" s="21"/>
      <c r="X1332" s="21"/>
      <c r="Y1332" s="21"/>
      <c r="Z1332" s="779"/>
      <c r="AA1332" s="21"/>
      <c r="AB1332" s="30"/>
      <c r="AC1332" s="30"/>
      <c r="AD1332" s="30"/>
      <c r="AE1332" s="13"/>
      <c r="AF1332" s="13"/>
      <c r="AG1332" s="13"/>
      <c r="AH1332" s="13"/>
      <c r="AI1332" s="13"/>
      <c r="AJ1332" s="13"/>
      <c r="AK1332" s="13"/>
      <c r="AL1332" s="13"/>
      <c r="AM1332" s="13"/>
      <c r="AN1332" s="30"/>
      <c r="AO1332" s="31"/>
      <c r="AP1332" s="39"/>
      <c r="AQ1332" s="39"/>
      <c r="AR1332" s="31"/>
      <c r="AS1332" s="39"/>
      <c r="AT1332" s="39"/>
      <c r="AU1332" s="39"/>
      <c r="AV1332" s="39"/>
      <c r="AW1332" s="39"/>
      <c r="AX1332" s="13"/>
      <c r="AY1332" s="13"/>
      <c r="AZ1332" s="13"/>
      <c r="BA1332" s="13"/>
      <c r="BB1332" s="291"/>
      <c r="BC1332" s="302"/>
      <c r="BI1332" s="287"/>
    </row>
    <row r="1333" spans="1:61" s="282" customFormat="1">
      <c r="A1333" s="31"/>
      <c r="B1333" s="31"/>
      <c r="C1333" s="166"/>
      <c r="D1333" s="261"/>
      <c r="E1333" s="261"/>
      <c r="F1333" s="261"/>
      <c r="G1333" s="261"/>
      <c r="H1333" s="261"/>
      <c r="I1333" s="261"/>
      <c r="J1333" s="261"/>
      <c r="K1333" s="261"/>
      <c r="L1333" s="33"/>
      <c r="M1333" s="261"/>
      <c r="N1333" s="638"/>
      <c r="O1333" s="638"/>
      <c r="P1333" s="34"/>
      <c r="Q1333" s="35"/>
      <c r="R1333" s="36"/>
      <c r="S1333" s="37"/>
      <c r="T1333" s="21"/>
      <c r="U1333" s="495"/>
      <c r="V1333" s="38"/>
      <c r="W1333" s="21"/>
      <c r="X1333" s="21"/>
      <c r="Y1333" s="21"/>
      <c r="Z1333" s="779"/>
      <c r="AA1333" s="21"/>
      <c r="AB1333" s="30"/>
      <c r="AC1333" s="30"/>
      <c r="AD1333" s="30"/>
      <c r="AE1333" s="13"/>
      <c r="AF1333" s="13"/>
      <c r="AG1333" s="13"/>
      <c r="AH1333" s="13"/>
      <c r="AI1333" s="13"/>
      <c r="AJ1333" s="13"/>
      <c r="AK1333" s="13"/>
      <c r="AL1333" s="13"/>
      <c r="AM1333" s="13"/>
      <c r="AN1333" s="30"/>
      <c r="AO1333" s="31"/>
      <c r="AP1333" s="39"/>
      <c r="AQ1333" s="39"/>
      <c r="AR1333" s="31"/>
      <c r="AS1333" s="39"/>
      <c r="AT1333" s="39"/>
      <c r="AU1333" s="39"/>
      <c r="AV1333" s="39"/>
      <c r="AW1333" s="39"/>
      <c r="AX1333" s="13"/>
      <c r="AY1333" s="13"/>
      <c r="AZ1333" s="13"/>
      <c r="BA1333" s="13"/>
      <c r="BB1333" s="291"/>
      <c r="BC1333" s="302"/>
      <c r="BI1333" s="287"/>
    </row>
    <row r="1334" spans="1:61" s="282" customFormat="1">
      <c r="A1334" s="31"/>
      <c r="B1334" s="31"/>
      <c r="C1334" s="166"/>
      <c r="D1334" s="261"/>
      <c r="E1334" s="261"/>
      <c r="F1334" s="261"/>
      <c r="G1334" s="261"/>
      <c r="H1334" s="261"/>
      <c r="I1334" s="261"/>
      <c r="J1334" s="261"/>
      <c r="K1334" s="261"/>
      <c r="L1334" s="33"/>
      <c r="M1334" s="261"/>
      <c r="N1334" s="638"/>
      <c r="O1334" s="638"/>
      <c r="P1334" s="34"/>
      <c r="Q1334" s="35"/>
      <c r="R1334" s="36"/>
      <c r="S1334" s="37"/>
      <c r="T1334" s="21"/>
      <c r="U1334" s="495"/>
      <c r="V1334" s="38"/>
      <c r="W1334" s="21"/>
      <c r="X1334" s="21"/>
      <c r="Y1334" s="21"/>
      <c r="Z1334" s="779"/>
      <c r="AA1334" s="21"/>
      <c r="AB1334" s="30"/>
      <c r="AC1334" s="30"/>
      <c r="AD1334" s="30"/>
      <c r="AE1334" s="13"/>
      <c r="AF1334" s="13"/>
      <c r="AG1334" s="13"/>
      <c r="AH1334" s="13"/>
      <c r="AI1334" s="13"/>
      <c r="AJ1334" s="13"/>
      <c r="AK1334" s="13"/>
      <c r="AL1334" s="13"/>
      <c r="AM1334" s="13"/>
      <c r="AN1334" s="30"/>
      <c r="AO1334" s="31"/>
      <c r="AP1334" s="39"/>
      <c r="AQ1334" s="39"/>
      <c r="AR1334" s="31"/>
      <c r="AS1334" s="39"/>
      <c r="AT1334" s="39"/>
      <c r="AU1334" s="39"/>
      <c r="AV1334" s="39"/>
      <c r="AW1334" s="39"/>
      <c r="AX1334" s="13"/>
      <c r="AY1334" s="13"/>
      <c r="AZ1334" s="13"/>
      <c r="BA1334" s="13"/>
      <c r="BB1334" s="291"/>
      <c r="BC1334" s="302"/>
      <c r="BI1334" s="287"/>
    </row>
    <row r="1335" spans="1:61" s="282" customFormat="1">
      <c r="A1335" s="31"/>
      <c r="B1335" s="31"/>
      <c r="C1335" s="166"/>
      <c r="D1335" s="261"/>
      <c r="E1335" s="261"/>
      <c r="F1335" s="261"/>
      <c r="G1335" s="261"/>
      <c r="H1335" s="261"/>
      <c r="I1335" s="261"/>
      <c r="J1335" s="261"/>
      <c r="K1335" s="261"/>
      <c r="L1335" s="33"/>
      <c r="M1335" s="261"/>
      <c r="N1335" s="638"/>
      <c r="O1335" s="638"/>
      <c r="P1335" s="34"/>
      <c r="Q1335" s="35"/>
      <c r="R1335" s="36"/>
      <c r="S1335" s="37"/>
      <c r="T1335" s="21"/>
      <c r="U1335" s="495"/>
      <c r="V1335" s="38"/>
      <c r="W1335" s="21"/>
      <c r="X1335" s="21"/>
      <c r="Y1335" s="21"/>
      <c r="Z1335" s="779"/>
      <c r="AA1335" s="21"/>
      <c r="AB1335" s="30"/>
      <c r="AC1335" s="30"/>
      <c r="AD1335" s="30"/>
      <c r="AE1335" s="13"/>
      <c r="AF1335" s="13"/>
      <c r="AG1335" s="13"/>
      <c r="AH1335" s="13"/>
      <c r="AI1335" s="13"/>
      <c r="AJ1335" s="13"/>
      <c r="AK1335" s="13"/>
      <c r="AL1335" s="13"/>
      <c r="AM1335" s="13"/>
      <c r="AN1335" s="30"/>
      <c r="AO1335" s="31"/>
      <c r="AP1335" s="39"/>
      <c r="AQ1335" s="39"/>
      <c r="AR1335" s="31"/>
      <c r="AS1335" s="39"/>
      <c r="AT1335" s="39"/>
      <c r="AU1335" s="39"/>
      <c r="AV1335" s="39"/>
      <c r="AW1335" s="39"/>
      <c r="AX1335" s="13"/>
      <c r="AY1335" s="13"/>
      <c r="AZ1335" s="13"/>
      <c r="BA1335" s="13"/>
      <c r="BB1335" s="291"/>
      <c r="BC1335" s="302"/>
      <c r="BI1335" s="287"/>
    </row>
    <row r="1336" spans="1:61" s="282" customFormat="1">
      <c r="A1336" s="31"/>
      <c r="B1336" s="31"/>
      <c r="C1336" s="166"/>
      <c r="D1336" s="261"/>
      <c r="E1336" s="261"/>
      <c r="F1336" s="261"/>
      <c r="G1336" s="261"/>
      <c r="H1336" s="261"/>
      <c r="I1336" s="261"/>
      <c r="J1336" s="261"/>
      <c r="K1336" s="261"/>
      <c r="L1336" s="33"/>
      <c r="M1336" s="261"/>
      <c r="N1336" s="638"/>
      <c r="O1336" s="638"/>
      <c r="P1336" s="34"/>
      <c r="Q1336" s="35"/>
      <c r="R1336" s="36"/>
      <c r="S1336" s="37"/>
      <c r="T1336" s="21"/>
      <c r="U1336" s="495"/>
      <c r="V1336" s="38"/>
      <c r="W1336" s="21"/>
      <c r="X1336" s="21"/>
      <c r="Y1336" s="21"/>
      <c r="Z1336" s="779"/>
      <c r="AA1336" s="21"/>
      <c r="AB1336" s="30"/>
      <c r="AC1336" s="30"/>
      <c r="AD1336" s="30"/>
      <c r="AE1336" s="13"/>
      <c r="AF1336" s="13"/>
      <c r="AG1336" s="13"/>
      <c r="AH1336" s="13"/>
      <c r="AI1336" s="13"/>
      <c r="AJ1336" s="13"/>
      <c r="AK1336" s="13"/>
      <c r="AL1336" s="13"/>
      <c r="AM1336" s="13"/>
      <c r="AN1336" s="30"/>
      <c r="AO1336" s="31"/>
      <c r="AP1336" s="39"/>
      <c r="AQ1336" s="39"/>
      <c r="AR1336" s="31"/>
      <c r="AS1336" s="39"/>
      <c r="AT1336" s="39"/>
      <c r="AU1336" s="39"/>
      <c r="AV1336" s="39"/>
      <c r="AW1336" s="39"/>
      <c r="AX1336" s="13"/>
      <c r="AY1336" s="13"/>
      <c r="AZ1336" s="13"/>
      <c r="BA1336" s="13"/>
      <c r="BB1336" s="291"/>
      <c r="BC1336" s="302"/>
      <c r="BI1336" s="287"/>
    </row>
    <row r="1337" spans="1:61" s="282" customFormat="1">
      <c r="A1337" s="31"/>
      <c r="B1337" s="31"/>
      <c r="C1337" s="166"/>
      <c r="D1337" s="261"/>
      <c r="E1337" s="261"/>
      <c r="F1337" s="261"/>
      <c r="G1337" s="261"/>
      <c r="H1337" s="261"/>
      <c r="I1337" s="261"/>
      <c r="J1337" s="261"/>
      <c r="K1337" s="261"/>
      <c r="L1337" s="33"/>
      <c r="M1337" s="261"/>
      <c r="N1337" s="638"/>
      <c r="O1337" s="638"/>
      <c r="P1337" s="34"/>
      <c r="Q1337" s="35"/>
      <c r="R1337" s="36"/>
      <c r="S1337" s="37"/>
      <c r="T1337" s="21"/>
      <c r="U1337" s="495"/>
      <c r="V1337" s="38"/>
      <c r="W1337" s="21"/>
      <c r="X1337" s="21"/>
      <c r="Y1337" s="21"/>
      <c r="Z1337" s="779"/>
      <c r="AA1337" s="21"/>
      <c r="AB1337" s="30"/>
      <c r="AC1337" s="30"/>
      <c r="AD1337" s="30"/>
      <c r="AE1337" s="13"/>
      <c r="AF1337" s="13"/>
      <c r="AG1337" s="13"/>
      <c r="AH1337" s="13"/>
      <c r="AI1337" s="13"/>
      <c r="AJ1337" s="13"/>
      <c r="AK1337" s="13"/>
      <c r="AL1337" s="13"/>
      <c r="AM1337" s="13"/>
      <c r="AN1337" s="30"/>
      <c r="AO1337" s="31"/>
      <c r="AP1337" s="39"/>
      <c r="AQ1337" s="39"/>
      <c r="AR1337" s="31"/>
      <c r="AS1337" s="39"/>
      <c r="AT1337" s="39"/>
      <c r="AU1337" s="39"/>
      <c r="AV1337" s="39"/>
      <c r="AW1337" s="39"/>
      <c r="AX1337" s="13"/>
      <c r="AY1337" s="13"/>
      <c r="AZ1337" s="13"/>
      <c r="BA1337" s="13"/>
      <c r="BB1337" s="291"/>
      <c r="BC1337" s="302"/>
      <c r="BI1337" s="287"/>
    </row>
    <row r="1338" spans="1:61" s="282" customFormat="1">
      <c r="A1338" s="31"/>
      <c r="B1338" s="31"/>
      <c r="C1338" s="166"/>
      <c r="D1338" s="261"/>
      <c r="E1338" s="261"/>
      <c r="F1338" s="261"/>
      <c r="G1338" s="261"/>
      <c r="H1338" s="261"/>
      <c r="I1338" s="261"/>
      <c r="J1338" s="261"/>
      <c r="K1338" s="261"/>
      <c r="L1338" s="33"/>
      <c r="M1338" s="261"/>
      <c r="N1338" s="638"/>
      <c r="O1338" s="638"/>
      <c r="P1338" s="34"/>
      <c r="Q1338" s="35"/>
      <c r="R1338" s="36"/>
      <c r="S1338" s="37"/>
      <c r="T1338" s="21"/>
      <c r="U1338" s="495"/>
      <c r="V1338" s="38"/>
      <c r="W1338" s="21"/>
      <c r="X1338" s="21"/>
      <c r="Y1338" s="21"/>
      <c r="Z1338" s="779"/>
      <c r="AA1338" s="21"/>
      <c r="AB1338" s="30"/>
      <c r="AC1338" s="30"/>
      <c r="AD1338" s="30"/>
      <c r="AE1338" s="13"/>
      <c r="AF1338" s="13"/>
      <c r="AG1338" s="13"/>
      <c r="AH1338" s="13"/>
      <c r="AI1338" s="13"/>
      <c r="AJ1338" s="13"/>
      <c r="AK1338" s="13"/>
      <c r="AL1338" s="13"/>
      <c r="AM1338" s="13"/>
      <c r="AN1338" s="30"/>
      <c r="AO1338" s="31"/>
      <c r="AP1338" s="39"/>
      <c r="AQ1338" s="39"/>
      <c r="AR1338" s="31"/>
      <c r="AS1338" s="39"/>
      <c r="AT1338" s="39"/>
      <c r="AU1338" s="39"/>
      <c r="AV1338" s="39"/>
      <c r="AW1338" s="39"/>
      <c r="AX1338" s="13"/>
      <c r="AY1338" s="13"/>
      <c r="AZ1338" s="13"/>
      <c r="BA1338" s="13"/>
      <c r="BB1338" s="291"/>
      <c r="BC1338" s="302"/>
      <c r="BI1338" s="287"/>
    </row>
    <row r="1339" spans="1:61" s="282" customFormat="1">
      <c r="A1339" s="31"/>
      <c r="B1339" s="31"/>
      <c r="C1339" s="166"/>
      <c r="D1339" s="261"/>
      <c r="E1339" s="261"/>
      <c r="F1339" s="261"/>
      <c r="G1339" s="261"/>
      <c r="H1339" s="261"/>
      <c r="I1339" s="261"/>
      <c r="J1339" s="261"/>
      <c r="K1339" s="261"/>
      <c r="L1339" s="33"/>
      <c r="M1339" s="261"/>
      <c r="N1339" s="638"/>
      <c r="O1339" s="638"/>
      <c r="P1339" s="34"/>
      <c r="Q1339" s="35"/>
      <c r="R1339" s="36"/>
      <c r="S1339" s="37"/>
      <c r="T1339" s="21"/>
      <c r="U1339" s="495"/>
      <c r="V1339" s="38"/>
      <c r="W1339" s="21"/>
      <c r="X1339" s="21"/>
      <c r="Y1339" s="21"/>
      <c r="Z1339" s="779"/>
      <c r="AA1339" s="21"/>
      <c r="AB1339" s="30"/>
      <c r="AC1339" s="30"/>
      <c r="AD1339" s="30"/>
      <c r="AE1339" s="13"/>
      <c r="AF1339" s="13"/>
      <c r="AG1339" s="13"/>
      <c r="AH1339" s="13"/>
      <c r="AI1339" s="13"/>
      <c r="AJ1339" s="13"/>
      <c r="AK1339" s="13"/>
      <c r="AL1339" s="13"/>
      <c r="AM1339" s="13"/>
      <c r="AN1339" s="30"/>
      <c r="AO1339" s="31"/>
      <c r="AP1339" s="39"/>
      <c r="AQ1339" s="39"/>
      <c r="AR1339" s="31"/>
      <c r="AS1339" s="39"/>
      <c r="AT1339" s="39"/>
      <c r="AU1339" s="39"/>
      <c r="AV1339" s="39"/>
      <c r="AW1339" s="39"/>
      <c r="AX1339" s="13"/>
      <c r="AY1339" s="13"/>
      <c r="AZ1339" s="13"/>
      <c r="BA1339" s="13"/>
      <c r="BB1339" s="291"/>
      <c r="BC1339" s="302"/>
      <c r="BI1339" s="287"/>
    </row>
    <row r="1340" spans="1:61" s="282" customFormat="1">
      <c r="A1340" s="31"/>
      <c r="B1340" s="31"/>
      <c r="C1340" s="166"/>
      <c r="D1340" s="261"/>
      <c r="E1340" s="261"/>
      <c r="F1340" s="261"/>
      <c r="G1340" s="261"/>
      <c r="H1340" s="261"/>
      <c r="I1340" s="261"/>
      <c r="J1340" s="261"/>
      <c r="K1340" s="261"/>
      <c r="L1340" s="33"/>
      <c r="M1340" s="261"/>
      <c r="N1340" s="638"/>
      <c r="O1340" s="638"/>
      <c r="P1340" s="34"/>
      <c r="Q1340" s="35"/>
      <c r="R1340" s="36"/>
      <c r="S1340" s="37"/>
      <c r="T1340" s="21"/>
      <c r="U1340" s="495"/>
      <c r="V1340" s="38"/>
      <c r="W1340" s="21"/>
      <c r="X1340" s="21"/>
      <c r="Y1340" s="21"/>
      <c r="Z1340" s="779"/>
      <c r="AA1340" s="21"/>
      <c r="AB1340" s="30"/>
      <c r="AC1340" s="30"/>
      <c r="AD1340" s="30"/>
      <c r="AE1340" s="13"/>
      <c r="AF1340" s="13"/>
      <c r="AG1340" s="13"/>
      <c r="AH1340" s="13"/>
      <c r="AI1340" s="13"/>
      <c r="AJ1340" s="13"/>
      <c r="AK1340" s="13"/>
      <c r="AL1340" s="13"/>
      <c r="AM1340" s="13"/>
      <c r="AN1340" s="30"/>
      <c r="AO1340" s="31"/>
      <c r="AP1340" s="39"/>
      <c r="AQ1340" s="39"/>
      <c r="AR1340" s="31"/>
      <c r="AS1340" s="39"/>
      <c r="AT1340" s="39"/>
      <c r="AU1340" s="39"/>
      <c r="AV1340" s="39"/>
      <c r="AW1340" s="39"/>
      <c r="AX1340" s="13"/>
      <c r="AY1340" s="13"/>
      <c r="AZ1340" s="13"/>
      <c r="BA1340" s="13"/>
      <c r="BB1340" s="291"/>
      <c r="BC1340" s="302"/>
      <c r="BI1340" s="287"/>
    </row>
    <row r="1341" spans="1:61" s="282" customFormat="1">
      <c r="A1341" s="31"/>
      <c r="B1341" s="31"/>
      <c r="C1341" s="166"/>
      <c r="D1341" s="261"/>
      <c r="E1341" s="261"/>
      <c r="F1341" s="261"/>
      <c r="G1341" s="261"/>
      <c r="H1341" s="261"/>
      <c r="I1341" s="261"/>
      <c r="J1341" s="261"/>
      <c r="K1341" s="261"/>
      <c r="L1341" s="33"/>
      <c r="M1341" s="261"/>
      <c r="N1341" s="638"/>
      <c r="O1341" s="638"/>
      <c r="P1341" s="34"/>
      <c r="Q1341" s="35"/>
      <c r="R1341" s="36"/>
      <c r="S1341" s="37"/>
      <c r="T1341" s="21"/>
      <c r="U1341" s="495"/>
      <c r="V1341" s="38"/>
      <c r="W1341" s="21"/>
      <c r="X1341" s="21"/>
      <c r="Y1341" s="21"/>
      <c r="Z1341" s="779"/>
      <c r="AA1341" s="21"/>
      <c r="AB1341" s="30"/>
      <c r="AC1341" s="30"/>
      <c r="AD1341" s="30"/>
      <c r="AE1341" s="13"/>
      <c r="AF1341" s="13"/>
      <c r="AG1341" s="13"/>
      <c r="AH1341" s="13"/>
      <c r="AI1341" s="13"/>
      <c r="AJ1341" s="13"/>
      <c r="AK1341" s="13"/>
      <c r="AL1341" s="13"/>
      <c r="AM1341" s="13"/>
      <c r="AN1341" s="30"/>
      <c r="AO1341" s="31"/>
      <c r="AP1341" s="39"/>
      <c r="AQ1341" s="39"/>
      <c r="AR1341" s="31"/>
      <c r="AS1341" s="39"/>
      <c r="AT1341" s="39"/>
      <c r="AU1341" s="39"/>
      <c r="AV1341" s="39"/>
      <c r="AW1341" s="39"/>
      <c r="AX1341" s="13"/>
      <c r="AY1341" s="13"/>
      <c r="AZ1341" s="13"/>
      <c r="BA1341" s="13"/>
      <c r="BB1341" s="291"/>
      <c r="BC1341" s="302"/>
      <c r="BI1341" s="287"/>
    </row>
    <row r="1342" spans="1:61" s="282" customFormat="1">
      <c r="A1342" s="31"/>
      <c r="B1342" s="31"/>
      <c r="C1342" s="166"/>
      <c r="D1342" s="261"/>
      <c r="E1342" s="261"/>
      <c r="F1342" s="261"/>
      <c r="G1342" s="261"/>
      <c r="H1342" s="261"/>
      <c r="I1342" s="261"/>
      <c r="J1342" s="261"/>
      <c r="K1342" s="261"/>
      <c r="L1342" s="33"/>
      <c r="M1342" s="261"/>
      <c r="N1342" s="638"/>
      <c r="O1342" s="638"/>
      <c r="P1342" s="34"/>
      <c r="Q1342" s="35"/>
      <c r="R1342" s="36"/>
      <c r="S1342" s="37"/>
      <c r="T1342" s="21"/>
      <c r="U1342" s="495"/>
      <c r="V1342" s="38"/>
      <c r="W1342" s="21"/>
      <c r="X1342" s="21"/>
      <c r="Y1342" s="21"/>
      <c r="Z1342" s="779"/>
      <c r="AA1342" s="21"/>
      <c r="AB1342" s="30"/>
      <c r="AC1342" s="30"/>
      <c r="AD1342" s="30"/>
      <c r="AE1342" s="13"/>
      <c r="AF1342" s="13"/>
      <c r="AG1342" s="13"/>
      <c r="AH1342" s="13"/>
      <c r="AI1342" s="13"/>
      <c r="AJ1342" s="13"/>
      <c r="AK1342" s="13"/>
      <c r="AL1342" s="13"/>
      <c r="AM1342" s="13"/>
      <c r="AN1342" s="30"/>
      <c r="AO1342" s="31"/>
      <c r="AP1342" s="39"/>
      <c r="AQ1342" s="39"/>
      <c r="AR1342" s="31"/>
      <c r="AS1342" s="39"/>
      <c r="AT1342" s="39"/>
      <c r="AU1342" s="39"/>
      <c r="AV1342" s="39"/>
      <c r="AW1342" s="39"/>
      <c r="AX1342" s="13"/>
      <c r="AY1342" s="13"/>
      <c r="AZ1342" s="13"/>
      <c r="BA1342" s="13"/>
      <c r="BB1342" s="291"/>
      <c r="BC1342" s="302"/>
      <c r="BI1342" s="287"/>
    </row>
    <row r="1343" spans="1:61" s="282" customFormat="1">
      <c r="A1343" s="31"/>
      <c r="B1343" s="31"/>
      <c r="C1343" s="166"/>
      <c r="D1343" s="261"/>
      <c r="E1343" s="261"/>
      <c r="F1343" s="261"/>
      <c r="G1343" s="261"/>
      <c r="H1343" s="261"/>
      <c r="I1343" s="261"/>
      <c r="J1343" s="261"/>
      <c r="K1343" s="261"/>
      <c r="L1343" s="33"/>
      <c r="M1343" s="261"/>
      <c r="N1343" s="638"/>
      <c r="O1343" s="638"/>
      <c r="P1343" s="34"/>
      <c r="Q1343" s="35"/>
      <c r="R1343" s="36"/>
      <c r="S1343" s="37"/>
      <c r="T1343" s="21"/>
      <c r="U1343" s="495"/>
      <c r="V1343" s="38"/>
      <c r="W1343" s="21"/>
      <c r="X1343" s="21"/>
      <c r="Y1343" s="21"/>
      <c r="Z1343" s="779"/>
      <c r="AA1343" s="21"/>
      <c r="AB1343" s="30"/>
      <c r="AC1343" s="30"/>
      <c r="AD1343" s="30"/>
      <c r="AE1343" s="13"/>
      <c r="AF1343" s="13"/>
      <c r="AG1343" s="13"/>
      <c r="AH1343" s="13"/>
      <c r="AI1343" s="13"/>
      <c r="AJ1343" s="13"/>
      <c r="AK1343" s="13"/>
      <c r="AL1343" s="13"/>
      <c r="AM1343" s="13"/>
      <c r="AN1343" s="30"/>
      <c r="AO1343" s="31"/>
      <c r="AP1343" s="39"/>
      <c r="AQ1343" s="39"/>
      <c r="AR1343" s="31"/>
      <c r="AS1343" s="39"/>
      <c r="AT1343" s="39"/>
      <c r="AU1343" s="39"/>
      <c r="AV1343" s="39"/>
      <c r="AW1343" s="39"/>
      <c r="AX1343" s="13"/>
      <c r="AY1343" s="13"/>
      <c r="AZ1343" s="13"/>
      <c r="BA1343" s="13"/>
      <c r="BB1343" s="291"/>
      <c r="BC1343" s="302"/>
      <c r="BI1343" s="287"/>
    </row>
    <row r="1344" spans="1:61" s="282" customFormat="1">
      <c r="A1344" s="31"/>
      <c r="B1344" s="31"/>
      <c r="C1344" s="166"/>
      <c r="D1344" s="261"/>
      <c r="E1344" s="261"/>
      <c r="F1344" s="261"/>
      <c r="G1344" s="261"/>
      <c r="H1344" s="261"/>
      <c r="I1344" s="261"/>
      <c r="J1344" s="261"/>
      <c r="K1344" s="261"/>
      <c r="L1344" s="33"/>
      <c r="M1344" s="261"/>
      <c r="N1344" s="638"/>
      <c r="O1344" s="638"/>
      <c r="P1344" s="34"/>
      <c r="Q1344" s="35"/>
      <c r="R1344" s="36"/>
      <c r="S1344" s="37"/>
      <c r="T1344" s="21"/>
      <c r="U1344" s="495"/>
      <c r="V1344" s="38"/>
      <c r="W1344" s="21"/>
      <c r="X1344" s="21"/>
      <c r="Y1344" s="21"/>
      <c r="Z1344" s="779"/>
      <c r="AA1344" s="21"/>
      <c r="AB1344" s="30"/>
      <c r="AC1344" s="30"/>
      <c r="AD1344" s="30"/>
      <c r="AE1344" s="13"/>
      <c r="AF1344" s="13"/>
      <c r="AG1344" s="13"/>
      <c r="AH1344" s="13"/>
      <c r="AI1344" s="13"/>
      <c r="AJ1344" s="13"/>
      <c r="AK1344" s="13"/>
      <c r="AL1344" s="13"/>
      <c r="AM1344" s="13"/>
      <c r="AN1344" s="30"/>
      <c r="AO1344" s="31"/>
      <c r="AP1344" s="39"/>
      <c r="AQ1344" s="39"/>
      <c r="AR1344" s="31"/>
      <c r="AS1344" s="39"/>
      <c r="AT1344" s="39"/>
      <c r="AU1344" s="39"/>
      <c r="AV1344" s="39"/>
      <c r="AW1344" s="39"/>
      <c r="AX1344" s="13"/>
      <c r="AY1344" s="13"/>
      <c r="AZ1344" s="13"/>
      <c r="BA1344" s="13"/>
      <c r="BB1344" s="291"/>
      <c r="BC1344" s="302"/>
      <c r="BI1344" s="287"/>
    </row>
    <row r="1345" spans="1:61" s="282" customFormat="1">
      <c r="A1345" s="31"/>
      <c r="B1345" s="31"/>
      <c r="C1345" s="166"/>
      <c r="D1345" s="261"/>
      <c r="E1345" s="261"/>
      <c r="F1345" s="261"/>
      <c r="G1345" s="261"/>
      <c r="H1345" s="261"/>
      <c r="I1345" s="261"/>
      <c r="J1345" s="261"/>
      <c r="K1345" s="261"/>
      <c r="L1345" s="33"/>
      <c r="M1345" s="261"/>
      <c r="N1345" s="638"/>
      <c r="O1345" s="638"/>
      <c r="P1345" s="34"/>
      <c r="Q1345" s="35"/>
      <c r="R1345" s="36"/>
      <c r="S1345" s="37"/>
      <c r="T1345" s="21"/>
      <c r="U1345" s="495"/>
      <c r="V1345" s="38"/>
      <c r="W1345" s="21"/>
      <c r="X1345" s="21"/>
      <c r="Y1345" s="21"/>
      <c r="Z1345" s="779"/>
      <c r="AA1345" s="21"/>
      <c r="AB1345" s="30"/>
      <c r="AC1345" s="30"/>
      <c r="AD1345" s="30"/>
      <c r="AE1345" s="13"/>
      <c r="AF1345" s="13"/>
      <c r="AG1345" s="13"/>
      <c r="AH1345" s="13"/>
      <c r="AI1345" s="13"/>
      <c r="AJ1345" s="13"/>
      <c r="AK1345" s="13"/>
      <c r="AL1345" s="13"/>
      <c r="AM1345" s="13"/>
      <c r="AN1345" s="30"/>
      <c r="AO1345" s="31"/>
      <c r="AP1345" s="39"/>
      <c r="AQ1345" s="39"/>
      <c r="AR1345" s="31"/>
      <c r="AS1345" s="39"/>
      <c r="AT1345" s="39"/>
      <c r="AU1345" s="39"/>
      <c r="AV1345" s="39"/>
      <c r="AW1345" s="39"/>
      <c r="AX1345" s="13"/>
      <c r="AY1345" s="13"/>
      <c r="AZ1345" s="13"/>
      <c r="BA1345" s="13"/>
      <c r="BB1345" s="291"/>
      <c r="BC1345" s="302"/>
      <c r="BI1345" s="287"/>
    </row>
    <row r="1346" spans="1:61" s="282" customFormat="1">
      <c r="A1346" s="31"/>
      <c r="B1346" s="31"/>
      <c r="C1346" s="166"/>
      <c r="D1346" s="261"/>
      <c r="E1346" s="261"/>
      <c r="F1346" s="261"/>
      <c r="G1346" s="261"/>
      <c r="H1346" s="261"/>
      <c r="I1346" s="261"/>
      <c r="J1346" s="261"/>
      <c r="K1346" s="261"/>
      <c r="L1346" s="33"/>
      <c r="M1346" s="261"/>
      <c r="N1346" s="638"/>
      <c r="O1346" s="638"/>
      <c r="P1346" s="34"/>
      <c r="Q1346" s="35"/>
      <c r="R1346" s="36"/>
      <c r="S1346" s="37"/>
      <c r="T1346" s="21"/>
      <c r="U1346" s="495"/>
      <c r="V1346" s="38"/>
      <c r="W1346" s="21"/>
      <c r="X1346" s="21"/>
      <c r="Y1346" s="21"/>
      <c r="Z1346" s="779"/>
      <c r="AA1346" s="21"/>
      <c r="AB1346" s="30"/>
      <c r="AC1346" s="30"/>
      <c r="AD1346" s="30"/>
      <c r="AE1346" s="13"/>
      <c r="AF1346" s="13"/>
      <c r="AG1346" s="13"/>
      <c r="AH1346" s="13"/>
      <c r="AI1346" s="13"/>
      <c r="AJ1346" s="13"/>
      <c r="AK1346" s="13"/>
      <c r="AL1346" s="13"/>
      <c r="AM1346" s="13"/>
      <c r="AN1346" s="30"/>
      <c r="AO1346" s="31"/>
      <c r="AP1346" s="39"/>
      <c r="AQ1346" s="39"/>
      <c r="AR1346" s="31"/>
      <c r="AS1346" s="39"/>
      <c r="AT1346" s="39"/>
      <c r="AU1346" s="39"/>
      <c r="AV1346" s="39"/>
      <c r="AW1346" s="39"/>
      <c r="AX1346" s="13"/>
      <c r="AY1346" s="13"/>
      <c r="AZ1346" s="13"/>
      <c r="BA1346" s="13"/>
      <c r="BB1346" s="291"/>
      <c r="BC1346" s="302"/>
      <c r="BI1346" s="287"/>
    </row>
    <row r="1347" spans="1:61" s="282" customFormat="1">
      <c r="A1347" s="31"/>
      <c r="B1347" s="31"/>
      <c r="C1347" s="166"/>
      <c r="D1347" s="261"/>
      <c r="E1347" s="261"/>
      <c r="F1347" s="261"/>
      <c r="G1347" s="261"/>
      <c r="H1347" s="261"/>
      <c r="I1347" s="261"/>
      <c r="J1347" s="261"/>
      <c r="K1347" s="261"/>
      <c r="L1347" s="33"/>
      <c r="M1347" s="261"/>
      <c r="N1347" s="638"/>
      <c r="O1347" s="638"/>
      <c r="P1347" s="34"/>
      <c r="Q1347" s="35"/>
      <c r="R1347" s="36"/>
      <c r="S1347" s="37"/>
      <c r="T1347" s="21"/>
      <c r="U1347" s="495"/>
      <c r="V1347" s="38"/>
      <c r="W1347" s="21"/>
      <c r="X1347" s="21"/>
      <c r="Y1347" s="21"/>
      <c r="Z1347" s="779"/>
      <c r="AA1347" s="21"/>
      <c r="AB1347" s="30"/>
      <c r="AC1347" s="30"/>
      <c r="AD1347" s="30"/>
      <c r="AE1347" s="13"/>
      <c r="AF1347" s="13"/>
      <c r="AG1347" s="13"/>
      <c r="AH1347" s="13"/>
      <c r="AI1347" s="13"/>
      <c r="AJ1347" s="13"/>
      <c r="AK1347" s="13"/>
      <c r="AL1347" s="13"/>
      <c r="AM1347" s="13"/>
      <c r="AN1347" s="30"/>
      <c r="AO1347" s="31"/>
      <c r="AP1347" s="39"/>
      <c r="AQ1347" s="39"/>
      <c r="AR1347" s="31"/>
      <c r="AS1347" s="39"/>
      <c r="AT1347" s="39"/>
      <c r="AU1347" s="39"/>
      <c r="AV1347" s="39"/>
      <c r="AW1347" s="39"/>
      <c r="AX1347" s="13"/>
      <c r="AY1347" s="13"/>
      <c r="AZ1347" s="13"/>
      <c r="BA1347" s="13"/>
      <c r="BB1347" s="291"/>
      <c r="BC1347" s="302"/>
      <c r="BI1347" s="287"/>
    </row>
    <row r="1348" spans="1:61" s="282" customFormat="1">
      <c r="A1348" s="31"/>
      <c r="B1348" s="31"/>
      <c r="C1348" s="166"/>
      <c r="D1348" s="261"/>
      <c r="E1348" s="261"/>
      <c r="F1348" s="261"/>
      <c r="G1348" s="261"/>
      <c r="H1348" s="261"/>
      <c r="I1348" s="261"/>
      <c r="J1348" s="261"/>
      <c r="K1348" s="261"/>
      <c r="L1348" s="33"/>
      <c r="M1348" s="261"/>
      <c r="N1348" s="638"/>
      <c r="O1348" s="638"/>
      <c r="P1348" s="34"/>
      <c r="Q1348" s="35"/>
      <c r="R1348" s="36"/>
      <c r="S1348" s="37"/>
      <c r="T1348" s="21"/>
      <c r="U1348" s="495"/>
      <c r="V1348" s="38"/>
      <c r="W1348" s="21"/>
      <c r="X1348" s="21"/>
      <c r="Y1348" s="21"/>
      <c r="Z1348" s="779"/>
      <c r="AA1348" s="21"/>
      <c r="AB1348" s="30"/>
      <c r="AC1348" s="30"/>
      <c r="AD1348" s="30"/>
      <c r="AE1348" s="13"/>
      <c r="AF1348" s="13"/>
      <c r="AG1348" s="13"/>
      <c r="AH1348" s="13"/>
      <c r="AI1348" s="13"/>
      <c r="AJ1348" s="13"/>
      <c r="AK1348" s="13"/>
      <c r="AL1348" s="13"/>
      <c r="AM1348" s="13"/>
      <c r="AN1348" s="30"/>
      <c r="AO1348" s="31"/>
      <c r="AP1348" s="39"/>
      <c r="AQ1348" s="39"/>
      <c r="AR1348" s="31"/>
      <c r="AS1348" s="39"/>
      <c r="AT1348" s="39"/>
      <c r="AU1348" s="39"/>
      <c r="AV1348" s="39"/>
      <c r="AW1348" s="39"/>
      <c r="AX1348" s="13"/>
      <c r="AY1348" s="13"/>
      <c r="AZ1348" s="13"/>
      <c r="BA1348" s="13"/>
      <c r="BB1348" s="291"/>
      <c r="BC1348" s="302"/>
      <c r="BI1348" s="287"/>
    </row>
    <row r="1349" spans="1:61" s="282" customFormat="1">
      <c r="A1349" s="31"/>
      <c r="B1349" s="31"/>
      <c r="C1349" s="166"/>
      <c r="D1349" s="261"/>
      <c r="E1349" s="261"/>
      <c r="F1349" s="261"/>
      <c r="G1349" s="261"/>
      <c r="H1349" s="261"/>
      <c r="I1349" s="261"/>
      <c r="J1349" s="261"/>
      <c r="K1349" s="261"/>
      <c r="L1349" s="33"/>
      <c r="M1349" s="261"/>
      <c r="N1349" s="638"/>
      <c r="O1349" s="638"/>
      <c r="P1349" s="34"/>
      <c r="Q1349" s="35"/>
      <c r="R1349" s="36"/>
      <c r="S1349" s="37"/>
      <c r="T1349" s="21"/>
      <c r="U1349" s="495"/>
      <c r="V1349" s="38"/>
      <c r="W1349" s="21"/>
      <c r="X1349" s="21"/>
      <c r="Y1349" s="21"/>
      <c r="Z1349" s="779"/>
      <c r="AA1349" s="21"/>
      <c r="AB1349" s="30"/>
      <c r="AC1349" s="30"/>
      <c r="AD1349" s="30"/>
      <c r="AE1349" s="13"/>
      <c r="AF1349" s="13"/>
      <c r="AG1349" s="13"/>
      <c r="AH1349" s="13"/>
      <c r="AI1349" s="13"/>
      <c r="AJ1349" s="13"/>
      <c r="AK1349" s="13"/>
      <c r="AL1349" s="13"/>
      <c r="AM1349" s="13"/>
      <c r="AN1349" s="30"/>
      <c r="AO1349" s="31"/>
      <c r="AP1349" s="39"/>
      <c r="AQ1349" s="39"/>
      <c r="AR1349" s="31"/>
      <c r="AS1349" s="39"/>
      <c r="AT1349" s="39"/>
      <c r="AU1349" s="39"/>
      <c r="AV1349" s="39"/>
      <c r="AW1349" s="39"/>
      <c r="AX1349" s="13"/>
      <c r="AY1349" s="13"/>
      <c r="AZ1349" s="13"/>
      <c r="BA1349" s="13"/>
      <c r="BB1349" s="291"/>
      <c r="BC1349" s="302"/>
      <c r="BI1349" s="287"/>
    </row>
    <row r="1350" spans="1:61" s="282" customFormat="1">
      <c r="A1350" s="31"/>
      <c r="B1350" s="31"/>
      <c r="C1350" s="166"/>
      <c r="D1350" s="261"/>
      <c r="E1350" s="261"/>
      <c r="F1350" s="261"/>
      <c r="G1350" s="261"/>
      <c r="H1350" s="261"/>
      <c r="I1350" s="261"/>
      <c r="J1350" s="261"/>
      <c r="K1350" s="261"/>
      <c r="L1350" s="33"/>
      <c r="M1350" s="261"/>
      <c r="N1350" s="638"/>
      <c r="O1350" s="638"/>
      <c r="P1350" s="34"/>
      <c r="Q1350" s="35"/>
      <c r="R1350" s="36"/>
      <c r="S1350" s="37"/>
      <c r="T1350" s="21"/>
      <c r="U1350" s="495"/>
      <c r="V1350" s="38"/>
      <c r="W1350" s="21"/>
      <c r="X1350" s="21"/>
      <c r="Y1350" s="21"/>
      <c r="Z1350" s="779"/>
      <c r="AA1350" s="21"/>
      <c r="AB1350" s="30"/>
      <c r="AC1350" s="30"/>
      <c r="AD1350" s="30"/>
      <c r="AE1350" s="13"/>
      <c r="AF1350" s="13"/>
      <c r="AG1350" s="13"/>
      <c r="AH1350" s="13"/>
      <c r="AI1350" s="13"/>
      <c r="AJ1350" s="13"/>
      <c r="AK1350" s="13"/>
      <c r="AL1350" s="13"/>
      <c r="AM1350" s="13"/>
      <c r="AN1350" s="30"/>
      <c r="AO1350" s="31"/>
      <c r="AP1350" s="39"/>
      <c r="AQ1350" s="39"/>
      <c r="AR1350" s="31"/>
      <c r="AS1350" s="39"/>
      <c r="AT1350" s="39"/>
      <c r="AU1350" s="39"/>
      <c r="AV1350" s="39"/>
      <c r="AW1350" s="39"/>
      <c r="AX1350" s="13"/>
      <c r="AY1350" s="13"/>
      <c r="AZ1350" s="13"/>
      <c r="BA1350" s="13"/>
      <c r="BB1350" s="291"/>
      <c r="BC1350" s="302"/>
      <c r="BI1350" s="287"/>
    </row>
    <row r="1351" spans="1:61" s="282" customFormat="1">
      <c r="A1351" s="31"/>
      <c r="B1351" s="31"/>
      <c r="C1351" s="166"/>
      <c r="D1351" s="261"/>
      <c r="E1351" s="261"/>
      <c r="F1351" s="261"/>
      <c r="G1351" s="261"/>
      <c r="H1351" s="261"/>
      <c r="I1351" s="261"/>
      <c r="J1351" s="261"/>
      <c r="K1351" s="261"/>
      <c r="L1351" s="33"/>
      <c r="M1351" s="261"/>
      <c r="N1351" s="638"/>
      <c r="O1351" s="638"/>
      <c r="P1351" s="34"/>
      <c r="Q1351" s="35"/>
      <c r="R1351" s="36"/>
      <c r="S1351" s="37"/>
      <c r="T1351" s="21"/>
      <c r="U1351" s="495"/>
      <c r="V1351" s="38"/>
      <c r="W1351" s="21"/>
      <c r="X1351" s="21"/>
      <c r="Y1351" s="21"/>
      <c r="Z1351" s="779"/>
      <c r="AA1351" s="21"/>
      <c r="AB1351" s="30"/>
      <c r="AC1351" s="30"/>
      <c r="AD1351" s="30"/>
      <c r="AE1351" s="13"/>
      <c r="AF1351" s="13"/>
      <c r="AG1351" s="13"/>
      <c r="AH1351" s="13"/>
      <c r="AI1351" s="13"/>
      <c r="AJ1351" s="13"/>
      <c r="AK1351" s="13"/>
      <c r="AL1351" s="13"/>
      <c r="AM1351" s="13"/>
      <c r="AN1351" s="30"/>
      <c r="AO1351" s="31"/>
      <c r="AP1351" s="39"/>
      <c r="AQ1351" s="39"/>
      <c r="AR1351" s="31"/>
      <c r="AS1351" s="39"/>
      <c r="AT1351" s="39"/>
      <c r="AU1351" s="39"/>
      <c r="AV1351" s="39"/>
      <c r="AW1351" s="39"/>
      <c r="AX1351" s="13"/>
      <c r="AY1351" s="13"/>
      <c r="AZ1351" s="13"/>
      <c r="BA1351" s="13"/>
      <c r="BB1351" s="291"/>
      <c r="BC1351" s="302"/>
      <c r="BI1351" s="287"/>
    </row>
    <row r="1352" spans="1:61" s="282" customFormat="1">
      <c r="A1352" s="31"/>
      <c r="B1352" s="31"/>
      <c r="C1352" s="166"/>
      <c r="D1352" s="261"/>
      <c r="E1352" s="261"/>
      <c r="F1352" s="261"/>
      <c r="G1352" s="261"/>
      <c r="H1352" s="261"/>
      <c r="I1352" s="261"/>
      <c r="J1352" s="261"/>
      <c r="K1352" s="261"/>
      <c r="L1352" s="33"/>
      <c r="M1352" s="261"/>
      <c r="N1352" s="638"/>
      <c r="O1352" s="638"/>
      <c r="P1352" s="34"/>
      <c r="Q1352" s="35"/>
      <c r="R1352" s="36"/>
      <c r="S1352" s="37"/>
      <c r="T1352" s="21"/>
      <c r="U1352" s="495"/>
      <c r="V1352" s="38"/>
      <c r="W1352" s="21"/>
      <c r="X1352" s="21"/>
      <c r="Y1352" s="21"/>
      <c r="Z1352" s="779"/>
      <c r="AA1352" s="21"/>
      <c r="AB1352" s="30"/>
      <c r="AC1352" s="30"/>
      <c r="AD1352" s="30"/>
      <c r="AE1352" s="13"/>
      <c r="AF1352" s="13"/>
      <c r="AG1352" s="13"/>
      <c r="AH1352" s="13"/>
      <c r="AI1352" s="13"/>
      <c r="AJ1352" s="13"/>
      <c r="AK1352" s="13"/>
      <c r="AL1352" s="13"/>
      <c r="AM1352" s="13"/>
      <c r="AN1352" s="30"/>
      <c r="AO1352" s="31"/>
      <c r="AP1352" s="39"/>
      <c r="AQ1352" s="39"/>
      <c r="AR1352" s="31"/>
      <c r="AS1352" s="39"/>
      <c r="AT1352" s="39"/>
      <c r="AU1352" s="39"/>
      <c r="AV1352" s="39"/>
      <c r="AW1352" s="39"/>
      <c r="AX1352" s="13"/>
      <c r="AY1352" s="13"/>
      <c r="AZ1352" s="13"/>
      <c r="BA1352" s="13"/>
      <c r="BB1352" s="291"/>
      <c r="BC1352" s="302"/>
      <c r="BI1352" s="287"/>
    </row>
    <row r="1353" spans="1:61" s="282" customFormat="1">
      <c r="A1353" s="31"/>
      <c r="B1353" s="31"/>
      <c r="C1353" s="166"/>
      <c r="D1353" s="261"/>
      <c r="E1353" s="261"/>
      <c r="F1353" s="261"/>
      <c r="G1353" s="261"/>
      <c r="H1353" s="261"/>
      <c r="I1353" s="261"/>
      <c r="J1353" s="261"/>
      <c r="K1353" s="261"/>
      <c r="L1353" s="33"/>
      <c r="M1353" s="261"/>
      <c r="N1353" s="638"/>
      <c r="O1353" s="638"/>
      <c r="P1353" s="34"/>
      <c r="Q1353" s="35"/>
      <c r="R1353" s="36"/>
      <c r="S1353" s="37"/>
      <c r="T1353" s="21"/>
      <c r="U1353" s="495"/>
      <c r="V1353" s="38"/>
      <c r="W1353" s="21"/>
      <c r="X1353" s="21"/>
      <c r="Y1353" s="21"/>
      <c r="Z1353" s="779"/>
      <c r="AA1353" s="21"/>
      <c r="AB1353" s="30"/>
      <c r="AC1353" s="30"/>
      <c r="AD1353" s="30"/>
      <c r="AE1353" s="13"/>
      <c r="AF1353" s="13"/>
      <c r="AG1353" s="13"/>
      <c r="AH1353" s="13"/>
      <c r="AI1353" s="13"/>
      <c r="AJ1353" s="13"/>
      <c r="AK1353" s="13"/>
      <c r="AL1353" s="13"/>
      <c r="AM1353" s="13"/>
      <c r="AN1353" s="30"/>
      <c r="AO1353" s="31"/>
      <c r="AP1353" s="39"/>
      <c r="AQ1353" s="39"/>
      <c r="AR1353" s="31"/>
      <c r="AS1353" s="39"/>
      <c r="AT1353" s="39"/>
      <c r="AU1353" s="39"/>
      <c r="AV1353" s="39"/>
      <c r="AW1353" s="39"/>
      <c r="AX1353" s="13"/>
      <c r="AY1353" s="13"/>
      <c r="AZ1353" s="13"/>
      <c r="BA1353" s="13"/>
      <c r="BB1353" s="291"/>
      <c r="BC1353" s="302"/>
      <c r="BI1353" s="287"/>
    </row>
    <row r="1354" spans="1:61" s="282" customFormat="1">
      <c r="A1354" s="31"/>
      <c r="B1354" s="31"/>
      <c r="C1354" s="166"/>
      <c r="D1354" s="261"/>
      <c r="E1354" s="261"/>
      <c r="F1354" s="261"/>
      <c r="G1354" s="261"/>
      <c r="H1354" s="261"/>
      <c r="I1354" s="261"/>
      <c r="J1354" s="261"/>
      <c r="K1354" s="261"/>
      <c r="L1354" s="33"/>
      <c r="M1354" s="261"/>
      <c r="N1354" s="638"/>
      <c r="O1354" s="638"/>
      <c r="P1354" s="34"/>
      <c r="Q1354" s="35"/>
      <c r="R1354" s="36"/>
      <c r="S1354" s="37"/>
      <c r="T1354" s="21"/>
      <c r="U1354" s="495"/>
      <c r="V1354" s="38"/>
      <c r="W1354" s="21"/>
      <c r="X1354" s="21"/>
      <c r="Y1354" s="21"/>
      <c r="Z1354" s="779"/>
      <c r="AA1354" s="21"/>
      <c r="AB1354" s="30"/>
      <c r="AC1354" s="30"/>
      <c r="AD1354" s="30"/>
      <c r="AE1354" s="13"/>
      <c r="AF1354" s="13"/>
      <c r="AG1354" s="13"/>
      <c r="AH1354" s="13"/>
      <c r="AI1354" s="13"/>
      <c r="AJ1354" s="13"/>
      <c r="AK1354" s="13"/>
      <c r="AL1354" s="13"/>
      <c r="AM1354" s="13"/>
      <c r="AN1354" s="30"/>
      <c r="AO1354" s="31"/>
      <c r="AP1354" s="39"/>
      <c r="AQ1354" s="39"/>
      <c r="AR1354" s="31"/>
      <c r="AS1354" s="39"/>
      <c r="AT1354" s="39"/>
      <c r="AU1354" s="39"/>
      <c r="AV1354" s="39"/>
      <c r="AW1354" s="39"/>
      <c r="AX1354" s="13"/>
      <c r="AY1354" s="13"/>
      <c r="AZ1354" s="13"/>
      <c r="BA1354" s="13"/>
      <c r="BB1354" s="291"/>
      <c r="BC1354" s="302"/>
      <c r="BI1354" s="287"/>
    </row>
    <row r="1355" spans="1:61" s="282" customFormat="1">
      <c r="A1355" s="31"/>
      <c r="B1355" s="31"/>
      <c r="C1355" s="166"/>
      <c r="D1355" s="261"/>
      <c r="E1355" s="261"/>
      <c r="F1355" s="261"/>
      <c r="G1355" s="261"/>
      <c r="H1355" s="261"/>
      <c r="I1355" s="261"/>
      <c r="J1355" s="261"/>
      <c r="K1355" s="261"/>
      <c r="L1355" s="33"/>
      <c r="M1355" s="261"/>
      <c r="N1355" s="638"/>
      <c r="O1355" s="638"/>
      <c r="P1355" s="34"/>
      <c r="Q1355" s="35"/>
      <c r="R1355" s="36"/>
      <c r="S1355" s="37"/>
      <c r="T1355" s="21"/>
      <c r="U1355" s="495"/>
      <c r="V1355" s="38"/>
      <c r="W1355" s="21"/>
      <c r="X1355" s="21"/>
      <c r="Y1355" s="21"/>
      <c r="Z1355" s="779"/>
      <c r="AA1355" s="21"/>
      <c r="AB1355" s="30"/>
      <c r="AC1355" s="30"/>
      <c r="AD1355" s="30"/>
      <c r="AE1355" s="13"/>
      <c r="AF1355" s="13"/>
      <c r="AG1355" s="13"/>
      <c r="AH1355" s="13"/>
      <c r="AI1355" s="13"/>
      <c r="AJ1355" s="13"/>
      <c r="AK1355" s="13"/>
      <c r="AL1355" s="13"/>
      <c r="AM1355" s="13"/>
      <c r="AN1355" s="30"/>
      <c r="AO1355" s="31"/>
      <c r="AP1355" s="39"/>
      <c r="AQ1355" s="39"/>
      <c r="AR1355" s="31"/>
      <c r="AS1355" s="39"/>
      <c r="AT1355" s="39"/>
      <c r="AU1355" s="39"/>
      <c r="AV1355" s="39"/>
      <c r="AW1355" s="39"/>
      <c r="AX1355" s="13"/>
      <c r="AY1355" s="13"/>
      <c r="AZ1355" s="13"/>
      <c r="BA1355" s="13"/>
      <c r="BB1355" s="291"/>
      <c r="BC1355" s="302"/>
      <c r="BI1355" s="287"/>
    </row>
    <row r="1356" spans="1:61" s="282" customFormat="1">
      <c r="A1356" s="31"/>
      <c r="B1356" s="31"/>
      <c r="C1356" s="166"/>
      <c r="D1356" s="261"/>
      <c r="E1356" s="261"/>
      <c r="F1356" s="261"/>
      <c r="G1356" s="261"/>
      <c r="H1356" s="261"/>
      <c r="I1356" s="261"/>
      <c r="J1356" s="261"/>
      <c r="K1356" s="261"/>
      <c r="L1356" s="33"/>
      <c r="M1356" s="261"/>
      <c r="N1356" s="638"/>
      <c r="O1356" s="638"/>
      <c r="P1356" s="34"/>
      <c r="Q1356" s="35"/>
      <c r="R1356" s="36"/>
      <c r="S1356" s="37"/>
      <c r="T1356" s="21"/>
      <c r="U1356" s="495"/>
      <c r="V1356" s="38"/>
      <c r="W1356" s="21"/>
      <c r="X1356" s="21"/>
      <c r="Y1356" s="21"/>
      <c r="Z1356" s="779"/>
      <c r="AA1356" s="21"/>
      <c r="AB1356" s="30"/>
      <c r="AC1356" s="30"/>
      <c r="AD1356" s="30"/>
      <c r="AE1356" s="13"/>
      <c r="AF1356" s="13"/>
      <c r="AG1356" s="13"/>
      <c r="AH1356" s="13"/>
      <c r="AI1356" s="13"/>
      <c r="AJ1356" s="13"/>
      <c r="AK1356" s="13"/>
      <c r="AL1356" s="13"/>
      <c r="AM1356" s="13"/>
      <c r="AN1356" s="30"/>
      <c r="AO1356" s="31"/>
      <c r="AP1356" s="39"/>
      <c r="AQ1356" s="39"/>
      <c r="AR1356" s="31"/>
      <c r="AS1356" s="39"/>
      <c r="AT1356" s="39"/>
      <c r="AU1356" s="39"/>
      <c r="AV1356" s="39"/>
      <c r="AW1356" s="39"/>
      <c r="AX1356" s="13"/>
      <c r="AY1356" s="13"/>
      <c r="AZ1356" s="13"/>
      <c r="BA1356" s="13"/>
      <c r="BB1356" s="291"/>
      <c r="BC1356" s="302"/>
      <c r="BI1356" s="287"/>
    </row>
    <row r="1357" spans="1:61" s="282" customFormat="1">
      <c r="A1357" s="31"/>
      <c r="B1357" s="31"/>
      <c r="C1357" s="166"/>
      <c r="D1357" s="261"/>
      <c r="E1357" s="261"/>
      <c r="F1357" s="261"/>
      <c r="G1357" s="261"/>
      <c r="H1357" s="261"/>
      <c r="I1357" s="261"/>
      <c r="J1357" s="261"/>
      <c r="K1357" s="261"/>
      <c r="L1357" s="33"/>
      <c r="M1357" s="261"/>
      <c r="N1357" s="638"/>
      <c r="O1357" s="638"/>
      <c r="P1357" s="34"/>
      <c r="Q1357" s="35"/>
      <c r="R1357" s="36"/>
      <c r="S1357" s="37"/>
      <c r="T1357" s="21"/>
      <c r="U1357" s="495"/>
      <c r="V1357" s="38"/>
      <c r="W1357" s="21"/>
      <c r="X1357" s="21"/>
      <c r="Y1357" s="21"/>
      <c r="Z1357" s="779"/>
      <c r="AA1357" s="21"/>
      <c r="AB1357" s="30"/>
      <c r="AC1357" s="30"/>
      <c r="AD1357" s="30"/>
      <c r="AE1357" s="13"/>
      <c r="AF1357" s="13"/>
      <c r="AG1357" s="13"/>
      <c r="AH1357" s="13"/>
      <c r="AI1357" s="13"/>
      <c r="AJ1357" s="13"/>
      <c r="AK1357" s="13"/>
      <c r="AL1357" s="13"/>
      <c r="AM1357" s="13"/>
      <c r="AN1357" s="30"/>
      <c r="AO1357" s="31"/>
      <c r="AP1357" s="39"/>
      <c r="AQ1357" s="39"/>
      <c r="AR1357" s="31"/>
      <c r="AS1357" s="39"/>
      <c r="AT1357" s="39"/>
      <c r="AU1357" s="39"/>
      <c r="AV1357" s="39"/>
      <c r="AW1357" s="39"/>
      <c r="AX1357" s="13"/>
      <c r="AY1357" s="13"/>
      <c r="AZ1357" s="13"/>
      <c r="BA1357" s="13"/>
      <c r="BB1357" s="291"/>
      <c r="BC1357" s="302"/>
      <c r="BI1357" s="287"/>
    </row>
    <row r="1358" spans="1:61" s="282" customFormat="1">
      <c r="A1358" s="31"/>
      <c r="B1358" s="31"/>
      <c r="C1358" s="166"/>
      <c r="D1358" s="261"/>
      <c r="E1358" s="261"/>
      <c r="F1358" s="261"/>
      <c r="G1358" s="261"/>
      <c r="H1358" s="261"/>
      <c r="I1358" s="261"/>
      <c r="J1358" s="261"/>
      <c r="K1358" s="261"/>
      <c r="L1358" s="33"/>
      <c r="M1358" s="261"/>
      <c r="N1358" s="638"/>
      <c r="O1358" s="638"/>
      <c r="P1358" s="34"/>
      <c r="Q1358" s="35"/>
      <c r="R1358" s="36"/>
      <c r="S1358" s="37"/>
      <c r="T1358" s="21"/>
      <c r="U1358" s="495"/>
      <c r="V1358" s="38"/>
      <c r="W1358" s="21"/>
      <c r="X1358" s="21"/>
      <c r="Y1358" s="21"/>
      <c r="Z1358" s="779"/>
      <c r="AA1358" s="21"/>
      <c r="AB1358" s="30"/>
      <c r="AC1358" s="30"/>
      <c r="AD1358" s="30"/>
      <c r="AE1358" s="13"/>
      <c r="AF1358" s="13"/>
      <c r="AG1358" s="13"/>
      <c r="AH1358" s="13"/>
      <c r="AI1358" s="13"/>
      <c r="AJ1358" s="13"/>
      <c r="AK1358" s="13"/>
      <c r="AL1358" s="13"/>
      <c r="AM1358" s="13"/>
      <c r="AN1358" s="30"/>
      <c r="AO1358" s="31"/>
      <c r="AP1358" s="39"/>
      <c r="AQ1358" s="39"/>
      <c r="AR1358" s="31"/>
      <c r="AS1358" s="39"/>
      <c r="AT1358" s="39"/>
      <c r="AU1358" s="39"/>
      <c r="AV1358" s="39"/>
      <c r="AW1358" s="39"/>
      <c r="AX1358" s="13"/>
      <c r="AY1358" s="13"/>
      <c r="AZ1358" s="13"/>
      <c r="BA1358" s="13"/>
      <c r="BB1358" s="291"/>
      <c r="BC1358" s="302"/>
      <c r="BI1358" s="287"/>
    </row>
    <row r="1359" spans="1:61" s="282" customFormat="1">
      <c r="A1359" s="31"/>
      <c r="B1359" s="31"/>
      <c r="C1359" s="166"/>
      <c r="D1359" s="261"/>
      <c r="E1359" s="261"/>
      <c r="F1359" s="261"/>
      <c r="G1359" s="261"/>
      <c r="H1359" s="261"/>
      <c r="I1359" s="261"/>
      <c r="J1359" s="261"/>
      <c r="K1359" s="261"/>
      <c r="L1359" s="33"/>
      <c r="M1359" s="261"/>
      <c r="N1359" s="638"/>
      <c r="O1359" s="638"/>
      <c r="P1359" s="34"/>
      <c r="Q1359" s="35"/>
      <c r="R1359" s="36"/>
      <c r="S1359" s="37"/>
      <c r="T1359" s="21"/>
      <c r="U1359" s="495"/>
      <c r="V1359" s="38"/>
      <c r="W1359" s="21"/>
      <c r="X1359" s="21"/>
      <c r="Y1359" s="21"/>
      <c r="Z1359" s="779"/>
      <c r="AA1359" s="21"/>
      <c r="AB1359" s="30"/>
      <c r="AC1359" s="30"/>
      <c r="AD1359" s="30"/>
      <c r="AE1359" s="13"/>
      <c r="AF1359" s="13"/>
      <c r="AG1359" s="13"/>
      <c r="AH1359" s="13"/>
      <c r="AI1359" s="13"/>
      <c r="AJ1359" s="13"/>
      <c r="AK1359" s="13"/>
      <c r="AL1359" s="13"/>
      <c r="AM1359" s="13"/>
      <c r="AN1359" s="30"/>
      <c r="AO1359" s="31"/>
      <c r="AP1359" s="39"/>
      <c r="AQ1359" s="39"/>
      <c r="AR1359" s="31"/>
      <c r="AS1359" s="39"/>
      <c r="AT1359" s="39"/>
      <c r="AU1359" s="39"/>
      <c r="AV1359" s="39"/>
      <c r="AW1359" s="39"/>
      <c r="AX1359" s="13"/>
      <c r="AY1359" s="13"/>
      <c r="AZ1359" s="13"/>
      <c r="BA1359" s="13"/>
      <c r="BB1359" s="291"/>
      <c r="BC1359" s="302"/>
      <c r="BI1359" s="287"/>
    </row>
    <row r="1360" spans="1:61" s="282" customFormat="1">
      <c r="A1360" s="31"/>
      <c r="B1360" s="31"/>
      <c r="C1360" s="166"/>
      <c r="D1360" s="261"/>
      <c r="E1360" s="261"/>
      <c r="F1360" s="261"/>
      <c r="G1360" s="261"/>
      <c r="H1360" s="261"/>
      <c r="I1360" s="261"/>
      <c r="J1360" s="261"/>
      <c r="K1360" s="261"/>
      <c r="L1360" s="33"/>
      <c r="M1360" s="261"/>
      <c r="N1360" s="638"/>
      <c r="O1360" s="638"/>
      <c r="P1360" s="34"/>
      <c r="Q1360" s="35"/>
      <c r="R1360" s="36"/>
      <c r="S1360" s="37"/>
      <c r="T1360" s="21"/>
      <c r="U1360" s="495"/>
      <c r="V1360" s="38"/>
      <c r="W1360" s="21"/>
      <c r="X1360" s="21"/>
      <c r="Y1360" s="21"/>
      <c r="Z1360" s="779"/>
      <c r="AA1360" s="21"/>
      <c r="AB1360" s="30"/>
      <c r="AC1360" s="30"/>
      <c r="AD1360" s="30"/>
      <c r="AE1360" s="13"/>
      <c r="AF1360" s="13"/>
      <c r="AG1360" s="13"/>
      <c r="AH1360" s="13"/>
      <c r="AI1360" s="13"/>
      <c r="AJ1360" s="13"/>
      <c r="AK1360" s="13"/>
      <c r="AL1360" s="13"/>
      <c r="AM1360" s="13"/>
      <c r="AN1360" s="30"/>
      <c r="AO1360" s="31"/>
      <c r="AP1360" s="39"/>
      <c r="AQ1360" s="39"/>
      <c r="AR1360" s="31"/>
      <c r="AS1360" s="39"/>
      <c r="AT1360" s="39"/>
      <c r="AU1360" s="39"/>
      <c r="AV1360" s="39"/>
      <c r="AW1360" s="39"/>
      <c r="AX1360" s="13"/>
      <c r="AY1360" s="13"/>
      <c r="AZ1360" s="13"/>
      <c r="BA1360" s="13"/>
      <c r="BB1360" s="291"/>
      <c r="BC1360" s="302"/>
      <c r="BI1360" s="287"/>
    </row>
    <row r="1361" spans="1:61" s="282" customFormat="1">
      <c r="A1361" s="31"/>
      <c r="B1361" s="31"/>
      <c r="C1361" s="166"/>
      <c r="D1361" s="261"/>
      <c r="E1361" s="261"/>
      <c r="F1361" s="261"/>
      <c r="G1361" s="261"/>
      <c r="H1361" s="261"/>
      <c r="I1361" s="261"/>
      <c r="J1361" s="261"/>
      <c r="K1361" s="261"/>
      <c r="L1361" s="33"/>
      <c r="M1361" s="261"/>
      <c r="N1361" s="638"/>
      <c r="O1361" s="638"/>
      <c r="P1361" s="34"/>
      <c r="Q1361" s="35"/>
      <c r="R1361" s="36"/>
      <c r="S1361" s="37"/>
      <c r="T1361" s="21"/>
      <c r="U1361" s="495"/>
      <c r="V1361" s="38"/>
      <c r="W1361" s="21"/>
      <c r="X1361" s="21"/>
      <c r="Y1361" s="21"/>
      <c r="Z1361" s="779"/>
      <c r="AA1361" s="21"/>
      <c r="AB1361" s="30"/>
      <c r="AC1361" s="30"/>
      <c r="AD1361" s="30"/>
      <c r="AE1361" s="13"/>
      <c r="AF1361" s="13"/>
      <c r="AG1361" s="13"/>
      <c r="AH1361" s="13"/>
      <c r="AI1361" s="13"/>
      <c r="AJ1361" s="13"/>
      <c r="AK1361" s="13"/>
      <c r="AL1361" s="13"/>
      <c r="AM1361" s="13"/>
      <c r="AN1361" s="30"/>
      <c r="AO1361" s="31"/>
      <c r="AP1361" s="39"/>
      <c r="AQ1361" s="39"/>
      <c r="AR1361" s="31"/>
      <c r="AS1361" s="39"/>
      <c r="AT1361" s="39"/>
      <c r="AU1361" s="39"/>
      <c r="AV1361" s="39"/>
      <c r="AW1361" s="39"/>
      <c r="AX1361" s="13"/>
      <c r="AY1361" s="13"/>
      <c r="AZ1361" s="13"/>
      <c r="BA1361" s="13"/>
      <c r="BB1361" s="291"/>
      <c r="BC1361" s="302"/>
      <c r="BI1361" s="287"/>
    </row>
    <row r="1362" spans="1:61" s="282" customFormat="1">
      <c r="A1362" s="31"/>
      <c r="B1362" s="31"/>
      <c r="C1362" s="166"/>
      <c r="D1362" s="261"/>
      <c r="E1362" s="261"/>
      <c r="F1362" s="261"/>
      <c r="G1362" s="261"/>
      <c r="H1362" s="261"/>
      <c r="I1362" s="261"/>
      <c r="J1362" s="261"/>
      <c r="K1362" s="261"/>
      <c r="L1362" s="33"/>
      <c r="M1362" s="261"/>
      <c r="N1362" s="638"/>
      <c r="O1362" s="638"/>
      <c r="P1362" s="34"/>
      <c r="Q1362" s="35"/>
      <c r="R1362" s="36"/>
      <c r="S1362" s="37"/>
      <c r="T1362" s="21"/>
      <c r="U1362" s="495"/>
      <c r="V1362" s="38"/>
      <c r="W1362" s="21"/>
      <c r="X1362" s="21"/>
      <c r="Y1362" s="21"/>
      <c r="Z1362" s="779"/>
      <c r="AA1362" s="21"/>
      <c r="AB1362" s="30"/>
      <c r="AC1362" s="30"/>
      <c r="AD1362" s="30"/>
      <c r="AE1362" s="13"/>
      <c r="AF1362" s="13"/>
      <c r="AG1362" s="13"/>
      <c r="AH1362" s="13"/>
      <c r="AI1362" s="13"/>
      <c r="AJ1362" s="13"/>
      <c r="AK1362" s="13"/>
      <c r="AL1362" s="13"/>
      <c r="AM1362" s="13"/>
      <c r="AN1362" s="30"/>
      <c r="AO1362" s="31"/>
      <c r="AP1362" s="39"/>
      <c r="AQ1362" s="39"/>
      <c r="AR1362" s="31"/>
      <c r="AS1362" s="39"/>
      <c r="AT1362" s="39"/>
      <c r="AU1362" s="39"/>
      <c r="AV1362" s="39"/>
      <c r="AW1362" s="39"/>
      <c r="AX1362" s="13"/>
      <c r="AY1362" s="13"/>
      <c r="AZ1362" s="13"/>
      <c r="BA1362" s="13"/>
      <c r="BB1362" s="291"/>
      <c r="BC1362" s="302"/>
      <c r="BI1362" s="287"/>
    </row>
    <row r="1363" spans="1:61" s="282" customFormat="1">
      <c r="A1363" s="31"/>
      <c r="B1363" s="31"/>
      <c r="C1363" s="166"/>
      <c r="D1363" s="261"/>
      <c r="E1363" s="261"/>
      <c r="F1363" s="261"/>
      <c r="G1363" s="261"/>
      <c r="H1363" s="261"/>
      <c r="I1363" s="261"/>
      <c r="J1363" s="261"/>
      <c r="K1363" s="261"/>
      <c r="L1363" s="33"/>
      <c r="M1363" s="261"/>
      <c r="N1363" s="638"/>
      <c r="O1363" s="638"/>
      <c r="P1363" s="34"/>
      <c r="Q1363" s="35"/>
      <c r="R1363" s="36"/>
      <c r="S1363" s="37"/>
      <c r="T1363" s="21"/>
      <c r="U1363" s="495"/>
      <c r="V1363" s="38"/>
      <c r="W1363" s="21"/>
      <c r="X1363" s="21"/>
      <c r="Y1363" s="21"/>
      <c r="Z1363" s="779"/>
      <c r="AA1363" s="21"/>
      <c r="AB1363" s="30"/>
      <c r="AC1363" s="30"/>
      <c r="AD1363" s="30"/>
      <c r="AE1363" s="13"/>
      <c r="AF1363" s="13"/>
      <c r="AG1363" s="13"/>
      <c r="AH1363" s="13"/>
      <c r="AI1363" s="13"/>
      <c r="AJ1363" s="13"/>
      <c r="AK1363" s="13"/>
      <c r="AL1363" s="13"/>
      <c r="AM1363" s="13"/>
      <c r="AN1363" s="30"/>
      <c r="AO1363" s="31"/>
      <c r="AP1363" s="39"/>
      <c r="AQ1363" s="39"/>
      <c r="AR1363" s="31"/>
      <c r="AS1363" s="39"/>
      <c r="AT1363" s="39"/>
      <c r="AU1363" s="39"/>
      <c r="AV1363" s="39"/>
      <c r="AW1363" s="39"/>
      <c r="AX1363" s="13"/>
      <c r="AY1363" s="13"/>
      <c r="AZ1363" s="13"/>
      <c r="BA1363" s="13"/>
      <c r="BB1363" s="291"/>
      <c r="BC1363" s="302"/>
      <c r="BI1363" s="287"/>
    </row>
    <row r="1364" spans="1:61" s="282" customFormat="1">
      <c r="A1364" s="31"/>
      <c r="B1364" s="31"/>
      <c r="C1364" s="166"/>
      <c r="D1364" s="261"/>
      <c r="E1364" s="261"/>
      <c r="F1364" s="261"/>
      <c r="G1364" s="261"/>
      <c r="H1364" s="261"/>
      <c r="I1364" s="261"/>
      <c r="J1364" s="261"/>
      <c r="K1364" s="261"/>
      <c r="L1364" s="33"/>
      <c r="M1364" s="261"/>
      <c r="N1364" s="638"/>
      <c r="O1364" s="638"/>
      <c r="P1364" s="34"/>
      <c r="Q1364" s="35"/>
      <c r="R1364" s="36"/>
      <c r="S1364" s="37"/>
      <c r="T1364" s="21"/>
      <c r="U1364" s="495"/>
      <c r="V1364" s="38"/>
      <c r="W1364" s="21"/>
      <c r="X1364" s="21"/>
      <c r="Y1364" s="21"/>
      <c r="Z1364" s="779"/>
      <c r="AA1364" s="21"/>
      <c r="AB1364" s="30"/>
      <c r="AC1364" s="30"/>
      <c r="AD1364" s="30"/>
      <c r="AE1364" s="13"/>
      <c r="AF1364" s="13"/>
      <c r="AG1364" s="13"/>
      <c r="AH1364" s="13"/>
      <c r="AI1364" s="13"/>
      <c r="AJ1364" s="13"/>
      <c r="AK1364" s="13"/>
      <c r="AL1364" s="13"/>
      <c r="AM1364" s="13"/>
      <c r="AN1364" s="30"/>
      <c r="AO1364" s="31"/>
      <c r="AP1364" s="39"/>
      <c r="AQ1364" s="39"/>
      <c r="AR1364" s="31"/>
      <c r="AS1364" s="39"/>
      <c r="AT1364" s="39"/>
      <c r="AU1364" s="39"/>
      <c r="AV1364" s="39"/>
      <c r="AW1364" s="39"/>
      <c r="AX1364" s="13"/>
      <c r="AY1364" s="13"/>
      <c r="AZ1364" s="13"/>
      <c r="BA1364" s="13"/>
      <c r="BB1364" s="291"/>
      <c r="BC1364" s="302"/>
      <c r="BI1364" s="287"/>
    </row>
    <row r="1365" spans="1:61" s="282" customFormat="1">
      <c r="A1365" s="31"/>
      <c r="B1365" s="31"/>
      <c r="C1365" s="166"/>
      <c r="D1365" s="261"/>
      <c r="E1365" s="261"/>
      <c r="F1365" s="261"/>
      <c r="G1365" s="261"/>
      <c r="H1365" s="261"/>
      <c r="I1365" s="261"/>
      <c r="J1365" s="261"/>
      <c r="K1365" s="261"/>
      <c r="L1365" s="33"/>
      <c r="M1365" s="261"/>
      <c r="N1365" s="638"/>
      <c r="O1365" s="638"/>
      <c r="P1365" s="34"/>
      <c r="Q1365" s="35"/>
      <c r="R1365" s="36"/>
      <c r="S1365" s="37"/>
      <c r="T1365" s="21"/>
      <c r="U1365" s="495"/>
      <c r="V1365" s="38"/>
      <c r="W1365" s="21"/>
      <c r="X1365" s="21"/>
      <c r="Y1365" s="21"/>
      <c r="Z1365" s="779"/>
      <c r="AA1365" s="21"/>
      <c r="AB1365" s="30"/>
      <c r="AC1365" s="30"/>
      <c r="AD1365" s="30"/>
      <c r="AE1365" s="13"/>
      <c r="AF1365" s="13"/>
      <c r="AG1365" s="13"/>
      <c r="AH1365" s="13"/>
      <c r="AI1365" s="13"/>
      <c r="AJ1365" s="13"/>
      <c r="AK1365" s="13"/>
      <c r="AL1365" s="13"/>
      <c r="AM1365" s="13"/>
      <c r="AN1365" s="30"/>
      <c r="AO1365" s="31"/>
      <c r="AP1365" s="39"/>
      <c r="AQ1365" s="39"/>
      <c r="AR1365" s="31"/>
      <c r="AS1365" s="39"/>
      <c r="AT1365" s="39"/>
      <c r="AU1365" s="39"/>
      <c r="AV1365" s="39"/>
      <c r="AW1365" s="39"/>
      <c r="AX1365" s="13"/>
      <c r="AY1365" s="13"/>
      <c r="AZ1365" s="13"/>
      <c r="BA1365" s="13"/>
      <c r="BB1365" s="291"/>
      <c r="BC1365" s="302"/>
      <c r="BI1365" s="287"/>
    </row>
    <row r="1366" spans="1:61" s="282" customFormat="1">
      <c r="A1366" s="31"/>
      <c r="B1366" s="31"/>
      <c r="C1366" s="166"/>
      <c r="D1366" s="261"/>
      <c r="E1366" s="261"/>
      <c r="F1366" s="261"/>
      <c r="G1366" s="261"/>
      <c r="H1366" s="261"/>
      <c r="I1366" s="261"/>
      <c r="J1366" s="261"/>
      <c r="K1366" s="261"/>
      <c r="L1366" s="33"/>
      <c r="M1366" s="261"/>
      <c r="N1366" s="638"/>
      <c r="O1366" s="638"/>
      <c r="P1366" s="34"/>
      <c r="Q1366" s="35"/>
      <c r="R1366" s="36"/>
      <c r="S1366" s="37"/>
      <c r="T1366" s="21"/>
      <c r="U1366" s="495"/>
      <c r="V1366" s="38"/>
      <c r="W1366" s="21"/>
      <c r="X1366" s="21"/>
      <c r="Y1366" s="21"/>
      <c r="Z1366" s="779"/>
      <c r="AA1366" s="21"/>
      <c r="AB1366" s="30"/>
      <c r="AC1366" s="30"/>
      <c r="AD1366" s="30"/>
      <c r="AE1366" s="13"/>
      <c r="AF1366" s="13"/>
      <c r="AG1366" s="13"/>
      <c r="AH1366" s="13"/>
      <c r="AI1366" s="13"/>
      <c r="AJ1366" s="13"/>
      <c r="AK1366" s="13"/>
      <c r="AL1366" s="13"/>
      <c r="AM1366" s="13"/>
      <c r="AN1366" s="30"/>
      <c r="AO1366" s="31"/>
      <c r="AP1366" s="39"/>
      <c r="AQ1366" s="39"/>
      <c r="AR1366" s="31"/>
      <c r="AS1366" s="39"/>
      <c r="AT1366" s="39"/>
      <c r="AU1366" s="39"/>
      <c r="AV1366" s="39"/>
      <c r="AW1366" s="39"/>
      <c r="AX1366" s="13"/>
      <c r="AY1366" s="13"/>
      <c r="AZ1366" s="13"/>
      <c r="BA1366" s="13"/>
      <c r="BB1366" s="291"/>
      <c r="BC1366" s="302"/>
      <c r="BI1366" s="287"/>
    </row>
    <row r="1367" spans="1:61" s="282" customFormat="1">
      <c r="A1367" s="31"/>
      <c r="B1367" s="31"/>
      <c r="C1367" s="166"/>
      <c r="D1367" s="261"/>
      <c r="E1367" s="261"/>
      <c r="F1367" s="261"/>
      <c r="G1367" s="261"/>
      <c r="H1367" s="261"/>
      <c r="I1367" s="261"/>
      <c r="J1367" s="261"/>
      <c r="K1367" s="261"/>
      <c r="L1367" s="33"/>
      <c r="M1367" s="261"/>
      <c r="N1367" s="638"/>
      <c r="O1367" s="638"/>
      <c r="P1367" s="34"/>
      <c r="Q1367" s="35"/>
      <c r="R1367" s="36"/>
      <c r="S1367" s="37"/>
      <c r="T1367" s="21"/>
      <c r="U1367" s="495"/>
      <c r="V1367" s="38"/>
      <c r="W1367" s="21"/>
      <c r="X1367" s="21"/>
      <c r="Y1367" s="21"/>
      <c r="Z1367" s="779"/>
      <c r="AA1367" s="21"/>
      <c r="AB1367" s="30"/>
      <c r="AC1367" s="30"/>
      <c r="AD1367" s="30"/>
      <c r="AE1367" s="13"/>
      <c r="AF1367" s="13"/>
      <c r="AG1367" s="13"/>
      <c r="AH1367" s="13"/>
      <c r="AI1367" s="13"/>
      <c r="AJ1367" s="13"/>
      <c r="AK1367" s="13"/>
      <c r="AL1367" s="13"/>
      <c r="AM1367" s="13"/>
      <c r="AN1367" s="30"/>
      <c r="AO1367" s="31"/>
      <c r="AP1367" s="39"/>
      <c r="AQ1367" s="39"/>
      <c r="AR1367" s="31"/>
      <c r="AS1367" s="39"/>
      <c r="AT1367" s="39"/>
      <c r="AU1367" s="39"/>
      <c r="AV1367" s="39"/>
      <c r="AW1367" s="39"/>
      <c r="AX1367" s="13"/>
      <c r="AY1367" s="13"/>
      <c r="AZ1367" s="13"/>
      <c r="BA1367" s="13"/>
      <c r="BB1367" s="291"/>
      <c r="BC1367" s="302"/>
      <c r="BI1367" s="287"/>
    </row>
    <row r="1368" spans="1:61" s="282" customFormat="1">
      <c r="A1368" s="31"/>
      <c r="B1368" s="31"/>
      <c r="C1368" s="166"/>
      <c r="D1368" s="261"/>
      <c r="E1368" s="261"/>
      <c r="F1368" s="261"/>
      <c r="G1368" s="261"/>
      <c r="H1368" s="261"/>
      <c r="I1368" s="261"/>
      <c r="J1368" s="261"/>
      <c r="K1368" s="261"/>
      <c r="L1368" s="33"/>
      <c r="M1368" s="261"/>
      <c r="N1368" s="638"/>
      <c r="O1368" s="638"/>
      <c r="P1368" s="34"/>
      <c r="Q1368" s="35"/>
      <c r="R1368" s="36"/>
      <c r="S1368" s="37"/>
      <c r="T1368" s="21"/>
      <c r="U1368" s="495"/>
      <c r="V1368" s="38"/>
      <c r="W1368" s="21"/>
      <c r="X1368" s="21"/>
      <c r="Y1368" s="21"/>
      <c r="Z1368" s="779"/>
      <c r="AA1368" s="21"/>
      <c r="AB1368" s="30"/>
      <c r="AC1368" s="30"/>
      <c r="AD1368" s="30"/>
      <c r="AE1368" s="13"/>
      <c r="AF1368" s="13"/>
      <c r="AG1368" s="13"/>
      <c r="AH1368" s="13"/>
      <c r="AI1368" s="13"/>
      <c r="AJ1368" s="13"/>
      <c r="AK1368" s="13"/>
      <c r="AL1368" s="13"/>
      <c r="AM1368" s="13"/>
      <c r="AN1368" s="30"/>
      <c r="AO1368" s="31"/>
      <c r="AP1368" s="39"/>
      <c r="AQ1368" s="39"/>
      <c r="AR1368" s="31"/>
      <c r="AS1368" s="39"/>
      <c r="AT1368" s="39"/>
      <c r="AU1368" s="39"/>
      <c r="AV1368" s="39"/>
      <c r="AW1368" s="39"/>
      <c r="AX1368" s="13"/>
      <c r="AY1368" s="13"/>
      <c r="AZ1368" s="13"/>
      <c r="BA1368" s="13"/>
      <c r="BB1368" s="291"/>
      <c r="BC1368" s="302"/>
      <c r="BI1368" s="287"/>
    </row>
    <row r="1369" spans="1:61" s="282" customFormat="1">
      <c r="A1369" s="31"/>
      <c r="B1369" s="31"/>
      <c r="C1369" s="166"/>
      <c r="D1369" s="261"/>
      <c r="E1369" s="261"/>
      <c r="F1369" s="261"/>
      <c r="G1369" s="261"/>
      <c r="H1369" s="261"/>
      <c r="I1369" s="261"/>
      <c r="J1369" s="261"/>
      <c r="K1369" s="261"/>
      <c r="L1369" s="33"/>
      <c r="M1369" s="261"/>
      <c r="N1369" s="638"/>
      <c r="O1369" s="638"/>
      <c r="P1369" s="34"/>
      <c r="Q1369" s="35"/>
      <c r="R1369" s="36"/>
      <c r="S1369" s="37"/>
      <c r="T1369" s="21"/>
      <c r="U1369" s="495"/>
      <c r="V1369" s="38"/>
      <c r="W1369" s="21"/>
      <c r="X1369" s="21"/>
      <c r="Y1369" s="21"/>
      <c r="Z1369" s="779"/>
      <c r="AA1369" s="21"/>
      <c r="AB1369" s="30"/>
      <c r="AC1369" s="30"/>
      <c r="AD1369" s="30"/>
      <c r="AE1369" s="13"/>
      <c r="AF1369" s="13"/>
      <c r="AG1369" s="13"/>
      <c r="AH1369" s="13"/>
      <c r="AI1369" s="13"/>
      <c r="AJ1369" s="13"/>
      <c r="AK1369" s="13"/>
      <c r="AL1369" s="13"/>
      <c r="AM1369" s="13"/>
      <c r="AN1369" s="30"/>
      <c r="AO1369" s="31"/>
      <c r="AP1369" s="39"/>
      <c r="AQ1369" s="39"/>
      <c r="AR1369" s="31"/>
      <c r="AS1369" s="39"/>
      <c r="AT1369" s="39"/>
      <c r="AU1369" s="39"/>
      <c r="AV1369" s="39"/>
      <c r="AW1369" s="39"/>
      <c r="AX1369" s="13"/>
      <c r="AY1369" s="13"/>
      <c r="AZ1369" s="13"/>
      <c r="BA1369" s="13"/>
      <c r="BB1369" s="291"/>
      <c r="BC1369" s="302"/>
      <c r="BI1369" s="287"/>
    </row>
    <row r="1370" spans="1:61" s="282" customFormat="1">
      <c r="A1370" s="31"/>
      <c r="B1370" s="31"/>
      <c r="C1370" s="166"/>
      <c r="D1370" s="261"/>
      <c r="E1370" s="261"/>
      <c r="F1370" s="261"/>
      <c r="G1370" s="261"/>
      <c r="H1370" s="261"/>
      <c r="I1370" s="261"/>
      <c r="J1370" s="261"/>
      <c r="K1370" s="261"/>
      <c r="L1370" s="33"/>
      <c r="M1370" s="261"/>
      <c r="N1370" s="638"/>
      <c r="O1370" s="638"/>
      <c r="P1370" s="34"/>
      <c r="Q1370" s="35"/>
      <c r="R1370" s="36"/>
      <c r="S1370" s="37"/>
      <c r="T1370" s="21"/>
      <c r="U1370" s="495"/>
      <c r="V1370" s="38"/>
      <c r="W1370" s="21"/>
      <c r="X1370" s="21"/>
      <c r="Y1370" s="21"/>
      <c r="Z1370" s="779"/>
      <c r="AA1370" s="21"/>
      <c r="AB1370" s="30"/>
      <c r="AC1370" s="30"/>
      <c r="AD1370" s="30"/>
      <c r="AE1370" s="13"/>
      <c r="AF1370" s="13"/>
      <c r="AG1370" s="13"/>
      <c r="AH1370" s="13"/>
      <c r="AI1370" s="13"/>
      <c r="AJ1370" s="13"/>
      <c r="AK1370" s="13"/>
      <c r="AL1370" s="13"/>
      <c r="AM1370" s="13"/>
      <c r="AN1370" s="30"/>
      <c r="AO1370" s="31"/>
      <c r="AP1370" s="39"/>
      <c r="AQ1370" s="39"/>
      <c r="AR1370" s="31"/>
      <c r="AS1370" s="39"/>
      <c r="AT1370" s="39"/>
      <c r="AU1370" s="39"/>
      <c r="AV1370" s="39"/>
      <c r="AW1370" s="39"/>
      <c r="AX1370" s="13"/>
      <c r="AY1370" s="13"/>
      <c r="AZ1370" s="13"/>
      <c r="BA1370" s="13"/>
      <c r="BB1370" s="291"/>
      <c r="BC1370" s="302"/>
      <c r="BI1370" s="287"/>
    </row>
    <row r="1371" spans="1:61" s="282" customFormat="1">
      <c r="A1371" s="31"/>
      <c r="B1371" s="31"/>
      <c r="C1371" s="166"/>
      <c r="D1371" s="261"/>
      <c r="E1371" s="261"/>
      <c r="F1371" s="261"/>
      <c r="G1371" s="261"/>
      <c r="H1371" s="261"/>
      <c r="I1371" s="261"/>
      <c r="J1371" s="261"/>
      <c r="K1371" s="261"/>
      <c r="L1371" s="33"/>
      <c r="M1371" s="261"/>
      <c r="N1371" s="638"/>
      <c r="O1371" s="638"/>
      <c r="P1371" s="34"/>
      <c r="Q1371" s="35"/>
      <c r="R1371" s="36"/>
      <c r="S1371" s="37"/>
      <c r="T1371" s="21"/>
      <c r="U1371" s="495"/>
      <c r="V1371" s="38"/>
      <c r="W1371" s="21"/>
      <c r="X1371" s="21"/>
      <c r="Y1371" s="21"/>
      <c r="Z1371" s="779"/>
      <c r="AA1371" s="21"/>
      <c r="AB1371" s="30"/>
      <c r="AC1371" s="30"/>
      <c r="AD1371" s="30"/>
      <c r="AE1371" s="13"/>
      <c r="AF1371" s="13"/>
      <c r="AG1371" s="13"/>
      <c r="AH1371" s="13"/>
      <c r="AI1371" s="13"/>
      <c r="AJ1371" s="13"/>
      <c r="AK1371" s="13"/>
      <c r="AL1371" s="13"/>
      <c r="AM1371" s="13"/>
      <c r="AN1371" s="30"/>
      <c r="AO1371" s="31"/>
      <c r="AP1371" s="39"/>
      <c r="AQ1371" s="39"/>
      <c r="AR1371" s="31"/>
      <c r="AS1371" s="39"/>
      <c r="AT1371" s="39"/>
      <c r="AU1371" s="39"/>
      <c r="AV1371" s="39"/>
      <c r="AW1371" s="39"/>
      <c r="AX1371" s="13"/>
      <c r="AY1371" s="13"/>
      <c r="AZ1371" s="13"/>
      <c r="BA1371" s="13"/>
      <c r="BB1371" s="291"/>
      <c r="BC1371" s="302"/>
      <c r="BI1371" s="287"/>
    </row>
    <row r="1372" spans="1:61" s="282" customFormat="1">
      <c r="A1372" s="31"/>
      <c r="B1372" s="31"/>
      <c r="C1372" s="166"/>
      <c r="D1372" s="261"/>
      <c r="E1372" s="261"/>
      <c r="F1372" s="261"/>
      <c r="G1372" s="261"/>
      <c r="H1372" s="261"/>
      <c r="I1372" s="261"/>
      <c r="J1372" s="261"/>
      <c r="K1372" s="261"/>
      <c r="L1372" s="33"/>
      <c r="M1372" s="261"/>
      <c r="N1372" s="638"/>
      <c r="O1372" s="638"/>
      <c r="P1372" s="34"/>
      <c r="Q1372" s="35"/>
      <c r="R1372" s="36"/>
      <c r="S1372" s="37"/>
      <c r="T1372" s="21"/>
      <c r="U1372" s="495"/>
      <c r="V1372" s="38"/>
      <c r="W1372" s="21"/>
      <c r="X1372" s="21"/>
      <c r="Y1372" s="21"/>
      <c r="Z1372" s="779"/>
      <c r="AA1372" s="21"/>
      <c r="AB1372" s="30"/>
      <c r="AC1372" s="30"/>
      <c r="AD1372" s="30"/>
      <c r="AE1372" s="13"/>
      <c r="AF1372" s="13"/>
      <c r="AG1372" s="13"/>
      <c r="AH1372" s="13"/>
      <c r="AI1372" s="13"/>
      <c r="AJ1372" s="13"/>
      <c r="AK1372" s="13"/>
      <c r="AL1372" s="13"/>
      <c r="AM1372" s="13"/>
      <c r="AN1372" s="30"/>
      <c r="AO1372" s="31"/>
      <c r="AP1372" s="39"/>
      <c r="AQ1372" s="39"/>
      <c r="AR1372" s="31"/>
      <c r="AS1372" s="39"/>
      <c r="AT1372" s="39"/>
      <c r="AU1372" s="39"/>
      <c r="AV1372" s="39"/>
      <c r="AW1372" s="39"/>
      <c r="AX1372" s="13"/>
      <c r="AY1372" s="13"/>
      <c r="AZ1372" s="13"/>
      <c r="BA1372" s="13"/>
      <c r="BB1372" s="291"/>
      <c r="BC1372" s="302"/>
      <c r="BI1372" s="287"/>
    </row>
    <row r="1373" spans="1:61" s="282" customFormat="1">
      <c r="A1373" s="31"/>
      <c r="B1373" s="31"/>
      <c r="C1373" s="166"/>
      <c r="D1373" s="261"/>
      <c r="E1373" s="261"/>
      <c r="F1373" s="261"/>
      <c r="G1373" s="261"/>
      <c r="H1373" s="261"/>
      <c r="I1373" s="261"/>
      <c r="J1373" s="261"/>
      <c r="K1373" s="261"/>
      <c r="L1373" s="33"/>
      <c r="M1373" s="261"/>
      <c r="N1373" s="638"/>
      <c r="O1373" s="638"/>
      <c r="P1373" s="34"/>
      <c r="Q1373" s="35"/>
      <c r="R1373" s="36"/>
      <c r="S1373" s="37"/>
      <c r="T1373" s="21"/>
      <c r="U1373" s="495"/>
      <c r="V1373" s="38"/>
      <c r="W1373" s="21"/>
      <c r="X1373" s="21"/>
      <c r="Y1373" s="21"/>
      <c r="Z1373" s="779"/>
      <c r="AA1373" s="21"/>
      <c r="AB1373" s="30"/>
      <c r="AC1373" s="30"/>
      <c r="AD1373" s="30"/>
      <c r="AE1373" s="13"/>
      <c r="AF1373" s="13"/>
      <c r="AG1373" s="13"/>
      <c r="AH1373" s="13"/>
      <c r="AI1373" s="13"/>
      <c r="AJ1373" s="13"/>
      <c r="AK1373" s="13"/>
      <c r="AL1373" s="13"/>
      <c r="AM1373" s="13"/>
      <c r="AN1373" s="30"/>
      <c r="AO1373" s="31"/>
      <c r="AP1373" s="39"/>
      <c r="AQ1373" s="39"/>
      <c r="AR1373" s="31"/>
      <c r="AS1373" s="39"/>
      <c r="AT1373" s="39"/>
      <c r="AU1373" s="39"/>
      <c r="AV1373" s="39"/>
      <c r="AW1373" s="39"/>
      <c r="AX1373" s="13"/>
      <c r="AY1373" s="13"/>
      <c r="AZ1373" s="13"/>
      <c r="BA1373" s="13"/>
      <c r="BB1373" s="291"/>
      <c r="BC1373" s="302"/>
      <c r="BI1373" s="287"/>
    </row>
    <row r="1374" spans="1:61" s="282" customFormat="1">
      <c r="A1374" s="31"/>
      <c r="B1374" s="31"/>
      <c r="C1374" s="166"/>
      <c r="D1374" s="261"/>
      <c r="E1374" s="261"/>
      <c r="F1374" s="261"/>
      <c r="G1374" s="261"/>
      <c r="H1374" s="261"/>
      <c r="I1374" s="261"/>
      <c r="J1374" s="261"/>
      <c r="K1374" s="261"/>
      <c r="L1374" s="33"/>
      <c r="M1374" s="261"/>
      <c r="N1374" s="638"/>
      <c r="O1374" s="638"/>
      <c r="P1374" s="34"/>
      <c r="Q1374" s="35"/>
      <c r="R1374" s="36"/>
      <c r="S1374" s="37"/>
      <c r="T1374" s="21"/>
      <c r="U1374" s="495"/>
      <c r="V1374" s="38"/>
      <c r="W1374" s="21"/>
      <c r="X1374" s="21"/>
      <c r="Y1374" s="21"/>
      <c r="Z1374" s="779"/>
      <c r="AA1374" s="21"/>
      <c r="AB1374" s="30"/>
      <c r="AC1374" s="30"/>
      <c r="AD1374" s="30"/>
      <c r="AE1374" s="13"/>
      <c r="AF1374" s="13"/>
      <c r="AG1374" s="13"/>
      <c r="AH1374" s="13"/>
      <c r="AI1374" s="13"/>
      <c r="AJ1374" s="13"/>
      <c r="AK1374" s="13"/>
      <c r="AL1374" s="13"/>
      <c r="AM1374" s="13"/>
      <c r="AN1374" s="30"/>
      <c r="AO1374" s="31"/>
      <c r="AP1374" s="39"/>
      <c r="AQ1374" s="39"/>
      <c r="AR1374" s="31"/>
      <c r="AS1374" s="39"/>
      <c r="AT1374" s="39"/>
      <c r="AU1374" s="39"/>
      <c r="AV1374" s="39"/>
      <c r="AW1374" s="39"/>
      <c r="AX1374" s="13"/>
      <c r="AY1374" s="13"/>
      <c r="AZ1374" s="13"/>
      <c r="BA1374" s="13"/>
      <c r="BB1374" s="291"/>
      <c r="BC1374" s="302"/>
      <c r="BI1374" s="287"/>
    </row>
    <row r="1375" spans="1:61" s="282" customFormat="1">
      <c r="A1375" s="31"/>
      <c r="B1375" s="31"/>
      <c r="C1375" s="166"/>
      <c r="D1375" s="261"/>
      <c r="E1375" s="261"/>
      <c r="F1375" s="261"/>
      <c r="G1375" s="261"/>
      <c r="H1375" s="261"/>
      <c r="I1375" s="261"/>
      <c r="J1375" s="261"/>
      <c r="K1375" s="261"/>
      <c r="L1375" s="33"/>
      <c r="M1375" s="261"/>
      <c r="N1375" s="638"/>
      <c r="O1375" s="638"/>
      <c r="P1375" s="34"/>
      <c r="Q1375" s="35"/>
      <c r="R1375" s="36"/>
      <c r="S1375" s="37"/>
      <c r="T1375" s="21"/>
      <c r="U1375" s="495"/>
      <c r="V1375" s="38"/>
      <c r="W1375" s="21"/>
      <c r="X1375" s="21"/>
      <c r="Y1375" s="21"/>
      <c r="Z1375" s="779"/>
      <c r="AA1375" s="21"/>
      <c r="AB1375" s="30"/>
      <c r="AC1375" s="30"/>
      <c r="AD1375" s="30"/>
      <c r="AE1375" s="13"/>
      <c r="AF1375" s="13"/>
      <c r="AG1375" s="13"/>
      <c r="AH1375" s="13"/>
      <c r="AI1375" s="13"/>
      <c r="AJ1375" s="13"/>
      <c r="AK1375" s="13"/>
      <c r="AL1375" s="13"/>
      <c r="AM1375" s="13"/>
      <c r="AN1375" s="30"/>
      <c r="AO1375" s="31"/>
      <c r="AP1375" s="39"/>
      <c r="AQ1375" s="39"/>
      <c r="AR1375" s="31"/>
      <c r="AS1375" s="39"/>
      <c r="AT1375" s="39"/>
      <c r="AU1375" s="39"/>
      <c r="AV1375" s="39"/>
      <c r="AW1375" s="39"/>
      <c r="AX1375" s="13"/>
      <c r="AY1375" s="13"/>
      <c r="AZ1375" s="13"/>
      <c r="BA1375" s="13"/>
      <c r="BB1375" s="291"/>
      <c r="BC1375" s="302"/>
      <c r="BI1375" s="287"/>
    </row>
    <row r="1376" spans="1:61" s="282" customFormat="1">
      <c r="A1376" s="31"/>
      <c r="B1376" s="31"/>
      <c r="C1376" s="166"/>
      <c r="D1376" s="261"/>
      <c r="E1376" s="261"/>
      <c r="F1376" s="261"/>
      <c r="G1376" s="261"/>
      <c r="H1376" s="261"/>
      <c r="I1376" s="261"/>
      <c r="J1376" s="261"/>
      <c r="K1376" s="261"/>
      <c r="L1376" s="33"/>
      <c r="M1376" s="261"/>
      <c r="N1376" s="638"/>
      <c r="O1376" s="638"/>
      <c r="P1376" s="34"/>
      <c r="Q1376" s="35"/>
      <c r="R1376" s="36"/>
      <c r="S1376" s="37"/>
      <c r="T1376" s="21"/>
      <c r="U1376" s="495"/>
      <c r="V1376" s="38"/>
      <c r="W1376" s="21"/>
      <c r="X1376" s="21"/>
      <c r="Y1376" s="21"/>
      <c r="Z1376" s="779"/>
      <c r="AA1376" s="21"/>
      <c r="AB1376" s="30"/>
      <c r="AC1376" s="30"/>
      <c r="AD1376" s="30"/>
      <c r="AE1376" s="13"/>
      <c r="AF1376" s="13"/>
      <c r="AG1376" s="13"/>
      <c r="AH1376" s="13"/>
      <c r="AI1376" s="13"/>
      <c r="AJ1376" s="13"/>
      <c r="AK1376" s="13"/>
      <c r="AL1376" s="13"/>
      <c r="AM1376" s="13"/>
      <c r="AN1376" s="30"/>
      <c r="AO1376" s="31"/>
      <c r="AP1376" s="39"/>
      <c r="AQ1376" s="39"/>
      <c r="AR1376" s="31"/>
      <c r="AS1376" s="39"/>
      <c r="AT1376" s="39"/>
      <c r="AU1376" s="39"/>
      <c r="AV1376" s="39"/>
      <c r="AW1376" s="39"/>
      <c r="AX1376" s="13"/>
      <c r="AY1376" s="13"/>
      <c r="AZ1376" s="13"/>
      <c r="BA1376" s="13"/>
      <c r="BB1376" s="291"/>
      <c r="BC1376" s="302"/>
      <c r="BI1376" s="287"/>
    </row>
    <row r="1377" spans="1:61" s="282" customFormat="1">
      <c r="A1377" s="31"/>
      <c r="B1377" s="31"/>
      <c r="C1377" s="166"/>
      <c r="D1377" s="261"/>
      <c r="E1377" s="261"/>
      <c r="F1377" s="261"/>
      <c r="G1377" s="261"/>
      <c r="H1377" s="261"/>
      <c r="I1377" s="261"/>
      <c r="J1377" s="261"/>
      <c r="K1377" s="261"/>
      <c r="L1377" s="33"/>
      <c r="M1377" s="261"/>
      <c r="N1377" s="638"/>
      <c r="O1377" s="638"/>
      <c r="P1377" s="34"/>
      <c r="Q1377" s="35"/>
      <c r="R1377" s="36"/>
      <c r="S1377" s="37"/>
      <c r="T1377" s="21"/>
      <c r="U1377" s="495"/>
      <c r="V1377" s="38"/>
      <c r="W1377" s="21"/>
      <c r="X1377" s="21"/>
      <c r="Y1377" s="21"/>
      <c r="Z1377" s="779"/>
      <c r="AA1377" s="21"/>
      <c r="AB1377" s="30"/>
      <c r="AC1377" s="30"/>
      <c r="AD1377" s="30"/>
      <c r="AE1377" s="13"/>
      <c r="AF1377" s="13"/>
      <c r="AG1377" s="13"/>
      <c r="AH1377" s="13"/>
      <c r="AI1377" s="13"/>
      <c r="AJ1377" s="13"/>
      <c r="AK1377" s="13"/>
      <c r="AL1377" s="13"/>
      <c r="AM1377" s="13"/>
      <c r="AN1377" s="30"/>
      <c r="AO1377" s="31"/>
      <c r="AP1377" s="39"/>
      <c r="AQ1377" s="39"/>
      <c r="AR1377" s="31"/>
      <c r="AS1377" s="39"/>
      <c r="AT1377" s="39"/>
      <c r="AU1377" s="39"/>
      <c r="AV1377" s="39"/>
      <c r="AW1377" s="39"/>
      <c r="AX1377" s="13"/>
      <c r="AY1377" s="13"/>
      <c r="AZ1377" s="13"/>
      <c r="BA1377" s="13"/>
      <c r="BB1377" s="291"/>
      <c r="BC1377" s="302"/>
      <c r="BI1377" s="287"/>
    </row>
    <row r="1378" spans="1:61" s="282" customFormat="1">
      <c r="A1378" s="31"/>
      <c r="B1378" s="31"/>
      <c r="C1378" s="166"/>
      <c r="D1378" s="261"/>
      <c r="E1378" s="261"/>
      <c r="F1378" s="261"/>
      <c r="G1378" s="261"/>
      <c r="H1378" s="261"/>
      <c r="I1378" s="261"/>
      <c r="J1378" s="261"/>
      <c r="K1378" s="261"/>
      <c r="L1378" s="33"/>
      <c r="M1378" s="261"/>
      <c r="N1378" s="638"/>
      <c r="O1378" s="638"/>
      <c r="P1378" s="34"/>
      <c r="Q1378" s="35"/>
      <c r="R1378" s="36"/>
      <c r="S1378" s="37"/>
      <c r="T1378" s="21"/>
      <c r="U1378" s="495"/>
      <c r="V1378" s="38"/>
      <c r="W1378" s="21"/>
      <c r="X1378" s="21"/>
      <c r="Y1378" s="21"/>
      <c r="Z1378" s="779"/>
      <c r="AA1378" s="21"/>
      <c r="AB1378" s="30"/>
      <c r="AC1378" s="30"/>
      <c r="AD1378" s="30"/>
      <c r="AE1378" s="13"/>
      <c r="AF1378" s="13"/>
      <c r="AG1378" s="13"/>
      <c r="AH1378" s="13"/>
      <c r="AI1378" s="13"/>
      <c r="AJ1378" s="13"/>
      <c r="AK1378" s="13"/>
      <c r="AL1378" s="13"/>
      <c r="AM1378" s="13"/>
      <c r="AN1378" s="30"/>
      <c r="AO1378" s="31"/>
      <c r="AP1378" s="39"/>
      <c r="AQ1378" s="39"/>
      <c r="AR1378" s="31"/>
      <c r="AS1378" s="39"/>
      <c r="AT1378" s="39"/>
      <c r="AU1378" s="39"/>
      <c r="AV1378" s="39"/>
      <c r="AW1378" s="39"/>
      <c r="AX1378" s="13"/>
      <c r="AY1378" s="13"/>
      <c r="AZ1378" s="13"/>
      <c r="BA1378" s="13"/>
      <c r="BB1378" s="291"/>
      <c r="BC1378" s="302"/>
      <c r="BI1378" s="287"/>
    </row>
    <row r="1379" spans="1:61" s="282" customFormat="1">
      <c r="A1379" s="31"/>
      <c r="B1379" s="31"/>
      <c r="C1379" s="166"/>
      <c r="D1379" s="261"/>
      <c r="E1379" s="261"/>
      <c r="F1379" s="261"/>
      <c r="G1379" s="261"/>
      <c r="H1379" s="261"/>
      <c r="I1379" s="261"/>
      <c r="J1379" s="261"/>
      <c r="K1379" s="261"/>
      <c r="L1379" s="33"/>
      <c r="M1379" s="261"/>
      <c r="N1379" s="638"/>
      <c r="O1379" s="638"/>
      <c r="P1379" s="34"/>
      <c r="Q1379" s="35"/>
      <c r="R1379" s="36"/>
      <c r="S1379" s="37"/>
      <c r="T1379" s="21"/>
      <c r="U1379" s="495"/>
      <c r="V1379" s="38"/>
      <c r="W1379" s="21"/>
      <c r="X1379" s="21"/>
      <c r="Y1379" s="21"/>
      <c r="Z1379" s="779"/>
      <c r="AA1379" s="21"/>
      <c r="AB1379" s="30"/>
      <c r="AC1379" s="30"/>
      <c r="AD1379" s="30"/>
      <c r="AE1379" s="13"/>
      <c r="AF1379" s="13"/>
      <c r="AG1379" s="13"/>
      <c r="AH1379" s="13"/>
      <c r="AI1379" s="13"/>
      <c r="AJ1379" s="13"/>
      <c r="AK1379" s="13"/>
      <c r="AL1379" s="13"/>
      <c r="AM1379" s="13"/>
      <c r="AN1379" s="30"/>
      <c r="AO1379" s="31"/>
      <c r="AP1379" s="39"/>
      <c r="AQ1379" s="39"/>
      <c r="AR1379" s="31"/>
      <c r="AS1379" s="39"/>
      <c r="AT1379" s="39"/>
      <c r="AU1379" s="39"/>
      <c r="AV1379" s="39"/>
      <c r="AW1379" s="39"/>
      <c r="AX1379" s="13"/>
      <c r="AY1379" s="13"/>
      <c r="AZ1379" s="13"/>
      <c r="BA1379" s="13"/>
      <c r="BB1379" s="291"/>
      <c r="BC1379" s="302"/>
      <c r="BI1379" s="287"/>
    </row>
    <row r="1380" spans="1:61" s="282" customFormat="1">
      <c r="A1380" s="31"/>
      <c r="B1380" s="31"/>
      <c r="C1380" s="166"/>
      <c r="D1380" s="261"/>
      <c r="E1380" s="261"/>
      <c r="F1380" s="261"/>
      <c r="G1380" s="261"/>
      <c r="H1380" s="261"/>
      <c r="I1380" s="261"/>
      <c r="J1380" s="261"/>
      <c r="K1380" s="261"/>
      <c r="L1380" s="33"/>
      <c r="M1380" s="261"/>
      <c r="N1380" s="638"/>
      <c r="O1380" s="638"/>
      <c r="P1380" s="34"/>
      <c r="Q1380" s="35"/>
      <c r="R1380" s="36"/>
      <c r="S1380" s="37"/>
      <c r="T1380" s="21"/>
      <c r="U1380" s="495"/>
      <c r="V1380" s="38"/>
      <c r="W1380" s="21"/>
      <c r="X1380" s="21"/>
      <c r="Y1380" s="21"/>
      <c r="Z1380" s="779"/>
      <c r="AA1380" s="21"/>
      <c r="AB1380" s="30"/>
      <c r="AC1380" s="30"/>
      <c r="AD1380" s="30"/>
      <c r="AE1380" s="13"/>
      <c r="AF1380" s="13"/>
      <c r="AG1380" s="13"/>
      <c r="AH1380" s="13"/>
      <c r="AI1380" s="13"/>
      <c r="AJ1380" s="13"/>
      <c r="AK1380" s="13"/>
      <c r="AL1380" s="13"/>
      <c r="AM1380" s="13"/>
      <c r="AN1380" s="30"/>
      <c r="AO1380" s="31"/>
      <c r="AP1380" s="39"/>
      <c r="AQ1380" s="39"/>
      <c r="AR1380" s="31"/>
      <c r="AS1380" s="39"/>
      <c r="AT1380" s="39"/>
      <c r="AU1380" s="39"/>
      <c r="AV1380" s="39"/>
      <c r="AW1380" s="39"/>
      <c r="AX1380" s="13"/>
      <c r="AY1380" s="13"/>
      <c r="AZ1380" s="13"/>
      <c r="BA1380" s="13"/>
      <c r="BB1380" s="291"/>
      <c r="BC1380" s="302"/>
      <c r="BI1380" s="287"/>
    </row>
    <row r="1381" spans="1:61" s="282" customFormat="1">
      <c r="A1381" s="31"/>
      <c r="B1381" s="31"/>
      <c r="C1381" s="166"/>
      <c r="D1381" s="261"/>
      <c r="E1381" s="261"/>
      <c r="F1381" s="261"/>
      <c r="G1381" s="261"/>
      <c r="H1381" s="261"/>
      <c r="I1381" s="261"/>
      <c r="J1381" s="261"/>
      <c r="K1381" s="261"/>
      <c r="L1381" s="33"/>
      <c r="M1381" s="261"/>
      <c r="N1381" s="638"/>
      <c r="O1381" s="638"/>
      <c r="P1381" s="34"/>
      <c r="Q1381" s="35"/>
      <c r="R1381" s="36"/>
      <c r="S1381" s="37"/>
      <c r="T1381" s="21"/>
      <c r="U1381" s="495"/>
      <c r="V1381" s="38"/>
      <c r="W1381" s="21"/>
      <c r="X1381" s="21"/>
      <c r="Y1381" s="21"/>
      <c r="Z1381" s="779"/>
      <c r="AA1381" s="21"/>
      <c r="AB1381" s="30"/>
      <c r="AC1381" s="30"/>
      <c r="AD1381" s="30"/>
      <c r="AE1381" s="13"/>
      <c r="AF1381" s="13"/>
      <c r="AG1381" s="13"/>
      <c r="AH1381" s="13"/>
      <c r="AI1381" s="13"/>
      <c r="AJ1381" s="13"/>
      <c r="AK1381" s="13"/>
      <c r="AL1381" s="13"/>
      <c r="AM1381" s="13"/>
      <c r="AN1381" s="30"/>
      <c r="AO1381" s="31"/>
      <c r="AP1381" s="39"/>
      <c r="AQ1381" s="39"/>
      <c r="AR1381" s="31"/>
      <c r="AS1381" s="39"/>
      <c r="AT1381" s="39"/>
      <c r="AU1381" s="39"/>
      <c r="AV1381" s="39"/>
      <c r="AW1381" s="39"/>
      <c r="AX1381" s="13"/>
      <c r="AY1381" s="13"/>
      <c r="AZ1381" s="13"/>
      <c r="BA1381" s="13"/>
      <c r="BB1381" s="291"/>
      <c r="BC1381" s="302"/>
      <c r="BI1381" s="287"/>
    </row>
    <row r="1382" spans="1:61" s="282" customFormat="1">
      <c r="A1382" s="31"/>
      <c r="B1382" s="31"/>
      <c r="C1382" s="166"/>
      <c r="D1382" s="261"/>
      <c r="E1382" s="261"/>
      <c r="F1382" s="261"/>
      <c r="G1382" s="261"/>
      <c r="H1382" s="261"/>
      <c r="I1382" s="261"/>
      <c r="J1382" s="261"/>
      <c r="K1382" s="261"/>
      <c r="L1382" s="33"/>
      <c r="M1382" s="261"/>
      <c r="N1382" s="638"/>
      <c r="O1382" s="638"/>
      <c r="P1382" s="34"/>
      <c r="Q1382" s="35"/>
      <c r="R1382" s="36"/>
      <c r="S1382" s="37"/>
      <c r="T1382" s="21"/>
      <c r="U1382" s="495"/>
      <c r="V1382" s="38"/>
      <c r="W1382" s="21"/>
      <c r="X1382" s="21"/>
      <c r="Y1382" s="21"/>
      <c r="Z1382" s="779"/>
      <c r="AA1382" s="21"/>
      <c r="AB1382" s="30"/>
      <c r="AC1382" s="30"/>
      <c r="AD1382" s="30"/>
      <c r="AE1382" s="13"/>
      <c r="AF1382" s="13"/>
      <c r="AG1382" s="13"/>
      <c r="AH1382" s="13"/>
      <c r="AI1382" s="13"/>
      <c r="AJ1382" s="13"/>
      <c r="AK1382" s="13"/>
      <c r="AL1382" s="13"/>
      <c r="AM1382" s="13"/>
      <c r="AN1382" s="30"/>
      <c r="AO1382" s="31"/>
      <c r="AP1382" s="39"/>
      <c r="AQ1382" s="39"/>
      <c r="AR1382" s="31"/>
      <c r="AS1382" s="39"/>
      <c r="AT1382" s="39"/>
      <c r="AU1382" s="39"/>
      <c r="AV1382" s="39"/>
      <c r="AW1382" s="39"/>
      <c r="AX1382" s="13"/>
      <c r="AY1382" s="13"/>
      <c r="AZ1382" s="13"/>
      <c r="BA1382" s="13"/>
      <c r="BB1382" s="291"/>
      <c r="BC1382" s="302"/>
      <c r="BI1382" s="287"/>
    </row>
    <row r="1383" spans="1:61" s="282" customFormat="1">
      <c r="A1383" s="31"/>
      <c r="B1383" s="31"/>
      <c r="C1383" s="166"/>
      <c r="D1383" s="261"/>
      <c r="E1383" s="261"/>
      <c r="F1383" s="261"/>
      <c r="G1383" s="261"/>
      <c r="H1383" s="261"/>
      <c r="I1383" s="261"/>
      <c r="J1383" s="261"/>
      <c r="K1383" s="261"/>
      <c r="L1383" s="33"/>
      <c r="M1383" s="261"/>
      <c r="N1383" s="638"/>
      <c r="O1383" s="638"/>
      <c r="P1383" s="34"/>
      <c r="Q1383" s="35"/>
      <c r="R1383" s="36"/>
      <c r="S1383" s="37"/>
      <c r="T1383" s="21"/>
      <c r="U1383" s="495"/>
      <c r="V1383" s="38"/>
      <c r="W1383" s="21"/>
      <c r="X1383" s="21"/>
      <c r="Y1383" s="21"/>
      <c r="Z1383" s="779"/>
      <c r="AA1383" s="21"/>
      <c r="AB1383" s="30"/>
      <c r="AC1383" s="30"/>
      <c r="AD1383" s="30"/>
      <c r="AE1383" s="13"/>
      <c r="AF1383" s="13"/>
      <c r="AG1383" s="13"/>
      <c r="AH1383" s="13"/>
      <c r="AI1383" s="13"/>
      <c r="AJ1383" s="13"/>
      <c r="AK1383" s="13"/>
      <c r="AL1383" s="13"/>
      <c r="AM1383" s="13"/>
      <c r="AN1383" s="30"/>
      <c r="AO1383" s="31"/>
      <c r="AP1383" s="39"/>
      <c r="AQ1383" s="39"/>
      <c r="AR1383" s="31"/>
      <c r="AS1383" s="39"/>
      <c r="AT1383" s="39"/>
      <c r="AU1383" s="39"/>
      <c r="AV1383" s="39"/>
      <c r="AW1383" s="39"/>
      <c r="AX1383" s="13"/>
      <c r="AY1383" s="13"/>
      <c r="AZ1383" s="13"/>
      <c r="BA1383" s="13"/>
      <c r="BB1383" s="291"/>
      <c r="BC1383" s="302"/>
      <c r="BI1383" s="287"/>
    </row>
    <row r="1384" spans="1:61" s="282" customFormat="1">
      <c r="A1384" s="31"/>
      <c r="B1384" s="31"/>
      <c r="C1384" s="166"/>
      <c r="D1384" s="261"/>
      <c r="E1384" s="261"/>
      <c r="F1384" s="261"/>
      <c r="G1384" s="261"/>
      <c r="H1384" s="261"/>
      <c r="I1384" s="261"/>
      <c r="J1384" s="261"/>
      <c r="K1384" s="261"/>
      <c r="L1384" s="33"/>
      <c r="M1384" s="261"/>
      <c r="N1384" s="638"/>
      <c r="O1384" s="638"/>
      <c r="P1384" s="34"/>
      <c r="Q1384" s="35"/>
      <c r="R1384" s="36"/>
      <c r="S1384" s="37"/>
      <c r="T1384" s="21"/>
      <c r="U1384" s="495"/>
      <c r="V1384" s="38"/>
      <c r="W1384" s="21"/>
      <c r="X1384" s="21"/>
      <c r="Y1384" s="21"/>
      <c r="Z1384" s="779"/>
      <c r="AA1384" s="21"/>
      <c r="AB1384" s="30"/>
      <c r="AC1384" s="30"/>
      <c r="AD1384" s="30"/>
      <c r="AE1384" s="13"/>
      <c r="AF1384" s="13"/>
      <c r="AG1384" s="13"/>
      <c r="AH1384" s="13"/>
      <c r="AI1384" s="13"/>
      <c r="AJ1384" s="13"/>
      <c r="AK1384" s="13"/>
      <c r="AL1384" s="13"/>
      <c r="AM1384" s="13"/>
      <c r="AN1384" s="30"/>
      <c r="AO1384" s="31"/>
      <c r="AP1384" s="39"/>
      <c r="AQ1384" s="39"/>
      <c r="AR1384" s="31"/>
      <c r="AS1384" s="39"/>
      <c r="AT1384" s="39"/>
      <c r="AU1384" s="39"/>
      <c r="AV1384" s="39"/>
      <c r="AW1384" s="39"/>
      <c r="AX1384" s="13"/>
      <c r="AY1384" s="13"/>
      <c r="AZ1384" s="13"/>
      <c r="BA1384" s="13"/>
      <c r="BB1384" s="291"/>
      <c r="BC1384" s="302"/>
      <c r="BI1384" s="287"/>
    </row>
    <row r="1385" spans="1:61" s="282" customFormat="1">
      <c r="A1385" s="31"/>
      <c r="B1385" s="31"/>
      <c r="C1385" s="166"/>
      <c r="D1385" s="261"/>
      <c r="E1385" s="261"/>
      <c r="F1385" s="261"/>
      <c r="G1385" s="261"/>
      <c r="H1385" s="261"/>
      <c r="I1385" s="261"/>
      <c r="J1385" s="261"/>
      <c r="K1385" s="261"/>
      <c r="L1385" s="33"/>
      <c r="M1385" s="261"/>
      <c r="N1385" s="638"/>
      <c r="O1385" s="638"/>
      <c r="P1385" s="34"/>
      <c r="Q1385" s="35"/>
      <c r="R1385" s="36"/>
      <c r="S1385" s="37"/>
      <c r="T1385" s="21"/>
      <c r="U1385" s="495"/>
      <c r="V1385" s="38"/>
      <c r="W1385" s="21"/>
      <c r="X1385" s="21"/>
      <c r="Y1385" s="21"/>
      <c r="Z1385" s="779"/>
      <c r="AA1385" s="21"/>
      <c r="AB1385" s="30"/>
      <c r="AC1385" s="30"/>
      <c r="AD1385" s="30"/>
      <c r="AE1385" s="13"/>
      <c r="AF1385" s="13"/>
      <c r="AG1385" s="13"/>
      <c r="AH1385" s="13"/>
      <c r="AI1385" s="13"/>
      <c r="AJ1385" s="13"/>
      <c r="AK1385" s="13"/>
      <c r="AL1385" s="13"/>
      <c r="AM1385" s="13"/>
      <c r="AN1385" s="30"/>
      <c r="AO1385" s="31"/>
      <c r="AP1385" s="39"/>
      <c r="AQ1385" s="39"/>
      <c r="AR1385" s="31"/>
      <c r="AS1385" s="39"/>
      <c r="AT1385" s="39"/>
      <c r="AU1385" s="39"/>
      <c r="AV1385" s="39"/>
      <c r="AW1385" s="39"/>
      <c r="AX1385" s="13"/>
      <c r="AY1385" s="13"/>
      <c r="AZ1385" s="13"/>
      <c r="BA1385" s="13"/>
      <c r="BB1385" s="291"/>
      <c r="BC1385" s="302"/>
      <c r="BI1385" s="287"/>
    </row>
    <row r="1386" spans="1:61" s="282" customFormat="1">
      <c r="A1386" s="31"/>
      <c r="B1386" s="31"/>
      <c r="C1386" s="166"/>
      <c r="D1386" s="261"/>
      <c r="E1386" s="261"/>
      <c r="F1386" s="261"/>
      <c r="G1386" s="261"/>
      <c r="H1386" s="261"/>
      <c r="I1386" s="261"/>
      <c r="J1386" s="261"/>
      <c r="K1386" s="261"/>
      <c r="L1386" s="33"/>
      <c r="M1386" s="261"/>
      <c r="N1386" s="638"/>
      <c r="O1386" s="638"/>
      <c r="P1386" s="34"/>
      <c r="Q1386" s="35"/>
      <c r="R1386" s="36"/>
      <c r="S1386" s="37"/>
      <c r="T1386" s="21"/>
      <c r="U1386" s="495"/>
      <c r="V1386" s="38"/>
      <c r="W1386" s="21"/>
      <c r="X1386" s="21"/>
      <c r="Y1386" s="21"/>
      <c r="Z1386" s="779"/>
      <c r="AA1386" s="21"/>
      <c r="AB1386" s="30"/>
      <c r="AC1386" s="30"/>
      <c r="AD1386" s="30"/>
      <c r="AE1386" s="13"/>
      <c r="AF1386" s="13"/>
      <c r="AG1386" s="13"/>
      <c r="AH1386" s="13"/>
      <c r="AI1386" s="13"/>
      <c r="AJ1386" s="13"/>
      <c r="AK1386" s="13"/>
      <c r="AL1386" s="13"/>
      <c r="AM1386" s="13"/>
      <c r="AN1386" s="30"/>
      <c r="AO1386" s="31"/>
      <c r="AP1386" s="39"/>
      <c r="AQ1386" s="39"/>
      <c r="AR1386" s="31"/>
      <c r="AS1386" s="39"/>
      <c r="AT1386" s="39"/>
      <c r="AU1386" s="39"/>
      <c r="AV1386" s="39"/>
      <c r="AW1386" s="39"/>
      <c r="AX1386" s="13"/>
      <c r="AY1386" s="13"/>
      <c r="AZ1386" s="13"/>
      <c r="BA1386" s="13"/>
      <c r="BB1386" s="291"/>
      <c r="BC1386" s="302"/>
      <c r="BI1386" s="287"/>
    </row>
    <row r="1387" spans="1:61" s="282" customFormat="1">
      <c r="A1387" s="31"/>
      <c r="B1387" s="31"/>
      <c r="C1387" s="166"/>
      <c r="D1387" s="261"/>
      <c r="E1387" s="261"/>
      <c r="F1387" s="261"/>
      <c r="G1387" s="261"/>
      <c r="H1387" s="261"/>
      <c r="I1387" s="261"/>
      <c r="J1387" s="261"/>
      <c r="K1387" s="261"/>
      <c r="L1387" s="33"/>
      <c r="M1387" s="261"/>
      <c r="N1387" s="638"/>
      <c r="O1387" s="638"/>
      <c r="P1387" s="34"/>
      <c r="Q1387" s="35"/>
      <c r="R1387" s="36"/>
      <c r="S1387" s="37"/>
      <c r="T1387" s="21"/>
      <c r="U1387" s="495"/>
      <c r="V1387" s="38"/>
      <c r="W1387" s="21"/>
      <c r="X1387" s="21"/>
      <c r="Y1387" s="21"/>
      <c r="Z1387" s="779"/>
      <c r="AA1387" s="21"/>
      <c r="AB1387" s="30"/>
      <c r="AC1387" s="30"/>
      <c r="AD1387" s="30"/>
      <c r="AE1387" s="13"/>
      <c r="AF1387" s="13"/>
      <c r="AG1387" s="13"/>
      <c r="AH1387" s="13"/>
      <c r="AI1387" s="13"/>
      <c r="AJ1387" s="13"/>
      <c r="AK1387" s="13"/>
      <c r="AL1387" s="13"/>
      <c r="AM1387" s="13"/>
      <c r="AN1387" s="30"/>
      <c r="AO1387" s="31"/>
      <c r="AP1387" s="39"/>
      <c r="AQ1387" s="39"/>
      <c r="AR1387" s="31"/>
      <c r="AS1387" s="39"/>
      <c r="AT1387" s="39"/>
      <c r="AU1387" s="39"/>
      <c r="AV1387" s="39"/>
      <c r="AW1387" s="39"/>
      <c r="AX1387" s="13"/>
      <c r="AY1387" s="13"/>
      <c r="AZ1387" s="13"/>
      <c r="BA1387" s="13"/>
      <c r="BB1387" s="291"/>
      <c r="BC1387" s="302"/>
      <c r="BI1387" s="287"/>
    </row>
    <row r="1388" spans="1:61" s="282" customFormat="1">
      <c r="A1388" s="31"/>
      <c r="B1388" s="31"/>
      <c r="C1388" s="166"/>
      <c r="D1388" s="261"/>
      <c r="E1388" s="261"/>
      <c r="F1388" s="261"/>
      <c r="G1388" s="261"/>
      <c r="H1388" s="261"/>
      <c r="I1388" s="261"/>
      <c r="J1388" s="261"/>
      <c r="K1388" s="261"/>
      <c r="L1388" s="33"/>
      <c r="M1388" s="261"/>
      <c r="N1388" s="638"/>
      <c r="O1388" s="638"/>
      <c r="P1388" s="34"/>
      <c r="Q1388" s="35"/>
      <c r="R1388" s="36"/>
      <c r="S1388" s="37"/>
      <c r="T1388" s="21"/>
      <c r="U1388" s="495"/>
      <c r="V1388" s="38"/>
      <c r="W1388" s="21"/>
      <c r="X1388" s="21"/>
      <c r="Y1388" s="21"/>
      <c r="Z1388" s="779"/>
      <c r="AA1388" s="21"/>
      <c r="AB1388" s="30"/>
      <c r="AC1388" s="30"/>
      <c r="AD1388" s="30"/>
      <c r="AE1388" s="13"/>
      <c r="AF1388" s="13"/>
      <c r="AG1388" s="13"/>
      <c r="AH1388" s="13"/>
      <c r="AI1388" s="13"/>
      <c r="AJ1388" s="13"/>
      <c r="AK1388" s="13"/>
      <c r="AL1388" s="13"/>
      <c r="AM1388" s="13"/>
      <c r="AN1388" s="30"/>
      <c r="AO1388" s="31"/>
      <c r="AP1388" s="39"/>
      <c r="AQ1388" s="39"/>
      <c r="AR1388" s="31"/>
      <c r="AS1388" s="39"/>
      <c r="AT1388" s="39"/>
      <c r="AU1388" s="39"/>
      <c r="AV1388" s="39"/>
      <c r="AW1388" s="39"/>
      <c r="AX1388" s="13"/>
      <c r="AY1388" s="13"/>
      <c r="AZ1388" s="13"/>
      <c r="BA1388" s="13"/>
      <c r="BB1388" s="291"/>
      <c r="BC1388" s="302"/>
      <c r="BI1388" s="287"/>
    </row>
    <row r="1389" spans="1:61" s="282" customFormat="1">
      <c r="A1389" s="31"/>
      <c r="B1389" s="31"/>
      <c r="C1389" s="166"/>
      <c r="D1389" s="261"/>
      <c r="E1389" s="261"/>
      <c r="F1389" s="261"/>
      <c r="G1389" s="261"/>
      <c r="H1389" s="261"/>
      <c r="I1389" s="261"/>
      <c r="J1389" s="261"/>
      <c r="K1389" s="261"/>
      <c r="L1389" s="33"/>
      <c r="M1389" s="261"/>
      <c r="N1389" s="638"/>
      <c r="O1389" s="638"/>
      <c r="P1389" s="34"/>
      <c r="Q1389" s="35"/>
      <c r="R1389" s="36"/>
      <c r="S1389" s="37"/>
      <c r="T1389" s="21"/>
      <c r="U1389" s="495"/>
      <c r="V1389" s="38"/>
      <c r="W1389" s="21"/>
      <c r="X1389" s="21"/>
      <c r="Y1389" s="21"/>
      <c r="Z1389" s="779"/>
      <c r="AA1389" s="21"/>
      <c r="AB1389" s="30"/>
      <c r="AC1389" s="30"/>
      <c r="AD1389" s="30"/>
      <c r="AE1389" s="13"/>
      <c r="AF1389" s="13"/>
      <c r="AG1389" s="13"/>
      <c r="AH1389" s="13"/>
      <c r="AI1389" s="13"/>
      <c r="AJ1389" s="13"/>
      <c r="AK1389" s="13"/>
      <c r="AL1389" s="13"/>
      <c r="AM1389" s="13"/>
      <c r="AN1389" s="30"/>
      <c r="AO1389" s="31"/>
      <c r="AP1389" s="39"/>
      <c r="AQ1389" s="39"/>
      <c r="AR1389" s="31"/>
      <c r="AS1389" s="39"/>
      <c r="AT1389" s="39"/>
      <c r="AU1389" s="39"/>
      <c r="AV1389" s="39"/>
      <c r="AW1389" s="39"/>
      <c r="AX1389" s="13"/>
      <c r="AY1389" s="13"/>
      <c r="AZ1389" s="13"/>
      <c r="BA1389" s="13"/>
      <c r="BB1389" s="291"/>
      <c r="BC1389" s="302"/>
      <c r="BI1389" s="287"/>
    </row>
    <row r="1390" spans="1:61" s="282" customFormat="1">
      <c r="A1390" s="31"/>
      <c r="B1390" s="31"/>
      <c r="C1390" s="166"/>
      <c r="D1390" s="261"/>
      <c r="E1390" s="261"/>
      <c r="F1390" s="261"/>
      <c r="G1390" s="261"/>
      <c r="H1390" s="261"/>
      <c r="I1390" s="261"/>
      <c r="J1390" s="261"/>
      <c r="K1390" s="261"/>
      <c r="L1390" s="33"/>
      <c r="M1390" s="261"/>
      <c r="N1390" s="638"/>
      <c r="O1390" s="638"/>
      <c r="P1390" s="34"/>
      <c r="Q1390" s="35"/>
      <c r="R1390" s="36"/>
      <c r="S1390" s="37"/>
      <c r="T1390" s="21"/>
      <c r="U1390" s="495"/>
      <c r="V1390" s="38"/>
      <c r="W1390" s="21"/>
      <c r="X1390" s="21"/>
      <c r="Y1390" s="21"/>
      <c r="Z1390" s="779"/>
      <c r="AA1390" s="21"/>
      <c r="AB1390" s="30"/>
      <c r="AC1390" s="30"/>
      <c r="AD1390" s="30"/>
      <c r="AE1390" s="13"/>
      <c r="AF1390" s="13"/>
      <c r="AG1390" s="13"/>
      <c r="AH1390" s="13"/>
      <c r="AI1390" s="13"/>
      <c r="AJ1390" s="13"/>
      <c r="AK1390" s="13"/>
      <c r="AL1390" s="13"/>
      <c r="AM1390" s="13"/>
      <c r="AN1390" s="30"/>
      <c r="AO1390" s="31"/>
      <c r="AP1390" s="39"/>
      <c r="AQ1390" s="39"/>
      <c r="AR1390" s="31"/>
      <c r="AS1390" s="39"/>
      <c r="AT1390" s="39"/>
      <c r="AU1390" s="39"/>
      <c r="AV1390" s="39"/>
      <c r="AW1390" s="39"/>
      <c r="AX1390" s="13"/>
      <c r="AY1390" s="13"/>
      <c r="AZ1390" s="13"/>
      <c r="BA1390" s="13"/>
      <c r="BB1390" s="291"/>
      <c r="BC1390" s="302"/>
      <c r="BI1390" s="287"/>
    </row>
    <row r="1391" spans="1:61" s="282" customFormat="1">
      <c r="A1391" s="31"/>
      <c r="B1391" s="31"/>
      <c r="C1391" s="166"/>
      <c r="D1391" s="261"/>
      <c r="E1391" s="261"/>
      <c r="F1391" s="261"/>
      <c r="G1391" s="261"/>
      <c r="H1391" s="261"/>
      <c r="I1391" s="261"/>
      <c r="J1391" s="261"/>
      <c r="K1391" s="261"/>
      <c r="L1391" s="33"/>
      <c r="M1391" s="261"/>
      <c r="N1391" s="638"/>
      <c r="O1391" s="638"/>
      <c r="P1391" s="34"/>
      <c r="Q1391" s="35"/>
      <c r="R1391" s="36"/>
      <c r="S1391" s="37"/>
      <c r="T1391" s="21"/>
      <c r="U1391" s="495"/>
      <c r="V1391" s="38"/>
      <c r="W1391" s="21"/>
      <c r="X1391" s="21"/>
      <c r="Y1391" s="21"/>
      <c r="Z1391" s="779"/>
      <c r="AA1391" s="21"/>
      <c r="AB1391" s="30"/>
      <c r="AC1391" s="30"/>
      <c r="AD1391" s="30"/>
      <c r="AE1391" s="13"/>
      <c r="AF1391" s="13"/>
      <c r="AG1391" s="13"/>
      <c r="AH1391" s="13"/>
      <c r="AI1391" s="13"/>
      <c r="AJ1391" s="13"/>
      <c r="AK1391" s="13"/>
      <c r="AL1391" s="13"/>
      <c r="AM1391" s="13"/>
      <c r="AN1391" s="30"/>
      <c r="AO1391" s="31"/>
      <c r="AP1391" s="39"/>
      <c r="AQ1391" s="39"/>
      <c r="AR1391" s="31"/>
      <c r="AS1391" s="39"/>
      <c r="AT1391" s="39"/>
      <c r="AU1391" s="39"/>
      <c r="AV1391" s="39"/>
      <c r="AW1391" s="39"/>
      <c r="AX1391" s="13"/>
      <c r="AY1391" s="13"/>
      <c r="AZ1391" s="13"/>
      <c r="BA1391" s="13"/>
      <c r="BB1391" s="291"/>
      <c r="BC1391" s="302"/>
      <c r="BI1391" s="287"/>
    </row>
    <row r="1392" spans="1:61" s="282" customFormat="1">
      <c r="A1392" s="31"/>
      <c r="B1392" s="31"/>
      <c r="C1392" s="166"/>
      <c r="D1392" s="261"/>
      <c r="E1392" s="261"/>
      <c r="F1392" s="261"/>
      <c r="G1392" s="261"/>
      <c r="H1392" s="261"/>
      <c r="I1392" s="261"/>
      <c r="J1392" s="261"/>
      <c r="K1392" s="261"/>
      <c r="L1392" s="33"/>
      <c r="M1392" s="261"/>
      <c r="N1392" s="638"/>
      <c r="O1392" s="638"/>
      <c r="P1392" s="34"/>
      <c r="Q1392" s="35"/>
      <c r="R1392" s="36"/>
      <c r="S1392" s="37"/>
      <c r="T1392" s="21"/>
      <c r="U1392" s="495"/>
      <c r="V1392" s="38"/>
      <c r="W1392" s="21"/>
      <c r="X1392" s="21"/>
      <c r="Y1392" s="21"/>
      <c r="Z1392" s="779"/>
      <c r="AA1392" s="21"/>
      <c r="AB1392" s="30"/>
      <c r="AC1392" s="30"/>
      <c r="AD1392" s="30"/>
      <c r="AE1392" s="13"/>
      <c r="AF1392" s="13"/>
      <c r="AG1392" s="13"/>
      <c r="AH1392" s="13"/>
      <c r="AI1392" s="13"/>
      <c r="AJ1392" s="13"/>
      <c r="AK1392" s="13"/>
      <c r="AL1392" s="13"/>
      <c r="AM1392" s="13"/>
      <c r="AN1392" s="30"/>
      <c r="AO1392" s="31"/>
      <c r="AP1392" s="39"/>
      <c r="AQ1392" s="39"/>
      <c r="AR1392" s="31"/>
      <c r="AS1392" s="39"/>
      <c r="AT1392" s="39"/>
      <c r="AU1392" s="39"/>
      <c r="AV1392" s="39"/>
      <c r="AW1392" s="39"/>
      <c r="AX1392" s="13"/>
      <c r="AY1392" s="13"/>
      <c r="AZ1392" s="13"/>
      <c r="BA1392" s="13"/>
      <c r="BB1392" s="291"/>
      <c r="BC1392" s="302"/>
      <c r="BI1392" s="287"/>
    </row>
    <row r="1393" spans="1:61" s="282" customFormat="1">
      <c r="A1393" s="31"/>
      <c r="B1393" s="31"/>
      <c r="C1393" s="166"/>
      <c r="D1393" s="261"/>
      <c r="E1393" s="261"/>
      <c r="F1393" s="261"/>
      <c r="G1393" s="261"/>
      <c r="H1393" s="261"/>
      <c r="I1393" s="261"/>
      <c r="J1393" s="261"/>
      <c r="K1393" s="261"/>
      <c r="L1393" s="33"/>
      <c r="M1393" s="261"/>
      <c r="N1393" s="638"/>
      <c r="O1393" s="638"/>
      <c r="P1393" s="34"/>
      <c r="Q1393" s="35"/>
      <c r="R1393" s="36"/>
      <c r="S1393" s="37"/>
      <c r="T1393" s="21"/>
      <c r="U1393" s="495"/>
      <c r="V1393" s="38"/>
      <c r="W1393" s="21"/>
      <c r="X1393" s="21"/>
      <c r="Y1393" s="21"/>
      <c r="Z1393" s="779"/>
      <c r="AA1393" s="21"/>
      <c r="AB1393" s="30"/>
      <c r="AC1393" s="30"/>
      <c r="AD1393" s="30"/>
      <c r="AE1393" s="13"/>
      <c r="AF1393" s="13"/>
      <c r="AG1393" s="13"/>
      <c r="AH1393" s="13"/>
      <c r="AI1393" s="13"/>
      <c r="AJ1393" s="13"/>
      <c r="AK1393" s="13"/>
      <c r="AL1393" s="13"/>
      <c r="AM1393" s="13"/>
      <c r="AN1393" s="30"/>
      <c r="AO1393" s="31"/>
      <c r="AP1393" s="39"/>
      <c r="AQ1393" s="39"/>
      <c r="AR1393" s="31"/>
      <c r="AS1393" s="39"/>
      <c r="AT1393" s="39"/>
      <c r="AU1393" s="39"/>
      <c r="AV1393" s="39"/>
      <c r="AW1393" s="39"/>
      <c r="AX1393" s="13"/>
      <c r="AY1393" s="13"/>
      <c r="AZ1393" s="13"/>
      <c r="BA1393" s="13"/>
      <c r="BB1393" s="291"/>
      <c r="BC1393" s="302"/>
      <c r="BI1393" s="287"/>
    </row>
    <row r="1394" spans="1:61" s="282" customFormat="1">
      <c r="A1394" s="31"/>
      <c r="B1394" s="31"/>
      <c r="C1394" s="166"/>
      <c r="D1394" s="261"/>
      <c r="E1394" s="261"/>
      <c r="F1394" s="261"/>
      <c r="G1394" s="261"/>
      <c r="H1394" s="261"/>
      <c r="I1394" s="261"/>
      <c r="J1394" s="261"/>
      <c r="K1394" s="261"/>
      <c r="L1394" s="33"/>
      <c r="M1394" s="261"/>
      <c r="N1394" s="638"/>
      <c r="O1394" s="638"/>
      <c r="P1394" s="34"/>
      <c r="Q1394" s="35"/>
      <c r="R1394" s="36"/>
      <c r="S1394" s="37"/>
      <c r="T1394" s="21"/>
      <c r="U1394" s="495"/>
      <c r="V1394" s="38"/>
      <c r="W1394" s="21"/>
      <c r="X1394" s="21"/>
      <c r="Y1394" s="21"/>
      <c r="Z1394" s="779"/>
      <c r="AA1394" s="21"/>
      <c r="AB1394" s="30"/>
      <c r="AC1394" s="30"/>
      <c r="AD1394" s="30"/>
      <c r="AE1394" s="13"/>
      <c r="AF1394" s="13"/>
      <c r="AG1394" s="13"/>
      <c r="AH1394" s="13"/>
      <c r="AI1394" s="13"/>
      <c r="AJ1394" s="13"/>
      <c r="AK1394" s="13"/>
      <c r="AL1394" s="13"/>
      <c r="AM1394" s="13"/>
      <c r="AN1394" s="30"/>
      <c r="AO1394" s="31"/>
      <c r="AP1394" s="39"/>
      <c r="AQ1394" s="39"/>
      <c r="AR1394" s="31"/>
      <c r="AS1394" s="39"/>
      <c r="AT1394" s="39"/>
      <c r="AU1394" s="39"/>
      <c r="AV1394" s="39"/>
      <c r="AW1394" s="39"/>
      <c r="AX1394" s="13"/>
      <c r="AY1394" s="13"/>
      <c r="AZ1394" s="13"/>
      <c r="BA1394" s="13"/>
      <c r="BB1394" s="291"/>
      <c r="BC1394" s="302"/>
      <c r="BI1394" s="287"/>
    </row>
    <row r="1395" spans="1:61" s="282" customFormat="1">
      <c r="A1395" s="31"/>
      <c r="B1395" s="31"/>
      <c r="C1395" s="166"/>
      <c r="D1395" s="261"/>
      <c r="E1395" s="261"/>
      <c r="F1395" s="261"/>
      <c r="G1395" s="261"/>
      <c r="H1395" s="261"/>
      <c r="I1395" s="261"/>
      <c r="J1395" s="261"/>
      <c r="K1395" s="261"/>
      <c r="L1395" s="33"/>
      <c r="M1395" s="261"/>
      <c r="N1395" s="638"/>
      <c r="O1395" s="638"/>
      <c r="P1395" s="34"/>
      <c r="Q1395" s="35"/>
      <c r="R1395" s="36"/>
      <c r="S1395" s="37"/>
      <c r="T1395" s="21"/>
      <c r="U1395" s="495"/>
      <c r="V1395" s="38"/>
      <c r="W1395" s="21"/>
      <c r="X1395" s="21"/>
      <c r="Y1395" s="21"/>
      <c r="Z1395" s="779"/>
      <c r="AA1395" s="21"/>
      <c r="AB1395" s="30"/>
      <c r="AC1395" s="30"/>
      <c r="AD1395" s="30"/>
      <c r="AE1395" s="13"/>
      <c r="AF1395" s="13"/>
      <c r="AG1395" s="13"/>
      <c r="AH1395" s="13"/>
      <c r="AI1395" s="13"/>
      <c r="AJ1395" s="13"/>
      <c r="AK1395" s="13"/>
      <c r="AL1395" s="13"/>
      <c r="AM1395" s="13"/>
      <c r="AN1395" s="30"/>
      <c r="AO1395" s="31"/>
      <c r="AP1395" s="39"/>
      <c r="AQ1395" s="39"/>
      <c r="AR1395" s="31"/>
      <c r="AS1395" s="39"/>
      <c r="AT1395" s="39"/>
      <c r="AU1395" s="39"/>
      <c r="AV1395" s="39"/>
      <c r="AW1395" s="39"/>
      <c r="AX1395" s="13"/>
      <c r="AY1395" s="13"/>
      <c r="AZ1395" s="13"/>
      <c r="BA1395" s="13"/>
      <c r="BB1395" s="291"/>
      <c r="BC1395" s="302"/>
      <c r="BI1395" s="287"/>
    </row>
    <row r="1396" spans="1:61" s="282" customFormat="1">
      <c r="A1396" s="31"/>
      <c r="B1396" s="31"/>
      <c r="C1396" s="166"/>
      <c r="D1396" s="261"/>
      <c r="E1396" s="261"/>
      <c r="F1396" s="261"/>
      <c r="G1396" s="261"/>
      <c r="H1396" s="261"/>
      <c r="I1396" s="261"/>
      <c r="J1396" s="261"/>
      <c r="K1396" s="261"/>
      <c r="L1396" s="33"/>
      <c r="M1396" s="261"/>
      <c r="N1396" s="638"/>
      <c r="O1396" s="638"/>
      <c r="P1396" s="34"/>
      <c r="Q1396" s="35"/>
      <c r="R1396" s="36"/>
      <c r="S1396" s="37"/>
      <c r="T1396" s="21"/>
      <c r="U1396" s="495"/>
      <c r="V1396" s="38"/>
      <c r="W1396" s="21"/>
      <c r="X1396" s="21"/>
      <c r="Y1396" s="21"/>
      <c r="Z1396" s="779"/>
      <c r="AA1396" s="21"/>
      <c r="AB1396" s="30"/>
      <c r="AC1396" s="30"/>
      <c r="AD1396" s="30"/>
      <c r="AE1396" s="13"/>
      <c r="AF1396" s="13"/>
      <c r="AG1396" s="13"/>
      <c r="AH1396" s="13"/>
      <c r="AI1396" s="13"/>
      <c r="AJ1396" s="13"/>
      <c r="AK1396" s="13"/>
      <c r="AL1396" s="13"/>
      <c r="AM1396" s="13"/>
      <c r="AN1396" s="30"/>
      <c r="AO1396" s="31"/>
      <c r="AP1396" s="39"/>
      <c r="AQ1396" s="39"/>
      <c r="AR1396" s="31"/>
      <c r="AS1396" s="39"/>
      <c r="AT1396" s="39"/>
      <c r="AU1396" s="39"/>
      <c r="AV1396" s="39"/>
      <c r="AW1396" s="39"/>
      <c r="AX1396" s="13"/>
      <c r="AY1396" s="13"/>
      <c r="AZ1396" s="13"/>
      <c r="BA1396" s="13"/>
      <c r="BB1396" s="291"/>
      <c r="BC1396" s="302"/>
      <c r="BI1396" s="287"/>
    </row>
    <row r="1397" spans="1:61" s="282" customFormat="1">
      <c r="A1397" s="31"/>
      <c r="B1397" s="31"/>
      <c r="C1397" s="166"/>
      <c r="D1397" s="261"/>
      <c r="E1397" s="261"/>
      <c r="F1397" s="261"/>
      <c r="G1397" s="261"/>
      <c r="H1397" s="261"/>
      <c r="I1397" s="261"/>
      <c r="J1397" s="261"/>
      <c r="K1397" s="261"/>
      <c r="L1397" s="33"/>
      <c r="M1397" s="261"/>
      <c r="N1397" s="638"/>
      <c r="O1397" s="638"/>
      <c r="P1397" s="34"/>
      <c r="Q1397" s="35"/>
      <c r="R1397" s="36"/>
      <c r="S1397" s="37"/>
      <c r="T1397" s="21"/>
      <c r="U1397" s="495"/>
      <c r="V1397" s="38"/>
      <c r="W1397" s="21"/>
      <c r="X1397" s="21"/>
      <c r="Y1397" s="21"/>
      <c r="Z1397" s="779"/>
      <c r="AA1397" s="21"/>
      <c r="AB1397" s="30"/>
      <c r="AC1397" s="30"/>
      <c r="AD1397" s="30"/>
      <c r="AE1397" s="13"/>
      <c r="AF1397" s="13"/>
      <c r="AG1397" s="13"/>
      <c r="AH1397" s="13"/>
      <c r="AI1397" s="13"/>
      <c r="AJ1397" s="13"/>
      <c r="AK1397" s="13"/>
      <c r="AL1397" s="13"/>
      <c r="AM1397" s="13"/>
      <c r="AN1397" s="30"/>
      <c r="AO1397" s="31"/>
      <c r="AP1397" s="39"/>
      <c r="AQ1397" s="39"/>
      <c r="AR1397" s="31"/>
      <c r="AS1397" s="39"/>
      <c r="AT1397" s="39"/>
      <c r="AU1397" s="39"/>
      <c r="AV1397" s="39"/>
      <c r="AW1397" s="39"/>
      <c r="AX1397" s="13"/>
      <c r="AY1397" s="13"/>
      <c r="AZ1397" s="13"/>
      <c r="BA1397" s="13"/>
      <c r="BB1397" s="291"/>
      <c r="BC1397" s="302"/>
      <c r="BI1397" s="287"/>
    </row>
    <row r="1398" spans="1:61" s="282" customFormat="1">
      <c r="A1398" s="31"/>
      <c r="B1398" s="31"/>
      <c r="C1398" s="166"/>
      <c r="D1398" s="261"/>
      <c r="E1398" s="261"/>
      <c r="F1398" s="261"/>
      <c r="G1398" s="261"/>
      <c r="H1398" s="261"/>
      <c r="I1398" s="261"/>
      <c r="J1398" s="261"/>
      <c r="K1398" s="261"/>
      <c r="L1398" s="33"/>
      <c r="M1398" s="261"/>
      <c r="N1398" s="638"/>
      <c r="O1398" s="638"/>
      <c r="P1398" s="34"/>
      <c r="Q1398" s="35"/>
      <c r="R1398" s="36"/>
      <c r="S1398" s="37"/>
      <c r="T1398" s="21"/>
      <c r="U1398" s="495"/>
      <c r="V1398" s="38"/>
      <c r="W1398" s="21"/>
      <c r="X1398" s="21"/>
      <c r="Y1398" s="21"/>
      <c r="Z1398" s="779"/>
      <c r="AA1398" s="21"/>
      <c r="AB1398" s="30"/>
      <c r="AC1398" s="30"/>
      <c r="AD1398" s="30"/>
      <c r="AE1398" s="13"/>
      <c r="AF1398" s="13"/>
      <c r="AG1398" s="13"/>
      <c r="AH1398" s="13"/>
      <c r="AI1398" s="13"/>
      <c r="AJ1398" s="13"/>
      <c r="AK1398" s="13"/>
      <c r="AL1398" s="13"/>
      <c r="AM1398" s="13"/>
      <c r="AN1398" s="30"/>
      <c r="AO1398" s="31"/>
      <c r="AP1398" s="39"/>
      <c r="AQ1398" s="39"/>
      <c r="AR1398" s="31"/>
      <c r="AS1398" s="39"/>
      <c r="AT1398" s="39"/>
      <c r="AU1398" s="39"/>
      <c r="AV1398" s="39"/>
      <c r="AW1398" s="39"/>
      <c r="AX1398" s="13"/>
      <c r="AY1398" s="13"/>
      <c r="AZ1398" s="13"/>
      <c r="BA1398" s="13"/>
      <c r="BB1398" s="291"/>
      <c r="BC1398" s="302"/>
      <c r="BI1398" s="287"/>
    </row>
    <row r="1399" spans="1:61" s="282" customFormat="1">
      <c r="A1399" s="31"/>
      <c r="B1399" s="31"/>
      <c r="C1399" s="166"/>
      <c r="D1399" s="261"/>
      <c r="E1399" s="261"/>
      <c r="F1399" s="261"/>
      <c r="G1399" s="261"/>
      <c r="H1399" s="261"/>
      <c r="I1399" s="261"/>
      <c r="J1399" s="261"/>
      <c r="K1399" s="261"/>
      <c r="L1399" s="33"/>
      <c r="M1399" s="261"/>
      <c r="N1399" s="638"/>
      <c r="O1399" s="638"/>
      <c r="P1399" s="34"/>
      <c r="Q1399" s="35"/>
      <c r="R1399" s="36"/>
      <c r="S1399" s="37"/>
      <c r="T1399" s="21"/>
      <c r="U1399" s="495"/>
      <c r="V1399" s="38"/>
      <c r="W1399" s="21"/>
      <c r="X1399" s="21"/>
      <c r="Y1399" s="21"/>
      <c r="Z1399" s="779"/>
      <c r="AA1399" s="21"/>
      <c r="AB1399" s="30"/>
      <c r="AC1399" s="30"/>
      <c r="AD1399" s="30"/>
      <c r="AE1399" s="13"/>
      <c r="AF1399" s="13"/>
      <c r="AG1399" s="13"/>
      <c r="AH1399" s="13"/>
      <c r="AI1399" s="13"/>
      <c r="AJ1399" s="13"/>
      <c r="AK1399" s="13"/>
      <c r="AL1399" s="13"/>
      <c r="AM1399" s="13"/>
      <c r="AN1399" s="30"/>
      <c r="AO1399" s="31"/>
      <c r="AP1399" s="39"/>
      <c r="AQ1399" s="39"/>
      <c r="AR1399" s="31"/>
      <c r="AS1399" s="39"/>
      <c r="AT1399" s="39"/>
      <c r="AU1399" s="39"/>
      <c r="AV1399" s="39"/>
      <c r="AW1399" s="39"/>
      <c r="AX1399" s="13"/>
      <c r="AY1399" s="13"/>
      <c r="AZ1399" s="13"/>
      <c r="BA1399" s="13"/>
      <c r="BB1399" s="291"/>
      <c r="BC1399" s="302"/>
      <c r="BI1399" s="287"/>
    </row>
    <row r="1400" spans="1:61" s="282" customFormat="1">
      <c r="A1400" s="31"/>
      <c r="B1400" s="31"/>
      <c r="C1400" s="166"/>
      <c r="D1400" s="261"/>
      <c r="E1400" s="261"/>
      <c r="F1400" s="261"/>
      <c r="G1400" s="261"/>
      <c r="H1400" s="261"/>
      <c r="I1400" s="261"/>
      <c r="J1400" s="261"/>
      <c r="K1400" s="261"/>
      <c r="L1400" s="33"/>
      <c r="M1400" s="261"/>
      <c r="N1400" s="638"/>
      <c r="O1400" s="638"/>
      <c r="P1400" s="34"/>
      <c r="Q1400" s="35"/>
      <c r="R1400" s="36"/>
      <c r="S1400" s="37"/>
      <c r="T1400" s="21"/>
      <c r="U1400" s="495"/>
      <c r="V1400" s="38"/>
      <c r="W1400" s="21"/>
      <c r="X1400" s="21"/>
      <c r="Y1400" s="21"/>
      <c r="Z1400" s="779"/>
      <c r="AA1400" s="21"/>
      <c r="AB1400" s="30"/>
      <c r="AC1400" s="30"/>
      <c r="AD1400" s="30"/>
      <c r="AE1400" s="13"/>
      <c r="AF1400" s="13"/>
      <c r="AG1400" s="13"/>
      <c r="AH1400" s="13"/>
      <c r="AI1400" s="13"/>
      <c r="AJ1400" s="13"/>
      <c r="AK1400" s="13"/>
      <c r="AL1400" s="13"/>
      <c r="AM1400" s="13"/>
      <c r="AN1400" s="30"/>
      <c r="AO1400" s="31"/>
      <c r="AP1400" s="39"/>
      <c r="AQ1400" s="39"/>
      <c r="AR1400" s="31"/>
      <c r="AS1400" s="39"/>
      <c r="AT1400" s="39"/>
      <c r="AU1400" s="39"/>
      <c r="AV1400" s="39"/>
      <c r="AW1400" s="39"/>
      <c r="AX1400" s="13"/>
      <c r="AY1400" s="13"/>
      <c r="AZ1400" s="13"/>
      <c r="BA1400" s="13"/>
      <c r="BB1400" s="291"/>
      <c r="BC1400" s="302"/>
      <c r="BI1400" s="287"/>
    </row>
    <row r="1401" spans="1:61" s="282" customFormat="1">
      <c r="A1401" s="31"/>
      <c r="B1401" s="31"/>
      <c r="C1401" s="166"/>
      <c r="D1401" s="261"/>
      <c r="E1401" s="261"/>
      <c r="F1401" s="261"/>
      <c r="G1401" s="261"/>
      <c r="H1401" s="261"/>
      <c r="I1401" s="261"/>
      <c r="J1401" s="261"/>
      <c r="K1401" s="261"/>
      <c r="L1401" s="33"/>
      <c r="M1401" s="261"/>
      <c r="N1401" s="638"/>
      <c r="O1401" s="638"/>
      <c r="P1401" s="34"/>
      <c r="Q1401" s="35"/>
      <c r="R1401" s="36"/>
      <c r="S1401" s="37"/>
      <c r="T1401" s="21"/>
      <c r="U1401" s="495"/>
      <c r="V1401" s="38"/>
      <c r="W1401" s="21"/>
      <c r="X1401" s="21"/>
      <c r="Y1401" s="21"/>
      <c r="Z1401" s="779"/>
      <c r="AA1401" s="21"/>
      <c r="AB1401" s="30"/>
      <c r="AC1401" s="30"/>
      <c r="AD1401" s="30"/>
      <c r="AE1401" s="13"/>
      <c r="AF1401" s="13"/>
      <c r="AG1401" s="13"/>
      <c r="AH1401" s="13"/>
      <c r="AI1401" s="13"/>
      <c r="AJ1401" s="13"/>
      <c r="AK1401" s="13"/>
      <c r="AL1401" s="13"/>
      <c r="AM1401" s="13"/>
      <c r="AN1401" s="30"/>
      <c r="AO1401" s="31"/>
      <c r="AP1401" s="39"/>
      <c r="AQ1401" s="39"/>
      <c r="AR1401" s="31"/>
      <c r="AS1401" s="39"/>
      <c r="AT1401" s="39"/>
      <c r="AU1401" s="39"/>
      <c r="AV1401" s="39"/>
      <c r="AW1401" s="39"/>
      <c r="AX1401" s="13"/>
      <c r="AY1401" s="13"/>
      <c r="AZ1401" s="13"/>
      <c r="BA1401" s="13"/>
      <c r="BB1401" s="291"/>
      <c r="BC1401" s="302"/>
      <c r="BI1401" s="287"/>
    </row>
    <row r="1402" spans="1:61" s="282" customFormat="1">
      <c r="A1402" s="31"/>
      <c r="B1402" s="31"/>
      <c r="C1402" s="166"/>
      <c r="D1402" s="261"/>
      <c r="E1402" s="261"/>
      <c r="F1402" s="261"/>
      <c r="G1402" s="261"/>
      <c r="H1402" s="261"/>
      <c r="I1402" s="261"/>
      <c r="J1402" s="261"/>
      <c r="K1402" s="261"/>
      <c r="L1402" s="33"/>
      <c r="M1402" s="261"/>
      <c r="N1402" s="638"/>
      <c r="O1402" s="638"/>
      <c r="P1402" s="34"/>
      <c r="Q1402" s="35"/>
      <c r="R1402" s="36"/>
      <c r="S1402" s="37"/>
      <c r="T1402" s="21"/>
      <c r="U1402" s="495"/>
      <c r="V1402" s="38"/>
      <c r="W1402" s="21"/>
      <c r="X1402" s="21"/>
      <c r="Y1402" s="21"/>
      <c r="Z1402" s="779"/>
      <c r="AA1402" s="21"/>
      <c r="AB1402" s="30"/>
      <c r="AC1402" s="30"/>
      <c r="AD1402" s="30"/>
      <c r="AE1402" s="13"/>
      <c r="AF1402" s="13"/>
      <c r="AG1402" s="13"/>
      <c r="AH1402" s="13"/>
      <c r="AI1402" s="13"/>
      <c r="AJ1402" s="13"/>
      <c r="AK1402" s="13"/>
      <c r="AL1402" s="13"/>
      <c r="AM1402" s="13"/>
      <c r="AN1402" s="30"/>
      <c r="AO1402" s="31"/>
      <c r="AP1402" s="39"/>
      <c r="AQ1402" s="39"/>
      <c r="AR1402" s="31"/>
      <c r="AS1402" s="39"/>
      <c r="AT1402" s="39"/>
      <c r="AU1402" s="39"/>
      <c r="AV1402" s="39"/>
      <c r="AW1402" s="39"/>
      <c r="AX1402" s="13"/>
      <c r="AY1402" s="13"/>
      <c r="AZ1402" s="13"/>
      <c r="BA1402" s="13"/>
      <c r="BB1402" s="291"/>
      <c r="BC1402" s="302"/>
      <c r="BI1402" s="287"/>
    </row>
    <row r="1403" spans="1:61" s="282" customFormat="1">
      <c r="A1403" s="31"/>
      <c r="B1403" s="31"/>
      <c r="C1403" s="166"/>
      <c r="D1403" s="261"/>
      <c r="E1403" s="261"/>
      <c r="F1403" s="261"/>
      <c r="G1403" s="261"/>
      <c r="H1403" s="261"/>
      <c r="I1403" s="261"/>
      <c r="J1403" s="261"/>
      <c r="K1403" s="261"/>
      <c r="L1403" s="33"/>
      <c r="M1403" s="261"/>
      <c r="N1403" s="638"/>
      <c r="O1403" s="638"/>
      <c r="P1403" s="34"/>
      <c r="Q1403" s="35"/>
      <c r="R1403" s="36"/>
      <c r="S1403" s="37"/>
      <c r="T1403" s="21"/>
      <c r="U1403" s="495"/>
      <c r="V1403" s="38"/>
      <c r="W1403" s="21"/>
      <c r="X1403" s="21"/>
      <c r="Y1403" s="21"/>
      <c r="Z1403" s="779"/>
      <c r="AA1403" s="21"/>
      <c r="AB1403" s="30"/>
      <c r="AC1403" s="30"/>
      <c r="AD1403" s="30"/>
      <c r="AE1403" s="13"/>
      <c r="AF1403" s="13"/>
      <c r="AG1403" s="13"/>
      <c r="AH1403" s="13"/>
      <c r="AI1403" s="13"/>
      <c r="AJ1403" s="13"/>
      <c r="AK1403" s="13"/>
      <c r="AL1403" s="13"/>
      <c r="AM1403" s="13"/>
      <c r="AN1403" s="30"/>
      <c r="AO1403" s="31"/>
      <c r="AP1403" s="39"/>
      <c r="AQ1403" s="39"/>
      <c r="AR1403" s="31"/>
      <c r="AS1403" s="39"/>
      <c r="AT1403" s="39"/>
      <c r="AU1403" s="39"/>
      <c r="AV1403" s="39"/>
      <c r="AW1403" s="39"/>
      <c r="AX1403" s="13"/>
      <c r="AY1403" s="13"/>
      <c r="AZ1403" s="13"/>
      <c r="BA1403" s="13"/>
      <c r="BB1403" s="291"/>
      <c r="BC1403" s="302"/>
      <c r="BI1403" s="287"/>
    </row>
    <row r="1404" spans="1:61" s="282" customFormat="1">
      <c r="A1404" s="31"/>
      <c r="B1404" s="31"/>
      <c r="C1404" s="166"/>
      <c r="D1404" s="261"/>
      <c r="E1404" s="261"/>
      <c r="F1404" s="261"/>
      <c r="G1404" s="261"/>
      <c r="H1404" s="261"/>
      <c r="I1404" s="261"/>
      <c r="J1404" s="261"/>
      <c r="K1404" s="261"/>
      <c r="L1404" s="33"/>
      <c r="M1404" s="261"/>
      <c r="N1404" s="638"/>
      <c r="O1404" s="638"/>
      <c r="P1404" s="34"/>
      <c r="Q1404" s="35"/>
      <c r="R1404" s="36"/>
      <c r="S1404" s="37"/>
      <c r="T1404" s="21"/>
      <c r="U1404" s="495"/>
      <c r="V1404" s="38"/>
      <c r="W1404" s="21"/>
      <c r="X1404" s="21"/>
      <c r="Y1404" s="21"/>
      <c r="Z1404" s="779"/>
      <c r="AA1404" s="21"/>
      <c r="AB1404" s="30"/>
      <c r="AC1404" s="30"/>
      <c r="AD1404" s="30"/>
      <c r="AE1404" s="13"/>
      <c r="AF1404" s="13"/>
      <c r="AG1404" s="13"/>
      <c r="AH1404" s="13"/>
      <c r="AI1404" s="13"/>
      <c r="AJ1404" s="13"/>
      <c r="AK1404" s="13"/>
      <c r="AL1404" s="13"/>
      <c r="AM1404" s="13"/>
      <c r="AN1404" s="30"/>
      <c r="AO1404" s="31"/>
      <c r="AP1404" s="39"/>
      <c r="AQ1404" s="39"/>
      <c r="AR1404" s="31"/>
      <c r="AS1404" s="39"/>
      <c r="AT1404" s="39"/>
      <c r="AU1404" s="39"/>
      <c r="AV1404" s="39"/>
      <c r="AW1404" s="39"/>
      <c r="AX1404" s="13"/>
      <c r="AY1404" s="13"/>
      <c r="AZ1404" s="13"/>
      <c r="BA1404" s="13"/>
      <c r="BB1404" s="291"/>
      <c r="BC1404" s="302"/>
      <c r="BI1404" s="287"/>
    </row>
    <row r="1405" spans="1:61" s="282" customFormat="1">
      <c r="A1405" s="31"/>
      <c r="B1405" s="31"/>
      <c r="C1405" s="166"/>
      <c r="D1405" s="261"/>
      <c r="E1405" s="261"/>
      <c r="F1405" s="261"/>
      <c r="G1405" s="261"/>
      <c r="H1405" s="261"/>
      <c r="I1405" s="261"/>
      <c r="J1405" s="261"/>
      <c r="K1405" s="261"/>
      <c r="L1405" s="33"/>
      <c r="M1405" s="261"/>
      <c r="N1405" s="638"/>
      <c r="O1405" s="638"/>
      <c r="P1405" s="34"/>
      <c r="Q1405" s="35"/>
      <c r="R1405" s="36"/>
      <c r="S1405" s="37"/>
      <c r="T1405" s="21"/>
      <c r="U1405" s="495"/>
      <c r="V1405" s="38"/>
      <c r="W1405" s="21"/>
      <c r="X1405" s="21"/>
      <c r="Y1405" s="21"/>
      <c r="Z1405" s="779"/>
      <c r="AA1405" s="21"/>
      <c r="AB1405" s="30"/>
      <c r="AC1405" s="30"/>
      <c r="AD1405" s="30"/>
      <c r="AE1405" s="13"/>
      <c r="AF1405" s="13"/>
      <c r="AG1405" s="13"/>
      <c r="AH1405" s="13"/>
      <c r="AI1405" s="13"/>
      <c r="AJ1405" s="13"/>
      <c r="AK1405" s="13"/>
      <c r="AL1405" s="13"/>
      <c r="AM1405" s="13"/>
      <c r="AN1405" s="30"/>
      <c r="AO1405" s="31"/>
      <c r="AP1405" s="39"/>
      <c r="AQ1405" s="39"/>
      <c r="AR1405" s="31"/>
      <c r="AS1405" s="39"/>
      <c r="AT1405" s="39"/>
      <c r="AU1405" s="39"/>
      <c r="AV1405" s="39"/>
      <c r="AW1405" s="39"/>
      <c r="AX1405" s="13"/>
      <c r="AY1405" s="13"/>
      <c r="AZ1405" s="13"/>
      <c r="BA1405" s="13"/>
      <c r="BB1405" s="291"/>
      <c r="BC1405" s="302"/>
      <c r="BI1405" s="287"/>
    </row>
    <row r="1406" spans="1:61" s="282" customFormat="1">
      <c r="A1406" s="31"/>
      <c r="B1406" s="31"/>
      <c r="C1406" s="166"/>
      <c r="D1406" s="261"/>
      <c r="E1406" s="261"/>
      <c r="F1406" s="261"/>
      <c r="G1406" s="261"/>
      <c r="H1406" s="261"/>
      <c r="I1406" s="261"/>
      <c r="J1406" s="261"/>
      <c r="K1406" s="261"/>
      <c r="L1406" s="33"/>
      <c r="M1406" s="261"/>
      <c r="N1406" s="638"/>
      <c r="O1406" s="638"/>
      <c r="P1406" s="34"/>
      <c r="Q1406" s="35"/>
      <c r="R1406" s="36"/>
      <c r="S1406" s="37"/>
      <c r="T1406" s="21"/>
      <c r="U1406" s="495"/>
      <c r="V1406" s="38"/>
      <c r="W1406" s="21"/>
      <c r="X1406" s="21"/>
      <c r="Y1406" s="21"/>
      <c r="Z1406" s="779"/>
      <c r="AA1406" s="21"/>
      <c r="AB1406" s="30"/>
      <c r="AC1406" s="30"/>
      <c r="AD1406" s="30"/>
      <c r="AE1406" s="13"/>
      <c r="AF1406" s="13"/>
      <c r="AG1406" s="13"/>
      <c r="AH1406" s="13"/>
      <c r="AI1406" s="13"/>
      <c r="AJ1406" s="13"/>
      <c r="AK1406" s="13"/>
      <c r="AL1406" s="13"/>
      <c r="AM1406" s="13"/>
      <c r="AN1406" s="30"/>
      <c r="AO1406" s="31"/>
      <c r="AP1406" s="39"/>
      <c r="AQ1406" s="39"/>
      <c r="AR1406" s="31"/>
      <c r="AS1406" s="39"/>
      <c r="AT1406" s="39"/>
      <c r="AU1406" s="39"/>
      <c r="AV1406" s="39"/>
      <c r="AW1406" s="39"/>
      <c r="AX1406" s="13"/>
      <c r="AY1406" s="13"/>
      <c r="AZ1406" s="13"/>
      <c r="BA1406" s="13"/>
      <c r="BB1406" s="291"/>
      <c r="BC1406" s="302"/>
      <c r="BI1406" s="287"/>
    </row>
    <row r="1407" spans="1:61" s="282" customFormat="1">
      <c r="A1407" s="31"/>
      <c r="B1407" s="31"/>
      <c r="C1407" s="166"/>
      <c r="D1407" s="261"/>
      <c r="E1407" s="261"/>
      <c r="F1407" s="261"/>
      <c r="G1407" s="261"/>
      <c r="H1407" s="261"/>
      <c r="I1407" s="261"/>
      <c r="J1407" s="261"/>
      <c r="K1407" s="261"/>
      <c r="L1407" s="33"/>
      <c r="M1407" s="261"/>
      <c r="N1407" s="638"/>
      <c r="O1407" s="638"/>
      <c r="P1407" s="34"/>
      <c r="Q1407" s="35"/>
      <c r="R1407" s="36"/>
      <c r="S1407" s="37"/>
      <c r="T1407" s="21"/>
      <c r="U1407" s="495"/>
      <c r="V1407" s="38"/>
      <c r="W1407" s="21"/>
      <c r="X1407" s="21"/>
      <c r="Y1407" s="21"/>
      <c r="Z1407" s="779"/>
      <c r="AA1407" s="21"/>
      <c r="AB1407" s="30"/>
      <c r="AC1407" s="30"/>
      <c r="AD1407" s="30"/>
      <c r="AE1407" s="13"/>
      <c r="AF1407" s="13"/>
      <c r="AG1407" s="13"/>
      <c r="AH1407" s="13"/>
      <c r="AI1407" s="13"/>
      <c r="AJ1407" s="13"/>
      <c r="AK1407" s="13"/>
      <c r="AL1407" s="13"/>
      <c r="AM1407" s="13"/>
      <c r="AN1407" s="30"/>
      <c r="AO1407" s="31"/>
      <c r="AP1407" s="39"/>
      <c r="AQ1407" s="39"/>
      <c r="AR1407" s="31"/>
      <c r="AS1407" s="39"/>
      <c r="AT1407" s="39"/>
      <c r="AU1407" s="39"/>
      <c r="AV1407" s="39"/>
      <c r="AW1407" s="39"/>
      <c r="AX1407" s="13"/>
      <c r="AY1407" s="13"/>
      <c r="AZ1407" s="13"/>
      <c r="BA1407" s="13"/>
      <c r="BB1407" s="291"/>
      <c r="BC1407" s="302"/>
      <c r="BI1407" s="287"/>
    </row>
    <row r="1408" spans="1:61" s="282" customFormat="1">
      <c r="A1408" s="31"/>
      <c r="B1408" s="31"/>
      <c r="C1408" s="166"/>
      <c r="D1408" s="261"/>
      <c r="E1408" s="261"/>
      <c r="F1408" s="261"/>
      <c r="G1408" s="261"/>
      <c r="H1408" s="261"/>
      <c r="I1408" s="261"/>
      <c r="J1408" s="261"/>
      <c r="K1408" s="261"/>
      <c r="L1408" s="33"/>
      <c r="M1408" s="261"/>
      <c r="N1408" s="638"/>
      <c r="O1408" s="638"/>
      <c r="P1408" s="34"/>
      <c r="Q1408" s="35"/>
      <c r="R1408" s="36"/>
      <c r="S1408" s="37"/>
      <c r="T1408" s="21"/>
      <c r="U1408" s="495"/>
      <c r="V1408" s="38"/>
      <c r="W1408" s="21"/>
      <c r="X1408" s="21"/>
      <c r="Y1408" s="21"/>
      <c r="Z1408" s="779"/>
      <c r="AA1408" s="21"/>
      <c r="AB1408" s="30"/>
      <c r="AC1408" s="30"/>
      <c r="AD1408" s="30"/>
      <c r="AE1408" s="13"/>
      <c r="AF1408" s="13"/>
      <c r="AG1408" s="13"/>
      <c r="AH1408" s="13"/>
      <c r="AI1408" s="13"/>
      <c r="AJ1408" s="13"/>
      <c r="AK1408" s="13"/>
      <c r="AL1408" s="13"/>
      <c r="AM1408" s="13"/>
      <c r="AN1408" s="30"/>
      <c r="AO1408" s="31"/>
      <c r="AP1408" s="39"/>
      <c r="AQ1408" s="39"/>
      <c r="AR1408" s="31"/>
      <c r="AS1408" s="39"/>
      <c r="AT1408" s="39"/>
      <c r="AU1408" s="39"/>
      <c r="AV1408" s="39"/>
      <c r="AW1408" s="39"/>
      <c r="AX1408" s="13"/>
      <c r="AY1408" s="13"/>
      <c r="AZ1408" s="13"/>
      <c r="BA1408" s="13"/>
      <c r="BB1408" s="291"/>
      <c r="BC1408" s="302"/>
      <c r="BI1408" s="287"/>
    </row>
    <row r="1409" spans="1:61" s="282" customFormat="1">
      <c r="A1409" s="31"/>
      <c r="B1409" s="31"/>
      <c r="C1409" s="166"/>
      <c r="D1409" s="261"/>
      <c r="E1409" s="261"/>
      <c r="F1409" s="261"/>
      <c r="G1409" s="261"/>
      <c r="H1409" s="261"/>
      <c r="I1409" s="261"/>
      <c r="J1409" s="261"/>
      <c r="K1409" s="261"/>
      <c r="L1409" s="33"/>
      <c r="M1409" s="261"/>
      <c r="N1409" s="638"/>
      <c r="O1409" s="638"/>
      <c r="P1409" s="34"/>
      <c r="Q1409" s="35"/>
      <c r="R1409" s="36"/>
      <c r="S1409" s="37"/>
      <c r="T1409" s="21"/>
      <c r="U1409" s="495"/>
      <c r="V1409" s="38"/>
      <c r="W1409" s="21"/>
      <c r="X1409" s="21"/>
      <c r="Y1409" s="21"/>
      <c r="Z1409" s="779"/>
      <c r="AA1409" s="21"/>
      <c r="AB1409" s="30"/>
      <c r="AC1409" s="30"/>
      <c r="AD1409" s="30"/>
      <c r="AE1409" s="13"/>
      <c r="AF1409" s="13"/>
      <c r="AG1409" s="13"/>
      <c r="AH1409" s="13"/>
      <c r="AI1409" s="13"/>
      <c r="AJ1409" s="13"/>
      <c r="AK1409" s="13"/>
      <c r="AL1409" s="13"/>
      <c r="AM1409" s="13"/>
      <c r="AN1409" s="30"/>
      <c r="AO1409" s="31"/>
      <c r="AP1409" s="39"/>
      <c r="AQ1409" s="39"/>
      <c r="AR1409" s="31"/>
      <c r="AS1409" s="39"/>
      <c r="AT1409" s="39"/>
      <c r="AU1409" s="39"/>
      <c r="AV1409" s="39"/>
      <c r="AW1409" s="39"/>
      <c r="AX1409" s="13"/>
      <c r="AY1409" s="13"/>
      <c r="AZ1409" s="13"/>
      <c r="BA1409" s="13"/>
      <c r="BB1409" s="291"/>
      <c r="BC1409" s="302"/>
      <c r="BI1409" s="287"/>
    </row>
    <row r="1410" spans="1:61" s="282" customFormat="1">
      <c r="A1410" s="31"/>
      <c r="B1410" s="31"/>
      <c r="C1410" s="166"/>
      <c r="D1410" s="261"/>
      <c r="E1410" s="261"/>
      <c r="F1410" s="261"/>
      <c r="G1410" s="261"/>
      <c r="H1410" s="261"/>
      <c r="I1410" s="261"/>
      <c r="J1410" s="261"/>
      <c r="K1410" s="261"/>
      <c r="L1410" s="33"/>
      <c r="M1410" s="261"/>
      <c r="N1410" s="638"/>
      <c r="O1410" s="638"/>
      <c r="P1410" s="34"/>
      <c r="Q1410" s="35"/>
      <c r="R1410" s="36"/>
      <c r="S1410" s="37"/>
      <c r="T1410" s="21"/>
      <c r="U1410" s="495"/>
      <c r="V1410" s="38"/>
      <c r="W1410" s="21"/>
      <c r="X1410" s="21"/>
      <c r="Y1410" s="21"/>
      <c r="Z1410" s="779"/>
      <c r="AA1410" s="21"/>
      <c r="AB1410" s="30"/>
      <c r="AC1410" s="30"/>
      <c r="AD1410" s="30"/>
      <c r="AE1410" s="13"/>
      <c r="AF1410" s="13"/>
      <c r="AG1410" s="13"/>
      <c r="AH1410" s="13"/>
      <c r="AI1410" s="13"/>
      <c r="AJ1410" s="13"/>
      <c r="AK1410" s="13"/>
      <c r="AL1410" s="13"/>
      <c r="AM1410" s="13"/>
      <c r="AN1410" s="30"/>
      <c r="AO1410" s="31"/>
      <c r="AP1410" s="39"/>
      <c r="AQ1410" s="39"/>
      <c r="AR1410" s="31"/>
      <c r="AS1410" s="39"/>
      <c r="AT1410" s="39"/>
      <c r="AU1410" s="39"/>
      <c r="AV1410" s="39"/>
      <c r="AW1410" s="39"/>
      <c r="AX1410" s="13"/>
      <c r="AY1410" s="13"/>
      <c r="AZ1410" s="13"/>
      <c r="BA1410" s="13"/>
      <c r="BB1410" s="291"/>
      <c r="BC1410" s="302"/>
      <c r="BI1410" s="287"/>
    </row>
    <row r="1411" spans="1:61" s="282" customFormat="1">
      <c r="A1411" s="31"/>
      <c r="B1411" s="31"/>
      <c r="C1411" s="166"/>
      <c r="D1411" s="261"/>
      <c r="E1411" s="261"/>
      <c r="F1411" s="261"/>
      <c r="G1411" s="261"/>
      <c r="H1411" s="261"/>
      <c r="I1411" s="261"/>
      <c r="J1411" s="261"/>
      <c r="K1411" s="261"/>
      <c r="L1411" s="33"/>
      <c r="M1411" s="261"/>
      <c r="N1411" s="638"/>
      <c r="O1411" s="638"/>
      <c r="P1411" s="34"/>
      <c r="Q1411" s="35"/>
      <c r="R1411" s="36"/>
      <c r="S1411" s="37"/>
      <c r="T1411" s="21"/>
      <c r="U1411" s="495"/>
      <c r="V1411" s="38"/>
      <c r="W1411" s="21"/>
      <c r="X1411" s="21"/>
      <c r="Y1411" s="21"/>
      <c r="Z1411" s="779"/>
      <c r="AA1411" s="21"/>
      <c r="AB1411" s="30"/>
      <c r="AC1411" s="30"/>
      <c r="AD1411" s="30"/>
      <c r="AE1411" s="13"/>
      <c r="AF1411" s="13"/>
      <c r="AG1411" s="13"/>
      <c r="AH1411" s="13"/>
      <c r="AI1411" s="13"/>
      <c r="AJ1411" s="13"/>
      <c r="AK1411" s="13"/>
      <c r="AL1411" s="13"/>
      <c r="AM1411" s="13"/>
      <c r="AN1411" s="30"/>
      <c r="AO1411" s="31"/>
      <c r="AP1411" s="39"/>
      <c r="AQ1411" s="39"/>
      <c r="AR1411" s="31"/>
      <c r="AS1411" s="39"/>
      <c r="AT1411" s="39"/>
      <c r="AU1411" s="39"/>
      <c r="AV1411" s="39"/>
      <c r="AW1411" s="39"/>
      <c r="AX1411" s="13"/>
      <c r="AY1411" s="13"/>
      <c r="AZ1411" s="13"/>
      <c r="BA1411" s="13"/>
      <c r="BB1411" s="291"/>
      <c r="BC1411" s="302"/>
      <c r="BI1411" s="287"/>
    </row>
    <row r="1412" spans="1:61" s="282" customFormat="1">
      <c r="A1412" s="31"/>
      <c r="B1412" s="31"/>
      <c r="C1412" s="166"/>
      <c r="D1412" s="261"/>
      <c r="E1412" s="261"/>
      <c r="F1412" s="261"/>
      <c r="G1412" s="261"/>
      <c r="H1412" s="261"/>
      <c r="I1412" s="261"/>
      <c r="J1412" s="261"/>
      <c r="K1412" s="261"/>
      <c r="L1412" s="33"/>
      <c r="M1412" s="261"/>
      <c r="N1412" s="638"/>
      <c r="O1412" s="638"/>
      <c r="P1412" s="34"/>
      <c r="Q1412" s="35"/>
      <c r="R1412" s="36"/>
      <c r="S1412" s="37"/>
      <c r="T1412" s="21"/>
      <c r="U1412" s="495"/>
      <c r="V1412" s="38"/>
      <c r="W1412" s="21"/>
      <c r="X1412" s="21"/>
      <c r="Y1412" s="21"/>
      <c r="Z1412" s="779"/>
      <c r="AA1412" s="21"/>
      <c r="AB1412" s="30"/>
      <c r="AC1412" s="30"/>
      <c r="AD1412" s="30"/>
      <c r="AE1412" s="13"/>
      <c r="AF1412" s="13"/>
      <c r="AG1412" s="13"/>
      <c r="AH1412" s="13"/>
      <c r="AI1412" s="13"/>
      <c r="AJ1412" s="13"/>
      <c r="AK1412" s="13"/>
      <c r="AL1412" s="13"/>
      <c r="AM1412" s="13"/>
      <c r="AN1412" s="30"/>
      <c r="AO1412" s="31"/>
      <c r="AP1412" s="39"/>
      <c r="AQ1412" s="39"/>
      <c r="AR1412" s="31"/>
      <c r="AS1412" s="39"/>
      <c r="AT1412" s="39"/>
      <c r="AU1412" s="39"/>
      <c r="AV1412" s="39"/>
      <c r="AW1412" s="39"/>
      <c r="AX1412" s="13"/>
      <c r="AY1412" s="13"/>
      <c r="AZ1412" s="13"/>
      <c r="BA1412" s="13"/>
      <c r="BB1412" s="291"/>
      <c r="BC1412" s="302"/>
      <c r="BI1412" s="287"/>
    </row>
    <row r="1413" spans="1:61" s="282" customFormat="1">
      <c r="A1413" s="31"/>
      <c r="B1413" s="31"/>
      <c r="C1413" s="166"/>
      <c r="D1413" s="261"/>
      <c r="E1413" s="261"/>
      <c r="F1413" s="261"/>
      <c r="G1413" s="261"/>
      <c r="H1413" s="261"/>
      <c r="I1413" s="261"/>
      <c r="J1413" s="261"/>
      <c r="K1413" s="261"/>
      <c r="L1413" s="33"/>
      <c r="M1413" s="261"/>
      <c r="N1413" s="638"/>
      <c r="O1413" s="638"/>
      <c r="P1413" s="34"/>
      <c r="Q1413" s="35"/>
      <c r="R1413" s="36"/>
      <c r="S1413" s="37"/>
      <c r="T1413" s="21"/>
      <c r="U1413" s="495"/>
      <c r="V1413" s="38"/>
      <c r="W1413" s="21"/>
      <c r="X1413" s="21"/>
      <c r="Y1413" s="21"/>
      <c r="Z1413" s="779"/>
      <c r="AA1413" s="21"/>
      <c r="AB1413" s="30"/>
      <c r="AC1413" s="30"/>
      <c r="AD1413" s="30"/>
      <c r="AE1413" s="13"/>
      <c r="AF1413" s="13"/>
      <c r="AG1413" s="13"/>
      <c r="AH1413" s="13"/>
      <c r="AI1413" s="13"/>
      <c r="AJ1413" s="13"/>
      <c r="AK1413" s="13"/>
      <c r="AL1413" s="13"/>
      <c r="AM1413" s="13"/>
      <c r="AN1413" s="30"/>
      <c r="AO1413" s="31"/>
      <c r="AP1413" s="39"/>
      <c r="AQ1413" s="39"/>
      <c r="AR1413" s="31"/>
      <c r="AS1413" s="39"/>
      <c r="AT1413" s="39"/>
      <c r="AU1413" s="39"/>
      <c r="AV1413" s="39"/>
      <c r="AW1413" s="39"/>
      <c r="AX1413" s="13"/>
      <c r="AY1413" s="13"/>
      <c r="AZ1413" s="13"/>
      <c r="BA1413" s="13"/>
      <c r="BB1413" s="291"/>
      <c r="BC1413" s="302"/>
      <c r="BI1413" s="287"/>
    </row>
    <row r="1414" spans="1:61" s="282" customFormat="1">
      <c r="A1414" s="31"/>
      <c r="B1414" s="31"/>
      <c r="C1414" s="166"/>
      <c r="D1414" s="261"/>
      <c r="E1414" s="261"/>
      <c r="F1414" s="261"/>
      <c r="G1414" s="261"/>
      <c r="H1414" s="261"/>
      <c r="I1414" s="261"/>
      <c r="J1414" s="261"/>
      <c r="K1414" s="261"/>
      <c r="L1414" s="33"/>
      <c r="M1414" s="261"/>
      <c r="N1414" s="638"/>
      <c r="O1414" s="638"/>
      <c r="P1414" s="34"/>
      <c r="Q1414" s="35"/>
      <c r="R1414" s="36"/>
      <c r="S1414" s="37"/>
      <c r="T1414" s="21"/>
      <c r="U1414" s="495"/>
      <c r="V1414" s="38"/>
      <c r="W1414" s="21"/>
      <c r="X1414" s="21"/>
      <c r="Y1414" s="21"/>
      <c r="Z1414" s="779"/>
      <c r="AA1414" s="21"/>
      <c r="AB1414" s="30"/>
      <c r="AC1414" s="30"/>
      <c r="AD1414" s="30"/>
      <c r="AE1414" s="13"/>
      <c r="AF1414" s="13"/>
      <c r="AG1414" s="13"/>
      <c r="AH1414" s="13"/>
      <c r="AI1414" s="13"/>
      <c r="AJ1414" s="13"/>
      <c r="AK1414" s="13"/>
      <c r="AL1414" s="13"/>
      <c r="AM1414" s="13"/>
      <c r="AN1414" s="30"/>
      <c r="AO1414" s="31"/>
      <c r="AP1414" s="39"/>
      <c r="AQ1414" s="39"/>
      <c r="AR1414" s="31"/>
      <c r="AS1414" s="39"/>
      <c r="AT1414" s="39"/>
      <c r="AU1414" s="39"/>
      <c r="AV1414" s="39"/>
      <c r="AW1414" s="39"/>
      <c r="AX1414" s="13"/>
      <c r="AY1414" s="13"/>
      <c r="AZ1414" s="13"/>
      <c r="BA1414" s="13"/>
      <c r="BB1414" s="291"/>
      <c r="BC1414" s="302"/>
      <c r="BI1414" s="287"/>
    </row>
    <row r="1415" spans="1:61" s="282" customFormat="1">
      <c r="A1415" s="31"/>
      <c r="B1415" s="31"/>
      <c r="C1415" s="166"/>
      <c r="D1415" s="261"/>
      <c r="E1415" s="261"/>
      <c r="F1415" s="261"/>
      <c r="G1415" s="261"/>
      <c r="H1415" s="261"/>
      <c r="I1415" s="261"/>
      <c r="J1415" s="261"/>
      <c r="K1415" s="261"/>
      <c r="L1415" s="33"/>
      <c r="M1415" s="261"/>
      <c r="N1415" s="638"/>
      <c r="O1415" s="638"/>
      <c r="P1415" s="34"/>
      <c r="Q1415" s="35"/>
      <c r="R1415" s="36"/>
      <c r="S1415" s="37"/>
      <c r="T1415" s="21"/>
      <c r="U1415" s="495"/>
      <c r="V1415" s="38"/>
      <c r="W1415" s="21"/>
      <c r="X1415" s="21"/>
      <c r="Y1415" s="21"/>
      <c r="Z1415" s="779"/>
      <c r="AA1415" s="21"/>
      <c r="AB1415" s="30"/>
      <c r="AC1415" s="30"/>
      <c r="AD1415" s="30"/>
      <c r="AE1415" s="13"/>
      <c r="AF1415" s="13"/>
      <c r="AG1415" s="13"/>
      <c r="AH1415" s="13"/>
      <c r="AI1415" s="13"/>
      <c r="AJ1415" s="13"/>
      <c r="AK1415" s="13"/>
      <c r="AL1415" s="13"/>
      <c r="AM1415" s="13"/>
      <c r="AN1415" s="30"/>
      <c r="AO1415" s="31"/>
      <c r="AP1415" s="39"/>
      <c r="AQ1415" s="39"/>
      <c r="AR1415" s="31"/>
      <c r="AS1415" s="39"/>
      <c r="AT1415" s="39"/>
      <c r="AU1415" s="39"/>
      <c r="AV1415" s="39"/>
      <c r="AW1415" s="39"/>
      <c r="AX1415" s="13"/>
      <c r="AY1415" s="13"/>
      <c r="AZ1415" s="13"/>
      <c r="BA1415" s="13"/>
      <c r="BB1415" s="291"/>
      <c r="BC1415" s="302"/>
      <c r="BI1415" s="287"/>
    </row>
    <row r="1416" spans="1:61" s="282" customFormat="1">
      <c r="A1416" s="31"/>
      <c r="B1416" s="31"/>
      <c r="C1416" s="166"/>
      <c r="D1416" s="261"/>
      <c r="E1416" s="261"/>
      <c r="F1416" s="261"/>
      <c r="G1416" s="261"/>
      <c r="H1416" s="261"/>
      <c r="I1416" s="261"/>
      <c r="J1416" s="261"/>
      <c r="K1416" s="261"/>
      <c r="L1416" s="33"/>
      <c r="M1416" s="261"/>
      <c r="N1416" s="638"/>
      <c r="O1416" s="638"/>
      <c r="P1416" s="34"/>
      <c r="Q1416" s="35"/>
      <c r="R1416" s="36"/>
      <c r="S1416" s="37"/>
      <c r="T1416" s="21"/>
      <c r="U1416" s="495"/>
      <c r="V1416" s="38"/>
      <c r="W1416" s="21"/>
      <c r="X1416" s="21"/>
      <c r="Y1416" s="21"/>
      <c r="Z1416" s="779"/>
      <c r="AA1416" s="21"/>
      <c r="AB1416" s="30"/>
      <c r="AC1416" s="30"/>
      <c r="AD1416" s="30"/>
      <c r="AE1416" s="13"/>
      <c r="AF1416" s="13"/>
      <c r="AG1416" s="13"/>
      <c r="AH1416" s="13"/>
      <c r="AI1416" s="13"/>
      <c r="AJ1416" s="13"/>
      <c r="AK1416" s="13"/>
      <c r="AL1416" s="13"/>
      <c r="AM1416" s="13"/>
      <c r="AN1416" s="30"/>
      <c r="AO1416" s="31"/>
      <c r="AP1416" s="39"/>
      <c r="AQ1416" s="39"/>
      <c r="AR1416" s="31"/>
      <c r="AS1416" s="39"/>
      <c r="AT1416" s="39"/>
      <c r="AU1416" s="39"/>
      <c r="AV1416" s="39"/>
      <c r="AW1416" s="39"/>
      <c r="AX1416" s="13"/>
      <c r="AY1416" s="13"/>
      <c r="AZ1416" s="13"/>
      <c r="BA1416" s="13"/>
      <c r="BB1416" s="291"/>
      <c r="BC1416" s="302"/>
      <c r="BI1416" s="287"/>
    </row>
    <row r="1417" spans="1:61" s="282" customFormat="1">
      <c r="A1417" s="31"/>
      <c r="B1417" s="31"/>
      <c r="C1417" s="166"/>
      <c r="D1417" s="261"/>
      <c r="E1417" s="261"/>
      <c r="F1417" s="261"/>
      <c r="G1417" s="261"/>
      <c r="H1417" s="261"/>
      <c r="I1417" s="261"/>
      <c r="J1417" s="261"/>
      <c r="K1417" s="261"/>
      <c r="L1417" s="33"/>
      <c r="M1417" s="261"/>
      <c r="N1417" s="638"/>
      <c r="O1417" s="638"/>
      <c r="P1417" s="34"/>
      <c r="Q1417" s="35"/>
      <c r="R1417" s="36"/>
      <c r="S1417" s="37"/>
      <c r="T1417" s="21"/>
      <c r="U1417" s="495"/>
      <c r="V1417" s="38"/>
      <c r="W1417" s="21"/>
      <c r="X1417" s="21"/>
      <c r="Y1417" s="21"/>
      <c r="Z1417" s="779"/>
      <c r="AA1417" s="21"/>
      <c r="AB1417" s="30"/>
      <c r="AC1417" s="30"/>
      <c r="AD1417" s="30"/>
      <c r="AE1417" s="13"/>
      <c r="AF1417" s="13"/>
      <c r="AG1417" s="13"/>
      <c r="AH1417" s="13"/>
      <c r="AI1417" s="13"/>
      <c r="AJ1417" s="13"/>
      <c r="AK1417" s="13"/>
      <c r="AL1417" s="13"/>
      <c r="AM1417" s="13"/>
      <c r="AN1417" s="30"/>
      <c r="AO1417" s="31"/>
      <c r="AP1417" s="39"/>
      <c r="AQ1417" s="39"/>
      <c r="AR1417" s="31"/>
      <c r="AS1417" s="39"/>
      <c r="AT1417" s="39"/>
      <c r="AU1417" s="39"/>
      <c r="AV1417" s="39"/>
      <c r="AW1417" s="39"/>
      <c r="AX1417" s="13"/>
      <c r="AY1417" s="13"/>
      <c r="AZ1417" s="13"/>
      <c r="BA1417" s="13"/>
      <c r="BB1417" s="291"/>
      <c r="BC1417" s="302"/>
      <c r="BI1417" s="287"/>
    </row>
    <row r="1418" spans="1:61" s="282" customFormat="1">
      <c r="A1418" s="31"/>
      <c r="B1418" s="31"/>
      <c r="C1418" s="166"/>
      <c r="D1418" s="261"/>
      <c r="E1418" s="261"/>
      <c r="F1418" s="261"/>
      <c r="G1418" s="261"/>
      <c r="H1418" s="261"/>
      <c r="I1418" s="261"/>
      <c r="J1418" s="261"/>
      <c r="K1418" s="261"/>
      <c r="L1418" s="33"/>
      <c r="M1418" s="261"/>
      <c r="N1418" s="638"/>
      <c r="O1418" s="638"/>
      <c r="P1418" s="34"/>
      <c r="Q1418" s="35"/>
      <c r="R1418" s="36"/>
      <c r="S1418" s="37"/>
      <c r="T1418" s="21"/>
      <c r="U1418" s="495"/>
      <c r="V1418" s="38"/>
      <c r="W1418" s="21"/>
      <c r="X1418" s="21"/>
      <c r="Y1418" s="21"/>
      <c r="Z1418" s="779"/>
      <c r="AA1418" s="21"/>
      <c r="AB1418" s="30"/>
      <c r="AC1418" s="30"/>
      <c r="AD1418" s="30"/>
      <c r="AE1418" s="13"/>
      <c r="AF1418" s="13"/>
      <c r="AG1418" s="13"/>
      <c r="AH1418" s="13"/>
      <c r="AI1418" s="13"/>
      <c r="AJ1418" s="13"/>
      <c r="AK1418" s="13"/>
      <c r="AL1418" s="13"/>
      <c r="AM1418" s="13"/>
      <c r="AN1418" s="30"/>
      <c r="AO1418" s="31"/>
      <c r="AP1418" s="39"/>
      <c r="AQ1418" s="39"/>
      <c r="AR1418" s="31"/>
      <c r="AS1418" s="39"/>
      <c r="AT1418" s="39"/>
      <c r="AU1418" s="39"/>
      <c r="AV1418" s="39"/>
      <c r="AW1418" s="39"/>
      <c r="AX1418" s="13"/>
      <c r="AY1418" s="13"/>
      <c r="AZ1418" s="13"/>
      <c r="BA1418" s="13"/>
      <c r="BB1418" s="291"/>
      <c r="BC1418" s="302"/>
      <c r="BI1418" s="287"/>
    </row>
    <row r="1419" spans="1:61" s="282" customFormat="1">
      <c r="A1419" s="31"/>
      <c r="B1419" s="31"/>
      <c r="C1419" s="166"/>
      <c r="D1419" s="261"/>
      <c r="E1419" s="261"/>
      <c r="F1419" s="261"/>
      <c r="G1419" s="261"/>
      <c r="H1419" s="261"/>
      <c r="I1419" s="261"/>
      <c r="J1419" s="261"/>
      <c r="K1419" s="261"/>
      <c r="L1419" s="33"/>
      <c r="M1419" s="261"/>
      <c r="N1419" s="638"/>
      <c r="O1419" s="638"/>
      <c r="P1419" s="34"/>
      <c r="Q1419" s="35"/>
      <c r="R1419" s="36"/>
      <c r="S1419" s="37"/>
      <c r="T1419" s="21"/>
      <c r="U1419" s="495"/>
      <c r="V1419" s="38"/>
      <c r="W1419" s="21"/>
      <c r="X1419" s="21"/>
      <c r="Y1419" s="21"/>
      <c r="Z1419" s="779"/>
      <c r="AA1419" s="21"/>
      <c r="AB1419" s="30"/>
      <c r="AC1419" s="30"/>
      <c r="AD1419" s="30"/>
      <c r="AE1419" s="13"/>
      <c r="AF1419" s="13"/>
      <c r="AG1419" s="13"/>
      <c r="AH1419" s="13"/>
      <c r="AI1419" s="13"/>
      <c r="AJ1419" s="13"/>
      <c r="AK1419" s="13"/>
      <c r="AL1419" s="13"/>
      <c r="AM1419" s="13"/>
      <c r="AN1419" s="30"/>
      <c r="AO1419" s="31"/>
      <c r="AP1419" s="39"/>
      <c r="AQ1419" s="39"/>
      <c r="AR1419" s="31"/>
      <c r="AS1419" s="39"/>
      <c r="AT1419" s="39"/>
      <c r="AU1419" s="39"/>
      <c r="AV1419" s="39"/>
      <c r="AW1419" s="39"/>
      <c r="AX1419" s="13"/>
      <c r="AY1419" s="13"/>
      <c r="AZ1419" s="13"/>
      <c r="BA1419" s="13"/>
      <c r="BB1419" s="291"/>
      <c r="BC1419" s="302"/>
      <c r="BI1419" s="287"/>
    </row>
    <row r="1420" spans="1:61" s="282" customFormat="1">
      <c r="A1420" s="31"/>
      <c r="B1420" s="31"/>
      <c r="C1420" s="166"/>
      <c r="D1420" s="261"/>
      <c r="E1420" s="261"/>
      <c r="F1420" s="261"/>
      <c r="G1420" s="261"/>
      <c r="H1420" s="261"/>
      <c r="I1420" s="261"/>
      <c r="J1420" s="261"/>
      <c r="K1420" s="261"/>
      <c r="L1420" s="33"/>
      <c r="M1420" s="261"/>
      <c r="N1420" s="638"/>
      <c r="O1420" s="638"/>
      <c r="P1420" s="34"/>
      <c r="Q1420" s="35"/>
      <c r="R1420" s="36"/>
      <c r="S1420" s="37"/>
      <c r="T1420" s="21"/>
      <c r="U1420" s="495"/>
      <c r="V1420" s="38"/>
      <c r="W1420" s="21"/>
      <c r="X1420" s="21"/>
      <c r="Y1420" s="21"/>
      <c r="Z1420" s="779"/>
      <c r="AA1420" s="21"/>
      <c r="AB1420" s="30"/>
      <c r="AC1420" s="30"/>
      <c r="AD1420" s="30"/>
      <c r="AE1420" s="13"/>
      <c r="AF1420" s="13"/>
      <c r="AG1420" s="13"/>
      <c r="AH1420" s="13"/>
      <c r="AI1420" s="13"/>
      <c r="AJ1420" s="13"/>
      <c r="AK1420" s="13"/>
      <c r="AL1420" s="13"/>
      <c r="AM1420" s="13"/>
      <c r="AN1420" s="30"/>
      <c r="AO1420" s="31"/>
      <c r="AP1420" s="39"/>
      <c r="AQ1420" s="39"/>
      <c r="AR1420" s="31"/>
      <c r="AS1420" s="39"/>
      <c r="AT1420" s="39"/>
      <c r="AU1420" s="39"/>
      <c r="AV1420" s="39"/>
      <c r="AW1420" s="39"/>
      <c r="AX1420" s="13"/>
      <c r="AY1420" s="13"/>
      <c r="AZ1420" s="13"/>
      <c r="BA1420" s="13"/>
      <c r="BB1420" s="291"/>
      <c r="BC1420" s="302"/>
      <c r="BI1420" s="287"/>
    </row>
    <row r="1421" spans="1:61" s="282" customFormat="1">
      <c r="A1421" s="31"/>
      <c r="B1421" s="31"/>
      <c r="C1421" s="166"/>
      <c r="D1421" s="261"/>
      <c r="E1421" s="261"/>
      <c r="F1421" s="261"/>
      <c r="G1421" s="261"/>
      <c r="H1421" s="261"/>
      <c r="I1421" s="261"/>
      <c r="J1421" s="261"/>
      <c r="K1421" s="261"/>
      <c r="L1421" s="33"/>
      <c r="M1421" s="261"/>
      <c r="N1421" s="638"/>
      <c r="O1421" s="638"/>
      <c r="P1421" s="34"/>
      <c r="Q1421" s="35"/>
      <c r="R1421" s="36"/>
      <c r="S1421" s="37"/>
      <c r="T1421" s="21"/>
      <c r="U1421" s="495"/>
      <c r="V1421" s="38"/>
      <c r="W1421" s="21"/>
      <c r="X1421" s="21"/>
      <c r="Y1421" s="21"/>
      <c r="Z1421" s="779"/>
      <c r="AA1421" s="21"/>
      <c r="AB1421" s="30"/>
      <c r="AC1421" s="30"/>
      <c r="AD1421" s="30"/>
      <c r="AE1421" s="13"/>
      <c r="AF1421" s="13"/>
      <c r="AG1421" s="13"/>
      <c r="AH1421" s="13"/>
      <c r="AI1421" s="13"/>
      <c r="AJ1421" s="13"/>
      <c r="AK1421" s="13"/>
      <c r="AL1421" s="13"/>
      <c r="AM1421" s="13"/>
      <c r="AN1421" s="30"/>
      <c r="AO1421" s="31"/>
      <c r="AP1421" s="39"/>
      <c r="AQ1421" s="39"/>
      <c r="AR1421" s="31"/>
      <c r="AS1421" s="39"/>
      <c r="AT1421" s="39"/>
      <c r="AU1421" s="39"/>
      <c r="AV1421" s="39"/>
      <c r="AW1421" s="39"/>
      <c r="AX1421" s="13"/>
      <c r="AY1421" s="13"/>
      <c r="AZ1421" s="13"/>
      <c r="BA1421" s="13"/>
      <c r="BB1421" s="291"/>
      <c r="BC1421" s="302"/>
      <c r="BI1421" s="287"/>
    </row>
    <row r="1422" spans="1:61" s="282" customFormat="1">
      <c r="A1422" s="31"/>
      <c r="B1422" s="31"/>
      <c r="C1422" s="166"/>
      <c r="D1422" s="261"/>
      <c r="E1422" s="261"/>
      <c r="F1422" s="261"/>
      <c r="G1422" s="261"/>
      <c r="H1422" s="261"/>
      <c r="I1422" s="261"/>
      <c r="J1422" s="261"/>
      <c r="K1422" s="261"/>
      <c r="L1422" s="33"/>
      <c r="M1422" s="261"/>
      <c r="N1422" s="638"/>
      <c r="O1422" s="638"/>
      <c r="P1422" s="34"/>
      <c r="Q1422" s="35"/>
      <c r="R1422" s="36"/>
      <c r="S1422" s="37"/>
      <c r="T1422" s="21"/>
      <c r="U1422" s="495"/>
      <c r="V1422" s="38"/>
      <c r="W1422" s="21"/>
      <c r="X1422" s="21"/>
      <c r="Y1422" s="21"/>
      <c r="Z1422" s="779"/>
      <c r="AA1422" s="21"/>
      <c r="AB1422" s="30"/>
      <c r="AC1422" s="30"/>
      <c r="AD1422" s="30"/>
      <c r="AE1422" s="13"/>
      <c r="AF1422" s="13"/>
      <c r="AG1422" s="13"/>
      <c r="AH1422" s="13"/>
      <c r="AI1422" s="13"/>
      <c r="AJ1422" s="13"/>
      <c r="AK1422" s="13"/>
      <c r="AL1422" s="13"/>
      <c r="AM1422" s="13"/>
      <c r="AN1422" s="30"/>
      <c r="AO1422" s="31"/>
      <c r="AP1422" s="39"/>
      <c r="AQ1422" s="39"/>
      <c r="AR1422" s="31"/>
      <c r="AS1422" s="39"/>
      <c r="AT1422" s="39"/>
      <c r="AU1422" s="39"/>
      <c r="AV1422" s="39"/>
      <c r="AW1422" s="39"/>
      <c r="AX1422" s="13"/>
      <c r="AY1422" s="13"/>
      <c r="AZ1422" s="13"/>
      <c r="BA1422" s="13"/>
      <c r="BB1422" s="291"/>
      <c r="BC1422" s="302"/>
      <c r="BI1422" s="287"/>
    </row>
    <row r="1423" spans="1:61" s="282" customFormat="1">
      <c r="A1423" s="31"/>
      <c r="B1423" s="31"/>
      <c r="C1423" s="166"/>
      <c r="D1423" s="261"/>
      <c r="E1423" s="261"/>
      <c r="F1423" s="261"/>
      <c r="G1423" s="261"/>
      <c r="H1423" s="261"/>
      <c r="I1423" s="261"/>
      <c r="J1423" s="261"/>
      <c r="K1423" s="261"/>
      <c r="L1423" s="33"/>
      <c r="M1423" s="261"/>
      <c r="N1423" s="638"/>
      <c r="O1423" s="638"/>
      <c r="P1423" s="34"/>
      <c r="Q1423" s="35"/>
      <c r="R1423" s="36"/>
      <c r="S1423" s="37"/>
      <c r="T1423" s="21"/>
      <c r="U1423" s="495"/>
      <c r="V1423" s="38"/>
      <c r="W1423" s="21"/>
      <c r="X1423" s="21"/>
      <c r="Y1423" s="21"/>
      <c r="Z1423" s="779"/>
      <c r="AA1423" s="21"/>
      <c r="AB1423" s="30"/>
      <c r="AC1423" s="30"/>
      <c r="AD1423" s="30"/>
      <c r="AE1423" s="13"/>
      <c r="AF1423" s="13"/>
      <c r="AG1423" s="13"/>
      <c r="AH1423" s="13"/>
      <c r="AI1423" s="13"/>
      <c r="AJ1423" s="13"/>
      <c r="AK1423" s="13"/>
      <c r="AL1423" s="13"/>
      <c r="AM1423" s="13"/>
      <c r="AN1423" s="30"/>
      <c r="AO1423" s="31"/>
      <c r="AP1423" s="39"/>
      <c r="AQ1423" s="39"/>
      <c r="AR1423" s="31"/>
      <c r="AS1423" s="39"/>
      <c r="AT1423" s="39"/>
      <c r="AU1423" s="39"/>
      <c r="AV1423" s="39"/>
      <c r="AW1423" s="39"/>
      <c r="AX1423" s="13"/>
      <c r="AY1423" s="13"/>
      <c r="AZ1423" s="13"/>
      <c r="BA1423" s="13"/>
      <c r="BB1423" s="291"/>
      <c r="BC1423" s="302"/>
      <c r="BI1423" s="287"/>
    </row>
    <row r="1424" spans="1:61" s="282" customFormat="1">
      <c r="A1424" s="31"/>
      <c r="B1424" s="31"/>
      <c r="C1424" s="166"/>
      <c r="D1424" s="261"/>
      <c r="E1424" s="261"/>
      <c r="F1424" s="261"/>
      <c r="G1424" s="261"/>
      <c r="H1424" s="261"/>
      <c r="I1424" s="261"/>
      <c r="J1424" s="261"/>
      <c r="K1424" s="261"/>
      <c r="L1424" s="33"/>
      <c r="M1424" s="261"/>
      <c r="N1424" s="638"/>
      <c r="O1424" s="638"/>
      <c r="P1424" s="34"/>
      <c r="Q1424" s="35"/>
      <c r="R1424" s="36"/>
      <c r="S1424" s="37"/>
      <c r="T1424" s="21"/>
      <c r="U1424" s="495"/>
      <c r="V1424" s="38"/>
      <c r="W1424" s="21"/>
      <c r="X1424" s="21"/>
      <c r="Y1424" s="21"/>
      <c r="Z1424" s="779"/>
      <c r="AA1424" s="21"/>
      <c r="AB1424" s="30"/>
      <c r="AC1424" s="30"/>
      <c r="AD1424" s="30"/>
      <c r="AE1424" s="13"/>
      <c r="AF1424" s="13"/>
      <c r="AG1424" s="13"/>
      <c r="AH1424" s="13"/>
      <c r="AI1424" s="13"/>
      <c r="AJ1424" s="13"/>
      <c r="AK1424" s="13"/>
      <c r="AL1424" s="13"/>
      <c r="AM1424" s="13"/>
      <c r="AN1424" s="30"/>
      <c r="AO1424" s="31"/>
      <c r="AP1424" s="39"/>
      <c r="AQ1424" s="39"/>
      <c r="AR1424" s="31"/>
      <c r="AS1424" s="39"/>
      <c r="AT1424" s="39"/>
      <c r="AU1424" s="39"/>
      <c r="AV1424" s="39"/>
      <c r="AW1424" s="39"/>
      <c r="AX1424" s="13"/>
      <c r="AY1424" s="13"/>
      <c r="AZ1424" s="13"/>
      <c r="BA1424" s="13"/>
      <c r="BB1424" s="291"/>
      <c r="BC1424" s="302"/>
      <c r="BI1424" s="287"/>
    </row>
    <row r="1425" spans="1:61" s="282" customFormat="1">
      <c r="A1425" s="31"/>
      <c r="B1425" s="31"/>
      <c r="C1425" s="166"/>
      <c r="D1425" s="261"/>
      <c r="E1425" s="261"/>
      <c r="F1425" s="261"/>
      <c r="G1425" s="261"/>
      <c r="H1425" s="261"/>
      <c r="I1425" s="261"/>
      <c r="J1425" s="261"/>
      <c r="K1425" s="261"/>
      <c r="L1425" s="33"/>
      <c r="M1425" s="261"/>
      <c r="N1425" s="638"/>
      <c r="O1425" s="638"/>
      <c r="P1425" s="34"/>
      <c r="Q1425" s="35"/>
      <c r="R1425" s="36"/>
      <c r="S1425" s="37"/>
      <c r="T1425" s="21"/>
      <c r="U1425" s="495"/>
      <c r="V1425" s="38"/>
      <c r="W1425" s="21"/>
      <c r="X1425" s="21"/>
      <c r="Y1425" s="21"/>
      <c r="Z1425" s="779"/>
      <c r="AA1425" s="21"/>
      <c r="AB1425" s="30"/>
      <c r="AC1425" s="30"/>
      <c r="AD1425" s="30"/>
      <c r="AE1425" s="13"/>
      <c r="AF1425" s="13"/>
      <c r="AG1425" s="13"/>
      <c r="AH1425" s="13"/>
      <c r="AI1425" s="13"/>
      <c r="AJ1425" s="13"/>
      <c r="AK1425" s="13"/>
      <c r="AL1425" s="13"/>
      <c r="AM1425" s="13"/>
      <c r="AN1425" s="30"/>
      <c r="AO1425" s="31"/>
      <c r="AP1425" s="39"/>
      <c r="AQ1425" s="39"/>
      <c r="AR1425" s="31"/>
      <c r="AS1425" s="39"/>
      <c r="AT1425" s="39"/>
      <c r="AU1425" s="39"/>
      <c r="AV1425" s="39"/>
      <c r="AW1425" s="39"/>
      <c r="AX1425" s="13"/>
      <c r="AY1425" s="13"/>
      <c r="AZ1425" s="13"/>
      <c r="BA1425" s="13"/>
      <c r="BB1425" s="291"/>
      <c r="BC1425" s="302"/>
      <c r="BI1425" s="287"/>
    </row>
    <row r="1426" spans="1:61" s="282" customFormat="1">
      <c r="A1426" s="31"/>
      <c r="B1426" s="31"/>
      <c r="C1426" s="166"/>
      <c r="D1426" s="261"/>
      <c r="E1426" s="261"/>
      <c r="F1426" s="261"/>
      <c r="G1426" s="261"/>
      <c r="H1426" s="261"/>
      <c r="I1426" s="261"/>
      <c r="J1426" s="261"/>
      <c r="K1426" s="261"/>
      <c r="L1426" s="33"/>
      <c r="M1426" s="261"/>
      <c r="N1426" s="638"/>
      <c r="O1426" s="638"/>
      <c r="P1426" s="34"/>
      <c r="Q1426" s="35"/>
      <c r="R1426" s="36"/>
      <c r="S1426" s="37"/>
      <c r="T1426" s="21"/>
      <c r="U1426" s="495"/>
      <c r="V1426" s="38"/>
      <c r="W1426" s="21"/>
      <c r="X1426" s="21"/>
      <c r="Y1426" s="21"/>
      <c r="Z1426" s="779"/>
      <c r="AA1426" s="21"/>
      <c r="AB1426" s="30"/>
      <c r="AC1426" s="30"/>
      <c r="AD1426" s="30"/>
      <c r="AE1426" s="13"/>
      <c r="AF1426" s="13"/>
      <c r="AG1426" s="13"/>
      <c r="AH1426" s="13"/>
      <c r="AI1426" s="13"/>
      <c r="AJ1426" s="13"/>
      <c r="AK1426" s="13"/>
      <c r="AL1426" s="13"/>
      <c r="AM1426" s="13"/>
      <c r="AN1426" s="30"/>
      <c r="AO1426" s="31"/>
      <c r="AP1426" s="39"/>
      <c r="AQ1426" s="39"/>
      <c r="AR1426" s="31"/>
      <c r="AS1426" s="39"/>
      <c r="AT1426" s="39"/>
      <c r="AU1426" s="39"/>
      <c r="AV1426" s="39"/>
      <c r="AW1426" s="39"/>
      <c r="AX1426" s="13"/>
      <c r="AY1426" s="13"/>
      <c r="AZ1426" s="13"/>
      <c r="BA1426" s="13"/>
      <c r="BB1426" s="291"/>
      <c r="BC1426" s="302"/>
      <c r="BI1426" s="287"/>
    </row>
    <row r="1427" spans="1:61" s="282" customFormat="1">
      <c r="A1427" s="31"/>
      <c r="B1427" s="31"/>
      <c r="C1427" s="166"/>
      <c r="D1427" s="261"/>
      <c r="E1427" s="261"/>
      <c r="F1427" s="261"/>
      <c r="G1427" s="261"/>
      <c r="H1427" s="261"/>
      <c r="I1427" s="261"/>
      <c r="J1427" s="261"/>
      <c r="K1427" s="261"/>
      <c r="L1427" s="33"/>
      <c r="M1427" s="261"/>
      <c r="N1427" s="638"/>
      <c r="O1427" s="638"/>
      <c r="P1427" s="34"/>
      <c r="Q1427" s="35"/>
      <c r="R1427" s="36"/>
      <c r="S1427" s="37"/>
      <c r="T1427" s="21"/>
      <c r="U1427" s="495"/>
      <c r="V1427" s="38"/>
      <c r="W1427" s="21"/>
      <c r="X1427" s="21"/>
      <c r="Y1427" s="21"/>
      <c r="Z1427" s="779"/>
      <c r="AA1427" s="21"/>
      <c r="AB1427" s="30"/>
      <c r="AC1427" s="30"/>
      <c r="AD1427" s="30"/>
      <c r="AE1427" s="13"/>
      <c r="AF1427" s="13"/>
      <c r="AG1427" s="13"/>
      <c r="AH1427" s="13"/>
      <c r="AI1427" s="13"/>
      <c r="AJ1427" s="13"/>
      <c r="AK1427" s="13"/>
      <c r="AL1427" s="13"/>
      <c r="AM1427" s="13"/>
      <c r="AN1427" s="30"/>
      <c r="AO1427" s="31"/>
      <c r="AP1427" s="39"/>
      <c r="AQ1427" s="39"/>
      <c r="AR1427" s="31"/>
      <c r="AS1427" s="39"/>
      <c r="AT1427" s="39"/>
      <c r="AU1427" s="39"/>
      <c r="AV1427" s="39"/>
      <c r="AW1427" s="39"/>
      <c r="AX1427" s="13"/>
      <c r="AY1427" s="13"/>
      <c r="AZ1427" s="13"/>
      <c r="BA1427" s="13"/>
      <c r="BB1427" s="291"/>
      <c r="BC1427" s="302"/>
      <c r="BI1427" s="287"/>
    </row>
    <row r="1428" spans="1:61" s="282" customFormat="1">
      <c r="A1428" s="31"/>
      <c r="B1428" s="31"/>
      <c r="C1428" s="166"/>
      <c r="D1428" s="261"/>
      <c r="E1428" s="261"/>
      <c r="F1428" s="261"/>
      <c r="G1428" s="261"/>
      <c r="H1428" s="261"/>
      <c r="I1428" s="261"/>
      <c r="J1428" s="261"/>
      <c r="K1428" s="261"/>
      <c r="L1428" s="33"/>
      <c r="M1428" s="261"/>
      <c r="N1428" s="638"/>
      <c r="O1428" s="638"/>
      <c r="P1428" s="34"/>
      <c r="Q1428" s="35"/>
      <c r="R1428" s="36"/>
      <c r="S1428" s="37"/>
      <c r="T1428" s="21"/>
      <c r="U1428" s="495"/>
      <c r="V1428" s="38"/>
      <c r="W1428" s="21"/>
      <c r="X1428" s="21"/>
      <c r="Y1428" s="21"/>
      <c r="Z1428" s="779"/>
      <c r="AA1428" s="21"/>
      <c r="AB1428" s="30"/>
      <c r="AC1428" s="30"/>
      <c r="AD1428" s="30"/>
      <c r="AE1428" s="13"/>
      <c r="AF1428" s="13"/>
      <c r="AG1428" s="13"/>
      <c r="AH1428" s="13"/>
      <c r="AI1428" s="13"/>
      <c r="AJ1428" s="13"/>
      <c r="AK1428" s="13"/>
      <c r="AL1428" s="13"/>
      <c r="AM1428" s="13"/>
      <c r="AN1428" s="30"/>
      <c r="AO1428" s="31"/>
      <c r="AP1428" s="39"/>
      <c r="AQ1428" s="39"/>
      <c r="AR1428" s="31"/>
      <c r="AS1428" s="39"/>
      <c r="AT1428" s="39"/>
      <c r="AU1428" s="39"/>
      <c r="AV1428" s="39"/>
      <c r="AW1428" s="39"/>
      <c r="AX1428" s="13"/>
      <c r="AY1428" s="13"/>
      <c r="AZ1428" s="13"/>
      <c r="BA1428" s="13"/>
      <c r="BB1428" s="291"/>
      <c r="BC1428" s="302"/>
      <c r="BI1428" s="287"/>
    </row>
    <row r="1429" spans="1:61" s="282" customFormat="1">
      <c r="A1429" s="31"/>
      <c r="B1429" s="31"/>
      <c r="C1429" s="166"/>
      <c r="D1429" s="261"/>
      <c r="E1429" s="261"/>
      <c r="F1429" s="261"/>
      <c r="G1429" s="261"/>
      <c r="H1429" s="261"/>
      <c r="I1429" s="261"/>
      <c r="J1429" s="261"/>
      <c r="K1429" s="261"/>
      <c r="L1429" s="33"/>
      <c r="M1429" s="261"/>
      <c r="N1429" s="638"/>
      <c r="O1429" s="638"/>
      <c r="P1429" s="34"/>
      <c r="Q1429" s="35"/>
      <c r="R1429" s="36"/>
      <c r="S1429" s="37"/>
      <c r="T1429" s="21"/>
      <c r="U1429" s="495"/>
      <c r="V1429" s="38"/>
      <c r="W1429" s="21"/>
      <c r="X1429" s="21"/>
      <c r="Y1429" s="21"/>
      <c r="Z1429" s="779"/>
      <c r="AA1429" s="21"/>
      <c r="AB1429" s="30"/>
      <c r="AC1429" s="30"/>
      <c r="AD1429" s="30"/>
      <c r="AE1429" s="13"/>
      <c r="AF1429" s="13"/>
      <c r="AG1429" s="13"/>
      <c r="AH1429" s="13"/>
      <c r="AI1429" s="13"/>
      <c r="AJ1429" s="13"/>
      <c r="AK1429" s="13"/>
      <c r="AL1429" s="13"/>
      <c r="AM1429" s="13"/>
      <c r="AN1429" s="30"/>
      <c r="AO1429" s="31"/>
      <c r="AP1429" s="39"/>
      <c r="AQ1429" s="39"/>
      <c r="AR1429" s="31"/>
      <c r="AS1429" s="39"/>
      <c r="AT1429" s="39"/>
      <c r="AU1429" s="39"/>
      <c r="AV1429" s="39"/>
      <c r="AW1429" s="39"/>
      <c r="AX1429" s="13"/>
      <c r="AY1429" s="13"/>
      <c r="AZ1429" s="13"/>
      <c r="BA1429" s="13"/>
      <c r="BB1429" s="291"/>
      <c r="BC1429" s="302"/>
      <c r="BI1429" s="287"/>
    </row>
    <row r="1430" spans="1:61" s="282" customFormat="1">
      <c r="A1430" s="31"/>
      <c r="B1430" s="31"/>
      <c r="C1430" s="166"/>
      <c r="D1430" s="261"/>
      <c r="E1430" s="261"/>
      <c r="F1430" s="261"/>
      <c r="G1430" s="261"/>
      <c r="H1430" s="261"/>
      <c r="I1430" s="261"/>
      <c r="J1430" s="261"/>
      <c r="K1430" s="261"/>
      <c r="L1430" s="33"/>
      <c r="M1430" s="261"/>
      <c r="N1430" s="638"/>
      <c r="O1430" s="638"/>
      <c r="P1430" s="34"/>
      <c r="Q1430" s="35"/>
      <c r="R1430" s="36"/>
      <c r="S1430" s="37"/>
      <c r="T1430" s="21"/>
      <c r="U1430" s="495"/>
      <c r="V1430" s="38"/>
      <c r="W1430" s="21"/>
      <c r="X1430" s="21"/>
      <c r="Y1430" s="21"/>
      <c r="Z1430" s="779"/>
      <c r="AA1430" s="21"/>
      <c r="AB1430" s="30"/>
      <c r="AC1430" s="30"/>
      <c r="AD1430" s="30"/>
      <c r="AE1430" s="13"/>
      <c r="AF1430" s="13"/>
      <c r="AG1430" s="13"/>
      <c r="AH1430" s="13"/>
      <c r="AI1430" s="13"/>
      <c r="AJ1430" s="13"/>
      <c r="AK1430" s="13"/>
      <c r="AL1430" s="13"/>
      <c r="AM1430" s="13"/>
      <c r="AN1430" s="30"/>
      <c r="AO1430" s="31"/>
      <c r="AP1430" s="39"/>
      <c r="AQ1430" s="39"/>
      <c r="AR1430" s="31"/>
      <c r="AS1430" s="39"/>
      <c r="AT1430" s="39"/>
      <c r="AU1430" s="39"/>
      <c r="AV1430" s="39"/>
      <c r="AW1430" s="39"/>
      <c r="AX1430" s="13"/>
      <c r="AY1430" s="13"/>
      <c r="AZ1430" s="13"/>
      <c r="BA1430" s="13"/>
      <c r="BB1430" s="291"/>
      <c r="BC1430" s="302"/>
      <c r="BI1430" s="287"/>
    </row>
    <row r="1431" spans="1:61" s="282" customFormat="1">
      <c r="A1431" s="31"/>
      <c r="B1431" s="31"/>
      <c r="C1431" s="166"/>
      <c r="D1431" s="261"/>
      <c r="E1431" s="261"/>
      <c r="F1431" s="261"/>
      <c r="G1431" s="261"/>
      <c r="H1431" s="261"/>
      <c r="I1431" s="261"/>
      <c r="J1431" s="261"/>
      <c r="K1431" s="261"/>
      <c r="L1431" s="33"/>
      <c r="M1431" s="261"/>
      <c r="N1431" s="638"/>
      <c r="O1431" s="638"/>
      <c r="P1431" s="34"/>
      <c r="Q1431" s="35"/>
      <c r="R1431" s="36"/>
      <c r="S1431" s="37"/>
      <c r="T1431" s="21"/>
      <c r="U1431" s="495"/>
      <c r="V1431" s="38"/>
      <c r="W1431" s="21"/>
      <c r="X1431" s="21"/>
      <c r="Y1431" s="21"/>
      <c r="Z1431" s="779"/>
      <c r="AA1431" s="21"/>
      <c r="AB1431" s="30"/>
      <c r="AC1431" s="30"/>
      <c r="AD1431" s="30"/>
      <c r="AE1431" s="13"/>
      <c r="AF1431" s="13"/>
      <c r="AG1431" s="13"/>
      <c r="AH1431" s="13"/>
      <c r="AI1431" s="13"/>
      <c r="AJ1431" s="13"/>
      <c r="AK1431" s="13"/>
      <c r="AL1431" s="13"/>
      <c r="AM1431" s="13"/>
      <c r="AN1431" s="30"/>
      <c r="AO1431" s="31"/>
      <c r="AP1431" s="39"/>
      <c r="AQ1431" s="39"/>
      <c r="AR1431" s="31"/>
      <c r="AS1431" s="39"/>
      <c r="AT1431" s="39"/>
      <c r="AU1431" s="39"/>
      <c r="AV1431" s="39"/>
      <c r="AW1431" s="39"/>
      <c r="AX1431" s="13"/>
      <c r="AY1431" s="13"/>
      <c r="AZ1431" s="13"/>
      <c r="BA1431" s="13"/>
      <c r="BB1431" s="291"/>
      <c r="BC1431" s="302"/>
      <c r="BI1431" s="287"/>
    </row>
    <row r="1432" spans="1:61" s="282" customFormat="1">
      <c r="A1432" s="31"/>
      <c r="B1432" s="31"/>
      <c r="C1432" s="166"/>
      <c r="D1432" s="261"/>
      <c r="E1432" s="261"/>
      <c r="F1432" s="261"/>
      <c r="G1432" s="261"/>
      <c r="H1432" s="261"/>
      <c r="I1432" s="261"/>
      <c r="J1432" s="261"/>
      <c r="K1432" s="261"/>
      <c r="L1432" s="33"/>
      <c r="M1432" s="261"/>
      <c r="N1432" s="638"/>
      <c r="O1432" s="638"/>
      <c r="P1432" s="34"/>
      <c r="Q1432" s="35"/>
      <c r="R1432" s="36"/>
      <c r="S1432" s="37"/>
      <c r="T1432" s="21"/>
      <c r="U1432" s="495"/>
      <c r="V1432" s="38"/>
      <c r="W1432" s="21"/>
      <c r="X1432" s="21"/>
      <c r="Y1432" s="21"/>
      <c r="Z1432" s="779"/>
      <c r="AA1432" s="21"/>
      <c r="AB1432" s="30"/>
      <c r="AC1432" s="30"/>
      <c r="AD1432" s="30"/>
      <c r="AE1432" s="13"/>
      <c r="AF1432" s="13"/>
      <c r="AG1432" s="13"/>
      <c r="AH1432" s="13"/>
      <c r="AI1432" s="13"/>
      <c r="AJ1432" s="13"/>
      <c r="AK1432" s="13"/>
      <c r="AL1432" s="13"/>
      <c r="AM1432" s="13"/>
      <c r="AN1432" s="30"/>
      <c r="AO1432" s="31"/>
      <c r="AP1432" s="39"/>
      <c r="AQ1432" s="39"/>
      <c r="AR1432" s="31"/>
      <c r="AS1432" s="39"/>
      <c r="AT1432" s="39"/>
      <c r="AU1432" s="39"/>
      <c r="AV1432" s="39"/>
      <c r="AW1432" s="39"/>
      <c r="AX1432" s="13"/>
      <c r="AY1432" s="13"/>
      <c r="AZ1432" s="13"/>
      <c r="BA1432" s="13"/>
      <c r="BB1432" s="291"/>
      <c r="BC1432" s="302"/>
      <c r="BI1432" s="287"/>
    </row>
    <row r="1433" spans="1:61" s="282" customFormat="1">
      <c r="A1433" s="31"/>
      <c r="B1433" s="31"/>
      <c r="C1433" s="166"/>
      <c r="D1433" s="261"/>
      <c r="E1433" s="261"/>
      <c r="F1433" s="261"/>
      <c r="G1433" s="261"/>
      <c r="H1433" s="261"/>
      <c r="I1433" s="261"/>
      <c r="J1433" s="261"/>
      <c r="K1433" s="261"/>
      <c r="L1433" s="33"/>
      <c r="M1433" s="261"/>
      <c r="N1433" s="638"/>
      <c r="O1433" s="638"/>
      <c r="P1433" s="34"/>
      <c r="Q1433" s="35"/>
      <c r="R1433" s="36"/>
      <c r="S1433" s="37"/>
      <c r="T1433" s="21"/>
      <c r="U1433" s="495"/>
      <c r="V1433" s="38"/>
      <c r="W1433" s="21"/>
      <c r="X1433" s="21"/>
      <c r="Y1433" s="21"/>
      <c r="Z1433" s="779"/>
      <c r="AA1433" s="21"/>
      <c r="AB1433" s="30"/>
      <c r="AC1433" s="30"/>
      <c r="AD1433" s="30"/>
      <c r="AE1433" s="13"/>
      <c r="AF1433" s="13"/>
      <c r="AG1433" s="13"/>
      <c r="AH1433" s="13"/>
      <c r="AI1433" s="13"/>
      <c r="AJ1433" s="13"/>
      <c r="AK1433" s="13"/>
      <c r="AL1433" s="13"/>
      <c r="AM1433" s="13"/>
      <c r="AN1433" s="30"/>
      <c r="AO1433" s="31"/>
      <c r="AP1433" s="39"/>
      <c r="AQ1433" s="39"/>
      <c r="AR1433" s="31"/>
      <c r="AS1433" s="39"/>
      <c r="AT1433" s="39"/>
      <c r="AU1433" s="39"/>
      <c r="AV1433" s="39"/>
      <c r="AW1433" s="39"/>
      <c r="AX1433" s="13"/>
      <c r="AY1433" s="13"/>
      <c r="AZ1433" s="13"/>
      <c r="BA1433" s="13"/>
      <c r="BB1433" s="291"/>
      <c r="BC1433" s="302"/>
      <c r="BI1433" s="287"/>
    </row>
    <row r="1434" spans="1:61" s="282" customFormat="1">
      <c r="A1434" s="31"/>
      <c r="B1434" s="31"/>
      <c r="C1434" s="166"/>
      <c r="D1434" s="261"/>
      <c r="E1434" s="261"/>
      <c r="F1434" s="261"/>
      <c r="G1434" s="261"/>
      <c r="H1434" s="261"/>
      <c r="I1434" s="261"/>
      <c r="J1434" s="261"/>
      <c r="K1434" s="261"/>
      <c r="L1434" s="33"/>
      <c r="M1434" s="261"/>
      <c r="N1434" s="638"/>
      <c r="O1434" s="638"/>
      <c r="P1434" s="34"/>
      <c r="Q1434" s="35"/>
      <c r="R1434" s="36"/>
      <c r="S1434" s="37"/>
      <c r="T1434" s="21"/>
      <c r="U1434" s="495"/>
      <c r="V1434" s="38"/>
      <c r="W1434" s="21"/>
      <c r="X1434" s="21"/>
      <c r="Y1434" s="21"/>
      <c r="Z1434" s="779"/>
      <c r="AA1434" s="21"/>
      <c r="AB1434" s="30"/>
      <c r="AC1434" s="30"/>
      <c r="AD1434" s="30"/>
      <c r="AE1434" s="13"/>
      <c r="AF1434" s="13"/>
      <c r="AG1434" s="13"/>
      <c r="AH1434" s="13"/>
      <c r="AI1434" s="13"/>
      <c r="AJ1434" s="13"/>
      <c r="AK1434" s="13"/>
      <c r="AL1434" s="13"/>
      <c r="AM1434" s="13"/>
      <c r="AN1434" s="30"/>
      <c r="AO1434" s="31"/>
      <c r="AP1434" s="39"/>
      <c r="AQ1434" s="39"/>
      <c r="AR1434" s="31"/>
      <c r="AS1434" s="39"/>
      <c r="AT1434" s="39"/>
      <c r="AU1434" s="39"/>
      <c r="AV1434" s="39"/>
      <c r="AW1434" s="39"/>
      <c r="AX1434" s="13"/>
      <c r="AY1434" s="13"/>
      <c r="AZ1434" s="13"/>
      <c r="BA1434" s="13"/>
      <c r="BB1434" s="291"/>
      <c r="BC1434" s="302"/>
      <c r="BI1434" s="287"/>
    </row>
    <row r="1435" spans="1:61" s="282" customFormat="1">
      <c r="A1435" s="31"/>
      <c r="B1435" s="31"/>
      <c r="C1435" s="166"/>
      <c r="D1435" s="261"/>
      <c r="E1435" s="261"/>
      <c r="F1435" s="261"/>
      <c r="G1435" s="261"/>
      <c r="H1435" s="261"/>
      <c r="I1435" s="261"/>
      <c r="J1435" s="261"/>
      <c r="K1435" s="261"/>
      <c r="L1435" s="33"/>
      <c r="M1435" s="261"/>
      <c r="N1435" s="638"/>
      <c r="O1435" s="638"/>
      <c r="P1435" s="34"/>
      <c r="Q1435" s="35"/>
      <c r="R1435" s="36"/>
      <c r="S1435" s="37"/>
      <c r="T1435" s="21"/>
      <c r="U1435" s="495"/>
      <c r="V1435" s="38"/>
      <c r="W1435" s="21"/>
      <c r="X1435" s="21"/>
      <c r="Y1435" s="21"/>
      <c r="Z1435" s="779"/>
      <c r="AA1435" s="21"/>
      <c r="AB1435" s="30"/>
      <c r="AC1435" s="30"/>
      <c r="AD1435" s="30"/>
      <c r="AE1435" s="13"/>
      <c r="AF1435" s="13"/>
      <c r="AG1435" s="13"/>
      <c r="AH1435" s="13"/>
      <c r="AI1435" s="13"/>
      <c r="AJ1435" s="13"/>
      <c r="AK1435" s="13"/>
      <c r="AL1435" s="13"/>
      <c r="AM1435" s="13"/>
      <c r="AN1435" s="30"/>
      <c r="AO1435" s="31"/>
      <c r="AP1435" s="39"/>
      <c r="AQ1435" s="39"/>
      <c r="AR1435" s="31"/>
      <c r="AS1435" s="39"/>
      <c r="AT1435" s="39"/>
      <c r="AU1435" s="39"/>
      <c r="AV1435" s="39"/>
      <c r="AW1435" s="39"/>
      <c r="AX1435" s="13"/>
      <c r="AY1435" s="13"/>
      <c r="AZ1435" s="13"/>
      <c r="BA1435" s="13"/>
      <c r="BB1435" s="291"/>
      <c r="BC1435" s="302"/>
      <c r="BI1435" s="287"/>
    </row>
    <row r="1436" spans="1:61" s="282" customFormat="1">
      <c r="A1436" s="31"/>
      <c r="B1436" s="31"/>
      <c r="C1436" s="166"/>
      <c r="D1436" s="261"/>
      <c r="E1436" s="261"/>
      <c r="F1436" s="261"/>
      <c r="G1436" s="261"/>
      <c r="H1436" s="261"/>
      <c r="I1436" s="261"/>
      <c r="J1436" s="261"/>
      <c r="K1436" s="261"/>
      <c r="L1436" s="33"/>
      <c r="M1436" s="261"/>
      <c r="N1436" s="638"/>
      <c r="O1436" s="638"/>
      <c r="P1436" s="34"/>
      <c r="Q1436" s="35"/>
      <c r="R1436" s="36"/>
      <c r="S1436" s="37"/>
      <c r="T1436" s="21"/>
      <c r="U1436" s="495"/>
      <c r="V1436" s="38"/>
      <c r="W1436" s="21"/>
      <c r="X1436" s="21"/>
      <c r="Y1436" s="21"/>
      <c r="Z1436" s="779"/>
      <c r="AA1436" s="21"/>
      <c r="AB1436" s="30"/>
      <c r="AC1436" s="30"/>
      <c r="AD1436" s="30"/>
      <c r="AE1436" s="13"/>
      <c r="AF1436" s="13"/>
      <c r="AG1436" s="13"/>
      <c r="AH1436" s="13"/>
      <c r="AI1436" s="13"/>
      <c r="AJ1436" s="13"/>
      <c r="AK1436" s="13"/>
      <c r="AL1436" s="13"/>
      <c r="AM1436" s="13"/>
      <c r="AN1436" s="30"/>
      <c r="AO1436" s="31"/>
      <c r="AP1436" s="39"/>
      <c r="AQ1436" s="39"/>
      <c r="AR1436" s="31"/>
      <c r="AS1436" s="39"/>
      <c r="AT1436" s="39"/>
      <c r="AU1436" s="39"/>
      <c r="AV1436" s="39"/>
      <c r="AW1436" s="39"/>
      <c r="AX1436" s="13"/>
      <c r="AY1436" s="13"/>
      <c r="AZ1436" s="13"/>
      <c r="BA1436" s="13"/>
      <c r="BB1436" s="291"/>
      <c r="BC1436" s="302"/>
      <c r="BI1436" s="287"/>
    </row>
    <row r="1437" spans="1:61" s="282" customFormat="1">
      <c r="A1437" s="31"/>
      <c r="B1437" s="31"/>
      <c r="C1437" s="166"/>
      <c r="D1437" s="261"/>
      <c r="E1437" s="261"/>
      <c r="F1437" s="261"/>
      <c r="G1437" s="261"/>
      <c r="H1437" s="261"/>
      <c r="I1437" s="261"/>
      <c r="J1437" s="261"/>
      <c r="K1437" s="261"/>
      <c r="L1437" s="33"/>
      <c r="M1437" s="261"/>
      <c r="N1437" s="638"/>
      <c r="O1437" s="638"/>
      <c r="P1437" s="34"/>
      <c r="Q1437" s="35"/>
      <c r="R1437" s="36"/>
      <c r="S1437" s="37"/>
      <c r="T1437" s="21"/>
      <c r="U1437" s="495"/>
      <c r="V1437" s="38"/>
      <c r="W1437" s="21"/>
      <c r="X1437" s="21"/>
      <c r="Y1437" s="21"/>
      <c r="Z1437" s="779"/>
      <c r="AA1437" s="21"/>
      <c r="AB1437" s="30"/>
      <c r="AC1437" s="30"/>
      <c r="AD1437" s="30"/>
      <c r="AE1437" s="13"/>
      <c r="AF1437" s="13"/>
      <c r="AG1437" s="13"/>
      <c r="AH1437" s="13"/>
      <c r="AI1437" s="13"/>
      <c r="AJ1437" s="13"/>
      <c r="AK1437" s="13"/>
      <c r="AL1437" s="13"/>
      <c r="AM1437" s="13"/>
      <c r="AN1437" s="30"/>
      <c r="AO1437" s="31"/>
      <c r="AP1437" s="39"/>
      <c r="AQ1437" s="39"/>
      <c r="AR1437" s="31"/>
      <c r="AS1437" s="39"/>
      <c r="AT1437" s="39"/>
      <c r="AU1437" s="39"/>
      <c r="AV1437" s="39"/>
      <c r="AW1437" s="39"/>
      <c r="AX1437" s="13"/>
      <c r="AY1437" s="13"/>
      <c r="AZ1437" s="13"/>
      <c r="BA1437" s="13"/>
      <c r="BB1437" s="291"/>
      <c r="BC1437" s="302"/>
      <c r="BI1437" s="287"/>
    </row>
    <row r="1438" spans="1:61" s="282" customFormat="1">
      <c r="A1438" s="31"/>
      <c r="B1438" s="31"/>
      <c r="C1438" s="166"/>
      <c r="D1438" s="261"/>
      <c r="E1438" s="261"/>
      <c r="F1438" s="261"/>
      <c r="G1438" s="261"/>
      <c r="H1438" s="261"/>
      <c r="I1438" s="261"/>
      <c r="J1438" s="261"/>
      <c r="K1438" s="261"/>
      <c r="L1438" s="33"/>
      <c r="M1438" s="261"/>
      <c r="N1438" s="638"/>
      <c r="O1438" s="638"/>
      <c r="P1438" s="34"/>
      <c r="Q1438" s="35"/>
      <c r="R1438" s="36"/>
      <c r="S1438" s="37"/>
      <c r="T1438" s="21"/>
      <c r="U1438" s="495"/>
      <c r="V1438" s="38"/>
      <c r="W1438" s="21"/>
      <c r="X1438" s="21"/>
      <c r="Y1438" s="21"/>
      <c r="Z1438" s="779"/>
      <c r="AA1438" s="21"/>
      <c r="AB1438" s="30"/>
      <c r="AC1438" s="30"/>
      <c r="AD1438" s="30"/>
      <c r="AE1438" s="13"/>
      <c r="AF1438" s="13"/>
      <c r="AG1438" s="13"/>
      <c r="AH1438" s="13"/>
      <c r="AI1438" s="13"/>
      <c r="AJ1438" s="13"/>
      <c r="AK1438" s="13"/>
      <c r="AL1438" s="13"/>
      <c r="AM1438" s="13"/>
      <c r="AN1438" s="30"/>
      <c r="AO1438" s="31"/>
      <c r="AP1438" s="39"/>
      <c r="AQ1438" s="39"/>
      <c r="AR1438" s="31"/>
      <c r="AS1438" s="39"/>
      <c r="AT1438" s="39"/>
      <c r="AU1438" s="39"/>
      <c r="AV1438" s="39"/>
      <c r="AW1438" s="39"/>
      <c r="AX1438" s="13"/>
      <c r="AY1438" s="13"/>
      <c r="AZ1438" s="13"/>
      <c r="BA1438" s="13"/>
      <c r="BB1438" s="291"/>
      <c r="BC1438" s="302"/>
      <c r="BI1438" s="287"/>
    </row>
    <row r="1439" spans="1:61" s="282" customFormat="1">
      <c r="A1439" s="31"/>
      <c r="B1439" s="31"/>
      <c r="C1439" s="166"/>
      <c r="D1439" s="261"/>
      <c r="E1439" s="261"/>
      <c r="F1439" s="261"/>
      <c r="G1439" s="261"/>
      <c r="H1439" s="261"/>
      <c r="I1439" s="261"/>
      <c r="J1439" s="261"/>
      <c r="K1439" s="261"/>
      <c r="L1439" s="33"/>
      <c r="M1439" s="261"/>
      <c r="N1439" s="638"/>
      <c r="O1439" s="638"/>
      <c r="P1439" s="34"/>
      <c r="Q1439" s="35"/>
      <c r="R1439" s="36"/>
      <c r="S1439" s="37"/>
      <c r="T1439" s="21"/>
      <c r="U1439" s="495"/>
      <c r="V1439" s="38"/>
      <c r="W1439" s="21"/>
      <c r="X1439" s="21"/>
      <c r="Y1439" s="21"/>
      <c r="Z1439" s="779"/>
      <c r="AA1439" s="21"/>
      <c r="AB1439" s="30"/>
      <c r="AC1439" s="30"/>
      <c r="AD1439" s="30"/>
      <c r="AE1439" s="13"/>
      <c r="AF1439" s="13"/>
      <c r="AG1439" s="13"/>
      <c r="AH1439" s="13"/>
      <c r="AI1439" s="13"/>
      <c r="AJ1439" s="13"/>
      <c r="AK1439" s="13"/>
      <c r="AL1439" s="13"/>
      <c r="AM1439" s="13"/>
      <c r="AN1439" s="30"/>
      <c r="AO1439" s="31"/>
      <c r="AP1439" s="39"/>
      <c r="AQ1439" s="39"/>
      <c r="AR1439" s="31"/>
      <c r="AS1439" s="39"/>
      <c r="AT1439" s="39"/>
      <c r="AU1439" s="39"/>
      <c r="AV1439" s="39"/>
      <c r="AW1439" s="39"/>
      <c r="AX1439" s="13"/>
      <c r="AY1439" s="13"/>
      <c r="AZ1439" s="13"/>
      <c r="BA1439" s="13"/>
      <c r="BB1439" s="291"/>
      <c r="BC1439" s="302"/>
      <c r="BI1439" s="287"/>
    </row>
    <row r="1440" spans="1:61" s="282" customFormat="1">
      <c r="A1440" s="31"/>
      <c r="B1440" s="31"/>
      <c r="C1440" s="166"/>
      <c r="D1440" s="261"/>
      <c r="E1440" s="261"/>
      <c r="F1440" s="261"/>
      <c r="G1440" s="261"/>
      <c r="H1440" s="261"/>
      <c r="I1440" s="261"/>
      <c r="J1440" s="261"/>
      <c r="K1440" s="261"/>
      <c r="L1440" s="33"/>
      <c r="M1440" s="261"/>
      <c r="N1440" s="638"/>
      <c r="O1440" s="638"/>
      <c r="P1440" s="34"/>
      <c r="Q1440" s="35"/>
      <c r="R1440" s="36"/>
      <c r="S1440" s="37"/>
      <c r="T1440" s="21"/>
      <c r="U1440" s="495"/>
      <c r="V1440" s="38"/>
      <c r="W1440" s="21"/>
      <c r="X1440" s="21"/>
      <c r="Y1440" s="21"/>
      <c r="Z1440" s="779"/>
      <c r="AA1440" s="21"/>
      <c r="AB1440" s="30"/>
      <c r="AC1440" s="30"/>
      <c r="AD1440" s="30"/>
      <c r="AE1440" s="13"/>
      <c r="AF1440" s="13"/>
      <c r="AG1440" s="13"/>
      <c r="AH1440" s="13"/>
      <c r="AI1440" s="13"/>
      <c r="AJ1440" s="13"/>
      <c r="AK1440" s="13"/>
      <c r="AL1440" s="13"/>
      <c r="AM1440" s="13"/>
      <c r="AN1440" s="30"/>
      <c r="AO1440" s="31"/>
      <c r="AP1440" s="39"/>
      <c r="AQ1440" s="39"/>
      <c r="AR1440" s="31"/>
      <c r="AS1440" s="39"/>
      <c r="AT1440" s="39"/>
      <c r="AU1440" s="39"/>
      <c r="AV1440" s="39"/>
      <c r="AW1440" s="39"/>
      <c r="AX1440" s="13"/>
      <c r="AY1440" s="13"/>
      <c r="AZ1440" s="13"/>
      <c r="BA1440" s="13"/>
      <c r="BB1440" s="291"/>
      <c r="BC1440" s="302"/>
      <c r="BI1440" s="287"/>
    </row>
    <row r="1441" spans="1:61" s="282" customFormat="1">
      <c r="A1441" s="31"/>
      <c r="B1441" s="31"/>
      <c r="C1441" s="166"/>
      <c r="D1441" s="261"/>
      <c r="E1441" s="261"/>
      <c r="F1441" s="261"/>
      <c r="G1441" s="261"/>
      <c r="H1441" s="261"/>
      <c r="I1441" s="261"/>
      <c r="J1441" s="261"/>
      <c r="K1441" s="261"/>
      <c r="L1441" s="33"/>
      <c r="M1441" s="261"/>
      <c r="N1441" s="638"/>
      <c r="O1441" s="638"/>
      <c r="P1441" s="34"/>
      <c r="Q1441" s="35"/>
      <c r="R1441" s="36"/>
      <c r="S1441" s="37"/>
      <c r="T1441" s="21"/>
      <c r="U1441" s="495"/>
      <c r="V1441" s="38"/>
      <c r="W1441" s="21"/>
      <c r="X1441" s="21"/>
      <c r="Y1441" s="21"/>
      <c r="Z1441" s="779"/>
      <c r="AA1441" s="21"/>
      <c r="AB1441" s="30"/>
      <c r="AC1441" s="30"/>
      <c r="AD1441" s="30"/>
      <c r="AE1441" s="13"/>
      <c r="AF1441" s="13"/>
      <c r="AG1441" s="13"/>
      <c r="AH1441" s="13"/>
      <c r="AI1441" s="13"/>
      <c r="AJ1441" s="13"/>
      <c r="AK1441" s="13"/>
      <c r="AL1441" s="13"/>
      <c r="AM1441" s="13"/>
      <c r="AN1441" s="30"/>
      <c r="AO1441" s="31"/>
      <c r="AP1441" s="39"/>
      <c r="AQ1441" s="39"/>
      <c r="AR1441" s="31"/>
      <c r="AS1441" s="39"/>
      <c r="AT1441" s="39"/>
      <c r="AU1441" s="39"/>
      <c r="AV1441" s="39"/>
      <c r="AW1441" s="39"/>
      <c r="AX1441" s="13"/>
      <c r="AY1441" s="13"/>
      <c r="AZ1441" s="13"/>
      <c r="BA1441" s="13"/>
      <c r="BB1441" s="291"/>
      <c r="BC1441" s="302"/>
      <c r="BI1441" s="287"/>
    </row>
    <row r="1442" spans="1:61" s="282" customFormat="1">
      <c r="A1442" s="31"/>
      <c r="B1442" s="31"/>
      <c r="C1442" s="166"/>
      <c r="D1442" s="261"/>
      <c r="E1442" s="261"/>
      <c r="F1442" s="261"/>
      <c r="G1442" s="261"/>
      <c r="H1442" s="261"/>
      <c r="I1442" s="261"/>
      <c r="J1442" s="261"/>
      <c r="K1442" s="261"/>
      <c r="L1442" s="33"/>
      <c r="M1442" s="261"/>
      <c r="N1442" s="638"/>
      <c r="O1442" s="638"/>
      <c r="P1442" s="34"/>
      <c r="Q1442" s="35"/>
      <c r="R1442" s="36"/>
      <c r="S1442" s="37"/>
      <c r="T1442" s="21"/>
      <c r="U1442" s="495"/>
      <c r="V1442" s="38"/>
      <c r="W1442" s="21"/>
      <c r="X1442" s="21"/>
      <c r="Y1442" s="21"/>
      <c r="Z1442" s="779"/>
      <c r="AA1442" s="21"/>
      <c r="AB1442" s="30"/>
      <c r="AC1442" s="30"/>
      <c r="AD1442" s="30"/>
      <c r="AE1442" s="13"/>
      <c r="AF1442" s="13"/>
      <c r="AG1442" s="13"/>
      <c r="AH1442" s="13"/>
      <c r="AI1442" s="13"/>
      <c r="AJ1442" s="13"/>
      <c r="AK1442" s="13"/>
      <c r="AL1442" s="13"/>
      <c r="AM1442" s="13"/>
      <c r="AN1442" s="30"/>
      <c r="AO1442" s="31"/>
      <c r="AP1442" s="39"/>
      <c r="AQ1442" s="39"/>
      <c r="AR1442" s="31"/>
      <c r="AS1442" s="39"/>
      <c r="AT1442" s="39"/>
      <c r="AU1442" s="39"/>
      <c r="AV1442" s="39"/>
      <c r="AW1442" s="39"/>
      <c r="AX1442" s="13"/>
      <c r="AY1442" s="13"/>
      <c r="AZ1442" s="13"/>
      <c r="BA1442" s="13"/>
      <c r="BB1442" s="291"/>
      <c r="BC1442" s="302"/>
      <c r="BI1442" s="287"/>
    </row>
    <row r="1443" spans="1:61" s="282" customFormat="1">
      <c r="A1443" s="31"/>
      <c r="B1443" s="31"/>
      <c r="C1443" s="166"/>
      <c r="D1443" s="261"/>
      <c r="E1443" s="261"/>
      <c r="F1443" s="261"/>
      <c r="G1443" s="261"/>
      <c r="H1443" s="261"/>
      <c r="I1443" s="261"/>
      <c r="J1443" s="261"/>
      <c r="K1443" s="261"/>
      <c r="L1443" s="33"/>
      <c r="M1443" s="261"/>
      <c r="N1443" s="638"/>
      <c r="O1443" s="638"/>
      <c r="P1443" s="34"/>
      <c r="Q1443" s="35"/>
      <c r="R1443" s="36"/>
      <c r="S1443" s="37"/>
      <c r="T1443" s="21"/>
      <c r="U1443" s="495"/>
      <c r="V1443" s="38"/>
      <c r="W1443" s="21"/>
      <c r="X1443" s="21"/>
      <c r="Y1443" s="21"/>
      <c r="Z1443" s="779"/>
      <c r="AA1443" s="21"/>
      <c r="AB1443" s="30"/>
      <c r="AC1443" s="30"/>
      <c r="AD1443" s="30"/>
      <c r="AE1443" s="13"/>
      <c r="AF1443" s="13"/>
      <c r="AG1443" s="13"/>
      <c r="AH1443" s="13"/>
      <c r="AI1443" s="13"/>
      <c r="AJ1443" s="13"/>
      <c r="AK1443" s="13"/>
      <c r="AL1443" s="13"/>
      <c r="AM1443" s="13"/>
      <c r="AN1443" s="30"/>
      <c r="AO1443" s="31"/>
      <c r="AP1443" s="39"/>
      <c r="AQ1443" s="39"/>
      <c r="AR1443" s="31"/>
      <c r="AS1443" s="39"/>
      <c r="AT1443" s="39"/>
      <c r="AU1443" s="39"/>
      <c r="AV1443" s="39"/>
      <c r="AW1443" s="39"/>
      <c r="AX1443" s="13"/>
      <c r="AY1443" s="13"/>
      <c r="AZ1443" s="13"/>
      <c r="BA1443" s="13"/>
      <c r="BB1443" s="291"/>
      <c r="BC1443" s="302"/>
      <c r="BI1443" s="287"/>
    </row>
    <row r="1444" spans="1:61" s="282" customFormat="1">
      <c r="A1444" s="31"/>
      <c r="B1444" s="31"/>
      <c r="C1444" s="166"/>
      <c r="D1444" s="261"/>
      <c r="E1444" s="261"/>
      <c r="F1444" s="261"/>
      <c r="G1444" s="261"/>
      <c r="H1444" s="261"/>
      <c r="I1444" s="261"/>
      <c r="J1444" s="261"/>
      <c r="K1444" s="261"/>
      <c r="L1444" s="33"/>
      <c r="M1444" s="261"/>
      <c r="N1444" s="638"/>
      <c r="O1444" s="638"/>
      <c r="P1444" s="34"/>
      <c r="Q1444" s="35"/>
      <c r="R1444" s="36"/>
      <c r="S1444" s="37"/>
      <c r="T1444" s="21"/>
      <c r="U1444" s="495"/>
      <c r="V1444" s="38"/>
      <c r="W1444" s="21"/>
      <c r="X1444" s="21"/>
      <c r="Y1444" s="21"/>
      <c r="Z1444" s="779"/>
      <c r="AA1444" s="21"/>
      <c r="AB1444" s="30"/>
      <c r="AC1444" s="30"/>
      <c r="AD1444" s="30"/>
      <c r="AE1444" s="13"/>
      <c r="AF1444" s="13"/>
      <c r="AG1444" s="13"/>
      <c r="AH1444" s="13"/>
      <c r="AI1444" s="13"/>
      <c r="AJ1444" s="13"/>
      <c r="AK1444" s="13"/>
      <c r="AL1444" s="13"/>
      <c r="AM1444" s="13"/>
      <c r="AN1444" s="30"/>
      <c r="AO1444" s="31"/>
      <c r="AP1444" s="39"/>
      <c r="AQ1444" s="39"/>
      <c r="AR1444" s="31"/>
      <c r="AS1444" s="39"/>
      <c r="AT1444" s="39"/>
      <c r="AU1444" s="39"/>
      <c r="AV1444" s="39"/>
      <c r="AW1444" s="39"/>
      <c r="AX1444" s="13"/>
      <c r="AY1444" s="13"/>
      <c r="AZ1444" s="13"/>
      <c r="BA1444" s="13"/>
      <c r="BB1444" s="291"/>
      <c r="BC1444" s="302"/>
      <c r="BI1444" s="287"/>
    </row>
    <row r="1445" spans="1:61" s="282" customFormat="1">
      <c r="A1445" s="31"/>
      <c r="B1445" s="31"/>
      <c r="C1445" s="166"/>
      <c r="D1445" s="261"/>
      <c r="E1445" s="261"/>
      <c r="F1445" s="261"/>
      <c r="G1445" s="261"/>
      <c r="H1445" s="261"/>
      <c r="I1445" s="261"/>
      <c r="J1445" s="261"/>
      <c r="K1445" s="261"/>
      <c r="L1445" s="33"/>
      <c r="M1445" s="261"/>
      <c r="N1445" s="638"/>
      <c r="O1445" s="638"/>
      <c r="P1445" s="34"/>
      <c r="Q1445" s="35"/>
      <c r="R1445" s="36"/>
      <c r="S1445" s="37"/>
      <c r="T1445" s="21"/>
      <c r="U1445" s="495"/>
      <c r="V1445" s="38"/>
      <c r="W1445" s="21"/>
      <c r="X1445" s="21"/>
      <c r="Y1445" s="21"/>
      <c r="Z1445" s="779"/>
      <c r="AA1445" s="21"/>
      <c r="AB1445" s="30"/>
      <c r="AC1445" s="30"/>
      <c r="AD1445" s="30"/>
      <c r="AE1445" s="13"/>
      <c r="AF1445" s="13"/>
      <c r="AG1445" s="13"/>
      <c r="AH1445" s="13"/>
      <c r="AI1445" s="13"/>
      <c r="AJ1445" s="13"/>
      <c r="AK1445" s="13"/>
      <c r="AL1445" s="13"/>
      <c r="AM1445" s="13"/>
      <c r="AN1445" s="30"/>
      <c r="AO1445" s="31"/>
      <c r="AP1445" s="39"/>
      <c r="AQ1445" s="39"/>
      <c r="AR1445" s="31"/>
      <c r="AS1445" s="39"/>
      <c r="AT1445" s="39"/>
      <c r="AU1445" s="39"/>
      <c r="AV1445" s="39"/>
      <c r="AW1445" s="39"/>
      <c r="AX1445" s="13"/>
      <c r="AY1445" s="13"/>
      <c r="AZ1445" s="13"/>
      <c r="BA1445" s="13"/>
      <c r="BB1445" s="291"/>
      <c r="BC1445" s="302"/>
      <c r="BI1445" s="287"/>
    </row>
    <row r="1446" spans="1:61" s="282" customFormat="1">
      <c r="A1446" s="31"/>
      <c r="B1446" s="31"/>
      <c r="C1446" s="166"/>
      <c r="D1446" s="261"/>
      <c r="E1446" s="261"/>
      <c r="F1446" s="261"/>
      <c r="G1446" s="261"/>
      <c r="H1446" s="261"/>
      <c r="I1446" s="261"/>
      <c r="J1446" s="261"/>
      <c r="K1446" s="261"/>
      <c r="L1446" s="33"/>
      <c r="M1446" s="261"/>
      <c r="N1446" s="638"/>
      <c r="O1446" s="638"/>
      <c r="P1446" s="34"/>
      <c r="Q1446" s="35"/>
      <c r="R1446" s="36"/>
      <c r="S1446" s="37"/>
      <c r="T1446" s="21"/>
      <c r="U1446" s="495"/>
      <c r="V1446" s="38"/>
      <c r="W1446" s="21"/>
      <c r="X1446" s="21"/>
      <c r="Y1446" s="21"/>
      <c r="Z1446" s="779"/>
      <c r="AA1446" s="21"/>
      <c r="AB1446" s="30"/>
      <c r="AC1446" s="30"/>
      <c r="AD1446" s="30"/>
      <c r="AE1446" s="13"/>
      <c r="AF1446" s="13"/>
      <c r="AG1446" s="13"/>
      <c r="AH1446" s="13"/>
      <c r="AI1446" s="13"/>
      <c r="AJ1446" s="13"/>
      <c r="AK1446" s="13"/>
      <c r="AL1446" s="13"/>
      <c r="AM1446" s="13"/>
      <c r="AN1446" s="30"/>
      <c r="AO1446" s="31"/>
      <c r="AP1446" s="39"/>
      <c r="AQ1446" s="39"/>
      <c r="AR1446" s="31"/>
      <c r="AS1446" s="39"/>
      <c r="AT1446" s="39"/>
      <c r="AU1446" s="39"/>
      <c r="AV1446" s="39"/>
      <c r="AW1446" s="39"/>
      <c r="AX1446" s="13"/>
      <c r="AY1446" s="13"/>
      <c r="AZ1446" s="13"/>
      <c r="BA1446" s="13"/>
      <c r="BB1446" s="291"/>
      <c r="BC1446" s="302"/>
      <c r="BI1446" s="287"/>
    </row>
    <row r="1447" spans="1:61" s="282" customFormat="1">
      <c r="A1447" s="31"/>
      <c r="B1447" s="31"/>
      <c r="C1447" s="166"/>
      <c r="D1447" s="261"/>
      <c r="E1447" s="261"/>
      <c r="F1447" s="261"/>
      <c r="G1447" s="261"/>
      <c r="H1447" s="261"/>
      <c r="I1447" s="261"/>
      <c r="J1447" s="261"/>
      <c r="K1447" s="261"/>
      <c r="L1447" s="33"/>
      <c r="M1447" s="261"/>
      <c r="N1447" s="638"/>
      <c r="O1447" s="638"/>
      <c r="P1447" s="34"/>
      <c r="Q1447" s="35"/>
      <c r="R1447" s="36"/>
      <c r="S1447" s="37"/>
      <c r="T1447" s="21"/>
      <c r="U1447" s="495"/>
      <c r="V1447" s="38"/>
      <c r="W1447" s="21"/>
      <c r="X1447" s="21"/>
      <c r="Y1447" s="21"/>
      <c r="Z1447" s="779"/>
      <c r="AA1447" s="21"/>
      <c r="AB1447" s="30"/>
      <c r="AC1447" s="30"/>
      <c r="AD1447" s="30"/>
      <c r="AE1447" s="13"/>
      <c r="AF1447" s="13"/>
      <c r="AG1447" s="13"/>
      <c r="AH1447" s="13"/>
      <c r="AI1447" s="13"/>
      <c r="AJ1447" s="13"/>
      <c r="AK1447" s="13"/>
      <c r="AL1447" s="13"/>
      <c r="AM1447" s="13"/>
      <c r="AN1447" s="30"/>
      <c r="AO1447" s="31"/>
      <c r="AP1447" s="39"/>
      <c r="AQ1447" s="39"/>
      <c r="AR1447" s="31"/>
      <c r="AS1447" s="39"/>
      <c r="AT1447" s="39"/>
      <c r="AU1447" s="39"/>
      <c r="AV1447" s="39"/>
      <c r="AW1447" s="39"/>
      <c r="AX1447" s="13"/>
      <c r="AY1447" s="13"/>
      <c r="AZ1447" s="13"/>
      <c r="BA1447" s="13"/>
      <c r="BB1447" s="291"/>
      <c r="BC1447" s="302"/>
      <c r="BI1447" s="287"/>
    </row>
    <row r="1448" spans="1:61" s="282" customFormat="1">
      <c r="A1448" s="31"/>
      <c r="B1448" s="31"/>
      <c r="C1448" s="166"/>
      <c r="D1448" s="261"/>
      <c r="E1448" s="261"/>
      <c r="F1448" s="261"/>
      <c r="G1448" s="261"/>
      <c r="H1448" s="261"/>
      <c r="I1448" s="261"/>
      <c r="J1448" s="261"/>
      <c r="K1448" s="261"/>
      <c r="L1448" s="33"/>
      <c r="M1448" s="261"/>
      <c r="N1448" s="638"/>
      <c r="O1448" s="638"/>
      <c r="P1448" s="34"/>
      <c r="Q1448" s="35"/>
      <c r="R1448" s="36"/>
      <c r="S1448" s="37"/>
      <c r="T1448" s="21"/>
      <c r="U1448" s="495"/>
      <c r="V1448" s="38"/>
      <c r="W1448" s="21"/>
      <c r="X1448" s="21"/>
      <c r="Y1448" s="21"/>
      <c r="Z1448" s="779"/>
      <c r="AA1448" s="21"/>
      <c r="AB1448" s="30"/>
      <c r="AC1448" s="30"/>
      <c r="AD1448" s="30"/>
      <c r="AE1448" s="13"/>
      <c r="AF1448" s="13"/>
      <c r="AG1448" s="13"/>
      <c r="AH1448" s="13"/>
      <c r="AI1448" s="13"/>
      <c r="AJ1448" s="13"/>
      <c r="AK1448" s="13"/>
      <c r="AL1448" s="13"/>
      <c r="AM1448" s="13"/>
      <c r="AN1448" s="30"/>
      <c r="AO1448" s="31"/>
      <c r="AP1448" s="39"/>
      <c r="AQ1448" s="39"/>
      <c r="AR1448" s="31"/>
      <c r="AS1448" s="39"/>
      <c r="AT1448" s="39"/>
      <c r="AU1448" s="39"/>
      <c r="AV1448" s="39"/>
      <c r="AW1448" s="39"/>
      <c r="AX1448" s="13"/>
      <c r="AY1448" s="13"/>
      <c r="AZ1448" s="13"/>
      <c r="BA1448" s="13"/>
      <c r="BB1448" s="291"/>
      <c r="BC1448" s="302"/>
      <c r="BI1448" s="287"/>
    </row>
    <row r="1449" spans="1:61" s="282" customFormat="1">
      <c r="A1449" s="31"/>
      <c r="B1449" s="31"/>
      <c r="C1449" s="166"/>
      <c r="D1449" s="261"/>
      <c r="E1449" s="261"/>
      <c r="F1449" s="261"/>
      <c r="G1449" s="261"/>
      <c r="H1449" s="261"/>
      <c r="I1449" s="261"/>
      <c r="J1449" s="261"/>
      <c r="K1449" s="261"/>
      <c r="L1449" s="33"/>
      <c r="M1449" s="261"/>
      <c r="N1449" s="638"/>
      <c r="O1449" s="638"/>
      <c r="P1449" s="34"/>
      <c r="Q1449" s="35"/>
      <c r="R1449" s="36"/>
      <c r="S1449" s="37"/>
      <c r="T1449" s="21"/>
      <c r="U1449" s="495"/>
      <c r="V1449" s="38"/>
      <c r="W1449" s="21"/>
      <c r="X1449" s="21"/>
      <c r="Y1449" s="21"/>
      <c r="Z1449" s="779"/>
      <c r="AA1449" s="21"/>
      <c r="AB1449" s="30"/>
      <c r="AC1449" s="30"/>
      <c r="AD1449" s="30"/>
      <c r="AE1449" s="13"/>
      <c r="AF1449" s="13"/>
      <c r="AG1449" s="13"/>
      <c r="AH1449" s="13"/>
      <c r="AI1449" s="13"/>
      <c r="AJ1449" s="13"/>
      <c r="AK1449" s="13"/>
      <c r="AL1449" s="13"/>
      <c r="AM1449" s="13"/>
      <c r="AN1449" s="30"/>
      <c r="AO1449" s="31"/>
      <c r="AP1449" s="39"/>
      <c r="AQ1449" s="39"/>
      <c r="AR1449" s="31"/>
      <c r="AS1449" s="39"/>
      <c r="AT1449" s="39"/>
      <c r="AU1449" s="39"/>
      <c r="AV1449" s="39"/>
      <c r="AW1449" s="39"/>
      <c r="AX1449" s="13"/>
      <c r="AY1449" s="13"/>
      <c r="AZ1449" s="13"/>
      <c r="BA1449" s="13"/>
      <c r="BB1449" s="291"/>
      <c r="BC1449" s="302"/>
      <c r="BI1449" s="287"/>
    </row>
    <row r="1450" spans="1:61" s="282" customFormat="1">
      <c r="A1450" s="31"/>
      <c r="B1450" s="31"/>
      <c r="C1450" s="166"/>
      <c r="D1450" s="261"/>
      <c r="E1450" s="261"/>
      <c r="F1450" s="261"/>
      <c r="G1450" s="261"/>
      <c r="H1450" s="261"/>
      <c r="I1450" s="261"/>
      <c r="J1450" s="261"/>
      <c r="K1450" s="261"/>
      <c r="L1450" s="33"/>
      <c r="M1450" s="261"/>
      <c r="N1450" s="638"/>
      <c r="O1450" s="638"/>
      <c r="P1450" s="34"/>
      <c r="Q1450" s="35"/>
      <c r="R1450" s="36"/>
      <c r="S1450" s="37"/>
      <c r="T1450" s="21"/>
      <c r="U1450" s="495"/>
      <c r="V1450" s="38"/>
      <c r="W1450" s="21"/>
      <c r="X1450" s="21"/>
      <c r="Y1450" s="21"/>
      <c r="Z1450" s="779"/>
      <c r="AA1450" s="21"/>
      <c r="AB1450" s="30"/>
      <c r="AC1450" s="30"/>
      <c r="AD1450" s="30"/>
      <c r="AE1450" s="13"/>
      <c r="AF1450" s="13"/>
      <c r="AG1450" s="13"/>
      <c r="AH1450" s="13"/>
      <c r="AI1450" s="13"/>
      <c r="AJ1450" s="13"/>
      <c r="AK1450" s="13"/>
      <c r="AL1450" s="13"/>
      <c r="AM1450" s="13"/>
      <c r="AN1450" s="30"/>
      <c r="AO1450" s="31"/>
      <c r="AP1450" s="39"/>
      <c r="AQ1450" s="39"/>
      <c r="AR1450" s="31"/>
      <c r="AS1450" s="39"/>
      <c r="AT1450" s="39"/>
      <c r="AU1450" s="39"/>
      <c r="AV1450" s="39"/>
      <c r="AW1450" s="39"/>
      <c r="AX1450" s="13"/>
      <c r="AY1450" s="13"/>
      <c r="AZ1450" s="13"/>
      <c r="BA1450" s="13"/>
      <c r="BB1450" s="291"/>
      <c r="BC1450" s="302"/>
      <c r="BI1450" s="287"/>
    </row>
    <row r="1451" spans="1:61" s="282" customFormat="1">
      <c r="A1451" s="31"/>
      <c r="B1451" s="31"/>
      <c r="C1451" s="166"/>
      <c r="D1451" s="261"/>
      <c r="E1451" s="261"/>
      <c r="F1451" s="261"/>
      <c r="G1451" s="261"/>
      <c r="H1451" s="261"/>
      <c r="I1451" s="261"/>
      <c r="J1451" s="261"/>
      <c r="K1451" s="261"/>
      <c r="L1451" s="33"/>
      <c r="M1451" s="261"/>
      <c r="N1451" s="638"/>
      <c r="O1451" s="638"/>
      <c r="P1451" s="34"/>
      <c r="Q1451" s="35"/>
      <c r="R1451" s="36"/>
      <c r="S1451" s="37"/>
      <c r="T1451" s="21"/>
      <c r="U1451" s="495"/>
      <c r="V1451" s="38"/>
      <c r="W1451" s="21"/>
      <c r="X1451" s="21"/>
      <c r="Y1451" s="21"/>
      <c r="Z1451" s="779"/>
      <c r="AA1451" s="21"/>
      <c r="AB1451" s="30"/>
      <c r="AC1451" s="30"/>
      <c r="AD1451" s="30"/>
      <c r="AE1451" s="13"/>
      <c r="AF1451" s="13"/>
      <c r="AG1451" s="13"/>
      <c r="AH1451" s="13"/>
      <c r="AI1451" s="13"/>
      <c r="AJ1451" s="13"/>
      <c r="AK1451" s="13"/>
      <c r="AL1451" s="13"/>
      <c r="AM1451" s="13"/>
      <c r="AN1451" s="30"/>
      <c r="AO1451" s="31"/>
      <c r="AP1451" s="39"/>
      <c r="AQ1451" s="39"/>
      <c r="AR1451" s="31"/>
      <c r="AS1451" s="39"/>
      <c r="AT1451" s="39"/>
      <c r="AU1451" s="39"/>
      <c r="AV1451" s="39"/>
      <c r="AW1451" s="39"/>
      <c r="AX1451" s="13"/>
      <c r="AY1451" s="13"/>
      <c r="AZ1451" s="13"/>
      <c r="BA1451" s="13"/>
      <c r="BB1451" s="291"/>
      <c r="BC1451" s="302"/>
      <c r="BI1451" s="287"/>
    </row>
    <row r="1452" spans="1:61" s="282" customFormat="1">
      <c r="A1452" s="31"/>
      <c r="B1452" s="31"/>
      <c r="C1452" s="166"/>
      <c r="D1452" s="261"/>
      <c r="E1452" s="261"/>
      <c r="F1452" s="261"/>
      <c r="G1452" s="261"/>
      <c r="H1452" s="261"/>
      <c r="I1452" s="261"/>
      <c r="J1452" s="261"/>
      <c r="K1452" s="261"/>
      <c r="L1452" s="33"/>
      <c r="M1452" s="261"/>
      <c r="N1452" s="638"/>
      <c r="O1452" s="638"/>
      <c r="P1452" s="34"/>
      <c r="Q1452" s="35"/>
      <c r="R1452" s="36"/>
      <c r="S1452" s="37"/>
      <c r="T1452" s="21"/>
      <c r="U1452" s="495"/>
      <c r="V1452" s="38"/>
      <c r="W1452" s="21"/>
      <c r="X1452" s="21"/>
      <c r="Y1452" s="21"/>
      <c r="Z1452" s="779"/>
      <c r="AA1452" s="21"/>
      <c r="AB1452" s="30"/>
      <c r="AC1452" s="30"/>
      <c r="AD1452" s="30"/>
      <c r="AE1452" s="13"/>
      <c r="AF1452" s="13"/>
      <c r="AG1452" s="13"/>
      <c r="AH1452" s="13"/>
      <c r="AI1452" s="13"/>
      <c r="AJ1452" s="13"/>
      <c r="AK1452" s="13"/>
      <c r="AL1452" s="13"/>
      <c r="AM1452" s="13"/>
      <c r="AN1452" s="30"/>
      <c r="AO1452" s="31"/>
      <c r="AP1452" s="39"/>
      <c r="AQ1452" s="39"/>
      <c r="AR1452" s="31"/>
      <c r="AS1452" s="39"/>
      <c r="AT1452" s="39"/>
      <c r="AU1452" s="39"/>
      <c r="AV1452" s="39"/>
      <c r="AW1452" s="39"/>
      <c r="AX1452" s="13"/>
      <c r="AY1452" s="13"/>
      <c r="AZ1452" s="13"/>
      <c r="BA1452" s="13"/>
      <c r="BB1452" s="291"/>
      <c r="BC1452" s="302"/>
      <c r="BI1452" s="287"/>
    </row>
    <row r="1453" spans="1:61" s="282" customFormat="1">
      <c r="A1453" s="31"/>
      <c r="B1453" s="31"/>
      <c r="C1453" s="166"/>
      <c r="D1453" s="261"/>
      <c r="E1453" s="261"/>
      <c r="F1453" s="261"/>
      <c r="G1453" s="261"/>
      <c r="H1453" s="261"/>
      <c r="I1453" s="261"/>
      <c r="J1453" s="261"/>
      <c r="K1453" s="261"/>
      <c r="L1453" s="33"/>
      <c r="M1453" s="261"/>
      <c r="N1453" s="638"/>
      <c r="O1453" s="638"/>
      <c r="P1453" s="34"/>
      <c r="Q1453" s="35"/>
      <c r="R1453" s="36"/>
      <c r="S1453" s="37"/>
      <c r="T1453" s="21"/>
      <c r="U1453" s="495"/>
      <c r="V1453" s="38"/>
      <c r="W1453" s="21"/>
      <c r="X1453" s="21"/>
      <c r="Y1453" s="21"/>
      <c r="Z1453" s="779"/>
      <c r="AA1453" s="21"/>
      <c r="AB1453" s="30"/>
      <c r="AC1453" s="30"/>
      <c r="AD1453" s="30"/>
      <c r="AE1453" s="13"/>
      <c r="AF1453" s="13"/>
      <c r="AG1453" s="13"/>
      <c r="AH1453" s="13"/>
      <c r="AI1453" s="13"/>
      <c r="AJ1453" s="13"/>
      <c r="AK1453" s="13"/>
      <c r="AL1453" s="13"/>
      <c r="AM1453" s="13"/>
      <c r="AN1453" s="30"/>
      <c r="AO1453" s="31"/>
      <c r="AP1453" s="39"/>
      <c r="AQ1453" s="39"/>
      <c r="AR1453" s="31"/>
      <c r="AS1453" s="39"/>
      <c r="AT1453" s="39"/>
      <c r="AU1453" s="39"/>
      <c r="AV1453" s="39"/>
      <c r="AW1453" s="39"/>
      <c r="AX1453" s="13"/>
      <c r="AY1453" s="13"/>
      <c r="AZ1453" s="13"/>
      <c r="BA1453" s="13"/>
      <c r="BB1453" s="291"/>
      <c r="BC1453" s="302"/>
      <c r="BI1453" s="287"/>
    </row>
    <row r="1454" spans="1:61" s="282" customFormat="1">
      <c r="A1454" s="31"/>
      <c r="B1454" s="31"/>
      <c r="C1454" s="166"/>
      <c r="D1454" s="261"/>
      <c r="E1454" s="261"/>
      <c r="F1454" s="261"/>
      <c r="G1454" s="261"/>
      <c r="H1454" s="261"/>
      <c r="I1454" s="261"/>
      <c r="J1454" s="261"/>
      <c r="K1454" s="261"/>
      <c r="L1454" s="33"/>
      <c r="M1454" s="261"/>
      <c r="N1454" s="638"/>
      <c r="O1454" s="638"/>
      <c r="P1454" s="34"/>
      <c r="Q1454" s="35"/>
      <c r="R1454" s="36"/>
      <c r="S1454" s="37"/>
      <c r="T1454" s="21"/>
      <c r="U1454" s="495"/>
      <c r="V1454" s="38"/>
      <c r="W1454" s="21"/>
      <c r="X1454" s="21"/>
      <c r="Y1454" s="21"/>
      <c r="Z1454" s="779"/>
      <c r="AA1454" s="21"/>
      <c r="AB1454" s="30"/>
      <c r="AC1454" s="30"/>
      <c r="AD1454" s="30"/>
      <c r="AE1454" s="13"/>
      <c r="AF1454" s="13"/>
      <c r="AG1454" s="13"/>
      <c r="AH1454" s="13"/>
      <c r="AI1454" s="13"/>
      <c r="AJ1454" s="13"/>
      <c r="AK1454" s="13"/>
      <c r="AL1454" s="13"/>
      <c r="AM1454" s="13"/>
      <c r="AN1454" s="30"/>
      <c r="AO1454" s="31"/>
      <c r="AP1454" s="39"/>
      <c r="AQ1454" s="39"/>
      <c r="AR1454" s="31"/>
      <c r="AS1454" s="39"/>
      <c r="AT1454" s="39"/>
      <c r="AU1454" s="39"/>
      <c r="AV1454" s="39"/>
      <c r="AW1454" s="39"/>
      <c r="AX1454" s="13"/>
      <c r="AY1454" s="13"/>
      <c r="AZ1454" s="13"/>
      <c r="BA1454" s="13"/>
      <c r="BB1454" s="291"/>
      <c r="BC1454" s="302"/>
      <c r="BI1454" s="287"/>
    </row>
    <row r="1455" spans="1:61" s="282" customFormat="1">
      <c r="A1455" s="31"/>
      <c r="B1455" s="31"/>
      <c r="C1455" s="166"/>
      <c r="D1455" s="261"/>
      <c r="E1455" s="261"/>
      <c r="F1455" s="261"/>
      <c r="G1455" s="261"/>
      <c r="H1455" s="261"/>
      <c r="I1455" s="261"/>
      <c r="J1455" s="261"/>
      <c r="K1455" s="261"/>
      <c r="L1455" s="33"/>
      <c r="M1455" s="261"/>
      <c r="N1455" s="638"/>
      <c r="O1455" s="638"/>
      <c r="P1455" s="34"/>
      <c r="Q1455" s="35"/>
      <c r="R1455" s="36"/>
      <c r="S1455" s="37"/>
      <c r="T1455" s="21"/>
      <c r="U1455" s="495"/>
      <c r="V1455" s="38"/>
      <c r="W1455" s="21"/>
      <c r="X1455" s="21"/>
      <c r="Y1455" s="21"/>
      <c r="Z1455" s="779"/>
      <c r="AA1455" s="21"/>
      <c r="AB1455" s="30"/>
      <c r="AC1455" s="30"/>
      <c r="AD1455" s="30"/>
      <c r="AE1455" s="13"/>
      <c r="AF1455" s="13"/>
      <c r="AG1455" s="13"/>
      <c r="AH1455" s="13"/>
      <c r="AI1455" s="13"/>
      <c r="AJ1455" s="13"/>
      <c r="AK1455" s="13"/>
      <c r="AL1455" s="13"/>
      <c r="AM1455" s="13"/>
      <c r="AN1455" s="30"/>
      <c r="AO1455" s="31"/>
      <c r="AP1455" s="39"/>
      <c r="AQ1455" s="39"/>
      <c r="AR1455" s="31"/>
      <c r="AS1455" s="39"/>
      <c r="AT1455" s="39"/>
      <c r="AU1455" s="39"/>
      <c r="AV1455" s="39"/>
      <c r="AW1455" s="39"/>
      <c r="AX1455" s="13"/>
      <c r="AY1455" s="13"/>
      <c r="AZ1455" s="13"/>
      <c r="BA1455" s="13"/>
      <c r="BB1455" s="291"/>
      <c r="BC1455" s="302"/>
      <c r="BI1455" s="287"/>
    </row>
    <row r="1456" spans="1:61" s="282" customFormat="1">
      <c r="A1456" s="31"/>
      <c r="B1456" s="31"/>
      <c r="C1456" s="166"/>
      <c r="D1456" s="261"/>
      <c r="E1456" s="261"/>
      <c r="F1456" s="261"/>
      <c r="G1456" s="261"/>
      <c r="H1456" s="261"/>
      <c r="I1456" s="261"/>
      <c r="J1456" s="261"/>
      <c r="K1456" s="261"/>
      <c r="L1456" s="33"/>
      <c r="M1456" s="261"/>
      <c r="N1456" s="638"/>
      <c r="O1456" s="638"/>
      <c r="P1456" s="34"/>
      <c r="Q1456" s="35"/>
      <c r="R1456" s="36"/>
      <c r="S1456" s="37"/>
      <c r="T1456" s="21"/>
      <c r="U1456" s="495"/>
      <c r="V1456" s="38"/>
      <c r="W1456" s="21"/>
      <c r="X1456" s="21"/>
      <c r="Y1456" s="21"/>
      <c r="Z1456" s="779"/>
      <c r="AA1456" s="21"/>
      <c r="AB1456" s="30"/>
      <c r="AC1456" s="30"/>
      <c r="AD1456" s="30"/>
      <c r="AE1456" s="13"/>
      <c r="AF1456" s="13"/>
      <c r="AG1456" s="13"/>
      <c r="AH1456" s="13"/>
      <c r="AI1456" s="13"/>
      <c r="AJ1456" s="13"/>
      <c r="AK1456" s="13"/>
      <c r="AL1456" s="13"/>
      <c r="AM1456" s="13"/>
      <c r="AN1456" s="30"/>
      <c r="AO1456" s="31"/>
      <c r="AP1456" s="39"/>
      <c r="AQ1456" s="39"/>
      <c r="AR1456" s="31"/>
      <c r="AS1456" s="39"/>
      <c r="AT1456" s="39"/>
      <c r="AU1456" s="39"/>
      <c r="AV1456" s="39"/>
      <c r="AW1456" s="39"/>
      <c r="AX1456" s="13"/>
      <c r="AY1456" s="13"/>
      <c r="AZ1456" s="13"/>
      <c r="BA1456" s="13"/>
      <c r="BB1456" s="291"/>
      <c r="BC1456" s="302"/>
      <c r="BI1456" s="287"/>
    </row>
    <row r="1457" spans="1:61" s="282" customFormat="1">
      <c r="A1457" s="31"/>
      <c r="B1457" s="31"/>
      <c r="C1457" s="166"/>
      <c r="D1457" s="261"/>
      <c r="E1457" s="261"/>
      <c r="F1457" s="261"/>
      <c r="G1457" s="261"/>
      <c r="H1457" s="261"/>
      <c r="I1457" s="261"/>
      <c r="J1457" s="261"/>
      <c r="K1457" s="261"/>
      <c r="L1457" s="33"/>
      <c r="M1457" s="261"/>
      <c r="N1457" s="638"/>
      <c r="O1457" s="638"/>
      <c r="P1457" s="34"/>
      <c r="Q1457" s="35"/>
      <c r="R1457" s="36"/>
      <c r="S1457" s="37"/>
      <c r="T1457" s="21"/>
      <c r="U1457" s="495"/>
      <c r="V1457" s="38"/>
      <c r="W1457" s="21"/>
      <c r="X1457" s="21"/>
      <c r="Y1457" s="21"/>
      <c r="Z1457" s="779"/>
      <c r="AA1457" s="21"/>
      <c r="AB1457" s="30"/>
      <c r="AC1457" s="30"/>
      <c r="AD1457" s="30"/>
      <c r="AE1457" s="13"/>
      <c r="AF1457" s="13"/>
      <c r="AG1457" s="13"/>
      <c r="AH1457" s="13"/>
      <c r="AI1457" s="13"/>
      <c r="AJ1457" s="13"/>
      <c r="AK1457" s="13"/>
      <c r="AL1457" s="13"/>
      <c r="AM1457" s="13"/>
      <c r="AN1457" s="30"/>
      <c r="AO1457" s="31"/>
      <c r="AP1457" s="39"/>
      <c r="AQ1457" s="39"/>
      <c r="AR1457" s="31"/>
      <c r="AS1457" s="39"/>
      <c r="AT1457" s="39"/>
      <c r="AU1457" s="39"/>
      <c r="AV1457" s="39"/>
      <c r="AW1457" s="39"/>
      <c r="AX1457" s="13"/>
      <c r="AY1457" s="13"/>
      <c r="AZ1457" s="13"/>
      <c r="BA1457" s="13"/>
      <c r="BB1457" s="291"/>
      <c r="BC1457" s="302"/>
      <c r="BI1457" s="287"/>
    </row>
    <row r="1458" spans="1:61" s="282" customFormat="1">
      <c r="A1458" s="31"/>
      <c r="B1458" s="31"/>
      <c r="C1458" s="166"/>
      <c r="D1458" s="261"/>
      <c r="E1458" s="261"/>
      <c r="F1458" s="261"/>
      <c r="G1458" s="261"/>
      <c r="H1458" s="261"/>
      <c r="I1458" s="261"/>
      <c r="J1458" s="261"/>
      <c r="K1458" s="261"/>
      <c r="L1458" s="33"/>
      <c r="M1458" s="261"/>
      <c r="N1458" s="638"/>
      <c r="O1458" s="638"/>
      <c r="P1458" s="34"/>
      <c r="Q1458" s="35"/>
      <c r="R1458" s="36"/>
      <c r="S1458" s="37"/>
      <c r="T1458" s="21"/>
      <c r="U1458" s="495"/>
      <c r="V1458" s="38"/>
      <c r="W1458" s="21"/>
      <c r="X1458" s="21"/>
      <c r="Y1458" s="21"/>
      <c r="Z1458" s="779"/>
      <c r="AA1458" s="21"/>
      <c r="AB1458" s="30"/>
      <c r="AC1458" s="30"/>
      <c r="AD1458" s="30"/>
      <c r="AE1458" s="13"/>
      <c r="AF1458" s="13"/>
      <c r="AG1458" s="13"/>
      <c r="AH1458" s="13"/>
      <c r="AI1458" s="13"/>
      <c r="AJ1458" s="13"/>
      <c r="AK1458" s="13"/>
      <c r="AL1458" s="13"/>
      <c r="AM1458" s="13"/>
      <c r="AN1458" s="30"/>
      <c r="AO1458" s="31"/>
      <c r="AP1458" s="39"/>
      <c r="AQ1458" s="39"/>
      <c r="AR1458" s="31"/>
      <c r="AS1458" s="39"/>
      <c r="AT1458" s="39"/>
      <c r="AU1458" s="39"/>
      <c r="AV1458" s="39"/>
      <c r="AW1458" s="39"/>
      <c r="AX1458" s="13"/>
      <c r="AY1458" s="13"/>
      <c r="AZ1458" s="13"/>
      <c r="BA1458" s="13"/>
      <c r="BB1458" s="291"/>
      <c r="BC1458" s="302"/>
      <c r="BI1458" s="287"/>
    </row>
    <row r="1459" spans="1:61" s="282" customFormat="1">
      <c r="A1459" s="31"/>
      <c r="B1459" s="31"/>
      <c r="C1459" s="166"/>
      <c r="D1459" s="261"/>
      <c r="E1459" s="261"/>
      <c r="F1459" s="261"/>
      <c r="G1459" s="261"/>
      <c r="H1459" s="261"/>
      <c r="I1459" s="261"/>
      <c r="J1459" s="261"/>
      <c r="K1459" s="261"/>
      <c r="L1459" s="33"/>
      <c r="M1459" s="261"/>
      <c r="N1459" s="638"/>
      <c r="O1459" s="638"/>
      <c r="P1459" s="34"/>
      <c r="Q1459" s="35"/>
      <c r="R1459" s="36"/>
      <c r="S1459" s="37"/>
      <c r="T1459" s="21"/>
      <c r="U1459" s="495"/>
      <c r="V1459" s="38"/>
      <c r="W1459" s="21"/>
      <c r="X1459" s="21"/>
      <c r="Y1459" s="21"/>
      <c r="Z1459" s="779"/>
      <c r="AA1459" s="21"/>
      <c r="AB1459" s="30"/>
      <c r="AC1459" s="30"/>
      <c r="AD1459" s="30"/>
      <c r="AE1459" s="13"/>
      <c r="AF1459" s="13"/>
      <c r="AG1459" s="13"/>
      <c r="AH1459" s="13"/>
      <c r="AI1459" s="13"/>
      <c r="AJ1459" s="13"/>
      <c r="AK1459" s="13"/>
      <c r="AL1459" s="13"/>
      <c r="AM1459" s="13"/>
      <c r="AN1459" s="30"/>
      <c r="AO1459" s="31"/>
      <c r="AP1459" s="39"/>
      <c r="AQ1459" s="39"/>
      <c r="AR1459" s="31"/>
      <c r="AS1459" s="39"/>
      <c r="AT1459" s="39"/>
      <c r="AU1459" s="39"/>
      <c r="AV1459" s="39"/>
      <c r="AW1459" s="39"/>
      <c r="AX1459" s="13"/>
      <c r="AY1459" s="13"/>
      <c r="AZ1459" s="13"/>
      <c r="BA1459" s="13"/>
      <c r="BB1459" s="291"/>
      <c r="BC1459" s="302"/>
      <c r="BI1459" s="287"/>
    </row>
    <row r="1460" spans="1:61" s="282" customFormat="1">
      <c r="A1460" s="31"/>
      <c r="B1460" s="31"/>
      <c r="C1460" s="166"/>
      <c r="D1460" s="261"/>
      <c r="E1460" s="261"/>
      <c r="F1460" s="261"/>
      <c r="G1460" s="261"/>
      <c r="H1460" s="261"/>
      <c r="I1460" s="261"/>
      <c r="J1460" s="261"/>
      <c r="K1460" s="261"/>
      <c r="L1460" s="33"/>
      <c r="M1460" s="261"/>
      <c r="N1460" s="638"/>
      <c r="O1460" s="638"/>
      <c r="P1460" s="34"/>
      <c r="Q1460" s="35"/>
      <c r="R1460" s="36"/>
      <c r="S1460" s="37"/>
      <c r="T1460" s="21"/>
      <c r="U1460" s="495"/>
      <c r="V1460" s="38"/>
      <c r="W1460" s="21"/>
      <c r="X1460" s="21"/>
      <c r="Y1460" s="21"/>
      <c r="Z1460" s="779"/>
      <c r="AA1460" s="21"/>
      <c r="AB1460" s="30"/>
      <c r="AC1460" s="30"/>
      <c r="AD1460" s="30"/>
      <c r="AE1460" s="13"/>
      <c r="AF1460" s="13"/>
      <c r="AG1460" s="13"/>
      <c r="AH1460" s="13"/>
      <c r="AI1460" s="13"/>
      <c r="AJ1460" s="13"/>
      <c r="AK1460" s="13"/>
      <c r="AL1460" s="13"/>
      <c r="AM1460" s="13"/>
      <c r="AN1460" s="30"/>
      <c r="AO1460" s="31"/>
      <c r="AP1460" s="39"/>
      <c r="AQ1460" s="39"/>
      <c r="AR1460" s="31"/>
      <c r="AS1460" s="39"/>
      <c r="AT1460" s="39"/>
      <c r="AU1460" s="39"/>
      <c r="AV1460" s="39"/>
      <c r="AW1460" s="39"/>
      <c r="AX1460" s="13"/>
      <c r="AY1460" s="13"/>
      <c r="AZ1460" s="13"/>
      <c r="BA1460" s="13"/>
      <c r="BB1460" s="291"/>
      <c r="BC1460" s="302"/>
      <c r="BI1460" s="287"/>
    </row>
    <row r="1461" spans="1:61" s="282" customFormat="1">
      <c r="A1461" s="31"/>
      <c r="B1461" s="31"/>
      <c r="C1461" s="166"/>
      <c r="D1461" s="261"/>
      <c r="E1461" s="261"/>
      <c r="F1461" s="261"/>
      <c r="G1461" s="261"/>
      <c r="H1461" s="261"/>
      <c r="I1461" s="261"/>
      <c r="J1461" s="261"/>
      <c r="K1461" s="261"/>
      <c r="L1461" s="33"/>
      <c r="M1461" s="261"/>
      <c r="N1461" s="638"/>
      <c r="O1461" s="638"/>
      <c r="P1461" s="34"/>
      <c r="Q1461" s="35"/>
      <c r="R1461" s="36"/>
      <c r="S1461" s="37"/>
      <c r="T1461" s="21"/>
      <c r="U1461" s="495"/>
      <c r="V1461" s="38"/>
      <c r="W1461" s="21"/>
      <c r="X1461" s="21"/>
      <c r="Y1461" s="21"/>
      <c r="Z1461" s="779"/>
      <c r="AA1461" s="21"/>
      <c r="AB1461" s="30"/>
      <c r="AC1461" s="30"/>
      <c r="AD1461" s="30"/>
      <c r="AE1461" s="13"/>
      <c r="AF1461" s="13"/>
      <c r="AG1461" s="13"/>
      <c r="AH1461" s="13"/>
      <c r="AI1461" s="13"/>
      <c r="AJ1461" s="13"/>
      <c r="AK1461" s="13"/>
      <c r="AL1461" s="13"/>
      <c r="AM1461" s="13"/>
      <c r="AN1461" s="30"/>
      <c r="AO1461" s="31"/>
      <c r="AP1461" s="39"/>
      <c r="AQ1461" s="39"/>
      <c r="AR1461" s="31"/>
      <c r="AS1461" s="39"/>
      <c r="AT1461" s="39"/>
      <c r="AU1461" s="39"/>
      <c r="AV1461" s="39"/>
      <c r="AW1461" s="39"/>
      <c r="AX1461" s="13"/>
      <c r="AY1461" s="13"/>
      <c r="AZ1461" s="13"/>
      <c r="BA1461" s="13"/>
      <c r="BB1461" s="291"/>
      <c r="BC1461" s="302"/>
      <c r="BI1461" s="287"/>
    </row>
    <row r="1462" spans="1:61" s="282" customFormat="1">
      <c r="A1462" s="31"/>
      <c r="B1462" s="31"/>
      <c r="C1462" s="166"/>
      <c r="D1462" s="261"/>
      <c r="E1462" s="261"/>
      <c r="F1462" s="261"/>
      <c r="G1462" s="261"/>
      <c r="H1462" s="261"/>
      <c r="I1462" s="261"/>
      <c r="J1462" s="261"/>
      <c r="K1462" s="261"/>
      <c r="L1462" s="33"/>
      <c r="M1462" s="261"/>
      <c r="N1462" s="638"/>
      <c r="O1462" s="638"/>
      <c r="P1462" s="34"/>
      <c r="Q1462" s="35"/>
      <c r="R1462" s="36"/>
      <c r="S1462" s="37"/>
      <c r="T1462" s="21"/>
      <c r="U1462" s="495"/>
      <c r="V1462" s="38"/>
      <c r="W1462" s="21"/>
      <c r="X1462" s="21"/>
      <c r="Y1462" s="21"/>
      <c r="Z1462" s="779"/>
      <c r="AA1462" s="21"/>
      <c r="AB1462" s="30"/>
      <c r="AC1462" s="30"/>
      <c r="AD1462" s="30"/>
      <c r="AE1462" s="13"/>
      <c r="AF1462" s="13"/>
      <c r="AG1462" s="13"/>
      <c r="AH1462" s="13"/>
      <c r="AI1462" s="13"/>
      <c r="AJ1462" s="13"/>
      <c r="AK1462" s="13"/>
      <c r="AL1462" s="13"/>
      <c r="AM1462" s="13"/>
      <c r="AN1462" s="30"/>
      <c r="AO1462" s="31"/>
      <c r="AP1462" s="39"/>
      <c r="AQ1462" s="39"/>
      <c r="AR1462" s="31"/>
      <c r="AS1462" s="39"/>
      <c r="AT1462" s="39"/>
      <c r="AU1462" s="39"/>
      <c r="AV1462" s="39"/>
      <c r="AW1462" s="39"/>
      <c r="AX1462" s="13"/>
      <c r="AY1462" s="13"/>
      <c r="AZ1462" s="13"/>
      <c r="BA1462" s="13"/>
      <c r="BB1462" s="291"/>
      <c r="BC1462" s="302"/>
      <c r="BI1462" s="287"/>
    </row>
    <row r="1463" spans="1:61" s="282" customFormat="1">
      <c r="A1463" s="31"/>
      <c r="B1463" s="31"/>
      <c r="C1463" s="166"/>
      <c r="D1463" s="261"/>
      <c r="E1463" s="261"/>
      <c r="F1463" s="261"/>
      <c r="G1463" s="261"/>
      <c r="H1463" s="261"/>
      <c r="I1463" s="261"/>
      <c r="J1463" s="261"/>
      <c r="K1463" s="261"/>
      <c r="L1463" s="33"/>
      <c r="M1463" s="261"/>
      <c r="N1463" s="638"/>
      <c r="O1463" s="638"/>
      <c r="P1463" s="34"/>
      <c r="Q1463" s="35"/>
      <c r="R1463" s="36"/>
      <c r="S1463" s="37"/>
      <c r="T1463" s="21"/>
      <c r="U1463" s="495"/>
      <c r="V1463" s="38"/>
      <c r="W1463" s="21"/>
      <c r="X1463" s="21"/>
      <c r="Y1463" s="21"/>
      <c r="Z1463" s="779"/>
      <c r="AA1463" s="21"/>
      <c r="AB1463" s="30"/>
      <c r="AC1463" s="30"/>
      <c r="AD1463" s="30"/>
      <c r="AE1463" s="13"/>
      <c r="AF1463" s="13"/>
      <c r="AG1463" s="13"/>
      <c r="AH1463" s="13"/>
      <c r="AI1463" s="13"/>
      <c r="AJ1463" s="13"/>
      <c r="AK1463" s="13"/>
      <c r="AL1463" s="13"/>
      <c r="AM1463" s="13"/>
      <c r="AN1463" s="30"/>
      <c r="AO1463" s="31"/>
      <c r="AP1463" s="39"/>
      <c r="AQ1463" s="39"/>
      <c r="AR1463" s="31"/>
      <c r="AS1463" s="39"/>
      <c r="AT1463" s="39"/>
      <c r="AU1463" s="39"/>
      <c r="AV1463" s="39"/>
      <c r="AW1463" s="39"/>
      <c r="AX1463" s="13"/>
      <c r="AY1463" s="13"/>
      <c r="AZ1463" s="13"/>
      <c r="BA1463" s="13"/>
      <c r="BB1463" s="291"/>
      <c r="BC1463" s="302"/>
      <c r="BI1463" s="287"/>
    </row>
    <row r="1464" spans="1:61" s="282" customFormat="1">
      <c r="A1464" s="31"/>
      <c r="B1464" s="31"/>
      <c r="C1464" s="166"/>
      <c r="D1464" s="261"/>
      <c r="E1464" s="261"/>
      <c r="F1464" s="261"/>
      <c r="G1464" s="261"/>
      <c r="H1464" s="261"/>
      <c r="I1464" s="261"/>
      <c r="J1464" s="261"/>
      <c r="K1464" s="261"/>
      <c r="L1464" s="33"/>
      <c r="M1464" s="261"/>
      <c r="N1464" s="638"/>
      <c r="O1464" s="638"/>
      <c r="P1464" s="34"/>
      <c r="Q1464" s="35"/>
      <c r="R1464" s="36"/>
      <c r="S1464" s="37"/>
      <c r="T1464" s="21"/>
      <c r="U1464" s="495"/>
      <c r="V1464" s="38"/>
      <c r="W1464" s="21"/>
      <c r="X1464" s="21"/>
      <c r="Y1464" s="21"/>
      <c r="Z1464" s="779"/>
      <c r="AA1464" s="21"/>
      <c r="AB1464" s="30"/>
      <c r="AC1464" s="30"/>
      <c r="AD1464" s="30"/>
      <c r="AE1464" s="13"/>
      <c r="AF1464" s="13"/>
      <c r="AG1464" s="13"/>
      <c r="AH1464" s="13"/>
      <c r="AI1464" s="13"/>
      <c r="AJ1464" s="13"/>
      <c r="AK1464" s="13"/>
      <c r="AL1464" s="13"/>
      <c r="AM1464" s="13"/>
      <c r="AN1464" s="30"/>
      <c r="AO1464" s="31"/>
      <c r="AP1464" s="39"/>
      <c r="AQ1464" s="39"/>
      <c r="AR1464" s="31"/>
      <c r="AS1464" s="39"/>
      <c r="AT1464" s="39"/>
      <c r="AU1464" s="39"/>
      <c r="AV1464" s="39"/>
      <c r="AW1464" s="39"/>
      <c r="AX1464" s="13"/>
      <c r="AY1464" s="13"/>
      <c r="AZ1464" s="13"/>
      <c r="BA1464" s="13"/>
      <c r="BB1464" s="291"/>
      <c r="BC1464" s="302"/>
      <c r="BI1464" s="287"/>
    </row>
    <row r="1465" spans="1:61" s="282" customFormat="1">
      <c r="A1465" s="31"/>
      <c r="B1465" s="31"/>
      <c r="C1465" s="166"/>
      <c r="D1465" s="261"/>
      <c r="E1465" s="261"/>
      <c r="F1465" s="261"/>
      <c r="G1465" s="261"/>
      <c r="H1465" s="261"/>
      <c r="I1465" s="261"/>
      <c r="J1465" s="261"/>
      <c r="K1465" s="261"/>
      <c r="L1465" s="33"/>
      <c r="M1465" s="261"/>
      <c r="N1465" s="638"/>
      <c r="O1465" s="638"/>
      <c r="P1465" s="34"/>
      <c r="Q1465" s="35"/>
      <c r="R1465" s="36"/>
      <c r="S1465" s="37"/>
      <c r="T1465" s="21"/>
      <c r="U1465" s="495"/>
      <c r="V1465" s="38"/>
      <c r="W1465" s="21"/>
      <c r="X1465" s="21"/>
      <c r="Y1465" s="21"/>
      <c r="Z1465" s="779"/>
      <c r="AA1465" s="21"/>
      <c r="AB1465" s="30"/>
      <c r="AC1465" s="30"/>
      <c r="AD1465" s="30"/>
      <c r="AE1465" s="13"/>
      <c r="AF1465" s="13"/>
      <c r="AG1465" s="13"/>
      <c r="AH1465" s="13"/>
      <c r="AI1465" s="13"/>
      <c r="AJ1465" s="13"/>
      <c r="AK1465" s="13"/>
      <c r="AL1465" s="13"/>
      <c r="AM1465" s="13"/>
      <c r="AN1465" s="30"/>
      <c r="AO1465" s="31"/>
      <c r="AP1465" s="39"/>
      <c r="AQ1465" s="39"/>
      <c r="AR1465" s="31"/>
      <c r="AS1465" s="39"/>
      <c r="AT1465" s="39"/>
      <c r="AU1465" s="39"/>
      <c r="AV1465" s="39"/>
      <c r="AW1465" s="39"/>
      <c r="AX1465" s="13"/>
      <c r="AY1465" s="13"/>
      <c r="AZ1465" s="13"/>
      <c r="BA1465" s="13"/>
      <c r="BB1465" s="291"/>
      <c r="BC1465" s="302"/>
      <c r="BI1465" s="287"/>
    </row>
    <row r="1466" spans="1:61" s="282" customFormat="1">
      <c r="A1466" s="31"/>
      <c r="B1466" s="31"/>
      <c r="C1466" s="166"/>
      <c r="D1466" s="261"/>
      <c r="E1466" s="261"/>
      <c r="F1466" s="261"/>
      <c r="G1466" s="261"/>
      <c r="H1466" s="261"/>
      <c r="I1466" s="261"/>
      <c r="J1466" s="261"/>
      <c r="K1466" s="261"/>
      <c r="L1466" s="33"/>
      <c r="M1466" s="261"/>
      <c r="N1466" s="638"/>
      <c r="O1466" s="638"/>
      <c r="P1466" s="34"/>
      <c r="Q1466" s="35"/>
      <c r="R1466" s="36"/>
      <c r="S1466" s="37"/>
      <c r="T1466" s="21"/>
      <c r="U1466" s="495"/>
      <c r="V1466" s="38"/>
      <c r="W1466" s="21"/>
      <c r="X1466" s="21"/>
      <c r="Y1466" s="21"/>
      <c r="Z1466" s="779"/>
      <c r="AA1466" s="21"/>
      <c r="AB1466" s="30"/>
      <c r="AC1466" s="30"/>
      <c r="AD1466" s="30"/>
      <c r="AE1466" s="13"/>
      <c r="AF1466" s="13"/>
      <c r="AG1466" s="13"/>
      <c r="AH1466" s="13"/>
      <c r="AI1466" s="13"/>
      <c r="AJ1466" s="13"/>
      <c r="AK1466" s="13"/>
      <c r="AL1466" s="13"/>
      <c r="AM1466" s="13"/>
      <c r="AN1466" s="30"/>
      <c r="AO1466" s="31"/>
      <c r="AP1466" s="39"/>
      <c r="AQ1466" s="39"/>
      <c r="AR1466" s="31"/>
      <c r="AS1466" s="39"/>
      <c r="AT1466" s="39"/>
      <c r="AU1466" s="39"/>
      <c r="AV1466" s="39"/>
      <c r="AW1466" s="39"/>
      <c r="AX1466" s="13"/>
      <c r="AY1466" s="13"/>
      <c r="AZ1466" s="13"/>
      <c r="BA1466" s="13"/>
      <c r="BB1466" s="291"/>
      <c r="BC1466" s="302"/>
      <c r="BI1466" s="287"/>
    </row>
    <row r="1467" spans="1:61" s="282" customFormat="1">
      <c r="A1467" s="31"/>
      <c r="B1467" s="31"/>
      <c r="C1467" s="166"/>
      <c r="D1467" s="261"/>
      <c r="E1467" s="261"/>
      <c r="F1467" s="261"/>
      <c r="G1467" s="261"/>
      <c r="H1467" s="261"/>
      <c r="I1467" s="261"/>
      <c r="J1467" s="261"/>
      <c r="K1467" s="261"/>
      <c r="L1467" s="33"/>
      <c r="M1467" s="261"/>
      <c r="N1467" s="638"/>
      <c r="O1467" s="638"/>
      <c r="P1467" s="34"/>
      <c r="Q1467" s="35"/>
      <c r="R1467" s="36"/>
      <c r="S1467" s="37"/>
      <c r="T1467" s="21"/>
      <c r="U1467" s="495"/>
      <c r="V1467" s="38"/>
      <c r="W1467" s="21"/>
      <c r="X1467" s="21"/>
      <c r="Y1467" s="21"/>
      <c r="Z1467" s="779"/>
      <c r="AA1467" s="21"/>
      <c r="AB1467" s="30"/>
      <c r="AC1467" s="30"/>
      <c r="AD1467" s="30"/>
      <c r="AE1467" s="13"/>
      <c r="AF1467" s="13"/>
      <c r="AG1467" s="13"/>
      <c r="AH1467" s="13"/>
      <c r="AI1467" s="13"/>
      <c r="AJ1467" s="13"/>
      <c r="AK1467" s="13"/>
      <c r="AL1467" s="13"/>
      <c r="AM1467" s="13"/>
      <c r="AN1467" s="30"/>
      <c r="AO1467" s="31"/>
      <c r="AP1467" s="39"/>
      <c r="AQ1467" s="39"/>
      <c r="AR1467" s="31"/>
      <c r="AS1467" s="39"/>
      <c r="AT1467" s="39"/>
      <c r="AU1467" s="39"/>
      <c r="AV1467" s="39"/>
      <c r="AW1467" s="39"/>
      <c r="AX1467" s="13"/>
      <c r="AY1467" s="13"/>
      <c r="AZ1467" s="13"/>
      <c r="BA1467" s="13"/>
      <c r="BB1467" s="291"/>
      <c r="BC1467" s="302"/>
      <c r="BI1467" s="287"/>
    </row>
    <row r="1468" spans="1:61" s="282" customFormat="1">
      <c r="A1468" s="31"/>
      <c r="B1468" s="31"/>
      <c r="C1468" s="166"/>
      <c r="D1468" s="261"/>
      <c r="E1468" s="261"/>
      <c r="F1468" s="261"/>
      <c r="G1468" s="261"/>
      <c r="H1468" s="261"/>
      <c r="I1468" s="261"/>
      <c r="J1468" s="261"/>
      <c r="K1468" s="261"/>
      <c r="L1468" s="33"/>
      <c r="M1468" s="261"/>
      <c r="N1468" s="638"/>
      <c r="O1468" s="638"/>
      <c r="P1468" s="34"/>
      <c r="Q1468" s="35"/>
      <c r="R1468" s="36"/>
      <c r="S1468" s="37"/>
      <c r="T1468" s="21"/>
      <c r="U1468" s="495"/>
      <c r="V1468" s="38"/>
      <c r="W1468" s="21"/>
      <c r="X1468" s="21"/>
      <c r="Y1468" s="21"/>
      <c r="Z1468" s="779"/>
      <c r="AA1468" s="21"/>
      <c r="AB1468" s="30"/>
      <c r="AC1468" s="30"/>
      <c r="AD1468" s="30"/>
      <c r="AE1468" s="13"/>
      <c r="AF1468" s="13"/>
      <c r="AG1468" s="13"/>
      <c r="AH1468" s="13"/>
      <c r="AI1468" s="13"/>
      <c r="AJ1468" s="13"/>
      <c r="AK1468" s="13"/>
      <c r="AL1468" s="13"/>
      <c r="AM1468" s="13"/>
      <c r="AN1468" s="30"/>
      <c r="AO1468" s="31"/>
      <c r="AP1468" s="39"/>
      <c r="AQ1468" s="39"/>
      <c r="AR1468" s="31"/>
      <c r="AS1468" s="39"/>
      <c r="AT1468" s="39"/>
      <c r="AU1468" s="39"/>
      <c r="AV1468" s="39"/>
      <c r="AW1468" s="39"/>
      <c r="AX1468" s="13"/>
      <c r="AY1468" s="13"/>
      <c r="AZ1468" s="13"/>
      <c r="BA1468" s="13"/>
      <c r="BB1468" s="291"/>
      <c r="BC1468" s="302"/>
      <c r="BI1468" s="287"/>
    </row>
    <row r="1469" spans="1:61" s="282" customFormat="1">
      <c r="A1469" s="31"/>
      <c r="B1469" s="31"/>
      <c r="C1469" s="166"/>
      <c r="D1469" s="261"/>
      <c r="E1469" s="261"/>
      <c r="F1469" s="261"/>
      <c r="G1469" s="261"/>
      <c r="H1469" s="261"/>
      <c r="I1469" s="261"/>
      <c r="J1469" s="261"/>
      <c r="K1469" s="261"/>
      <c r="L1469" s="33"/>
      <c r="M1469" s="261"/>
      <c r="N1469" s="638"/>
      <c r="O1469" s="638"/>
      <c r="P1469" s="34"/>
      <c r="Q1469" s="35"/>
      <c r="R1469" s="36"/>
      <c r="S1469" s="37"/>
      <c r="T1469" s="21"/>
      <c r="U1469" s="495"/>
      <c r="V1469" s="38"/>
      <c r="W1469" s="21"/>
      <c r="X1469" s="21"/>
      <c r="Y1469" s="21"/>
      <c r="Z1469" s="779"/>
      <c r="AA1469" s="21"/>
      <c r="AB1469" s="30"/>
      <c r="AC1469" s="30"/>
      <c r="AD1469" s="30"/>
      <c r="AE1469" s="13"/>
      <c r="AF1469" s="13"/>
      <c r="AG1469" s="13"/>
      <c r="AH1469" s="13"/>
      <c r="AI1469" s="13"/>
      <c r="AJ1469" s="13"/>
      <c r="AK1469" s="13"/>
      <c r="AL1469" s="13"/>
      <c r="AM1469" s="13"/>
      <c r="AN1469" s="30"/>
      <c r="AO1469" s="31"/>
      <c r="AP1469" s="39"/>
      <c r="AQ1469" s="39"/>
      <c r="AR1469" s="31"/>
      <c r="AS1469" s="39"/>
      <c r="AT1469" s="39"/>
      <c r="AU1469" s="39"/>
      <c r="AV1469" s="39"/>
      <c r="AW1469" s="39"/>
      <c r="AX1469" s="13"/>
      <c r="AY1469" s="13"/>
      <c r="AZ1469" s="13"/>
      <c r="BA1469" s="13"/>
      <c r="BB1469" s="291"/>
      <c r="BC1469" s="302"/>
      <c r="BI1469" s="287"/>
    </row>
    <row r="1470" spans="1:61" s="282" customFormat="1">
      <c r="A1470" s="31"/>
      <c r="B1470" s="31"/>
      <c r="C1470" s="166"/>
      <c r="D1470" s="261"/>
      <c r="E1470" s="261"/>
      <c r="F1470" s="261"/>
      <c r="G1470" s="261"/>
      <c r="H1470" s="261"/>
      <c r="I1470" s="261"/>
      <c r="J1470" s="261"/>
      <c r="K1470" s="261"/>
      <c r="L1470" s="33"/>
      <c r="M1470" s="261"/>
      <c r="N1470" s="638"/>
      <c r="O1470" s="638"/>
      <c r="P1470" s="34"/>
      <c r="Q1470" s="35"/>
      <c r="R1470" s="36"/>
      <c r="S1470" s="37"/>
      <c r="T1470" s="21"/>
      <c r="U1470" s="495"/>
      <c r="V1470" s="38"/>
      <c r="W1470" s="21"/>
      <c r="X1470" s="21"/>
      <c r="Y1470" s="21"/>
      <c r="Z1470" s="779"/>
      <c r="AA1470" s="21"/>
      <c r="AB1470" s="30"/>
      <c r="AC1470" s="30"/>
      <c r="AD1470" s="30"/>
      <c r="AE1470" s="13"/>
      <c r="AF1470" s="13"/>
      <c r="AG1470" s="13"/>
      <c r="AH1470" s="13"/>
      <c r="AI1470" s="13"/>
      <c r="AJ1470" s="13"/>
      <c r="AK1470" s="13"/>
      <c r="AL1470" s="13"/>
      <c r="AM1470" s="13"/>
      <c r="AN1470" s="30"/>
      <c r="AO1470" s="31"/>
      <c r="AP1470" s="39"/>
      <c r="AQ1470" s="39"/>
      <c r="AR1470" s="31"/>
      <c r="AS1470" s="39"/>
      <c r="AT1470" s="39"/>
      <c r="AU1470" s="39"/>
      <c r="AV1470" s="39"/>
      <c r="AW1470" s="39"/>
      <c r="AX1470" s="13"/>
      <c r="AY1470" s="13"/>
      <c r="AZ1470" s="13"/>
      <c r="BA1470" s="13"/>
      <c r="BB1470" s="291"/>
      <c r="BC1470" s="302"/>
      <c r="BI1470" s="287"/>
    </row>
    <row r="1471" spans="1:61" s="282" customFormat="1">
      <c r="A1471" s="31"/>
      <c r="B1471" s="31"/>
      <c r="C1471" s="166"/>
      <c r="D1471" s="261"/>
      <c r="E1471" s="261"/>
      <c r="F1471" s="261"/>
      <c r="G1471" s="261"/>
      <c r="H1471" s="261"/>
      <c r="I1471" s="261"/>
      <c r="J1471" s="261"/>
      <c r="K1471" s="261"/>
      <c r="L1471" s="33"/>
      <c r="M1471" s="261"/>
      <c r="N1471" s="638"/>
      <c r="O1471" s="638"/>
      <c r="P1471" s="34"/>
      <c r="Q1471" s="35"/>
      <c r="R1471" s="36"/>
      <c r="S1471" s="37"/>
      <c r="T1471" s="21"/>
      <c r="U1471" s="495"/>
      <c r="V1471" s="38"/>
      <c r="W1471" s="21"/>
      <c r="X1471" s="21"/>
      <c r="Y1471" s="21"/>
      <c r="Z1471" s="779"/>
      <c r="AA1471" s="21"/>
      <c r="AB1471" s="30"/>
      <c r="AC1471" s="30"/>
      <c r="AD1471" s="30"/>
      <c r="AE1471" s="13"/>
      <c r="AF1471" s="13"/>
      <c r="AG1471" s="13"/>
      <c r="AH1471" s="13"/>
      <c r="AI1471" s="13"/>
      <c r="AJ1471" s="13"/>
      <c r="AK1471" s="13"/>
      <c r="AL1471" s="13"/>
      <c r="AM1471" s="13"/>
      <c r="AN1471" s="30"/>
      <c r="AO1471" s="31"/>
      <c r="AP1471" s="39"/>
      <c r="AQ1471" s="39"/>
      <c r="AR1471" s="31"/>
      <c r="AS1471" s="39"/>
      <c r="AT1471" s="39"/>
      <c r="AU1471" s="39"/>
      <c r="AV1471" s="39"/>
      <c r="AW1471" s="39"/>
      <c r="AX1471" s="13"/>
      <c r="AY1471" s="13"/>
      <c r="AZ1471" s="13"/>
      <c r="BA1471" s="13"/>
      <c r="BB1471" s="291"/>
      <c r="BC1471" s="302"/>
      <c r="BI1471" s="287"/>
    </row>
    <row r="1472" spans="1:61" s="282" customFormat="1">
      <c r="A1472" s="31"/>
      <c r="B1472" s="31"/>
      <c r="C1472" s="166"/>
      <c r="D1472" s="261"/>
      <c r="E1472" s="261"/>
      <c r="F1472" s="261"/>
      <c r="G1472" s="261"/>
      <c r="H1472" s="261"/>
      <c r="I1472" s="261"/>
      <c r="J1472" s="261"/>
      <c r="K1472" s="261"/>
      <c r="L1472" s="33"/>
      <c r="M1472" s="261"/>
      <c r="N1472" s="638"/>
      <c r="O1472" s="638"/>
      <c r="P1472" s="34"/>
      <c r="Q1472" s="35"/>
      <c r="R1472" s="36"/>
      <c r="S1472" s="37"/>
      <c r="T1472" s="21"/>
      <c r="U1472" s="495"/>
      <c r="V1472" s="38"/>
      <c r="W1472" s="21"/>
      <c r="X1472" s="21"/>
      <c r="Y1472" s="21"/>
      <c r="Z1472" s="779"/>
      <c r="AA1472" s="21"/>
      <c r="AB1472" s="30"/>
      <c r="AC1472" s="30"/>
      <c r="AD1472" s="30"/>
      <c r="AE1472" s="13"/>
      <c r="AF1472" s="13"/>
      <c r="AG1472" s="13"/>
      <c r="AH1472" s="13"/>
      <c r="AI1472" s="13"/>
      <c r="AJ1472" s="13"/>
      <c r="AK1472" s="13"/>
      <c r="AL1472" s="13"/>
      <c r="AM1472" s="13"/>
      <c r="AN1472" s="30"/>
      <c r="AO1472" s="31"/>
      <c r="AP1472" s="39"/>
      <c r="AQ1472" s="39"/>
      <c r="AR1472" s="31"/>
      <c r="AS1472" s="39"/>
      <c r="AT1472" s="39"/>
      <c r="AU1472" s="39"/>
      <c r="AV1472" s="39"/>
      <c r="AW1472" s="39"/>
      <c r="AX1472" s="13"/>
      <c r="AY1472" s="13"/>
      <c r="AZ1472" s="13"/>
      <c r="BA1472" s="13"/>
      <c r="BB1472" s="291"/>
      <c r="BC1472" s="302"/>
      <c r="BI1472" s="287"/>
    </row>
    <row r="1473" spans="1:61" s="282" customFormat="1">
      <c r="A1473" s="31"/>
      <c r="B1473" s="31"/>
      <c r="C1473" s="166"/>
      <c r="D1473" s="261"/>
      <c r="E1473" s="261"/>
      <c r="F1473" s="261"/>
      <c r="G1473" s="261"/>
      <c r="H1473" s="261"/>
      <c r="I1473" s="261"/>
      <c r="J1473" s="261"/>
      <c r="K1473" s="261"/>
      <c r="L1473" s="33"/>
      <c r="M1473" s="261"/>
      <c r="N1473" s="638"/>
      <c r="O1473" s="638"/>
      <c r="P1473" s="34"/>
      <c r="Q1473" s="35"/>
      <c r="R1473" s="36"/>
      <c r="S1473" s="37"/>
      <c r="T1473" s="21"/>
      <c r="U1473" s="495"/>
      <c r="V1473" s="38"/>
      <c r="W1473" s="21"/>
      <c r="X1473" s="21"/>
      <c r="Y1473" s="21"/>
      <c r="Z1473" s="779"/>
      <c r="AA1473" s="21"/>
      <c r="AB1473" s="30"/>
      <c r="AC1473" s="30"/>
      <c r="AD1473" s="30"/>
      <c r="AE1473" s="13"/>
      <c r="AF1473" s="13"/>
      <c r="AG1473" s="13"/>
      <c r="AH1473" s="13"/>
      <c r="AI1473" s="13"/>
      <c r="AJ1473" s="13"/>
      <c r="AK1473" s="13"/>
      <c r="AL1473" s="13"/>
      <c r="AM1473" s="13"/>
      <c r="AN1473" s="30"/>
      <c r="AO1473" s="31"/>
      <c r="AP1473" s="39"/>
      <c r="AQ1473" s="39"/>
      <c r="AR1473" s="31"/>
      <c r="AS1473" s="39"/>
      <c r="AT1473" s="39"/>
      <c r="AU1473" s="39"/>
      <c r="AV1473" s="39"/>
      <c r="AW1473" s="39"/>
      <c r="AX1473" s="13"/>
      <c r="AY1473" s="13"/>
      <c r="AZ1473" s="13"/>
      <c r="BA1473" s="13"/>
      <c r="BB1473" s="291"/>
      <c r="BC1473" s="302"/>
      <c r="BI1473" s="287"/>
    </row>
    <row r="1474" spans="1:61" s="282" customFormat="1">
      <c r="A1474" s="31"/>
      <c r="B1474" s="31"/>
      <c r="C1474" s="166"/>
      <c r="D1474" s="261"/>
      <c r="E1474" s="261"/>
      <c r="F1474" s="261"/>
      <c r="G1474" s="261"/>
      <c r="H1474" s="261"/>
      <c r="I1474" s="261"/>
      <c r="J1474" s="261"/>
      <c r="K1474" s="261"/>
      <c r="L1474" s="33"/>
      <c r="M1474" s="261"/>
      <c r="N1474" s="638"/>
      <c r="O1474" s="638"/>
      <c r="P1474" s="34"/>
      <c r="Q1474" s="35"/>
      <c r="R1474" s="36"/>
      <c r="S1474" s="37"/>
      <c r="T1474" s="21"/>
      <c r="U1474" s="495"/>
      <c r="V1474" s="38"/>
      <c r="W1474" s="21"/>
      <c r="X1474" s="21"/>
      <c r="Y1474" s="21"/>
      <c r="Z1474" s="779"/>
      <c r="AA1474" s="21"/>
      <c r="AB1474" s="30"/>
      <c r="AC1474" s="30"/>
      <c r="AD1474" s="30"/>
      <c r="AE1474" s="13"/>
      <c r="AF1474" s="13"/>
      <c r="AG1474" s="13"/>
      <c r="AH1474" s="13"/>
      <c r="AI1474" s="13"/>
      <c r="AJ1474" s="13"/>
      <c r="AK1474" s="13"/>
      <c r="AL1474" s="13"/>
      <c r="AM1474" s="13"/>
      <c r="AN1474" s="30"/>
      <c r="AO1474" s="31"/>
      <c r="AP1474" s="39"/>
      <c r="AQ1474" s="39"/>
      <c r="AR1474" s="31"/>
      <c r="AS1474" s="39"/>
      <c r="AT1474" s="39"/>
      <c r="AU1474" s="39"/>
      <c r="AV1474" s="39"/>
      <c r="AW1474" s="39"/>
      <c r="AX1474" s="13"/>
      <c r="AY1474" s="13"/>
      <c r="AZ1474" s="13"/>
      <c r="BA1474" s="13"/>
      <c r="BB1474" s="291"/>
      <c r="BC1474" s="302"/>
      <c r="BI1474" s="287"/>
    </row>
    <row r="1475" spans="1:61" s="282" customFormat="1">
      <c r="A1475" s="31"/>
      <c r="B1475" s="31"/>
      <c r="C1475" s="166"/>
      <c r="D1475" s="261"/>
      <c r="E1475" s="261"/>
      <c r="F1475" s="261"/>
      <c r="G1475" s="261"/>
      <c r="H1475" s="261"/>
      <c r="I1475" s="261"/>
      <c r="J1475" s="261"/>
      <c r="K1475" s="261"/>
      <c r="L1475" s="33"/>
      <c r="M1475" s="261"/>
      <c r="N1475" s="638"/>
      <c r="O1475" s="638"/>
      <c r="P1475" s="34"/>
      <c r="Q1475" s="35"/>
      <c r="R1475" s="36"/>
      <c r="S1475" s="37"/>
      <c r="T1475" s="21"/>
      <c r="U1475" s="495"/>
      <c r="V1475" s="38"/>
      <c r="W1475" s="21"/>
      <c r="X1475" s="21"/>
      <c r="Y1475" s="21"/>
      <c r="Z1475" s="779"/>
      <c r="AA1475" s="21"/>
      <c r="AB1475" s="30"/>
      <c r="AC1475" s="30"/>
      <c r="AD1475" s="30"/>
      <c r="AE1475" s="13"/>
      <c r="AF1475" s="13"/>
      <c r="AG1475" s="13"/>
      <c r="AH1475" s="13"/>
      <c r="AI1475" s="13"/>
      <c r="AJ1475" s="13"/>
      <c r="AK1475" s="13"/>
      <c r="AL1475" s="13"/>
      <c r="AM1475" s="13"/>
      <c r="AN1475" s="30"/>
      <c r="AO1475" s="31"/>
      <c r="AP1475" s="39"/>
      <c r="AQ1475" s="39"/>
      <c r="AR1475" s="31"/>
      <c r="AS1475" s="39"/>
      <c r="AT1475" s="39"/>
      <c r="AU1475" s="39"/>
      <c r="AV1475" s="39"/>
      <c r="AW1475" s="39"/>
      <c r="AX1475" s="13"/>
      <c r="AY1475" s="13"/>
      <c r="AZ1475" s="13"/>
      <c r="BA1475" s="13"/>
      <c r="BB1475" s="291"/>
      <c r="BC1475" s="302"/>
      <c r="BI1475" s="287"/>
    </row>
    <row r="1476" spans="1:61" s="282" customFormat="1">
      <c r="A1476" s="31"/>
      <c r="B1476" s="31"/>
      <c r="C1476" s="166"/>
      <c r="D1476" s="261"/>
      <c r="E1476" s="261"/>
      <c r="F1476" s="261"/>
      <c r="G1476" s="261"/>
      <c r="H1476" s="261"/>
      <c r="I1476" s="261"/>
      <c r="J1476" s="261"/>
      <c r="K1476" s="261"/>
      <c r="L1476" s="33"/>
      <c r="M1476" s="261"/>
      <c r="N1476" s="638"/>
      <c r="O1476" s="638"/>
      <c r="P1476" s="34"/>
      <c r="Q1476" s="35"/>
      <c r="R1476" s="36"/>
      <c r="S1476" s="37"/>
      <c r="T1476" s="21"/>
      <c r="U1476" s="495"/>
      <c r="V1476" s="38"/>
      <c r="W1476" s="21"/>
      <c r="X1476" s="21"/>
      <c r="Y1476" s="21"/>
      <c r="Z1476" s="779"/>
      <c r="AA1476" s="21"/>
      <c r="AB1476" s="30"/>
      <c r="AC1476" s="30"/>
      <c r="AD1476" s="30"/>
      <c r="AE1476" s="13"/>
      <c r="AF1476" s="13"/>
      <c r="AG1476" s="13"/>
      <c r="AH1476" s="13"/>
      <c r="AI1476" s="13"/>
      <c r="AJ1476" s="13"/>
      <c r="AK1476" s="13"/>
      <c r="AL1476" s="13"/>
      <c r="AM1476" s="13"/>
      <c r="AN1476" s="30"/>
      <c r="AO1476" s="31"/>
      <c r="AP1476" s="39"/>
      <c r="AQ1476" s="39"/>
      <c r="AR1476" s="31"/>
      <c r="AS1476" s="39"/>
      <c r="AT1476" s="39"/>
      <c r="AU1476" s="39"/>
      <c r="AV1476" s="39"/>
      <c r="AW1476" s="39"/>
      <c r="AX1476" s="13"/>
      <c r="AY1476" s="13"/>
      <c r="AZ1476" s="13"/>
      <c r="BA1476" s="13"/>
      <c r="BB1476" s="291"/>
      <c r="BC1476" s="302"/>
      <c r="BI1476" s="287"/>
    </row>
    <row r="1477" spans="1:61" s="282" customFormat="1">
      <c r="A1477" s="31"/>
      <c r="B1477" s="31"/>
      <c r="C1477" s="166"/>
      <c r="D1477" s="261"/>
      <c r="E1477" s="261"/>
      <c r="F1477" s="261"/>
      <c r="G1477" s="261"/>
      <c r="H1477" s="261"/>
      <c r="I1477" s="261"/>
      <c r="J1477" s="261"/>
      <c r="K1477" s="261"/>
      <c r="L1477" s="33"/>
      <c r="M1477" s="261"/>
      <c r="N1477" s="638"/>
      <c r="O1477" s="638"/>
      <c r="P1477" s="34"/>
      <c r="Q1477" s="35"/>
      <c r="R1477" s="36"/>
      <c r="S1477" s="37"/>
      <c r="T1477" s="21"/>
      <c r="U1477" s="495"/>
      <c r="V1477" s="38"/>
      <c r="W1477" s="21"/>
      <c r="X1477" s="21"/>
      <c r="Y1477" s="21"/>
      <c r="Z1477" s="779"/>
      <c r="AA1477" s="21"/>
      <c r="AB1477" s="30"/>
      <c r="AC1477" s="30"/>
      <c r="AD1477" s="30"/>
      <c r="AE1477" s="13"/>
      <c r="AF1477" s="13"/>
      <c r="AG1477" s="13"/>
      <c r="AH1477" s="13"/>
      <c r="AI1477" s="13"/>
      <c r="AJ1477" s="13"/>
      <c r="AK1477" s="13"/>
      <c r="AL1477" s="13"/>
      <c r="AM1477" s="13"/>
      <c r="AN1477" s="30"/>
      <c r="AO1477" s="31"/>
      <c r="AP1477" s="39"/>
      <c r="AQ1477" s="39"/>
      <c r="AR1477" s="31"/>
      <c r="AS1477" s="39"/>
      <c r="AT1477" s="39"/>
      <c r="AU1477" s="39"/>
      <c r="AV1477" s="39"/>
      <c r="AW1477" s="39"/>
      <c r="AX1477" s="13"/>
      <c r="AY1477" s="13"/>
      <c r="AZ1477" s="13"/>
      <c r="BA1477" s="13"/>
      <c r="BB1477" s="291"/>
      <c r="BC1477" s="302"/>
      <c r="BI1477" s="287"/>
    </row>
    <row r="1478" spans="1:61" s="282" customFormat="1">
      <c r="A1478" s="31"/>
      <c r="B1478" s="31"/>
      <c r="C1478" s="166"/>
      <c r="D1478" s="261"/>
      <c r="E1478" s="261"/>
      <c r="F1478" s="261"/>
      <c r="G1478" s="261"/>
      <c r="H1478" s="261"/>
      <c r="I1478" s="261"/>
      <c r="J1478" s="261"/>
      <c r="K1478" s="261"/>
      <c r="L1478" s="33"/>
      <c r="M1478" s="261"/>
      <c r="N1478" s="638"/>
      <c r="O1478" s="638"/>
      <c r="P1478" s="34"/>
      <c r="Q1478" s="35"/>
      <c r="R1478" s="36"/>
      <c r="S1478" s="37"/>
      <c r="T1478" s="21"/>
      <c r="U1478" s="495"/>
      <c r="V1478" s="38"/>
      <c r="W1478" s="21"/>
      <c r="X1478" s="21"/>
      <c r="Y1478" s="21"/>
      <c r="Z1478" s="779"/>
      <c r="AA1478" s="21"/>
      <c r="AB1478" s="30"/>
      <c r="AC1478" s="30"/>
      <c r="AD1478" s="30"/>
      <c r="AE1478" s="13"/>
      <c r="AF1478" s="13"/>
      <c r="AG1478" s="13"/>
      <c r="AH1478" s="13"/>
      <c r="AI1478" s="13"/>
      <c r="AJ1478" s="13"/>
      <c r="AK1478" s="13"/>
      <c r="AL1478" s="13"/>
      <c r="AM1478" s="13"/>
      <c r="AN1478" s="30"/>
      <c r="AO1478" s="31"/>
      <c r="AP1478" s="39"/>
      <c r="AQ1478" s="39"/>
      <c r="AR1478" s="31"/>
      <c r="AS1478" s="39"/>
      <c r="AT1478" s="39"/>
      <c r="AU1478" s="39"/>
      <c r="AV1478" s="39"/>
      <c r="AW1478" s="39"/>
      <c r="AX1478" s="13"/>
      <c r="AY1478" s="13"/>
      <c r="AZ1478" s="13"/>
      <c r="BA1478" s="13"/>
      <c r="BB1478" s="291"/>
      <c r="BC1478" s="302"/>
      <c r="BI1478" s="287"/>
    </row>
    <row r="1479" spans="1:61" s="282" customFormat="1">
      <c r="A1479" s="31"/>
      <c r="B1479" s="31"/>
      <c r="C1479" s="166"/>
      <c r="D1479" s="261"/>
      <c r="E1479" s="261"/>
      <c r="F1479" s="261"/>
      <c r="G1479" s="261"/>
      <c r="H1479" s="261"/>
      <c r="I1479" s="261"/>
      <c r="J1479" s="261"/>
      <c r="K1479" s="261"/>
      <c r="L1479" s="33"/>
      <c r="M1479" s="261"/>
      <c r="N1479" s="638"/>
      <c r="O1479" s="638"/>
      <c r="P1479" s="34"/>
      <c r="Q1479" s="35"/>
      <c r="R1479" s="36"/>
      <c r="S1479" s="37"/>
      <c r="T1479" s="21"/>
      <c r="U1479" s="495"/>
      <c r="V1479" s="38"/>
      <c r="W1479" s="21"/>
      <c r="X1479" s="21"/>
      <c r="Y1479" s="21"/>
      <c r="Z1479" s="779"/>
      <c r="AA1479" s="21"/>
      <c r="AB1479" s="30"/>
      <c r="AC1479" s="30"/>
      <c r="AD1479" s="30"/>
      <c r="AE1479" s="13"/>
      <c r="AF1479" s="13"/>
      <c r="AG1479" s="13"/>
      <c r="AH1479" s="13"/>
      <c r="AI1479" s="13"/>
      <c r="AJ1479" s="13"/>
      <c r="AK1479" s="13"/>
      <c r="AL1479" s="13"/>
      <c r="AM1479" s="13"/>
      <c r="AN1479" s="30"/>
      <c r="AO1479" s="31"/>
      <c r="AP1479" s="39"/>
      <c r="AQ1479" s="39"/>
      <c r="AR1479" s="31"/>
      <c r="AS1479" s="39"/>
      <c r="AT1479" s="39"/>
      <c r="AU1479" s="39"/>
      <c r="AV1479" s="39"/>
      <c r="AW1479" s="39"/>
      <c r="AX1479" s="13"/>
      <c r="AY1479" s="13"/>
      <c r="AZ1479" s="13"/>
      <c r="BA1479" s="13"/>
      <c r="BB1479" s="291"/>
      <c r="BC1479" s="302"/>
      <c r="BI1479" s="287"/>
    </row>
    <row r="1480" spans="1:61" s="282" customFormat="1">
      <c r="A1480" s="31"/>
      <c r="B1480" s="31"/>
      <c r="C1480" s="166"/>
      <c r="D1480" s="261"/>
      <c r="E1480" s="261"/>
      <c r="F1480" s="261"/>
      <c r="G1480" s="261"/>
      <c r="H1480" s="261"/>
      <c r="I1480" s="261"/>
      <c r="J1480" s="261"/>
      <c r="K1480" s="261"/>
      <c r="L1480" s="33"/>
      <c r="M1480" s="261"/>
      <c r="N1480" s="638"/>
      <c r="O1480" s="638"/>
      <c r="P1480" s="34"/>
      <c r="Q1480" s="35"/>
      <c r="R1480" s="36"/>
      <c r="S1480" s="37"/>
      <c r="T1480" s="21"/>
      <c r="U1480" s="495"/>
      <c r="V1480" s="38"/>
      <c r="W1480" s="21"/>
      <c r="X1480" s="21"/>
      <c r="Y1480" s="21"/>
      <c r="Z1480" s="779"/>
      <c r="AA1480" s="21"/>
      <c r="AB1480" s="30"/>
      <c r="AC1480" s="30"/>
      <c r="AD1480" s="30"/>
      <c r="AE1480" s="13"/>
      <c r="AF1480" s="13"/>
      <c r="AG1480" s="13"/>
      <c r="AH1480" s="13"/>
      <c r="AI1480" s="13"/>
      <c r="AJ1480" s="13"/>
      <c r="AK1480" s="13"/>
      <c r="AL1480" s="13"/>
      <c r="AM1480" s="13"/>
      <c r="AN1480" s="30"/>
      <c r="AO1480" s="31"/>
      <c r="AP1480" s="39"/>
      <c r="AQ1480" s="39"/>
      <c r="AR1480" s="31"/>
      <c r="AS1480" s="39"/>
      <c r="AT1480" s="39"/>
      <c r="AU1480" s="39"/>
      <c r="AV1480" s="39"/>
      <c r="AW1480" s="39"/>
      <c r="AX1480" s="13"/>
      <c r="AY1480" s="13"/>
      <c r="AZ1480" s="13"/>
      <c r="BA1480" s="13"/>
      <c r="BB1480" s="291"/>
      <c r="BC1480" s="302"/>
      <c r="BI1480" s="287"/>
    </row>
    <row r="1481" spans="1:61" s="282" customFormat="1">
      <c r="A1481" s="31"/>
      <c r="B1481" s="31"/>
      <c r="C1481" s="166"/>
      <c r="D1481" s="261"/>
      <c r="E1481" s="261"/>
      <c r="F1481" s="261"/>
      <c r="G1481" s="261"/>
      <c r="H1481" s="261"/>
      <c r="I1481" s="261"/>
      <c r="J1481" s="261"/>
      <c r="K1481" s="261"/>
      <c r="L1481" s="33"/>
      <c r="M1481" s="261"/>
      <c r="N1481" s="638"/>
      <c r="O1481" s="638"/>
      <c r="P1481" s="34"/>
      <c r="Q1481" s="35"/>
      <c r="R1481" s="36"/>
      <c r="S1481" s="37"/>
      <c r="T1481" s="21"/>
      <c r="U1481" s="495"/>
      <c r="V1481" s="38"/>
      <c r="W1481" s="21"/>
      <c r="X1481" s="21"/>
      <c r="Y1481" s="21"/>
      <c r="Z1481" s="779"/>
      <c r="AA1481" s="21"/>
      <c r="AB1481" s="30"/>
      <c r="AC1481" s="30"/>
      <c r="AD1481" s="30"/>
      <c r="AE1481" s="13"/>
      <c r="AF1481" s="13"/>
      <c r="AG1481" s="13"/>
      <c r="AH1481" s="13"/>
      <c r="AI1481" s="13"/>
      <c r="AJ1481" s="13"/>
      <c r="AK1481" s="13"/>
      <c r="AL1481" s="13"/>
      <c r="AM1481" s="13"/>
      <c r="AN1481" s="30"/>
      <c r="AO1481" s="31"/>
      <c r="AP1481" s="39"/>
      <c r="AQ1481" s="39"/>
      <c r="AR1481" s="31"/>
      <c r="AS1481" s="39"/>
      <c r="AT1481" s="39"/>
      <c r="AU1481" s="39"/>
      <c r="AV1481" s="39"/>
      <c r="AW1481" s="39"/>
      <c r="AX1481" s="13"/>
      <c r="AY1481" s="13"/>
      <c r="AZ1481" s="13"/>
      <c r="BA1481" s="13"/>
      <c r="BB1481" s="291"/>
      <c r="BC1481" s="302"/>
      <c r="BI1481" s="287"/>
    </row>
    <row r="1482" spans="1:61" s="282" customFormat="1">
      <c r="A1482" s="31"/>
      <c r="B1482" s="31"/>
      <c r="C1482" s="166"/>
      <c r="D1482" s="261"/>
      <c r="E1482" s="261"/>
      <c r="F1482" s="261"/>
      <c r="G1482" s="261"/>
      <c r="H1482" s="261"/>
      <c r="I1482" s="261"/>
      <c r="J1482" s="261"/>
      <c r="K1482" s="261"/>
      <c r="L1482" s="33"/>
      <c r="M1482" s="261"/>
      <c r="N1482" s="638"/>
      <c r="O1482" s="638"/>
      <c r="P1482" s="34"/>
      <c r="Q1482" s="35"/>
      <c r="R1482" s="36"/>
      <c r="S1482" s="37"/>
      <c r="T1482" s="21"/>
      <c r="U1482" s="495"/>
      <c r="V1482" s="38"/>
      <c r="W1482" s="21"/>
      <c r="X1482" s="21"/>
      <c r="Y1482" s="21"/>
      <c r="Z1482" s="779"/>
      <c r="AA1482" s="21"/>
      <c r="AB1482" s="30"/>
      <c r="AC1482" s="30"/>
      <c r="AD1482" s="30"/>
      <c r="AE1482" s="13"/>
      <c r="AF1482" s="13"/>
      <c r="AG1482" s="13"/>
      <c r="AH1482" s="13"/>
      <c r="AI1482" s="13"/>
      <c r="AJ1482" s="13"/>
      <c r="AK1482" s="13"/>
      <c r="AL1482" s="13"/>
      <c r="AM1482" s="13"/>
      <c r="AN1482" s="30"/>
      <c r="AO1482" s="31"/>
      <c r="AP1482" s="39"/>
      <c r="AQ1482" s="39"/>
      <c r="AR1482" s="31"/>
      <c r="AS1482" s="39"/>
      <c r="AT1482" s="39"/>
      <c r="AU1482" s="39"/>
      <c r="AV1482" s="39"/>
      <c r="AW1482" s="39"/>
      <c r="AX1482" s="13"/>
      <c r="AY1482" s="13"/>
      <c r="AZ1482" s="13"/>
      <c r="BA1482" s="13"/>
      <c r="BB1482" s="291"/>
      <c r="BC1482" s="302"/>
      <c r="BI1482" s="287"/>
    </row>
    <row r="1483" spans="1:61" s="282" customFormat="1">
      <c r="A1483" s="31"/>
      <c r="B1483" s="31"/>
      <c r="C1483" s="166"/>
      <c r="D1483" s="261"/>
      <c r="E1483" s="261"/>
      <c r="F1483" s="261"/>
      <c r="G1483" s="261"/>
      <c r="H1483" s="261"/>
      <c r="I1483" s="261"/>
      <c r="J1483" s="261"/>
      <c r="K1483" s="261"/>
      <c r="L1483" s="33"/>
      <c r="M1483" s="261"/>
      <c r="N1483" s="638"/>
      <c r="O1483" s="638"/>
      <c r="P1483" s="34"/>
      <c r="Q1483" s="35"/>
      <c r="R1483" s="36"/>
      <c r="S1483" s="37"/>
      <c r="T1483" s="21"/>
      <c r="U1483" s="495"/>
      <c r="V1483" s="38"/>
      <c r="W1483" s="21"/>
      <c r="X1483" s="21"/>
      <c r="Y1483" s="21"/>
      <c r="Z1483" s="779"/>
      <c r="AA1483" s="21"/>
      <c r="AB1483" s="30"/>
      <c r="AC1483" s="30"/>
      <c r="AD1483" s="30"/>
      <c r="AE1483" s="13"/>
      <c r="AF1483" s="13"/>
      <c r="AG1483" s="13"/>
      <c r="AH1483" s="13"/>
      <c r="AI1483" s="13"/>
      <c r="AJ1483" s="13"/>
      <c r="AK1483" s="13"/>
      <c r="AL1483" s="13"/>
      <c r="AM1483" s="13"/>
      <c r="AN1483" s="30"/>
      <c r="AO1483" s="31"/>
      <c r="AP1483" s="39"/>
      <c r="AQ1483" s="39"/>
      <c r="AR1483" s="31"/>
      <c r="AS1483" s="39"/>
      <c r="AT1483" s="39"/>
      <c r="AU1483" s="39"/>
      <c r="AV1483" s="39"/>
      <c r="AW1483" s="39"/>
      <c r="AX1483" s="13"/>
      <c r="AY1483" s="13"/>
      <c r="AZ1483" s="13"/>
      <c r="BA1483" s="13"/>
      <c r="BB1483" s="291"/>
      <c r="BC1483" s="302"/>
      <c r="BI1483" s="287"/>
    </row>
    <row r="1484" spans="1:61" s="282" customFormat="1">
      <c r="A1484" s="31"/>
      <c r="B1484" s="31"/>
      <c r="C1484" s="166"/>
      <c r="D1484" s="261"/>
      <c r="E1484" s="261"/>
      <c r="F1484" s="261"/>
      <c r="G1484" s="261"/>
      <c r="H1484" s="261"/>
      <c r="I1484" s="261"/>
      <c r="J1484" s="261"/>
      <c r="K1484" s="261"/>
      <c r="L1484" s="33"/>
      <c r="M1484" s="261"/>
      <c r="N1484" s="638"/>
      <c r="O1484" s="638"/>
      <c r="P1484" s="34"/>
      <c r="Q1484" s="35"/>
      <c r="R1484" s="36"/>
      <c r="S1484" s="37"/>
      <c r="T1484" s="21"/>
      <c r="U1484" s="495"/>
      <c r="V1484" s="38"/>
      <c r="W1484" s="21"/>
      <c r="X1484" s="21"/>
      <c r="Y1484" s="21"/>
      <c r="Z1484" s="779"/>
      <c r="AA1484" s="21"/>
      <c r="AB1484" s="30"/>
      <c r="AC1484" s="30"/>
      <c r="AD1484" s="30"/>
      <c r="AE1484" s="13"/>
      <c r="AF1484" s="13"/>
      <c r="AG1484" s="13"/>
      <c r="AH1484" s="13"/>
      <c r="AI1484" s="13"/>
      <c r="AJ1484" s="13"/>
      <c r="AK1484" s="13"/>
      <c r="AL1484" s="13"/>
      <c r="AM1484" s="13"/>
      <c r="AN1484" s="30"/>
      <c r="AO1484" s="31"/>
      <c r="AP1484" s="39"/>
      <c r="AQ1484" s="39"/>
      <c r="AR1484" s="31"/>
      <c r="AS1484" s="39"/>
      <c r="AT1484" s="39"/>
      <c r="AU1484" s="39"/>
      <c r="AV1484" s="39"/>
      <c r="AW1484" s="39"/>
      <c r="AX1484" s="13"/>
      <c r="AY1484" s="13"/>
      <c r="AZ1484" s="13"/>
      <c r="BA1484" s="13"/>
      <c r="BB1484" s="291"/>
      <c r="BC1484" s="302"/>
      <c r="BI1484" s="287"/>
    </row>
    <row r="1485" spans="1:61" s="282" customFormat="1">
      <c r="A1485" s="31"/>
      <c r="B1485" s="31"/>
      <c r="C1485" s="166"/>
      <c r="D1485" s="261"/>
      <c r="E1485" s="261"/>
      <c r="F1485" s="261"/>
      <c r="G1485" s="261"/>
      <c r="H1485" s="261"/>
      <c r="I1485" s="261"/>
      <c r="J1485" s="261"/>
      <c r="K1485" s="261"/>
      <c r="L1485" s="33"/>
      <c r="M1485" s="261"/>
      <c r="N1485" s="638"/>
      <c r="O1485" s="638"/>
      <c r="P1485" s="34"/>
      <c r="Q1485" s="35"/>
      <c r="R1485" s="36"/>
      <c r="S1485" s="37"/>
      <c r="T1485" s="21"/>
      <c r="U1485" s="495"/>
      <c r="V1485" s="38"/>
      <c r="W1485" s="21"/>
      <c r="X1485" s="21"/>
      <c r="Y1485" s="21"/>
      <c r="Z1485" s="779"/>
      <c r="AA1485" s="21"/>
      <c r="AB1485" s="30"/>
      <c r="AC1485" s="30"/>
      <c r="AD1485" s="30"/>
      <c r="AE1485" s="13"/>
      <c r="AF1485" s="13"/>
      <c r="AG1485" s="13"/>
      <c r="AH1485" s="13"/>
      <c r="AI1485" s="13"/>
      <c r="AJ1485" s="13"/>
      <c r="AK1485" s="13"/>
      <c r="AL1485" s="13"/>
      <c r="AM1485" s="13"/>
      <c r="AN1485" s="30"/>
      <c r="AO1485" s="31"/>
      <c r="AP1485" s="39"/>
      <c r="AQ1485" s="39"/>
      <c r="AR1485" s="31"/>
      <c r="AS1485" s="39"/>
      <c r="AT1485" s="39"/>
      <c r="AU1485" s="39"/>
      <c r="AV1485" s="39"/>
      <c r="AW1485" s="39"/>
      <c r="AX1485" s="13"/>
      <c r="AY1485" s="13"/>
      <c r="AZ1485" s="13"/>
      <c r="BA1485" s="13"/>
      <c r="BB1485" s="291"/>
      <c r="BC1485" s="302"/>
      <c r="BI1485" s="287"/>
    </row>
    <row r="1486" spans="1:61" s="282" customFormat="1">
      <c r="A1486" s="31"/>
      <c r="B1486" s="31"/>
      <c r="C1486" s="166"/>
      <c r="D1486" s="261"/>
      <c r="E1486" s="261"/>
      <c r="F1486" s="261"/>
      <c r="G1486" s="261"/>
      <c r="H1486" s="261"/>
      <c r="I1486" s="261"/>
      <c r="J1486" s="261"/>
      <c r="K1486" s="261"/>
      <c r="L1486" s="33"/>
      <c r="M1486" s="261"/>
      <c r="N1486" s="638"/>
      <c r="O1486" s="638"/>
      <c r="P1486" s="34"/>
      <c r="Q1486" s="35"/>
      <c r="R1486" s="36"/>
      <c r="S1486" s="37"/>
      <c r="T1486" s="21"/>
      <c r="U1486" s="495"/>
      <c r="V1486" s="38"/>
      <c r="W1486" s="21"/>
      <c r="X1486" s="21"/>
      <c r="Y1486" s="21"/>
      <c r="Z1486" s="779"/>
      <c r="AA1486" s="21"/>
      <c r="AB1486" s="30"/>
      <c r="AC1486" s="30"/>
      <c r="AD1486" s="30"/>
      <c r="AE1486" s="13"/>
      <c r="AF1486" s="13"/>
      <c r="AG1486" s="13"/>
      <c r="AH1486" s="13"/>
      <c r="AI1486" s="13"/>
      <c r="AJ1486" s="13"/>
      <c r="AK1486" s="13"/>
      <c r="AL1486" s="13"/>
      <c r="AM1486" s="13"/>
      <c r="AN1486" s="30"/>
      <c r="AO1486" s="31"/>
      <c r="AP1486" s="39"/>
      <c r="AQ1486" s="39"/>
      <c r="AR1486" s="31"/>
      <c r="AS1486" s="39"/>
      <c r="AT1486" s="39"/>
      <c r="AU1486" s="39"/>
      <c r="AV1486" s="39"/>
      <c r="AW1486" s="39"/>
      <c r="AX1486" s="13"/>
      <c r="AY1486" s="13"/>
      <c r="AZ1486" s="13"/>
      <c r="BA1486" s="13"/>
      <c r="BB1486" s="291"/>
      <c r="BC1486" s="302"/>
      <c r="BI1486" s="287"/>
    </row>
    <row r="1487" spans="1:61" s="282" customFormat="1">
      <c r="A1487" s="31"/>
      <c r="B1487" s="31"/>
      <c r="C1487" s="166"/>
      <c r="D1487" s="261"/>
      <c r="E1487" s="261"/>
      <c r="F1487" s="261"/>
      <c r="G1487" s="261"/>
      <c r="H1487" s="261"/>
      <c r="I1487" s="261"/>
      <c r="J1487" s="261"/>
      <c r="K1487" s="261"/>
      <c r="L1487" s="33"/>
      <c r="M1487" s="261"/>
      <c r="N1487" s="638"/>
      <c r="O1487" s="638"/>
      <c r="P1487" s="34"/>
      <c r="Q1487" s="35"/>
      <c r="R1487" s="36"/>
      <c r="S1487" s="37"/>
      <c r="T1487" s="21"/>
      <c r="U1487" s="495"/>
      <c r="V1487" s="38"/>
      <c r="W1487" s="21"/>
      <c r="X1487" s="21"/>
      <c r="Y1487" s="21"/>
      <c r="Z1487" s="779"/>
      <c r="AA1487" s="21"/>
      <c r="AB1487" s="30"/>
      <c r="AC1487" s="30"/>
      <c r="AD1487" s="30"/>
      <c r="AE1487" s="13"/>
      <c r="AF1487" s="13"/>
      <c r="AG1487" s="13"/>
      <c r="AH1487" s="13"/>
      <c r="AI1487" s="13"/>
      <c r="AJ1487" s="13"/>
      <c r="AK1487" s="13"/>
      <c r="AL1487" s="13"/>
      <c r="AM1487" s="13"/>
      <c r="AN1487" s="30"/>
      <c r="AO1487" s="31"/>
      <c r="AP1487" s="39"/>
      <c r="AQ1487" s="39"/>
      <c r="AR1487" s="31"/>
      <c r="AS1487" s="39"/>
      <c r="AT1487" s="39"/>
      <c r="AU1487" s="39"/>
      <c r="AV1487" s="39"/>
      <c r="AW1487" s="39"/>
      <c r="AX1487" s="13"/>
      <c r="AY1487" s="13"/>
      <c r="AZ1487" s="13"/>
      <c r="BA1487" s="13"/>
      <c r="BB1487" s="291"/>
      <c r="BC1487" s="302"/>
      <c r="BI1487" s="287"/>
    </row>
    <row r="1488" spans="1:61" s="282" customFormat="1">
      <c r="A1488" s="31"/>
      <c r="B1488" s="31"/>
      <c r="C1488" s="166"/>
      <c r="D1488" s="261"/>
      <c r="E1488" s="261"/>
      <c r="F1488" s="261"/>
      <c r="G1488" s="261"/>
      <c r="H1488" s="261"/>
      <c r="I1488" s="261"/>
      <c r="J1488" s="261"/>
      <c r="K1488" s="261"/>
      <c r="L1488" s="33"/>
      <c r="M1488" s="261"/>
      <c r="N1488" s="638"/>
      <c r="O1488" s="638"/>
      <c r="P1488" s="34"/>
      <c r="Q1488" s="35"/>
      <c r="R1488" s="36"/>
      <c r="S1488" s="37"/>
      <c r="T1488" s="21"/>
      <c r="U1488" s="495"/>
      <c r="V1488" s="38"/>
      <c r="W1488" s="21"/>
      <c r="X1488" s="21"/>
      <c r="Y1488" s="21"/>
      <c r="Z1488" s="779"/>
      <c r="AA1488" s="21"/>
      <c r="AB1488" s="30"/>
      <c r="AC1488" s="30"/>
      <c r="AD1488" s="30"/>
      <c r="AE1488" s="13"/>
      <c r="AF1488" s="13"/>
      <c r="AG1488" s="13"/>
      <c r="AH1488" s="13"/>
      <c r="AI1488" s="13"/>
      <c r="AJ1488" s="13"/>
      <c r="AK1488" s="13"/>
      <c r="AL1488" s="13"/>
      <c r="AM1488" s="13"/>
      <c r="AN1488" s="30"/>
      <c r="AO1488" s="31"/>
      <c r="AP1488" s="39"/>
      <c r="AQ1488" s="39"/>
      <c r="AR1488" s="31"/>
      <c r="AS1488" s="39"/>
      <c r="AT1488" s="39"/>
      <c r="AU1488" s="39"/>
      <c r="AV1488" s="39"/>
      <c r="AW1488" s="39"/>
      <c r="AX1488" s="13"/>
      <c r="AY1488" s="13"/>
      <c r="AZ1488" s="13"/>
      <c r="BA1488" s="13"/>
      <c r="BB1488" s="291"/>
      <c r="BC1488" s="302"/>
      <c r="BI1488" s="287"/>
    </row>
    <row r="1489" spans="1:61" s="282" customFormat="1">
      <c r="A1489" s="31"/>
      <c r="B1489" s="31"/>
      <c r="C1489" s="166"/>
      <c r="D1489" s="261"/>
      <c r="E1489" s="261"/>
      <c r="F1489" s="261"/>
      <c r="G1489" s="261"/>
      <c r="H1489" s="261"/>
      <c r="I1489" s="261"/>
      <c r="J1489" s="261"/>
      <c r="K1489" s="261"/>
      <c r="L1489" s="33"/>
      <c r="M1489" s="261"/>
      <c r="N1489" s="638"/>
      <c r="O1489" s="638"/>
      <c r="P1489" s="34"/>
      <c r="Q1489" s="35"/>
      <c r="R1489" s="36"/>
      <c r="S1489" s="37"/>
      <c r="T1489" s="21"/>
      <c r="U1489" s="495"/>
      <c r="V1489" s="38"/>
      <c r="W1489" s="21"/>
      <c r="X1489" s="21"/>
      <c r="Y1489" s="21"/>
      <c r="Z1489" s="779"/>
      <c r="AA1489" s="21"/>
      <c r="AB1489" s="30"/>
      <c r="AC1489" s="30"/>
      <c r="AD1489" s="30"/>
      <c r="AE1489" s="13"/>
      <c r="AF1489" s="13"/>
      <c r="AG1489" s="13"/>
      <c r="AH1489" s="13"/>
      <c r="AI1489" s="13"/>
      <c r="AJ1489" s="13"/>
      <c r="AK1489" s="13"/>
      <c r="AL1489" s="13"/>
      <c r="AM1489" s="13"/>
      <c r="AN1489" s="30"/>
      <c r="AO1489" s="31"/>
      <c r="AP1489" s="39"/>
      <c r="AQ1489" s="39"/>
      <c r="AR1489" s="31"/>
      <c r="AS1489" s="39"/>
      <c r="AT1489" s="39"/>
      <c r="AU1489" s="39"/>
      <c r="AV1489" s="39"/>
      <c r="AW1489" s="39"/>
      <c r="AX1489" s="13"/>
      <c r="AY1489" s="13"/>
      <c r="AZ1489" s="13"/>
      <c r="BA1489" s="13"/>
      <c r="BB1489" s="291"/>
      <c r="BC1489" s="302"/>
      <c r="BI1489" s="287"/>
    </row>
    <row r="1490" spans="1:61" s="282" customFormat="1">
      <c r="A1490" s="31"/>
      <c r="B1490" s="31"/>
      <c r="C1490" s="166"/>
      <c r="D1490" s="261"/>
      <c r="E1490" s="261"/>
      <c r="F1490" s="261"/>
      <c r="G1490" s="261"/>
      <c r="H1490" s="261"/>
      <c r="I1490" s="261"/>
      <c r="J1490" s="261"/>
      <c r="K1490" s="261"/>
      <c r="L1490" s="33"/>
      <c r="M1490" s="261"/>
      <c r="N1490" s="638"/>
      <c r="O1490" s="638"/>
      <c r="P1490" s="34"/>
      <c r="Q1490" s="35"/>
      <c r="R1490" s="36"/>
      <c r="S1490" s="37"/>
      <c r="T1490" s="21"/>
      <c r="U1490" s="495"/>
      <c r="V1490" s="38"/>
      <c r="W1490" s="21"/>
      <c r="X1490" s="21"/>
      <c r="Y1490" s="21"/>
      <c r="Z1490" s="779"/>
      <c r="AA1490" s="21"/>
      <c r="AB1490" s="30"/>
      <c r="AC1490" s="30"/>
      <c r="AD1490" s="30"/>
      <c r="AE1490" s="13"/>
      <c r="AF1490" s="13"/>
      <c r="AG1490" s="13"/>
      <c r="AH1490" s="13"/>
      <c r="AI1490" s="13"/>
      <c r="AJ1490" s="13"/>
      <c r="AK1490" s="13"/>
      <c r="AL1490" s="13"/>
      <c r="AM1490" s="13"/>
      <c r="AN1490" s="30"/>
      <c r="AO1490" s="31"/>
      <c r="AP1490" s="39"/>
      <c r="AQ1490" s="39"/>
      <c r="AR1490" s="31"/>
      <c r="AS1490" s="39"/>
      <c r="AT1490" s="39"/>
      <c r="AU1490" s="39"/>
      <c r="AV1490" s="39"/>
      <c r="AW1490" s="39"/>
      <c r="AX1490" s="13"/>
      <c r="AY1490" s="13"/>
      <c r="AZ1490" s="13"/>
      <c r="BA1490" s="13"/>
      <c r="BB1490" s="291"/>
      <c r="BC1490" s="302"/>
      <c r="BI1490" s="287"/>
    </row>
    <row r="1491" spans="1:61" s="282" customFormat="1">
      <c r="A1491" s="31"/>
      <c r="B1491" s="31"/>
      <c r="C1491" s="166"/>
      <c r="D1491" s="261"/>
      <c r="E1491" s="261"/>
      <c r="F1491" s="261"/>
      <c r="G1491" s="261"/>
      <c r="H1491" s="261"/>
      <c r="I1491" s="261"/>
      <c r="J1491" s="261"/>
      <c r="K1491" s="261"/>
      <c r="L1491" s="33"/>
      <c r="M1491" s="261"/>
      <c r="N1491" s="638"/>
      <c r="O1491" s="638"/>
      <c r="P1491" s="34"/>
      <c r="Q1491" s="35"/>
      <c r="R1491" s="36"/>
      <c r="S1491" s="37"/>
      <c r="T1491" s="21"/>
      <c r="U1491" s="495"/>
      <c r="V1491" s="38"/>
      <c r="W1491" s="21"/>
      <c r="X1491" s="21"/>
      <c r="Y1491" s="21"/>
      <c r="Z1491" s="779"/>
      <c r="AA1491" s="21"/>
      <c r="AB1491" s="30"/>
      <c r="AC1491" s="30"/>
      <c r="AD1491" s="30"/>
      <c r="AE1491" s="13"/>
      <c r="AF1491" s="13"/>
      <c r="AG1491" s="13"/>
      <c r="AH1491" s="13"/>
      <c r="AI1491" s="13"/>
      <c r="AJ1491" s="13"/>
      <c r="AK1491" s="13"/>
      <c r="AL1491" s="13"/>
      <c r="AM1491" s="13"/>
      <c r="AN1491" s="30"/>
      <c r="AO1491" s="31"/>
      <c r="AP1491" s="39"/>
      <c r="AQ1491" s="39"/>
      <c r="AR1491" s="31"/>
      <c r="AS1491" s="39"/>
      <c r="AT1491" s="39"/>
      <c r="AU1491" s="39"/>
      <c r="AV1491" s="39"/>
      <c r="AW1491" s="39"/>
      <c r="AX1491" s="13"/>
      <c r="AY1491" s="13"/>
      <c r="AZ1491" s="13"/>
      <c r="BA1491" s="13"/>
      <c r="BB1491" s="291"/>
      <c r="BC1491" s="302"/>
      <c r="BI1491" s="287"/>
    </row>
    <row r="1492" spans="1:61" s="282" customFormat="1">
      <c r="A1492" s="31"/>
      <c r="B1492" s="31"/>
      <c r="C1492" s="166"/>
      <c r="D1492" s="261"/>
      <c r="E1492" s="261"/>
      <c r="F1492" s="261"/>
      <c r="G1492" s="261"/>
      <c r="H1492" s="261"/>
      <c r="I1492" s="261"/>
      <c r="J1492" s="261"/>
      <c r="K1492" s="261"/>
      <c r="L1492" s="33"/>
      <c r="M1492" s="261"/>
      <c r="N1492" s="638"/>
      <c r="O1492" s="638"/>
      <c r="P1492" s="34"/>
      <c r="Q1492" s="35"/>
      <c r="R1492" s="36"/>
      <c r="S1492" s="37"/>
      <c r="T1492" s="21"/>
      <c r="U1492" s="495"/>
      <c r="V1492" s="38"/>
      <c r="W1492" s="21"/>
      <c r="X1492" s="21"/>
      <c r="Y1492" s="21"/>
      <c r="Z1492" s="779"/>
      <c r="AA1492" s="21"/>
      <c r="AB1492" s="30"/>
      <c r="AC1492" s="30"/>
      <c r="AD1492" s="30"/>
      <c r="AE1492" s="13"/>
      <c r="AF1492" s="13"/>
      <c r="AG1492" s="13"/>
      <c r="AH1492" s="13"/>
      <c r="AI1492" s="13"/>
      <c r="AJ1492" s="13"/>
      <c r="AK1492" s="13"/>
      <c r="AL1492" s="13"/>
      <c r="AM1492" s="13"/>
      <c r="AN1492" s="30"/>
      <c r="AO1492" s="31"/>
      <c r="AP1492" s="39"/>
      <c r="AQ1492" s="39"/>
      <c r="AR1492" s="31"/>
      <c r="AS1492" s="39"/>
      <c r="AT1492" s="39"/>
      <c r="AU1492" s="39"/>
      <c r="AV1492" s="39"/>
      <c r="AW1492" s="39"/>
      <c r="AX1492" s="13"/>
      <c r="AY1492" s="13"/>
      <c r="AZ1492" s="13"/>
      <c r="BA1492" s="13"/>
      <c r="BB1492" s="291"/>
      <c r="BC1492" s="302"/>
      <c r="BI1492" s="287"/>
    </row>
    <row r="1493" spans="1:61" s="282" customFormat="1">
      <c r="A1493" s="31"/>
      <c r="B1493" s="31"/>
      <c r="C1493" s="166"/>
      <c r="D1493" s="261"/>
      <c r="E1493" s="261"/>
      <c r="F1493" s="261"/>
      <c r="G1493" s="261"/>
      <c r="H1493" s="261"/>
      <c r="I1493" s="261"/>
      <c r="J1493" s="261"/>
      <c r="K1493" s="261"/>
      <c r="L1493" s="33"/>
      <c r="M1493" s="261"/>
      <c r="N1493" s="638"/>
      <c r="O1493" s="638"/>
      <c r="P1493" s="34"/>
      <c r="Q1493" s="35"/>
      <c r="R1493" s="36"/>
      <c r="S1493" s="37"/>
      <c r="T1493" s="21"/>
      <c r="U1493" s="495"/>
      <c r="V1493" s="38"/>
      <c r="W1493" s="21"/>
      <c r="X1493" s="21"/>
      <c r="Y1493" s="21"/>
      <c r="Z1493" s="779"/>
      <c r="AA1493" s="21"/>
      <c r="AB1493" s="30"/>
      <c r="AC1493" s="30"/>
      <c r="AD1493" s="30"/>
      <c r="AE1493" s="13"/>
      <c r="AF1493" s="13"/>
      <c r="AG1493" s="13"/>
      <c r="AH1493" s="13"/>
      <c r="AI1493" s="13"/>
      <c r="AJ1493" s="13"/>
      <c r="AK1493" s="13"/>
      <c r="AL1493" s="13"/>
      <c r="AM1493" s="13"/>
      <c r="AN1493" s="30"/>
      <c r="AO1493" s="31"/>
      <c r="AP1493" s="39"/>
      <c r="AQ1493" s="39"/>
      <c r="AR1493" s="31"/>
      <c r="AS1493" s="39"/>
      <c r="AT1493" s="39"/>
      <c r="AU1493" s="39"/>
      <c r="AV1493" s="39"/>
      <c r="AW1493" s="39"/>
      <c r="AX1493" s="13"/>
      <c r="AY1493" s="13"/>
      <c r="AZ1493" s="13"/>
      <c r="BA1493" s="13"/>
      <c r="BB1493" s="291"/>
      <c r="BC1493" s="302"/>
      <c r="BI1493" s="287"/>
    </row>
    <row r="1494" spans="1:61" s="282" customFormat="1">
      <c r="A1494" s="31"/>
      <c r="B1494" s="31"/>
      <c r="C1494" s="166"/>
      <c r="D1494" s="261"/>
      <c r="E1494" s="261"/>
      <c r="F1494" s="261"/>
      <c r="G1494" s="261"/>
      <c r="H1494" s="261"/>
      <c r="I1494" s="261"/>
      <c r="J1494" s="261"/>
      <c r="K1494" s="261"/>
      <c r="L1494" s="33"/>
      <c r="M1494" s="261"/>
      <c r="N1494" s="638"/>
      <c r="O1494" s="638"/>
      <c r="P1494" s="34"/>
      <c r="Q1494" s="35"/>
      <c r="R1494" s="36"/>
      <c r="S1494" s="37"/>
      <c r="T1494" s="21"/>
      <c r="U1494" s="495"/>
      <c r="V1494" s="38"/>
      <c r="W1494" s="21"/>
      <c r="X1494" s="21"/>
      <c r="Y1494" s="21"/>
      <c r="Z1494" s="779"/>
      <c r="AA1494" s="21"/>
      <c r="AB1494" s="30"/>
      <c r="AC1494" s="30"/>
      <c r="AD1494" s="30"/>
      <c r="AE1494" s="13"/>
      <c r="AF1494" s="13"/>
      <c r="AG1494" s="13"/>
      <c r="AH1494" s="13"/>
      <c r="AI1494" s="13"/>
      <c r="AJ1494" s="13"/>
      <c r="AK1494" s="13"/>
      <c r="AL1494" s="13"/>
      <c r="AM1494" s="13"/>
      <c r="AN1494" s="30"/>
      <c r="AO1494" s="31"/>
      <c r="AP1494" s="39"/>
      <c r="AQ1494" s="39"/>
      <c r="AR1494" s="31"/>
      <c r="AS1494" s="39"/>
      <c r="AT1494" s="39"/>
      <c r="AU1494" s="39"/>
      <c r="AV1494" s="39"/>
      <c r="AW1494" s="39"/>
      <c r="AX1494" s="13"/>
      <c r="AY1494" s="13"/>
      <c r="AZ1494" s="13"/>
      <c r="BA1494" s="13"/>
      <c r="BB1494" s="291"/>
      <c r="BC1494" s="302"/>
      <c r="BI1494" s="287"/>
    </row>
    <row r="1495" spans="1:61" s="282" customFormat="1">
      <c r="A1495" s="31"/>
      <c r="B1495" s="31"/>
      <c r="C1495" s="166"/>
      <c r="D1495" s="261"/>
      <c r="E1495" s="261"/>
      <c r="F1495" s="261"/>
      <c r="G1495" s="261"/>
      <c r="H1495" s="261"/>
      <c r="I1495" s="261"/>
      <c r="J1495" s="261"/>
      <c r="K1495" s="261"/>
      <c r="L1495" s="33"/>
      <c r="M1495" s="261"/>
      <c r="N1495" s="638"/>
      <c r="O1495" s="638"/>
      <c r="P1495" s="34"/>
      <c r="Q1495" s="35"/>
      <c r="R1495" s="36"/>
      <c r="S1495" s="37"/>
      <c r="T1495" s="21"/>
      <c r="U1495" s="495"/>
      <c r="V1495" s="38"/>
      <c r="W1495" s="21"/>
      <c r="X1495" s="21"/>
      <c r="Y1495" s="21"/>
      <c r="Z1495" s="779"/>
      <c r="AA1495" s="21"/>
      <c r="AB1495" s="30"/>
      <c r="AC1495" s="30"/>
      <c r="AD1495" s="30"/>
      <c r="AE1495" s="13"/>
      <c r="AF1495" s="13"/>
      <c r="AG1495" s="13"/>
      <c r="AH1495" s="13"/>
      <c r="AI1495" s="13"/>
      <c r="AJ1495" s="13"/>
      <c r="AK1495" s="13"/>
      <c r="AL1495" s="13"/>
      <c r="AM1495" s="13"/>
      <c r="AN1495" s="30"/>
      <c r="AO1495" s="31"/>
      <c r="AP1495" s="39"/>
      <c r="AQ1495" s="39"/>
      <c r="AR1495" s="31"/>
      <c r="AS1495" s="39"/>
      <c r="AT1495" s="39"/>
      <c r="AU1495" s="39"/>
      <c r="AV1495" s="39"/>
      <c r="AW1495" s="39"/>
      <c r="AX1495" s="13"/>
      <c r="AY1495" s="13"/>
      <c r="AZ1495" s="13"/>
      <c r="BA1495" s="13"/>
      <c r="BB1495" s="291"/>
      <c r="BC1495" s="302"/>
      <c r="BI1495" s="287"/>
    </row>
    <row r="1496" spans="1:61" s="282" customFormat="1">
      <c r="A1496" s="31"/>
      <c r="B1496" s="31"/>
      <c r="C1496" s="166"/>
      <c r="D1496" s="261"/>
      <c r="E1496" s="261"/>
      <c r="F1496" s="261"/>
      <c r="G1496" s="261"/>
      <c r="H1496" s="261"/>
      <c r="I1496" s="261"/>
      <c r="J1496" s="261"/>
      <c r="K1496" s="261"/>
      <c r="L1496" s="33"/>
      <c r="M1496" s="261"/>
      <c r="N1496" s="638"/>
      <c r="O1496" s="638"/>
      <c r="P1496" s="34"/>
      <c r="Q1496" s="35"/>
      <c r="R1496" s="36"/>
      <c r="S1496" s="37"/>
      <c r="T1496" s="21"/>
      <c r="U1496" s="495"/>
      <c r="V1496" s="38"/>
      <c r="W1496" s="21"/>
      <c r="X1496" s="21"/>
      <c r="Y1496" s="21"/>
      <c r="Z1496" s="779"/>
      <c r="AA1496" s="21"/>
      <c r="AB1496" s="30"/>
      <c r="AC1496" s="30"/>
      <c r="AD1496" s="30"/>
      <c r="AE1496" s="13"/>
      <c r="AF1496" s="13"/>
      <c r="AG1496" s="13"/>
      <c r="AH1496" s="13"/>
      <c r="AI1496" s="13"/>
      <c r="AJ1496" s="13"/>
      <c r="AK1496" s="13"/>
      <c r="AL1496" s="13"/>
      <c r="AM1496" s="13"/>
      <c r="AN1496" s="30"/>
      <c r="AO1496" s="31"/>
      <c r="AP1496" s="39"/>
      <c r="AQ1496" s="39"/>
      <c r="AR1496" s="31"/>
      <c r="AS1496" s="39"/>
      <c r="AT1496" s="39"/>
      <c r="AU1496" s="39"/>
      <c r="AV1496" s="39"/>
      <c r="AW1496" s="39"/>
      <c r="AX1496" s="13"/>
      <c r="AY1496" s="13"/>
      <c r="AZ1496" s="13"/>
      <c r="BA1496" s="13"/>
      <c r="BB1496" s="291"/>
      <c r="BC1496" s="302"/>
      <c r="BI1496" s="287"/>
    </row>
    <row r="1497" spans="1:61" s="282" customFormat="1">
      <c r="A1497" s="31"/>
      <c r="B1497" s="31"/>
      <c r="C1497" s="166"/>
      <c r="D1497" s="261"/>
      <c r="E1497" s="261"/>
      <c r="F1497" s="261"/>
      <c r="G1497" s="261"/>
      <c r="H1497" s="261"/>
      <c r="I1497" s="261"/>
      <c r="J1497" s="261"/>
      <c r="K1497" s="261"/>
      <c r="L1497" s="33"/>
      <c r="M1497" s="261"/>
      <c r="N1497" s="638"/>
      <c r="O1497" s="638"/>
      <c r="P1497" s="34"/>
      <c r="Q1497" s="35"/>
      <c r="R1497" s="36"/>
      <c r="S1497" s="37"/>
      <c r="T1497" s="21"/>
      <c r="U1497" s="495"/>
      <c r="V1497" s="38"/>
      <c r="W1497" s="21"/>
      <c r="X1497" s="21"/>
      <c r="Y1497" s="21"/>
      <c r="Z1497" s="779"/>
      <c r="AA1497" s="21"/>
      <c r="AB1497" s="30"/>
      <c r="AC1497" s="30"/>
      <c r="AD1497" s="30"/>
      <c r="AE1497" s="13"/>
      <c r="AF1497" s="13"/>
      <c r="AG1497" s="13"/>
      <c r="AH1497" s="13"/>
      <c r="AI1497" s="13"/>
      <c r="AJ1497" s="13"/>
      <c r="AK1497" s="13"/>
      <c r="AL1497" s="13"/>
      <c r="AM1497" s="13"/>
      <c r="AN1497" s="30"/>
      <c r="AO1497" s="31"/>
      <c r="AP1497" s="39"/>
      <c r="AQ1497" s="39"/>
      <c r="AR1497" s="31"/>
      <c r="AS1497" s="39"/>
      <c r="AT1497" s="39"/>
      <c r="AU1497" s="39"/>
      <c r="AV1497" s="39"/>
      <c r="AW1497" s="39"/>
      <c r="AX1497" s="13"/>
      <c r="AY1497" s="13"/>
      <c r="AZ1497" s="13"/>
      <c r="BA1497" s="13"/>
      <c r="BB1497" s="291"/>
      <c r="BC1497" s="302"/>
      <c r="BI1497" s="287"/>
    </row>
    <row r="1498" spans="1:61" s="282" customFormat="1">
      <c r="A1498" s="31"/>
      <c r="B1498" s="31"/>
      <c r="C1498" s="166"/>
      <c r="D1498" s="261"/>
      <c r="E1498" s="261"/>
      <c r="F1498" s="261"/>
      <c r="G1498" s="261"/>
      <c r="H1498" s="261"/>
      <c r="I1498" s="261"/>
      <c r="J1498" s="261"/>
      <c r="K1498" s="261"/>
      <c r="L1498" s="33"/>
      <c r="M1498" s="261"/>
      <c r="N1498" s="638"/>
      <c r="O1498" s="638"/>
      <c r="P1498" s="34"/>
      <c r="Q1498" s="35"/>
      <c r="R1498" s="36"/>
      <c r="S1498" s="37"/>
      <c r="T1498" s="21"/>
      <c r="U1498" s="495"/>
      <c r="V1498" s="38"/>
      <c r="W1498" s="21"/>
      <c r="X1498" s="21"/>
      <c r="Y1498" s="21"/>
      <c r="Z1498" s="779"/>
      <c r="AA1498" s="21"/>
      <c r="AB1498" s="30"/>
      <c r="AC1498" s="30"/>
      <c r="AD1498" s="30"/>
      <c r="AE1498" s="13"/>
      <c r="AF1498" s="13"/>
      <c r="AG1498" s="13"/>
      <c r="AH1498" s="13"/>
      <c r="AI1498" s="13"/>
      <c r="AJ1498" s="13"/>
      <c r="AK1498" s="13"/>
      <c r="AL1498" s="13"/>
      <c r="AM1498" s="13"/>
      <c r="AN1498" s="30"/>
      <c r="AO1498" s="31"/>
      <c r="AP1498" s="39"/>
      <c r="AQ1498" s="39"/>
      <c r="AR1498" s="31"/>
      <c r="AS1498" s="39"/>
      <c r="AT1498" s="39"/>
      <c r="AU1498" s="39"/>
      <c r="AV1498" s="39"/>
      <c r="AW1498" s="39"/>
      <c r="AX1498" s="13"/>
      <c r="AY1498" s="13"/>
      <c r="AZ1498" s="13"/>
      <c r="BA1498" s="13"/>
      <c r="BB1498" s="291"/>
      <c r="BC1498" s="302"/>
      <c r="BI1498" s="287"/>
    </row>
    <row r="1499" spans="1:61" s="282" customFormat="1">
      <c r="A1499" s="31"/>
      <c r="B1499" s="31"/>
      <c r="C1499" s="166"/>
      <c r="D1499" s="261"/>
      <c r="E1499" s="261"/>
      <c r="F1499" s="261"/>
      <c r="G1499" s="261"/>
      <c r="H1499" s="261"/>
      <c r="I1499" s="261"/>
      <c r="J1499" s="261"/>
      <c r="K1499" s="261"/>
      <c r="L1499" s="33"/>
      <c r="M1499" s="261"/>
      <c r="N1499" s="638"/>
      <c r="O1499" s="638"/>
      <c r="P1499" s="34"/>
      <c r="Q1499" s="35"/>
      <c r="R1499" s="36"/>
      <c r="S1499" s="37"/>
      <c r="T1499" s="21"/>
      <c r="U1499" s="495"/>
      <c r="V1499" s="38"/>
      <c r="W1499" s="21"/>
      <c r="X1499" s="21"/>
      <c r="Y1499" s="21"/>
      <c r="Z1499" s="779"/>
      <c r="AA1499" s="21"/>
      <c r="AB1499" s="30"/>
      <c r="AC1499" s="30"/>
      <c r="AD1499" s="30"/>
      <c r="AE1499" s="13"/>
      <c r="AF1499" s="13"/>
      <c r="AG1499" s="13"/>
      <c r="AH1499" s="13"/>
      <c r="AI1499" s="13"/>
      <c r="AJ1499" s="13"/>
      <c r="AK1499" s="13"/>
      <c r="AL1499" s="13"/>
      <c r="AM1499" s="13"/>
      <c r="AN1499" s="30"/>
      <c r="AO1499" s="31"/>
      <c r="AP1499" s="39"/>
      <c r="AQ1499" s="39"/>
      <c r="AR1499" s="31"/>
      <c r="AS1499" s="39"/>
      <c r="AT1499" s="39"/>
      <c r="AU1499" s="39"/>
      <c r="AV1499" s="39"/>
      <c r="AW1499" s="39"/>
      <c r="AX1499" s="13"/>
      <c r="AY1499" s="13"/>
      <c r="AZ1499" s="13"/>
      <c r="BA1499" s="13"/>
      <c r="BB1499" s="291"/>
      <c r="BC1499" s="302"/>
      <c r="BI1499" s="287"/>
    </row>
    <row r="1500" spans="1:61" s="282" customFormat="1">
      <c r="A1500" s="31"/>
      <c r="B1500" s="31"/>
      <c r="C1500" s="166"/>
      <c r="D1500" s="261"/>
      <c r="E1500" s="261"/>
      <c r="F1500" s="261"/>
      <c r="G1500" s="261"/>
      <c r="H1500" s="261"/>
      <c r="I1500" s="261"/>
      <c r="J1500" s="261"/>
      <c r="K1500" s="261"/>
      <c r="L1500" s="33"/>
      <c r="M1500" s="261"/>
      <c r="N1500" s="638"/>
      <c r="O1500" s="638"/>
      <c r="P1500" s="34"/>
      <c r="Q1500" s="35"/>
      <c r="R1500" s="36"/>
      <c r="S1500" s="37"/>
      <c r="T1500" s="21"/>
      <c r="U1500" s="495"/>
      <c r="V1500" s="38"/>
      <c r="W1500" s="21"/>
      <c r="X1500" s="21"/>
      <c r="Y1500" s="21"/>
      <c r="Z1500" s="779"/>
      <c r="AA1500" s="21"/>
      <c r="AB1500" s="30"/>
      <c r="AC1500" s="30"/>
      <c r="AD1500" s="30"/>
      <c r="AE1500" s="13"/>
      <c r="AF1500" s="13"/>
      <c r="AG1500" s="13"/>
      <c r="AH1500" s="13"/>
      <c r="AI1500" s="13"/>
      <c r="AJ1500" s="13"/>
      <c r="AK1500" s="13"/>
      <c r="AL1500" s="13"/>
      <c r="AM1500" s="13"/>
      <c r="AN1500" s="30"/>
      <c r="AO1500" s="31"/>
      <c r="AP1500" s="39"/>
      <c r="AQ1500" s="39"/>
      <c r="AR1500" s="31"/>
      <c r="AS1500" s="39"/>
      <c r="AT1500" s="39"/>
      <c r="AU1500" s="39"/>
      <c r="AV1500" s="39"/>
      <c r="AW1500" s="39"/>
      <c r="AX1500" s="13"/>
      <c r="AY1500" s="13"/>
      <c r="AZ1500" s="13"/>
      <c r="BA1500" s="13"/>
      <c r="BB1500" s="291"/>
      <c r="BC1500" s="302"/>
      <c r="BI1500" s="287"/>
    </row>
    <row r="1501" spans="1:61" s="282" customFormat="1">
      <c r="A1501" s="31"/>
      <c r="B1501" s="31"/>
      <c r="C1501" s="166"/>
      <c r="D1501" s="261"/>
      <c r="E1501" s="261"/>
      <c r="F1501" s="261"/>
      <c r="G1501" s="261"/>
      <c r="H1501" s="261"/>
      <c r="I1501" s="261"/>
      <c r="J1501" s="261"/>
      <c r="K1501" s="261"/>
      <c r="L1501" s="33"/>
      <c r="M1501" s="261"/>
      <c r="N1501" s="638"/>
      <c r="O1501" s="638"/>
      <c r="P1501" s="34"/>
      <c r="Q1501" s="35"/>
      <c r="R1501" s="36"/>
      <c r="S1501" s="37"/>
      <c r="T1501" s="21"/>
      <c r="U1501" s="495"/>
      <c r="V1501" s="38"/>
      <c r="W1501" s="21"/>
      <c r="X1501" s="21"/>
      <c r="Y1501" s="21"/>
      <c r="Z1501" s="779"/>
      <c r="AA1501" s="21"/>
      <c r="AB1501" s="30"/>
      <c r="AC1501" s="30"/>
      <c r="AD1501" s="30"/>
      <c r="AE1501" s="13"/>
      <c r="AF1501" s="13"/>
      <c r="AG1501" s="13"/>
      <c r="AH1501" s="13"/>
      <c r="AI1501" s="13"/>
      <c r="AJ1501" s="13"/>
      <c r="AK1501" s="13"/>
      <c r="AL1501" s="13"/>
      <c r="AM1501" s="13"/>
      <c r="AN1501" s="30"/>
      <c r="AO1501" s="31"/>
      <c r="AP1501" s="39"/>
      <c r="AQ1501" s="39"/>
      <c r="AR1501" s="31"/>
      <c r="AS1501" s="39"/>
      <c r="AT1501" s="39"/>
      <c r="AU1501" s="39"/>
      <c r="AV1501" s="39"/>
      <c r="AW1501" s="39"/>
      <c r="AX1501" s="13"/>
      <c r="AY1501" s="13"/>
      <c r="AZ1501" s="13"/>
      <c r="BA1501" s="13"/>
      <c r="BB1501" s="291"/>
      <c r="BC1501" s="302"/>
      <c r="BI1501" s="287"/>
    </row>
    <row r="1502" spans="1:61" s="282" customFormat="1">
      <c r="A1502" s="31"/>
      <c r="B1502" s="31"/>
      <c r="C1502" s="166"/>
      <c r="D1502" s="261"/>
      <c r="E1502" s="261"/>
      <c r="F1502" s="261"/>
      <c r="G1502" s="261"/>
      <c r="H1502" s="261"/>
      <c r="I1502" s="261"/>
      <c r="J1502" s="261"/>
      <c r="K1502" s="261"/>
      <c r="L1502" s="33"/>
      <c r="M1502" s="261"/>
      <c r="N1502" s="638"/>
      <c r="O1502" s="638"/>
      <c r="P1502" s="34"/>
      <c r="Q1502" s="35"/>
      <c r="R1502" s="36"/>
      <c r="S1502" s="37"/>
      <c r="T1502" s="21"/>
      <c r="U1502" s="495"/>
      <c r="V1502" s="38"/>
      <c r="W1502" s="21"/>
      <c r="X1502" s="21"/>
      <c r="Y1502" s="21"/>
      <c r="Z1502" s="779"/>
      <c r="AA1502" s="21"/>
      <c r="AB1502" s="30"/>
      <c r="AC1502" s="30"/>
      <c r="AD1502" s="30"/>
      <c r="AE1502" s="13"/>
      <c r="AF1502" s="13"/>
      <c r="AG1502" s="13"/>
      <c r="AH1502" s="13"/>
      <c r="AI1502" s="13"/>
      <c r="AJ1502" s="13"/>
      <c r="AK1502" s="13"/>
      <c r="AL1502" s="13"/>
      <c r="AM1502" s="13"/>
      <c r="AN1502" s="30"/>
      <c r="AO1502" s="31"/>
      <c r="AP1502" s="39"/>
      <c r="AQ1502" s="39"/>
      <c r="AR1502" s="31"/>
      <c r="AS1502" s="39"/>
      <c r="AT1502" s="39"/>
      <c r="AU1502" s="39"/>
      <c r="AV1502" s="39"/>
      <c r="AW1502" s="39"/>
      <c r="AX1502" s="13"/>
      <c r="AY1502" s="13"/>
      <c r="AZ1502" s="13"/>
      <c r="BA1502" s="13"/>
      <c r="BB1502" s="291"/>
      <c r="BC1502" s="302"/>
      <c r="BI1502" s="287"/>
    </row>
    <row r="1503" spans="1:61" s="282" customFormat="1">
      <c r="A1503" s="31"/>
      <c r="B1503" s="31"/>
      <c r="C1503" s="166"/>
      <c r="D1503" s="261"/>
      <c r="E1503" s="261"/>
      <c r="F1503" s="261"/>
      <c r="G1503" s="261"/>
      <c r="H1503" s="261"/>
      <c r="I1503" s="261"/>
      <c r="J1503" s="261"/>
      <c r="K1503" s="261"/>
      <c r="L1503" s="33"/>
      <c r="M1503" s="261"/>
      <c r="N1503" s="638"/>
      <c r="O1503" s="638"/>
      <c r="P1503" s="34"/>
      <c r="Q1503" s="35"/>
      <c r="R1503" s="36"/>
      <c r="S1503" s="37"/>
      <c r="T1503" s="21"/>
      <c r="U1503" s="495"/>
      <c r="V1503" s="38"/>
      <c r="W1503" s="21"/>
      <c r="X1503" s="21"/>
      <c r="Y1503" s="21"/>
      <c r="Z1503" s="779"/>
      <c r="AA1503" s="21"/>
      <c r="AB1503" s="30"/>
      <c r="AC1503" s="30"/>
      <c r="AD1503" s="30"/>
      <c r="AE1503" s="13"/>
      <c r="AF1503" s="13"/>
      <c r="AG1503" s="13"/>
      <c r="AH1503" s="13"/>
      <c r="AI1503" s="13"/>
      <c r="AJ1503" s="13"/>
      <c r="AK1503" s="13"/>
      <c r="AL1503" s="13"/>
      <c r="AM1503" s="13"/>
      <c r="AN1503" s="30"/>
      <c r="AO1503" s="31"/>
      <c r="AP1503" s="39"/>
      <c r="AQ1503" s="39"/>
      <c r="AR1503" s="31"/>
      <c r="AS1503" s="39"/>
      <c r="AT1503" s="39"/>
      <c r="AU1503" s="39"/>
      <c r="AV1503" s="39"/>
      <c r="AW1503" s="39"/>
      <c r="AX1503" s="13"/>
      <c r="AY1503" s="13"/>
      <c r="AZ1503" s="13"/>
      <c r="BA1503" s="13"/>
      <c r="BB1503" s="291"/>
      <c r="BC1503" s="302"/>
      <c r="BI1503" s="287"/>
    </row>
    <row r="1504" spans="1:61" s="282" customFormat="1">
      <c r="A1504" s="31"/>
      <c r="B1504" s="31"/>
      <c r="C1504" s="166"/>
      <c r="D1504" s="261"/>
      <c r="E1504" s="261"/>
      <c r="F1504" s="261"/>
      <c r="G1504" s="261"/>
      <c r="H1504" s="261"/>
      <c r="I1504" s="261"/>
      <c r="J1504" s="261"/>
      <c r="K1504" s="261"/>
      <c r="L1504" s="33"/>
      <c r="M1504" s="261"/>
      <c r="N1504" s="638"/>
      <c r="O1504" s="638"/>
      <c r="P1504" s="34"/>
      <c r="Q1504" s="35"/>
      <c r="R1504" s="36"/>
      <c r="S1504" s="37"/>
      <c r="T1504" s="21"/>
      <c r="U1504" s="495"/>
      <c r="V1504" s="38"/>
      <c r="W1504" s="21"/>
      <c r="X1504" s="21"/>
      <c r="Y1504" s="21"/>
      <c r="Z1504" s="779"/>
      <c r="AA1504" s="21"/>
      <c r="AB1504" s="30"/>
      <c r="AC1504" s="30"/>
      <c r="AD1504" s="30"/>
      <c r="AE1504" s="13"/>
      <c r="AF1504" s="13"/>
      <c r="AG1504" s="13"/>
      <c r="AH1504" s="13"/>
      <c r="AI1504" s="13"/>
      <c r="AJ1504" s="13"/>
      <c r="AK1504" s="13"/>
      <c r="AL1504" s="13"/>
      <c r="AM1504" s="13"/>
      <c r="AN1504" s="30"/>
      <c r="AO1504" s="31"/>
      <c r="AP1504" s="39"/>
      <c r="AQ1504" s="39"/>
      <c r="AR1504" s="31"/>
      <c r="AS1504" s="39"/>
      <c r="AT1504" s="39"/>
      <c r="AU1504" s="39"/>
      <c r="AV1504" s="39"/>
      <c r="AW1504" s="39"/>
      <c r="AX1504" s="13"/>
      <c r="AY1504" s="13"/>
      <c r="AZ1504" s="13"/>
      <c r="BA1504" s="13"/>
      <c r="BB1504" s="291"/>
      <c r="BC1504" s="302"/>
      <c r="BI1504" s="287"/>
    </row>
    <row r="1505" spans="1:61" s="282" customFormat="1">
      <c r="A1505" s="31"/>
      <c r="B1505" s="31"/>
      <c r="C1505" s="166"/>
      <c r="D1505" s="261"/>
      <c r="E1505" s="261"/>
      <c r="F1505" s="261"/>
      <c r="G1505" s="261"/>
      <c r="H1505" s="261"/>
      <c r="I1505" s="261"/>
      <c r="J1505" s="261"/>
      <c r="K1505" s="261"/>
      <c r="L1505" s="33"/>
      <c r="M1505" s="261"/>
      <c r="N1505" s="638"/>
      <c r="O1505" s="638"/>
      <c r="P1505" s="34"/>
      <c r="Q1505" s="35"/>
      <c r="R1505" s="36"/>
      <c r="S1505" s="37"/>
      <c r="T1505" s="21"/>
      <c r="U1505" s="495"/>
      <c r="V1505" s="38"/>
      <c r="W1505" s="21"/>
      <c r="X1505" s="21"/>
      <c r="Y1505" s="21"/>
      <c r="Z1505" s="779"/>
      <c r="AA1505" s="21"/>
      <c r="AB1505" s="30"/>
      <c r="AC1505" s="30"/>
      <c r="AD1505" s="30"/>
      <c r="AE1505" s="13"/>
      <c r="AF1505" s="13"/>
      <c r="AG1505" s="13"/>
      <c r="AH1505" s="13"/>
      <c r="AI1505" s="13"/>
      <c r="AJ1505" s="13"/>
      <c r="AK1505" s="13"/>
      <c r="AL1505" s="13"/>
      <c r="AM1505" s="13"/>
      <c r="AN1505" s="30"/>
      <c r="AO1505" s="31"/>
      <c r="AP1505" s="39"/>
      <c r="AQ1505" s="39"/>
      <c r="AR1505" s="31"/>
      <c r="AS1505" s="39"/>
      <c r="AT1505" s="39"/>
      <c r="AU1505" s="39"/>
      <c r="AV1505" s="39"/>
      <c r="AW1505" s="39"/>
      <c r="AX1505" s="13"/>
      <c r="AY1505" s="13"/>
      <c r="AZ1505" s="13"/>
      <c r="BA1505" s="13"/>
      <c r="BB1505" s="291"/>
      <c r="BC1505" s="302"/>
      <c r="BI1505" s="287"/>
    </row>
    <row r="1506" spans="1:61" s="282" customFormat="1">
      <c r="A1506" s="31"/>
      <c r="B1506" s="31"/>
      <c r="C1506" s="166"/>
      <c r="D1506" s="261"/>
      <c r="E1506" s="261"/>
      <c r="F1506" s="261"/>
      <c r="G1506" s="261"/>
      <c r="H1506" s="261"/>
      <c r="I1506" s="261"/>
      <c r="J1506" s="261"/>
      <c r="K1506" s="261"/>
      <c r="L1506" s="33"/>
      <c r="M1506" s="261"/>
      <c r="N1506" s="638"/>
      <c r="O1506" s="638"/>
      <c r="P1506" s="34"/>
      <c r="Q1506" s="35"/>
      <c r="R1506" s="36"/>
      <c r="S1506" s="37"/>
      <c r="T1506" s="21"/>
      <c r="U1506" s="495"/>
      <c r="V1506" s="38"/>
      <c r="W1506" s="21"/>
      <c r="X1506" s="21"/>
      <c r="Y1506" s="21"/>
      <c r="Z1506" s="779"/>
      <c r="AA1506" s="21"/>
      <c r="AB1506" s="30"/>
      <c r="AC1506" s="30"/>
      <c r="AD1506" s="30"/>
      <c r="AE1506" s="13"/>
      <c r="AF1506" s="13"/>
      <c r="AG1506" s="13"/>
      <c r="AH1506" s="13"/>
      <c r="AI1506" s="13"/>
      <c r="AJ1506" s="13"/>
      <c r="AK1506" s="13"/>
      <c r="AL1506" s="13"/>
      <c r="AM1506" s="13"/>
      <c r="AN1506" s="30"/>
      <c r="AO1506" s="31"/>
      <c r="AP1506" s="39"/>
      <c r="AQ1506" s="39"/>
      <c r="AR1506" s="31"/>
      <c r="AS1506" s="39"/>
      <c r="AT1506" s="39"/>
      <c r="AU1506" s="39"/>
      <c r="AV1506" s="39"/>
      <c r="AW1506" s="39"/>
      <c r="AX1506" s="13"/>
      <c r="AY1506" s="13"/>
      <c r="AZ1506" s="13"/>
      <c r="BA1506" s="13"/>
      <c r="BB1506" s="291"/>
      <c r="BC1506" s="302"/>
      <c r="BI1506" s="287"/>
    </row>
    <row r="1507" spans="1:61" s="282" customFormat="1">
      <c r="A1507" s="31"/>
      <c r="B1507" s="31"/>
      <c r="C1507" s="166"/>
      <c r="D1507" s="261"/>
      <c r="E1507" s="261"/>
      <c r="F1507" s="261"/>
      <c r="G1507" s="261"/>
      <c r="H1507" s="261"/>
      <c r="I1507" s="261"/>
      <c r="J1507" s="261"/>
      <c r="K1507" s="261"/>
      <c r="L1507" s="33"/>
      <c r="M1507" s="261"/>
      <c r="N1507" s="638"/>
      <c r="O1507" s="638"/>
      <c r="P1507" s="34"/>
      <c r="Q1507" s="35"/>
      <c r="R1507" s="36"/>
      <c r="S1507" s="37"/>
      <c r="T1507" s="21"/>
      <c r="U1507" s="495"/>
      <c r="V1507" s="38"/>
      <c r="W1507" s="21"/>
      <c r="X1507" s="21"/>
      <c r="Y1507" s="21"/>
      <c r="Z1507" s="779"/>
      <c r="AA1507" s="21"/>
      <c r="AB1507" s="30"/>
      <c r="AC1507" s="30"/>
      <c r="AD1507" s="30"/>
      <c r="AE1507" s="13"/>
      <c r="AF1507" s="13"/>
      <c r="AG1507" s="13"/>
      <c r="AH1507" s="13"/>
      <c r="AI1507" s="13"/>
      <c r="AJ1507" s="13"/>
      <c r="AK1507" s="13"/>
      <c r="AL1507" s="13"/>
      <c r="AM1507" s="13"/>
      <c r="AN1507" s="30"/>
      <c r="AO1507" s="31"/>
      <c r="AP1507" s="39"/>
      <c r="AQ1507" s="39"/>
      <c r="AR1507" s="31"/>
      <c r="AS1507" s="39"/>
      <c r="AT1507" s="39"/>
      <c r="AU1507" s="39"/>
      <c r="AV1507" s="39"/>
      <c r="AW1507" s="39"/>
      <c r="AX1507" s="13"/>
      <c r="AY1507" s="13"/>
      <c r="AZ1507" s="13"/>
      <c r="BA1507" s="13"/>
      <c r="BB1507" s="291"/>
      <c r="BC1507" s="302"/>
      <c r="BI1507" s="287"/>
    </row>
    <row r="1508" spans="1:61" s="282" customFormat="1">
      <c r="A1508" s="31"/>
      <c r="B1508" s="31"/>
      <c r="C1508" s="166"/>
      <c r="D1508" s="261"/>
      <c r="E1508" s="261"/>
      <c r="F1508" s="261"/>
      <c r="G1508" s="261"/>
      <c r="H1508" s="261"/>
      <c r="I1508" s="261"/>
      <c r="J1508" s="261"/>
      <c r="K1508" s="261"/>
      <c r="L1508" s="33"/>
      <c r="M1508" s="261"/>
      <c r="N1508" s="638"/>
      <c r="O1508" s="638"/>
      <c r="P1508" s="34"/>
      <c r="Q1508" s="35"/>
      <c r="R1508" s="36"/>
      <c r="S1508" s="37"/>
      <c r="T1508" s="21"/>
      <c r="U1508" s="495"/>
      <c r="V1508" s="38"/>
      <c r="W1508" s="21"/>
      <c r="X1508" s="21"/>
      <c r="Y1508" s="21"/>
      <c r="Z1508" s="779"/>
      <c r="AA1508" s="21"/>
      <c r="AB1508" s="30"/>
      <c r="AC1508" s="30"/>
      <c r="AD1508" s="30"/>
      <c r="AE1508" s="13"/>
      <c r="AF1508" s="13"/>
      <c r="AG1508" s="13"/>
      <c r="AH1508" s="13"/>
      <c r="AI1508" s="13"/>
      <c r="AJ1508" s="13"/>
      <c r="AK1508" s="13"/>
      <c r="AL1508" s="13"/>
      <c r="AM1508" s="13"/>
      <c r="AN1508" s="30"/>
      <c r="AO1508" s="31"/>
      <c r="AP1508" s="39"/>
      <c r="AQ1508" s="39"/>
      <c r="AR1508" s="31"/>
      <c r="AS1508" s="39"/>
      <c r="AT1508" s="39"/>
      <c r="AU1508" s="39"/>
      <c r="AV1508" s="39"/>
      <c r="AW1508" s="39"/>
      <c r="AX1508" s="13"/>
      <c r="AY1508" s="13"/>
      <c r="AZ1508" s="13"/>
      <c r="BA1508" s="13"/>
      <c r="BB1508" s="291"/>
      <c r="BC1508" s="302"/>
      <c r="BI1508" s="287"/>
    </row>
    <row r="1509" spans="1:61" s="282" customFormat="1">
      <c r="A1509" s="31"/>
      <c r="B1509" s="31"/>
      <c r="C1509" s="166"/>
      <c r="D1509" s="261"/>
      <c r="E1509" s="261"/>
      <c r="F1509" s="261"/>
      <c r="G1509" s="261"/>
      <c r="H1509" s="261"/>
      <c r="I1509" s="261"/>
      <c r="J1509" s="261"/>
      <c r="K1509" s="261"/>
      <c r="L1509" s="33"/>
      <c r="M1509" s="261"/>
      <c r="N1509" s="638"/>
      <c r="O1509" s="638"/>
      <c r="P1509" s="34"/>
      <c r="Q1509" s="35"/>
      <c r="R1509" s="36"/>
      <c r="S1509" s="37"/>
      <c r="T1509" s="21"/>
      <c r="U1509" s="495"/>
      <c r="V1509" s="38"/>
      <c r="W1509" s="21"/>
      <c r="X1509" s="21"/>
      <c r="Y1509" s="21"/>
      <c r="Z1509" s="779"/>
      <c r="AA1509" s="21"/>
      <c r="AB1509" s="30"/>
      <c r="AC1509" s="30"/>
      <c r="AD1509" s="30"/>
      <c r="AE1509" s="13"/>
      <c r="AF1509" s="13"/>
      <c r="AG1509" s="13"/>
      <c r="AH1509" s="13"/>
      <c r="AI1509" s="13"/>
      <c r="AJ1509" s="13"/>
      <c r="AK1509" s="13"/>
      <c r="AL1509" s="13"/>
      <c r="AM1509" s="13"/>
      <c r="AN1509" s="30"/>
      <c r="AO1509" s="31"/>
      <c r="AP1509" s="39"/>
      <c r="AQ1509" s="39"/>
      <c r="AR1509" s="31"/>
      <c r="AS1509" s="39"/>
      <c r="AT1509" s="39"/>
      <c r="AU1509" s="39"/>
      <c r="AV1509" s="39"/>
      <c r="AW1509" s="39"/>
      <c r="AX1509" s="13"/>
      <c r="AY1509" s="13"/>
      <c r="AZ1509" s="13"/>
      <c r="BA1509" s="13"/>
      <c r="BB1509" s="291"/>
      <c r="BC1509" s="302"/>
      <c r="BI1509" s="287"/>
    </row>
    <row r="1510" spans="1:61" s="282" customFormat="1">
      <c r="A1510" s="31"/>
      <c r="B1510" s="31"/>
      <c r="C1510" s="166"/>
      <c r="D1510" s="261"/>
      <c r="E1510" s="261"/>
      <c r="F1510" s="261"/>
      <c r="G1510" s="261"/>
      <c r="H1510" s="261"/>
      <c r="I1510" s="261"/>
      <c r="J1510" s="261"/>
      <c r="K1510" s="261"/>
      <c r="L1510" s="33"/>
      <c r="M1510" s="261"/>
      <c r="N1510" s="638"/>
      <c r="O1510" s="638"/>
      <c r="P1510" s="34"/>
      <c r="Q1510" s="35"/>
      <c r="R1510" s="36"/>
      <c r="S1510" s="37"/>
      <c r="T1510" s="21"/>
      <c r="U1510" s="495"/>
      <c r="V1510" s="38"/>
      <c r="W1510" s="21"/>
      <c r="X1510" s="21"/>
      <c r="Y1510" s="21"/>
      <c r="Z1510" s="779"/>
      <c r="AA1510" s="21"/>
      <c r="AB1510" s="30"/>
      <c r="AC1510" s="30"/>
      <c r="AD1510" s="30"/>
      <c r="AE1510" s="13"/>
      <c r="AF1510" s="13"/>
      <c r="AG1510" s="13"/>
      <c r="AH1510" s="13"/>
      <c r="AI1510" s="13"/>
      <c r="AJ1510" s="13"/>
      <c r="AK1510" s="13"/>
      <c r="AL1510" s="13"/>
      <c r="AM1510" s="13"/>
      <c r="AN1510" s="30"/>
      <c r="AO1510" s="31"/>
      <c r="AP1510" s="39"/>
      <c r="AQ1510" s="39"/>
      <c r="AR1510" s="31"/>
      <c r="AS1510" s="39"/>
      <c r="AT1510" s="39"/>
      <c r="AU1510" s="39"/>
      <c r="AV1510" s="39"/>
      <c r="AW1510" s="39"/>
      <c r="AX1510" s="13"/>
      <c r="AY1510" s="13"/>
      <c r="AZ1510" s="13"/>
      <c r="BA1510" s="13"/>
      <c r="BB1510" s="291"/>
      <c r="BC1510" s="302"/>
      <c r="BI1510" s="287"/>
    </row>
    <row r="1511" spans="1:61" s="282" customFormat="1">
      <c r="A1511" s="31"/>
      <c r="B1511" s="31"/>
      <c r="C1511" s="166"/>
      <c r="D1511" s="261"/>
      <c r="E1511" s="261"/>
      <c r="F1511" s="261"/>
      <c r="G1511" s="261"/>
      <c r="H1511" s="261"/>
      <c r="I1511" s="261"/>
      <c r="J1511" s="261"/>
      <c r="K1511" s="261"/>
      <c r="L1511" s="33"/>
      <c r="M1511" s="261"/>
      <c r="N1511" s="638"/>
      <c r="O1511" s="638"/>
      <c r="P1511" s="34"/>
      <c r="Q1511" s="35"/>
      <c r="R1511" s="36"/>
      <c r="S1511" s="37"/>
      <c r="T1511" s="21"/>
      <c r="U1511" s="495"/>
      <c r="V1511" s="38"/>
      <c r="W1511" s="21"/>
      <c r="X1511" s="21"/>
      <c r="Y1511" s="21"/>
      <c r="Z1511" s="779"/>
      <c r="AA1511" s="21"/>
      <c r="AB1511" s="30"/>
      <c r="AC1511" s="30"/>
      <c r="AD1511" s="30"/>
      <c r="AE1511" s="13"/>
      <c r="AF1511" s="13"/>
      <c r="AG1511" s="13"/>
      <c r="AH1511" s="13"/>
      <c r="AI1511" s="13"/>
      <c r="AJ1511" s="13"/>
      <c r="AK1511" s="13"/>
      <c r="AL1511" s="13"/>
      <c r="AM1511" s="13"/>
      <c r="AN1511" s="30"/>
      <c r="AO1511" s="31"/>
      <c r="AP1511" s="39"/>
      <c r="AQ1511" s="39"/>
      <c r="AR1511" s="31"/>
      <c r="AS1511" s="39"/>
      <c r="AT1511" s="39"/>
      <c r="AU1511" s="39"/>
      <c r="AV1511" s="39"/>
      <c r="AW1511" s="39"/>
      <c r="AX1511" s="13"/>
      <c r="AY1511" s="13"/>
      <c r="AZ1511" s="13"/>
      <c r="BA1511" s="13"/>
      <c r="BB1511" s="291"/>
      <c r="BC1511" s="302"/>
      <c r="BI1511" s="287"/>
    </row>
    <row r="1512" spans="1:61" s="282" customFormat="1">
      <c r="A1512" s="31"/>
      <c r="B1512" s="31"/>
      <c r="C1512" s="166"/>
      <c r="D1512" s="261"/>
      <c r="E1512" s="261"/>
      <c r="F1512" s="261"/>
      <c r="G1512" s="261"/>
      <c r="H1512" s="261"/>
      <c r="I1512" s="261"/>
      <c r="J1512" s="261"/>
      <c r="K1512" s="261"/>
      <c r="L1512" s="33"/>
      <c r="M1512" s="261"/>
      <c r="N1512" s="638"/>
      <c r="O1512" s="638"/>
      <c r="P1512" s="34"/>
      <c r="Q1512" s="35"/>
      <c r="R1512" s="36"/>
      <c r="S1512" s="37"/>
      <c r="T1512" s="21"/>
      <c r="U1512" s="495"/>
      <c r="V1512" s="38"/>
      <c r="W1512" s="21"/>
      <c r="X1512" s="21"/>
      <c r="Y1512" s="21"/>
      <c r="Z1512" s="779"/>
      <c r="AA1512" s="21"/>
      <c r="AB1512" s="30"/>
      <c r="AC1512" s="30"/>
      <c r="AD1512" s="30"/>
      <c r="AE1512" s="13"/>
      <c r="AF1512" s="13"/>
      <c r="AG1512" s="13"/>
      <c r="AH1512" s="13"/>
      <c r="AI1512" s="13"/>
      <c r="AJ1512" s="13"/>
      <c r="AK1512" s="13"/>
      <c r="AL1512" s="13"/>
      <c r="AM1512" s="13"/>
      <c r="AN1512" s="30"/>
      <c r="AO1512" s="31"/>
      <c r="AP1512" s="39"/>
      <c r="AQ1512" s="39"/>
      <c r="AR1512" s="31"/>
      <c r="AS1512" s="39"/>
      <c r="AT1512" s="39"/>
      <c r="AU1512" s="39"/>
      <c r="AV1512" s="39"/>
      <c r="AW1512" s="39"/>
      <c r="AX1512" s="13"/>
      <c r="AY1512" s="13"/>
      <c r="AZ1512" s="13"/>
      <c r="BA1512" s="13"/>
      <c r="BB1512" s="291"/>
      <c r="BC1512" s="302"/>
      <c r="BI1512" s="287"/>
    </row>
    <row r="1513" spans="1:61" s="282" customFormat="1">
      <c r="A1513" s="31"/>
      <c r="B1513" s="31"/>
      <c r="C1513" s="166"/>
      <c r="D1513" s="261"/>
      <c r="E1513" s="261"/>
      <c r="F1513" s="261"/>
      <c r="G1513" s="261"/>
      <c r="H1513" s="261"/>
      <c r="I1513" s="261"/>
      <c r="J1513" s="261"/>
      <c r="K1513" s="261"/>
      <c r="L1513" s="33"/>
      <c r="M1513" s="261"/>
      <c r="N1513" s="638"/>
      <c r="O1513" s="638"/>
      <c r="P1513" s="34"/>
      <c r="Q1513" s="35"/>
      <c r="R1513" s="36"/>
      <c r="S1513" s="37"/>
      <c r="T1513" s="21"/>
      <c r="U1513" s="495"/>
      <c r="V1513" s="38"/>
      <c r="W1513" s="21"/>
      <c r="X1513" s="21"/>
      <c r="Y1513" s="21"/>
      <c r="Z1513" s="779"/>
      <c r="AA1513" s="21"/>
      <c r="AB1513" s="30"/>
      <c r="AC1513" s="30"/>
      <c r="AD1513" s="30"/>
      <c r="AE1513" s="13"/>
      <c r="AF1513" s="13"/>
      <c r="AG1513" s="13"/>
      <c r="AH1513" s="13"/>
      <c r="AI1513" s="13"/>
      <c r="AJ1513" s="13"/>
      <c r="AK1513" s="13"/>
      <c r="AL1513" s="13"/>
      <c r="AM1513" s="13"/>
      <c r="AN1513" s="30"/>
      <c r="AO1513" s="31"/>
      <c r="AP1513" s="39"/>
      <c r="AQ1513" s="39"/>
      <c r="AR1513" s="31"/>
      <c r="AS1513" s="39"/>
      <c r="AT1513" s="39"/>
      <c r="AU1513" s="39"/>
      <c r="AV1513" s="39"/>
      <c r="AW1513" s="39"/>
      <c r="AX1513" s="13"/>
      <c r="AY1513" s="13"/>
      <c r="AZ1513" s="13"/>
      <c r="BA1513" s="13"/>
      <c r="BB1513" s="291"/>
      <c r="BC1513" s="302"/>
      <c r="BI1513" s="287"/>
    </row>
    <row r="1514" spans="1:61" s="282" customFormat="1">
      <c r="A1514" s="31"/>
      <c r="B1514" s="31"/>
      <c r="C1514" s="166"/>
      <c r="D1514" s="261"/>
      <c r="E1514" s="261"/>
      <c r="F1514" s="261"/>
      <c r="G1514" s="261"/>
      <c r="H1514" s="261"/>
      <c r="I1514" s="261"/>
      <c r="J1514" s="261"/>
      <c r="K1514" s="261"/>
      <c r="L1514" s="33"/>
      <c r="M1514" s="261"/>
      <c r="N1514" s="638"/>
      <c r="O1514" s="638"/>
      <c r="P1514" s="34"/>
      <c r="Q1514" s="35"/>
      <c r="R1514" s="36"/>
      <c r="S1514" s="37"/>
      <c r="T1514" s="21"/>
      <c r="U1514" s="495"/>
      <c r="V1514" s="38"/>
      <c r="W1514" s="21"/>
      <c r="X1514" s="21"/>
      <c r="Y1514" s="21"/>
      <c r="Z1514" s="779"/>
      <c r="AA1514" s="21"/>
      <c r="AB1514" s="30"/>
      <c r="AC1514" s="30"/>
      <c r="AD1514" s="30"/>
      <c r="AE1514" s="13"/>
      <c r="AF1514" s="13"/>
      <c r="AG1514" s="13"/>
      <c r="AH1514" s="13"/>
      <c r="AI1514" s="13"/>
      <c r="AJ1514" s="13"/>
      <c r="AK1514" s="13"/>
      <c r="AL1514" s="13"/>
      <c r="AM1514" s="13"/>
      <c r="AN1514" s="30"/>
      <c r="AO1514" s="31"/>
      <c r="AP1514" s="39"/>
      <c r="AQ1514" s="39"/>
      <c r="AR1514" s="31"/>
      <c r="AS1514" s="39"/>
      <c r="AT1514" s="39"/>
      <c r="AU1514" s="39"/>
      <c r="AV1514" s="39"/>
      <c r="AW1514" s="39"/>
      <c r="AX1514" s="13"/>
      <c r="AY1514" s="13"/>
      <c r="AZ1514" s="13"/>
      <c r="BA1514" s="13"/>
      <c r="BB1514" s="291"/>
      <c r="BC1514" s="302"/>
      <c r="BI1514" s="287"/>
    </row>
    <row r="1515" spans="1:61" s="282" customFormat="1">
      <c r="A1515" s="31"/>
      <c r="B1515" s="31"/>
      <c r="C1515" s="166"/>
      <c r="D1515" s="261"/>
      <c r="E1515" s="261"/>
      <c r="F1515" s="261"/>
      <c r="G1515" s="261"/>
      <c r="H1515" s="261"/>
      <c r="I1515" s="261"/>
      <c r="J1515" s="261"/>
      <c r="K1515" s="261"/>
      <c r="L1515" s="33"/>
      <c r="M1515" s="261"/>
      <c r="N1515" s="638"/>
      <c r="O1515" s="638"/>
      <c r="P1515" s="34"/>
      <c r="Q1515" s="35"/>
      <c r="R1515" s="36"/>
      <c r="S1515" s="37"/>
      <c r="T1515" s="21"/>
      <c r="U1515" s="495"/>
      <c r="V1515" s="38"/>
      <c r="W1515" s="21"/>
      <c r="X1515" s="21"/>
      <c r="Y1515" s="21"/>
      <c r="Z1515" s="779"/>
      <c r="AA1515" s="21"/>
      <c r="AB1515" s="30"/>
      <c r="AC1515" s="30"/>
      <c r="AD1515" s="30"/>
      <c r="AE1515" s="13"/>
      <c r="AF1515" s="13"/>
      <c r="AG1515" s="13"/>
      <c r="AH1515" s="13"/>
      <c r="AI1515" s="13"/>
      <c r="AJ1515" s="13"/>
      <c r="AK1515" s="13"/>
      <c r="AL1515" s="13"/>
      <c r="AM1515" s="13"/>
      <c r="AN1515" s="30"/>
      <c r="AO1515" s="31"/>
      <c r="AP1515" s="39"/>
      <c r="AQ1515" s="39"/>
      <c r="AR1515" s="31"/>
      <c r="AS1515" s="39"/>
      <c r="AT1515" s="39"/>
      <c r="AU1515" s="39"/>
      <c r="AV1515" s="39"/>
      <c r="AW1515" s="39"/>
      <c r="AX1515" s="13"/>
      <c r="AY1515" s="13"/>
      <c r="AZ1515" s="13"/>
      <c r="BA1515" s="13"/>
      <c r="BB1515" s="291"/>
      <c r="BC1515" s="302"/>
      <c r="BI1515" s="287"/>
    </row>
    <row r="1516" spans="1:61" s="282" customFormat="1">
      <c r="A1516" s="31"/>
      <c r="B1516" s="31"/>
      <c r="C1516" s="166"/>
      <c r="D1516" s="261"/>
      <c r="E1516" s="261"/>
      <c r="F1516" s="261"/>
      <c r="G1516" s="261"/>
      <c r="H1516" s="261"/>
      <c r="I1516" s="261"/>
      <c r="J1516" s="261"/>
      <c r="K1516" s="261"/>
      <c r="L1516" s="33"/>
      <c r="M1516" s="261"/>
      <c r="N1516" s="638"/>
      <c r="O1516" s="638"/>
      <c r="P1516" s="34"/>
      <c r="Q1516" s="35"/>
      <c r="R1516" s="36"/>
      <c r="S1516" s="37"/>
      <c r="T1516" s="21"/>
      <c r="U1516" s="495"/>
      <c r="V1516" s="38"/>
      <c r="W1516" s="21"/>
      <c r="X1516" s="21"/>
      <c r="Y1516" s="21"/>
      <c r="Z1516" s="779"/>
      <c r="AA1516" s="21"/>
      <c r="AB1516" s="30"/>
      <c r="AC1516" s="30"/>
      <c r="AD1516" s="30"/>
      <c r="AE1516" s="13"/>
      <c r="AF1516" s="13"/>
      <c r="AG1516" s="13"/>
      <c r="AH1516" s="13"/>
      <c r="AI1516" s="13"/>
      <c r="AJ1516" s="13"/>
      <c r="AK1516" s="13"/>
      <c r="AL1516" s="13"/>
      <c r="AM1516" s="13"/>
      <c r="AN1516" s="30"/>
      <c r="AO1516" s="31"/>
      <c r="AP1516" s="39"/>
      <c r="AQ1516" s="39"/>
      <c r="AR1516" s="31"/>
      <c r="AS1516" s="39"/>
      <c r="AT1516" s="39"/>
      <c r="AU1516" s="39"/>
      <c r="AV1516" s="39"/>
      <c r="AW1516" s="39"/>
      <c r="AX1516" s="13"/>
      <c r="AY1516" s="13"/>
      <c r="AZ1516" s="13"/>
      <c r="BA1516" s="13"/>
      <c r="BB1516" s="291"/>
      <c r="BC1516" s="302"/>
      <c r="BI1516" s="287"/>
    </row>
    <row r="1517" spans="1:61" s="282" customFormat="1">
      <c r="A1517" s="31"/>
      <c r="B1517" s="31"/>
      <c r="C1517" s="166"/>
      <c r="D1517" s="261"/>
      <c r="E1517" s="261"/>
      <c r="F1517" s="261"/>
      <c r="G1517" s="261"/>
      <c r="H1517" s="261"/>
      <c r="I1517" s="261"/>
      <c r="J1517" s="261"/>
      <c r="K1517" s="261"/>
      <c r="L1517" s="33"/>
      <c r="M1517" s="261"/>
      <c r="N1517" s="638"/>
      <c r="O1517" s="638"/>
      <c r="P1517" s="34"/>
      <c r="Q1517" s="35"/>
      <c r="R1517" s="36"/>
      <c r="S1517" s="37"/>
      <c r="T1517" s="21"/>
      <c r="U1517" s="495"/>
      <c r="V1517" s="38"/>
      <c r="W1517" s="21"/>
      <c r="X1517" s="21"/>
      <c r="Y1517" s="21"/>
      <c r="Z1517" s="779"/>
      <c r="AA1517" s="21"/>
      <c r="AB1517" s="30"/>
      <c r="AC1517" s="30"/>
      <c r="AD1517" s="30"/>
      <c r="AE1517" s="13"/>
      <c r="AF1517" s="13"/>
      <c r="AG1517" s="13"/>
      <c r="AH1517" s="13"/>
      <c r="AI1517" s="13"/>
      <c r="AJ1517" s="13"/>
      <c r="AK1517" s="13"/>
      <c r="AL1517" s="13"/>
      <c r="AM1517" s="13"/>
      <c r="AN1517" s="30"/>
      <c r="AO1517" s="31"/>
      <c r="AP1517" s="39"/>
      <c r="AQ1517" s="39"/>
      <c r="AR1517" s="31"/>
      <c r="AS1517" s="39"/>
      <c r="AT1517" s="39"/>
      <c r="AU1517" s="39"/>
      <c r="AV1517" s="39"/>
      <c r="AW1517" s="39"/>
      <c r="AX1517" s="13"/>
      <c r="AY1517" s="13"/>
      <c r="AZ1517" s="13"/>
      <c r="BA1517" s="13"/>
      <c r="BB1517" s="291"/>
      <c r="BC1517" s="302"/>
      <c r="BI1517" s="287"/>
    </row>
    <row r="1518" spans="1:61" s="282" customFormat="1">
      <c r="A1518" s="31"/>
      <c r="B1518" s="31"/>
      <c r="C1518" s="166"/>
      <c r="D1518" s="261"/>
      <c r="E1518" s="261"/>
      <c r="F1518" s="261"/>
      <c r="G1518" s="261"/>
      <c r="H1518" s="261"/>
      <c r="I1518" s="261"/>
      <c r="J1518" s="261"/>
      <c r="K1518" s="261"/>
      <c r="L1518" s="33"/>
      <c r="M1518" s="261"/>
      <c r="N1518" s="638"/>
      <c r="O1518" s="638"/>
      <c r="P1518" s="34"/>
      <c r="Q1518" s="35"/>
      <c r="R1518" s="36"/>
      <c r="S1518" s="37"/>
      <c r="T1518" s="21"/>
      <c r="U1518" s="495"/>
      <c r="V1518" s="38"/>
      <c r="W1518" s="21"/>
      <c r="X1518" s="21"/>
      <c r="Y1518" s="21"/>
      <c r="Z1518" s="779"/>
      <c r="AA1518" s="21"/>
      <c r="AB1518" s="30"/>
      <c r="AC1518" s="30"/>
      <c r="AD1518" s="30"/>
      <c r="AE1518" s="13"/>
      <c r="AF1518" s="13"/>
      <c r="AG1518" s="13"/>
      <c r="AH1518" s="13"/>
      <c r="AI1518" s="13"/>
      <c r="AJ1518" s="13"/>
      <c r="AK1518" s="13"/>
      <c r="AL1518" s="13"/>
      <c r="AM1518" s="13"/>
      <c r="AN1518" s="30"/>
      <c r="AO1518" s="31"/>
      <c r="AP1518" s="39"/>
      <c r="AQ1518" s="39"/>
      <c r="AR1518" s="31"/>
      <c r="AS1518" s="39"/>
      <c r="AT1518" s="39"/>
      <c r="AU1518" s="39"/>
      <c r="AV1518" s="39"/>
      <c r="AW1518" s="39"/>
      <c r="AX1518" s="13"/>
      <c r="AY1518" s="13"/>
      <c r="AZ1518" s="13"/>
      <c r="BA1518" s="13"/>
      <c r="BB1518" s="291"/>
      <c r="BC1518" s="302"/>
      <c r="BI1518" s="287"/>
    </row>
    <row r="1519" spans="1:61" s="282" customFormat="1">
      <c r="A1519" s="31"/>
      <c r="B1519" s="31"/>
      <c r="C1519" s="166"/>
      <c r="D1519" s="261"/>
      <c r="E1519" s="261"/>
      <c r="F1519" s="261"/>
      <c r="G1519" s="261"/>
      <c r="H1519" s="261"/>
      <c r="I1519" s="261"/>
      <c r="J1519" s="261"/>
      <c r="K1519" s="261"/>
      <c r="L1519" s="33"/>
      <c r="M1519" s="261"/>
      <c r="N1519" s="638"/>
      <c r="O1519" s="638"/>
      <c r="P1519" s="34"/>
      <c r="Q1519" s="35"/>
      <c r="R1519" s="36"/>
      <c r="S1519" s="37"/>
      <c r="T1519" s="21"/>
      <c r="U1519" s="495"/>
      <c r="V1519" s="38"/>
      <c r="W1519" s="21"/>
      <c r="X1519" s="21"/>
      <c r="Y1519" s="21"/>
      <c r="Z1519" s="779"/>
      <c r="AA1519" s="21"/>
      <c r="AB1519" s="30"/>
      <c r="AC1519" s="30"/>
      <c r="AD1519" s="30"/>
      <c r="AE1519" s="13"/>
      <c r="AF1519" s="13"/>
      <c r="AG1519" s="13"/>
      <c r="AH1519" s="13"/>
      <c r="AI1519" s="13"/>
      <c r="AJ1519" s="13"/>
      <c r="AK1519" s="13"/>
      <c r="AL1519" s="13"/>
      <c r="AM1519" s="13"/>
      <c r="AN1519" s="30"/>
      <c r="AO1519" s="31"/>
      <c r="AP1519" s="39"/>
      <c r="AQ1519" s="39"/>
      <c r="AR1519" s="31"/>
      <c r="AS1519" s="39"/>
      <c r="AT1519" s="39"/>
      <c r="AU1519" s="39"/>
      <c r="AV1519" s="39"/>
      <c r="AW1519" s="39"/>
      <c r="AX1519" s="13"/>
      <c r="AY1519" s="13"/>
      <c r="AZ1519" s="13"/>
      <c r="BA1519" s="13"/>
      <c r="BB1519" s="291"/>
      <c r="BC1519" s="302"/>
      <c r="BI1519" s="287"/>
    </row>
    <row r="1520" spans="1:61" s="282" customFormat="1">
      <c r="A1520" s="31"/>
      <c r="B1520" s="31"/>
      <c r="C1520" s="166"/>
      <c r="D1520" s="261"/>
      <c r="E1520" s="261"/>
      <c r="F1520" s="261"/>
      <c r="G1520" s="261"/>
      <c r="H1520" s="261"/>
      <c r="I1520" s="261"/>
      <c r="J1520" s="261"/>
      <c r="K1520" s="261"/>
      <c r="L1520" s="33"/>
      <c r="M1520" s="261"/>
      <c r="N1520" s="638"/>
      <c r="O1520" s="638"/>
      <c r="P1520" s="34"/>
      <c r="Q1520" s="35"/>
      <c r="R1520" s="36"/>
      <c r="S1520" s="37"/>
      <c r="T1520" s="21"/>
      <c r="U1520" s="495"/>
      <c r="V1520" s="38"/>
      <c r="W1520" s="21"/>
      <c r="X1520" s="21"/>
      <c r="Y1520" s="21"/>
      <c r="Z1520" s="779"/>
      <c r="AA1520" s="21"/>
      <c r="AB1520" s="30"/>
      <c r="AC1520" s="30"/>
      <c r="AD1520" s="30"/>
      <c r="AE1520" s="13"/>
      <c r="AF1520" s="13"/>
      <c r="AG1520" s="13"/>
      <c r="AH1520" s="13"/>
      <c r="AI1520" s="13"/>
      <c r="AJ1520" s="13"/>
      <c r="AK1520" s="13"/>
      <c r="AL1520" s="13"/>
      <c r="AM1520" s="13"/>
      <c r="AN1520" s="30"/>
      <c r="AO1520" s="31"/>
      <c r="AP1520" s="39"/>
      <c r="AQ1520" s="39"/>
      <c r="AR1520" s="31"/>
      <c r="AS1520" s="39"/>
      <c r="AT1520" s="39"/>
      <c r="AU1520" s="39"/>
      <c r="AV1520" s="39"/>
      <c r="AW1520" s="39"/>
      <c r="AX1520" s="13"/>
      <c r="AY1520" s="13"/>
      <c r="AZ1520" s="13"/>
      <c r="BA1520" s="13"/>
      <c r="BB1520" s="291"/>
      <c r="BC1520" s="302"/>
      <c r="BI1520" s="287"/>
    </row>
    <row r="1521" spans="1:61" s="282" customFormat="1">
      <c r="A1521" s="31"/>
      <c r="B1521" s="31"/>
      <c r="C1521" s="166"/>
      <c r="D1521" s="261"/>
      <c r="E1521" s="261"/>
      <c r="F1521" s="261"/>
      <c r="G1521" s="261"/>
      <c r="H1521" s="261"/>
      <c r="I1521" s="261"/>
      <c r="J1521" s="261"/>
      <c r="K1521" s="261"/>
      <c r="L1521" s="33"/>
      <c r="M1521" s="261"/>
      <c r="N1521" s="638"/>
      <c r="O1521" s="638"/>
      <c r="P1521" s="34"/>
      <c r="Q1521" s="35"/>
      <c r="R1521" s="36"/>
      <c r="S1521" s="37"/>
      <c r="T1521" s="21"/>
      <c r="U1521" s="495"/>
      <c r="V1521" s="38"/>
      <c r="W1521" s="21"/>
      <c r="X1521" s="21"/>
      <c r="Y1521" s="21"/>
      <c r="Z1521" s="779"/>
      <c r="AA1521" s="21"/>
      <c r="AB1521" s="30"/>
      <c r="AC1521" s="30"/>
      <c r="AD1521" s="30"/>
      <c r="AE1521" s="13"/>
      <c r="AF1521" s="13"/>
      <c r="AG1521" s="13"/>
      <c r="AH1521" s="13"/>
      <c r="AI1521" s="13"/>
      <c r="AJ1521" s="13"/>
      <c r="AK1521" s="13"/>
      <c r="AL1521" s="13"/>
      <c r="AM1521" s="13"/>
      <c r="AN1521" s="30"/>
      <c r="AO1521" s="31"/>
      <c r="AP1521" s="39"/>
      <c r="AQ1521" s="39"/>
      <c r="AR1521" s="31"/>
      <c r="AS1521" s="39"/>
      <c r="AT1521" s="39"/>
      <c r="AU1521" s="39"/>
      <c r="AV1521" s="39"/>
      <c r="AW1521" s="39"/>
      <c r="AX1521" s="13"/>
      <c r="AY1521" s="13"/>
      <c r="AZ1521" s="13"/>
      <c r="BA1521" s="13"/>
      <c r="BB1521" s="291"/>
      <c r="BC1521" s="302"/>
      <c r="BI1521" s="287"/>
    </row>
    <row r="1522" spans="1:61" s="282" customFormat="1">
      <c r="A1522" s="31"/>
      <c r="B1522" s="31"/>
      <c r="C1522" s="166"/>
      <c r="D1522" s="261"/>
      <c r="E1522" s="261"/>
      <c r="F1522" s="261"/>
      <c r="G1522" s="261"/>
      <c r="H1522" s="261"/>
      <c r="I1522" s="261"/>
      <c r="J1522" s="261"/>
      <c r="K1522" s="261"/>
      <c r="L1522" s="33"/>
      <c r="M1522" s="261"/>
      <c r="N1522" s="638"/>
      <c r="O1522" s="638"/>
      <c r="P1522" s="34"/>
      <c r="Q1522" s="35"/>
      <c r="R1522" s="36"/>
      <c r="S1522" s="37"/>
      <c r="T1522" s="21"/>
      <c r="U1522" s="495"/>
      <c r="V1522" s="38"/>
      <c r="W1522" s="21"/>
      <c r="X1522" s="21"/>
      <c r="Y1522" s="21"/>
      <c r="Z1522" s="779"/>
      <c r="AA1522" s="21"/>
      <c r="AB1522" s="30"/>
      <c r="AC1522" s="30"/>
      <c r="AD1522" s="30"/>
      <c r="AE1522" s="13"/>
      <c r="AF1522" s="13"/>
      <c r="AG1522" s="13"/>
      <c r="AH1522" s="13"/>
      <c r="AI1522" s="13"/>
      <c r="AJ1522" s="13"/>
      <c r="AK1522" s="13"/>
      <c r="AL1522" s="13"/>
      <c r="AM1522" s="13"/>
      <c r="AN1522" s="30"/>
      <c r="AO1522" s="31"/>
      <c r="AP1522" s="39"/>
      <c r="AQ1522" s="39"/>
      <c r="AR1522" s="31"/>
      <c r="AS1522" s="39"/>
      <c r="AT1522" s="39"/>
      <c r="AU1522" s="39"/>
      <c r="AV1522" s="39"/>
      <c r="AW1522" s="39"/>
      <c r="AX1522" s="13"/>
      <c r="AY1522" s="13"/>
      <c r="AZ1522" s="13"/>
      <c r="BA1522" s="13"/>
      <c r="BB1522" s="291"/>
      <c r="BC1522" s="302"/>
      <c r="BI1522" s="287"/>
    </row>
    <row r="1523" spans="1:61" s="282" customFormat="1">
      <c r="A1523" s="31"/>
      <c r="B1523" s="31"/>
      <c r="C1523" s="166"/>
      <c r="D1523" s="261"/>
      <c r="E1523" s="261"/>
      <c r="F1523" s="261"/>
      <c r="G1523" s="261"/>
      <c r="H1523" s="261"/>
      <c r="I1523" s="261"/>
      <c r="J1523" s="261"/>
      <c r="K1523" s="261"/>
      <c r="L1523" s="33"/>
      <c r="M1523" s="261"/>
      <c r="N1523" s="638"/>
      <c r="O1523" s="638"/>
      <c r="P1523" s="34"/>
      <c r="Q1523" s="35"/>
      <c r="R1523" s="36"/>
      <c r="S1523" s="37"/>
      <c r="T1523" s="21"/>
      <c r="U1523" s="495"/>
      <c r="V1523" s="38"/>
      <c r="W1523" s="21"/>
      <c r="X1523" s="21"/>
      <c r="Y1523" s="21"/>
      <c r="Z1523" s="779"/>
      <c r="AA1523" s="21"/>
      <c r="AB1523" s="30"/>
      <c r="AC1523" s="30"/>
      <c r="AD1523" s="30"/>
      <c r="AE1523" s="13"/>
      <c r="AF1523" s="13"/>
      <c r="AG1523" s="13"/>
      <c r="AH1523" s="13"/>
      <c r="AI1523" s="13"/>
      <c r="AJ1523" s="13"/>
      <c r="AK1523" s="13"/>
      <c r="AL1523" s="13"/>
      <c r="AM1523" s="13"/>
      <c r="AN1523" s="30"/>
      <c r="AO1523" s="31"/>
      <c r="AP1523" s="39"/>
      <c r="AQ1523" s="39"/>
      <c r="AR1523" s="31"/>
      <c r="AS1523" s="39"/>
      <c r="AT1523" s="39"/>
      <c r="AU1523" s="39"/>
      <c r="AV1523" s="39"/>
      <c r="AW1523" s="39"/>
      <c r="AX1523" s="13"/>
      <c r="AY1523" s="13"/>
      <c r="AZ1523" s="13"/>
      <c r="BA1523" s="13"/>
      <c r="BB1523" s="291"/>
      <c r="BC1523" s="302"/>
      <c r="BI1523" s="287"/>
    </row>
    <row r="1524" spans="1:61" s="282" customFormat="1">
      <c r="A1524" s="31"/>
      <c r="B1524" s="31"/>
      <c r="C1524" s="166"/>
      <c r="D1524" s="261"/>
      <c r="E1524" s="261"/>
      <c r="F1524" s="261"/>
      <c r="G1524" s="261"/>
      <c r="H1524" s="261"/>
      <c r="I1524" s="261"/>
      <c r="J1524" s="261"/>
      <c r="K1524" s="261"/>
      <c r="L1524" s="33"/>
      <c r="M1524" s="261"/>
      <c r="N1524" s="638"/>
      <c r="O1524" s="638"/>
      <c r="P1524" s="34"/>
      <c r="Q1524" s="35"/>
      <c r="R1524" s="36"/>
      <c r="S1524" s="37"/>
      <c r="T1524" s="21"/>
      <c r="U1524" s="495"/>
      <c r="V1524" s="38"/>
      <c r="W1524" s="21"/>
      <c r="X1524" s="21"/>
      <c r="Y1524" s="21"/>
      <c r="Z1524" s="779"/>
      <c r="AA1524" s="21"/>
      <c r="AB1524" s="30"/>
      <c r="AC1524" s="30"/>
      <c r="AD1524" s="30"/>
      <c r="AE1524" s="13"/>
      <c r="AF1524" s="13"/>
      <c r="AG1524" s="13"/>
      <c r="AH1524" s="13"/>
      <c r="AI1524" s="13"/>
      <c r="AJ1524" s="13"/>
      <c r="AK1524" s="13"/>
      <c r="AL1524" s="13"/>
      <c r="AM1524" s="13"/>
      <c r="AN1524" s="30"/>
      <c r="AO1524" s="31"/>
      <c r="AP1524" s="39"/>
      <c r="AQ1524" s="39"/>
      <c r="AR1524" s="31"/>
      <c r="AS1524" s="39"/>
      <c r="AT1524" s="39"/>
      <c r="AU1524" s="39"/>
      <c r="AV1524" s="39"/>
      <c r="AW1524" s="39"/>
      <c r="AX1524" s="13"/>
      <c r="AY1524" s="13"/>
      <c r="AZ1524" s="13"/>
      <c r="BA1524" s="13"/>
      <c r="BB1524" s="291"/>
      <c r="BC1524" s="302"/>
      <c r="BI1524" s="287"/>
    </row>
    <row r="1525" spans="1:61" s="282" customFormat="1">
      <c r="A1525" s="31"/>
      <c r="B1525" s="31"/>
      <c r="C1525" s="166"/>
      <c r="D1525" s="261"/>
      <c r="E1525" s="261"/>
      <c r="F1525" s="261"/>
      <c r="G1525" s="261"/>
      <c r="H1525" s="261"/>
      <c r="I1525" s="261"/>
      <c r="J1525" s="261"/>
      <c r="K1525" s="261"/>
      <c r="L1525" s="33"/>
      <c r="M1525" s="261"/>
      <c r="N1525" s="638"/>
      <c r="O1525" s="638"/>
      <c r="P1525" s="34"/>
      <c r="Q1525" s="35"/>
      <c r="R1525" s="36"/>
      <c r="S1525" s="37"/>
      <c r="T1525" s="21"/>
      <c r="U1525" s="495"/>
      <c r="V1525" s="38"/>
      <c r="W1525" s="21"/>
      <c r="X1525" s="21"/>
      <c r="Y1525" s="21"/>
      <c r="Z1525" s="779"/>
      <c r="AA1525" s="21"/>
      <c r="AB1525" s="30"/>
      <c r="AC1525" s="30"/>
      <c r="AD1525" s="30"/>
      <c r="AE1525" s="13"/>
      <c r="AF1525" s="13"/>
      <c r="AG1525" s="13"/>
      <c r="AH1525" s="13"/>
      <c r="AI1525" s="13"/>
      <c r="AJ1525" s="13"/>
      <c r="AK1525" s="13"/>
      <c r="AL1525" s="13"/>
      <c r="AM1525" s="13"/>
      <c r="AN1525" s="30"/>
      <c r="AO1525" s="31"/>
      <c r="AP1525" s="39"/>
      <c r="AQ1525" s="39"/>
      <c r="AR1525" s="31"/>
      <c r="AS1525" s="39"/>
      <c r="AT1525" s="39"/>
      <c r="AU1525" s="39"/>
      <c r="AV1525" s="39"/>
      <c r="AW1525" s="39"/>
      <c r="AX1525" s="13"/>
      <c r="AY1525" s="13"/>
      <c r="AZ1525" s="13"/>
      <c r="BA1525" s="13"/>
      <c r="BB1525" s="291"/>
      <c r="BC1525" s="302"/>
      <c r="BI1525" s="287"/>
    </row>
    <row r="1526" spans="1:61" s="282" customFormat="1">
      <c r="A1526" s="31"/>
      <c r="B1526" s="31"/>
      <c r="C1526" s="166"/>
      <c r="D1526" s="261"/>
      <c r="E1526" s="261"/>
      <c r="F1526" s="261"/>
      <c r="G1526" s="261"/>
      <c r="H1526" s="261"/>
      <c r="I1526" s="261"/>
      <c r="J1526" s="261"/>
      <c r="K1526" s="261"/>
      <c r="L1526" s="33"/>
      <c r="M1526" s="261"/>
      <c r="N1526" s="638"/>
      <c r="O1526" s="638"/>
      <c r="P1526" s="34"/>
      <c r="Q1526" s="35"/>
      <c r="R1526" s="36"/>
      <c r="S1526" s="37"/>
      <c r="T1526" s="21"/>
      <c r="U1526" s="495"/>
      <c r="V1526" s="38"/>
      <c r="W1526" s="21"/>
      <c r="X1526" s="21"/>
      <c r="Y1526" s="21"/>
      <c r="Z1526" s="779"/>
      <c r="AA1526" s="21"/>
      <c r="AB1526" s="30"/>
      <c r="AC1526" s="30"/>
      <c r="AD1526" s="30"/>
      <c r="AE1526" s="13"/>
      <c r="AF1526" s="13"/>
      <c r="AG1526" s="13"/>
      <c r="AH1526" s="13"/>
      <c r="AI1526" s="13"/>
      <c r="AJ1526" s="13"/>
      <c r="AK1526" s="13"/>
      <c r="AL1526" s="13"/>
      <c r="AM1526" s="13"/>
      <c r="AN1526" s="30"/>
      <c r="AO1526" s="31"/>
      <c r="AP1526" s="39"/>
      <c r="AQ1526" s="39"/>
      <c r="AR1526" s="31"/>
      <c r="AS1526" s="39"/>
      <c r="AT1526" s="39"/>
      <c r="AU1526" s="39"/>
      <c r="AV1526" s="39"/>
      <c r="AW1526" s="39"/>
      <c r="AX1526" s="13"/>
      <c r="AY1526" s="13"/>
      <c r="AZ1526" s="13"/>
      <c r="BA1526" s="13"/>
      <c r="BB1526" s="291"/>
      <c r="BC1526" s="302"/>
      <c r="BI1526" s="287"/>
    </row>
    <row r="1527" spans="1:61" s="282" customFormat="1">
      <c r="A1527" s="31"/>
      <c r="B1527" s="31"/>
      <c r="C1527" s="166"/>
      <c r="D1527" s="261"/>
      <c r="E1527" s="261"/>
      <c r="F1527" s="261"/>
      <c r="G1527" s="261"/>
      <c r="H1527" s="261"/>
      <c r="I1527" s="261"/>
      <c r="J1527" s="261"/>
      <c r="K1527" s="261"/>
      <c r="L1527" s="33"/>
      <c r="M1527" s="261"/>
      <c r="N1527" s="638"/>
      <c r="O1527" s="638"/>
      <c r="P1527" s="34"/>
      <c r="Q1527" s="35"/>
      <c r="R1527" s="36"/>
      <c r="S1527" s="37"/>
      <c r="T1527" s="21"/>
      <c r="U1527" s="495"/>
      <c r="V1527" s="38"/>
      <c r="W1527" s="21"/>
      <c r="X1527" s="21"/>
      <c r="Y1527" s="21"/>
      <c r="Z1527" s="779"/>
      <c r="AA1527" s="21"/>
      <c r="AB1527" s="30"/>
      <c r="AC1527" s="30"/>
      <c r="AD1527" s="30"/>
      <c r="AE1527" s="13"/>
      <c r="AF1527" s="13"/>
      <c r="AG1527" s="13"/>
      <c r="AH1527" s="13"/>
      <c r="AI1527" s="13"/>
      <c r="AJ1527" s="13"/>
      <c r="AK1527" s="13"/>
      <c r="AL1527" s="13"/>
      <c r="AM1527" s="13"/>
      <c r="AN1527" s="30"/>
      <c r="AO1527" s="31"/>
      <c r="AP1527" s="39"/>
      <c r="AQ1527" s="39"/>
      <c r="AR1527" s="31"/>
      <c r="AS1527" s="39"/>
      <c r="AT1527" s="39"/>
      <c r="AU1527" s="39"/>
      <c r="AV1527" s="39"/>
      <c r="AW1527" s="39"/>
      <c r="AX1527" s="13"/>
      <c r="AY1527" s="13"/>
      <c r="AZ1527" s="13"/>
      <c r="BA1527" s="13"/>
      <c r="BB1527" s="291"/>
      <c r="BC1527" s="302"/>
      <c r="BI1527" s="287"/>
    </row>
    <row r="1528" spans="1:61" s="282" customFormat="1">
      <c r="A1528" s="31"/>
      <c r="B1528" s="31"/>
      <c r="C1528" s="166"/>
      <c r="D1528" s="261"/>
      <c r="E1528" s="261"/>
      <c r="F1528" s="261"/>
      <c r="G1528" s="261"/>
      <c r="H1528" s="261"/>
      <c r="I1528" s="261"/>
      <c r="J1528" s="261"/>
      <c r="K1528" s="261"/>
      <c r="L1528" s="33"/>
      <c r="M1528" s="261"/>
      <c r="N1528" s="638"/>
      <c r="O1528" s="638"/>
      <c r="P1528" s="34"/>
      <c r="Q1528" s="35"/>
      <c r="R1528" s="36"/>
      <c r="S1528" s="37"/>
      <c r="T1528" s="21"/>
      <c r="U1528" s="495"/>
      <c r="V1528" s="38"/>
      <c r="W1528" s="21"/>
      <c r="X1528" s="21"/>
      <c r="Y1528" s="21"/>
      <c r="Z1528" s="779"/>
      <c r="AA1528" s="21"/>
      <c r="AB1528" s="30"/>
      <c r="AC1528" s="30"/>
      <c r="AD1528" s="30"/>
      <c r="AE1528" s="13"/>
      <c r="AF1528" s="13"/>
      <c r="AG1528" s="13"/>
      <c r="AH1528" s="13"/>
      <c r="AI1528" s="13"/>
      <c r="AJ1528" s="13"/>
      <c r="AK1528" s="13"/>
      <c r="AL1528" s="13"/>
      <c r="AM1528" s="13"/>
      <c r="AN1528" s="30"/>
      <c r="AO1528" s="31"/>
      <c r="AP1528" s="39"/>
      <c r="AQ1528" s="39"/>
      <c r="AR1528" s="31"/>
      <c r="AS1528" s="39"/>
      <c r="AT1528" s="39"/>
      <c r="AU1528" s="39"/>
      <c r="AV1528" s="39"/>
      <c r="AW1528" s="39"/>
      <c r="AX1528" s="13"/>
      <c r="AY1528" s="13"/>
      <c r="AZ1528" s="13"/>
      <c r="BA1528" s="13"/>
      <c r="BB1528" s="291"/>
      <c r="BC1528" s="302"/>
      <c r="BI1528" s="287"/>
    </row>
    <row r="1529" spans="1:61" s="282" customFormat="1">
      <c r="A1529" s="31"/>
      <c r="B1529" s="31"/>
      <c r="C1529" s="166"/>
      <c r="D1529" s="261"/>
      <c r="E1529" s="261"/>
      <c r="F1529" s="261"/>
      <c r="G1529" s="261"/>
      <c r="H1529" s="261"/>
      <c r="I1529" s="261"/>
      <c r="J1529" s="261"/>
      <c r="K1529" s="261"/>
      <c r="L1529" s="33"/>
      <c r="M1529" s="261"/>
      <c r="N1529" s="638"/>
      <c r="O1529" s="638"/>
      <c r="P1529" s="34"/>
      <c r="Q1529" s="35"/>
      <c r="R1529" s="36"/>
      <c r="S1529" s="37"/>
      <c r="T1529" s="21"/>
      <c r="U1529" s="495"/>
      <c r="V1529" s="38"/>
      <c r="W1529" s="21"/>
      <c r="X1529" s="21"/>
      <c r="Y1529" s="21"/>
      <c r="Z1529" s="779"/>
      <c r="AA1529" s="21"/>
      <c r="AB1529" s="30"/>
      <c r="AC1529" s="30"/>
      <c r="AD1529" s="30"/>
      <c r="AE1529" s="13"/>
      <c r="AF1529" s="13"/>
      <c r="AG1529" s="13"/>
      <c r="AH1529" s="13"/>
      <c r="AI1529" s="13"/>
      <c r="AJ1529" s="13"/>
      <c r="AK1529" s="13"/>
      <c r="AL1529" s="13"/>
      <c r="AM1529" s="13"/>
      <c r="AN1529" s="30"/>
      <c r="AO1529" s="31"/>
      <c r="AP1529" s="39"/>
      <c r="AQ1529" s="39"/>
      <c r="AR1529" s="31"/>
      <c r="AS1529" s="39"/>
      <c r="AT1529" s="39"/>
      <c r="AU1529" s="39"/>
      <c r="AV1529" s="39"/>
      <c r="AW1529" s="39"/>
      <c r="AX1529" s="13"/>
      <c r="AY1529" s="13"/>
      <c r="AZ1529" s="13"/>
      <c r="BA1529" s="13"/>
      <c r="BB1529" s="291"/>
      <c r="BC1529" s="302"/>
      <c r="BI1529" s="287"/>
    </row>
    <row r="1530" spans="1:61" s="282" customFormat="1">
      <c r="A1530" s="31"/>
      <c r="B1530" s="31"/>
      <c r="C1530" s="166"/>
      <c r="D1530" s="261"/>
      <c r="E1530" s="261"/>
      <c r="F1530" s="261"/>
      <c r="G1530" s="261"/>
      <c r="H1530" s="261"/>
      <c r="I1530" s="261"/>
      <c r="J1530" s="261"/>
      <c r="K1530" s="261"/>
      <c r="L1530" s="33"/>
      <c r="M1530" s="261"/>
      <c r="N1530" s="638"/>
      <c r="O1530" s="638"/>
      <c r="P1530" s="34"/>
      <c r="Q1530" s="35"/>
      <c r="R1530" s="36"/>
      <c r="S1530" s="37"/>
      <c r="T1530" s="21"/>
      <c r="U1530" s="495"/>
      <c r="V1530" s="38"/>
      <c r="W1530" s="21"/>
      <c r="X1530" s="21"/>
      <c r="Y1530" s="21"/>
      <c r="Z1530" s="779"/>
      <c r="AA1530" s="21"/>
      <c r="AB1530" s="30"/>
      <c r="AC1530" s="30"/>
      <c r="AD1530" s="30"/>
      <c r="AE1530" s="13"/>
      <c r="AF1530" s="13"/>
      <c r="AG1530" s="13"/>
      <c r="AH1530" s="13"/>
      <c r="AI1530" s="13"/>
      <c r="AJ1530" s="13"/>
      <c r="AK1530" s="13"/>
      <c r="AL1530" s="13"/>
      <c r="AM1530" s="13"/>
      <c r="AN1530" s="30"/>
      <c r="AO1530" s="31"/>
      <c r="AP1530" s="39"/>
      <c r="AQ1530" s="39"/>
      <c r="AR1530" s="31"/>
      <c r="AS1530" s="39"/>
      <c r="AT1530" s="39"/>
      <c r="AU1530" s="39"/>
      <c r="AV1530" s="39"/>
      <c r="AW1530" s="39"/>
      <c r="AX1530" s="13"/>
      <c r="AY1530" s="13"/>
      <c r="AZ1530" s="13"/>
      <c r="BA1530" s="13"/>
      <c r="BB1530" s="291"/>
      <c r="BC1530" s="302"/>
      <c r="BI1530" s="287"/>
    </row>
    <row r="1531" spans="1:61" s="282" customFormat="1">
      <c r="A1531" s="31"/>
      <c r="B1531" s="31"/>
      <c r="C1531" s="166"/>
      <c r="D1531" s="261"/>
      <c r="E1531" s="261"/>
      <c r="F1531" s="261"/>
      <c r="G1531" s="261"/>
      <c r="H1531" s="261"/>
      <c r="I1531" s="261"/>
      <c r="J1531" s="261"/>
      <c r="K1531" s="261"/>
      <c r="L1531" s="33"/>
      <c r="M1531" s="261"/>
      <c r="N1531" s="638"/>
      <c r="O1531" s="638"/>
      <c r="P1531" s="34"/>
      <c r="Q1531" s="35"/>
      <c r="R1531" s="36"/>
      <c r="S1531" s="37"/>
      <c r="T1531" s="21"/>
      <c r="U1531" s="495"/>
      <c r="V1531" s="38"/>
      <c r="W1531" s="21"/>
      <c r="X1531" s="21"/>
      <c r="Y1531" s="21"/>
      <c r="Z1531" s="779"/>
      <c r="AA1531" s="21"/>
      <c r="AB1531" s="30"/>
      <c r="AC1531" s="30"/>
      <c r="AD1531" s="30"/>
      <c r="AE1531" s="13"/>
      <c r="AF1531" s="13"/>
      <c r="AG1531" s="13"/>
      <c r="AH1531" s="13"/>
      <c r="AI1531" s="13"/>
      <c r="AJ1531" s="13"/>
      <c r="AK1531" s="13"/>
      <c r="AL1531" s="13"/>
      <c r="AM1531" s="13"/>
      <c r="AN1531" s="30"/>
      <c r="AO1531" s="31"/>
      <c r="AP1531" s="39"/>
      <c r="AQ1531" s="39"/>
      <c r="AR1531" s="31"/>
      <c r="AS1531" s="39"/>
      <c r="AT1531" s="39"/>
      <c r="AU1531" s="39"/>
      <c r="AV1531" s="39"/>
      <c r="AW1531" s="39"/>
      <c r="AX1531" s="13"/>
      <c r="AY1531" s="13"/>
      <c r="AZ1531" s="13"/>
      <c r="BA1531" s="13"/>
      <c r="BB1531" s="291"/>
      <c r="BC1531" s="302"/>
      <c r="BI1531" s="287"/>
    </row>
    <row r="1532" spans="1:61" s="282" customFormat="1">
      <c r="A1532" s="31"/>
      <c r="B1532" s="31"/>
      <c r="C1532" s="166"/>
      <c r="D1532" s="261"/>
      <c r="E1532" s="261"/>
      <c r="F1532" s="261"/>
      <c r="G1532" s="261"/>
      <c r="H1532" s="261"/>
      <c r="I1532" s="261"/>
      <c r="J1532" s="261"/>
      <c r="K1532" s="261"/>
      <c r="L1532" s="33"/>
      <c r="M1532" s="261"/>
      <c r="N1532" s="638"/>
      <c r="O1532" s="638"/>
      <c r="P1532" s="34"/>
      <c r="Q1532" s="35"/>
      <c r="R1532" s="36"/>
      <c r="S1532" s="37"/>
      <c r="T1532" s="21"/>
      <c r="U1532" s="495"/>
      <c r="V1532" s="38"/>
      <c r="W1532" s="21"/>
      <c r="X1532" s="21"/>
      <c r="Y1532" s="21"/>
      <c r="Z1532" s="779"/>
      <c r="AA1532" s="21"/>
      <c r="AB1532" s="30"/>
      <c r="AC1532" s="30"/>
      <c r="AD1532" s="30"/>
      <c r="AE1532" s="13"/>
      <c r="AF1532" s="13"/>
      <c r="AG1532" s="13"/>
      <c r="AH1532" s="13"/>
      <c r="AI1532" s="13"/>
      <c r="AJ1532" s="13"/>
      <c r="AK1532" s="13"/>
      <c r="AL1532" s="13"/>
      <c r="AM1532" s="13"/>
      <c r="AN1532" s="30"/>
      <c r="AO1532" s="31"/>
      <c r="AP1532" s="39"/>
      <c r="AQ1532" s="39"/>
      <c r="AR1532" s="31"/>
      <c r="AS1532" s="39"/>
      <c r="AT1532" s="39"/>
      <c r="AU1532" s="39"/>
      <c r="AV1532" s="39"/>
      <c r="AW1532" s="39"/>
      <c r="AX1532" s="13"/>
      <c r="AY1532" s="13"/>
      <c r="AZ1532" s="13"/>
      <c r="BA1532" s="13"/>
      <c r="BB1532" s="291"/>
      <c r="BC1532" s="302"/>
      <c r="BI1532" s="287"/>
    </row>
    <row r="1533" spans="1:61" s="282" customFormat="1">
      <c r="A1533" s="31"/>
      <c r="B1533" s="31"/>
      <c r="C1533" s="166"/>
      <c r="D1533" s="261"/>
      <c r="E1533" s="261"/>
      <c r="F1533" s="261"/>
      <c r="G1533" s="261"/>
      <c r="H1533" s="261"/>
      <c r="I1533" s="261"/>
      <c r="J1533" s="261"/>
      <c r="K1533" s="261"/>
      <c r="L1533" s="33"/>
      <c r="M1533" s="261"/>
      <c r="N1533" s="638"/>
      <c r="O1533" s="638"/>
      <c r="P1533" s="34"/>
      <c r="Q1533" s="35"/>
      <c r="R1533" s="36"/>
      <c r="S1533" s="37"/>
      <c r="T1533" s="21"/>
      <c r="U1533" s="495"/>
      <c r="V1533" s="38"/>
      <c r="W1533" s="21"/>
      <c r="X1533" s="21"/>
      <c r="Y1533" s="21"/>
      <c r="Z1533" s="779"/>
      <c r="AA1533" s="21"/>
      <c r="AB1533" s="30"/>
      <c r="AC1533" s="30"/>
      <c r="AD1533" s="30"/>
      <c r="AE1533" s="13"/>
      <c r="AF1533" s="13"/>
      <c r="AG1533" s="13"/>
      <c r="AH1533" s="13"/>
      <c r="AI1533" s="13"/>
      <c r="AJ1533" s="13"/>
      <c r="AK1533" s="13"/>
      <c r="AL1533" s="13"/>
      <c r="AM1533" s="13"/>
      <c r="AN1533" s="30"/>
      <c r="AO1533" s="31"/>
      <c r="AP1533" s="39"/>
      <c r="AQ1533" s="39"/>
      <c r="AR1533" s="31"/>
      <c r="AS1533" s="39"/>
      <c r="AT1533" s="39"/>
      <c r="AU1533" s="39"/>
      <c r="AV1533" s="39"/>
      <c r="AW1533" s="39"/>
      <c r="AX1533" s="13"/>
      <c r="AY1533" s="13"/>
      <c r="AZ1533" s="13"/>
      <c r="BA1533" s="13"/>
      <c r="BB1533" s="291"/>
      <c r="BC1533" s="302"/>
      <c r="BI1533" s="287"/>
    </row>
    <row r="1534" spans="1:61" s="282" customFormat="1">
      <c r="A1534" s="31"/>
      <c r="B1534" s="31"/>
      <c r="C1534" s="166"/>
      <c r="D1534" s="261"/>
      <c r="E1534" s="261"/>
      <c r="F1534" s="261"/>
      <c r="G1534" s="261"/>
      <c r="H1534" s="261"/>
      <c r="I1534" s="261"/>
      <c r="J1534" s="261"/>
      <c r="K1534" s="261"/>
      <c r="L1534" s="33"/>
      <c r="M1534" s="261"/>
      <c r="N1534" s="638"/>
      <c r="O1534" s="638"/>
      <c r="P1534" s="34"/>
      <c r="Q1534" s="35"/>
      <c r="R1534" s="36"/>
      <c r="S1534" s="37"/>
      <c r="T1534" s="21"/>
      <c r="U1534" s="495"/>
      <c r="V1534" s="38"/>
      <c r="W1534" s="21"/>
      <c r="X1534" s="21"/>
      <c r="Y1534" s="21"/>
      <c r="Z1534" s="779"/>
      <c r="AA1534" s="21"/>
      <c r="AB1534" s="30"/>
      <c r="AC1534" s="30"/>
      <c r="AD1534" s="30"/>
      <c r="AE1534" s="13"/>
      <c r="AF1534" s="13"/>
      <c r="AG1534" s="13"/>
      <c r="AH1534" s="13"/>
      <c r="AI1534" s="13"/>
      <c r="AJ1534" s="13"/>
      <c r="AK1534" s="13"/>
      <c r="AL1534" s="13"/>
      <c r="AM1534" s="13"/>
      <c r="AN1534" s="30"/>
      <c r="AO1534" s="31"/>
      <c r="AP1534" s="39"/>
      <c r="AQ1534" s="39"/>
      <c r="AR1534" s="31"/>
      <c r="AS1534" s="39"/>
      <c r="AT1534" s="39"/>
      <c r="AU1534" s="39"/>
      <c r="AV1534" s="39"/>
      <c r="AW1534" s="39"/>
      <c r="AX1534" s="13"/>
      <c r="AY1534" s="13"/>
      <c r="AZ1534" s="13"/>
      <c r="BA1534" s="13"/>
      <c r="BB1534" s="291"/>
      <c r="BC1534" s="302"/>
      <c r="BI1534" s="287"/>
    </row>
    <row r="1535" spans="1:61" s="282" customFormat="1">
      <c r="A1535" s="31"/>
      <c r="B1535" s="31"/>
      <c r="C1535" s="166"/>
      <c r="D1535" s="261"/>
      <c r="E1535" s="261"/>
      <c r="F1535" s="261"/>
      <c r="G1535" s="261"/>
      <c r="H1535" s="261"/>
      <c r="I1535" s="261"/>
      <c r="J1535" s="261"/>
      <c r="K1535" s="261"/>
      <c r="L1535" s="33"/>
      <c r="M1535" s="261"/>
      <c r="N1535" s="638"/>
      <c r="O1535" s="638"/>
      <c r="P1535" s="34"/>
      <c r="Q1535" s="35"/>
      <c r="R1535" s="36"/>
      <c r="S1535" s="37"/>
      <c r="T1535" s="21"/>
      <c r="U1535" s="495"/>
      <c r="V1535" s="38"/>
      <c r="W1535" s="21"/>
      <c r="X1535" s="21"/>
      <c r="Y1535" s="21"/>
      <c r="Z1535" s="779"/>
      <c r="AA1535" s="21"/>
      <c r="AB1535" s="30"/>
      <c r="AC1535" s="30"/>
      <c r="AD1535" s="30"/>
      <c r="AE1535" s="13"/>
      <c r="AF1535" s="13"/>
      <c r="AG1535" s="13"/>
      <c r="AH1535" s="13"/>
      <c r="AI1535" s="13"/>
      <c r="AJ1535" s="13"/>
      <c r="AK1535" s="13"/>
      <c r="AL1535" s="13"/>
      <c r="AM1535" s="13"/>
      <c r="AN1535" s="30"/>
      <c r="AO1535" s="31"/>
      <c r="AP1535" s="39"/>
      <c r="AQ1535" s="39"/>
      <c r="AR1535" s="31"/>
      <c r="AS1535" s="39"/>
      <c r="AT1535" s="39"/>
      <c r="AU1535" s="39"/>
      <c r="AV1535" s="39"/>
      <c r="AW1535" s="39"/>
      <c r="AX1535" s="13"/>
      <c r="AY1535" s="13"/>
      <c r="AZ1535" s="13"/>
      <c r="BA1535" s="13"/>
      <c r="BB1535" s="291"/>
      <c r="BC1535" s="302"/>
      <c r="BI1535" s="287"/>
    </row>
    <row r="1536" spans="1:61" s="282" customFormat="1">
      <c r="A1536" s="31"/>
      <c r="B1536" s="31"/>
      <c r="C1536" s="166"/>
      <c r="D1536" s="261"/>
      <c r="E1536" s="261"/>
      <c r="F1536" s="261"/>
      <c r="G1536" s="261"/>
      <c r="H1536" s="261"/>
      <c r="I1536" s="261"/>
      <c r="J1536" s="261"/>
      <c r="K1536" s="261"/>
      <c r="L1536" s="33"/>
      <c r="M1536" s="261"/>
      <c r="N1536" s="638"/>
      <c r="O1536" s="638"/>
      <c r="P1536" s="34"/>
      <c r="Q1536" s="35"/>
      <c r="R1536" s="36"/>
      <c r="S1536" s="37"/>
      <c r="T1536" s="21"/>
      <c r="U1536" s="495"/>
      <c r="V1536" s="38"/>
      <c r="W1536" s="21"/>
      <c r="X1536" s="21"/>
      <c r="Y1536" s="21"/>
      <c r="Z1536" s="779"/>
      <c r="AA1536" s="21"/>
      <c r="AB1536" s="30"/>
      <c r="AC1536" s="30"/>
      <c r="AD1536" s="30"/>
      <c r="AE1536" s="13"/>
      <c r="AF1536" s="13"/>
      <c r="AG1536" s="13"/>
      <c r="AH1536" s="13"/>
      <c r="AI1536" s="13"/>
      <c r="AJ1536" s="13"/>
      <c r="AK1536" s="13"/>
      <c r="AL1536" s="13"/>
      <c r="AM1536" s="13"/>
      <c r="AN1536" s="30"/>
      <c r="AO1536" s="31"/>
      <c r="AP1536" s="39"/>
      <c r="AQ1536" s="39"/>
      <c r="AR1536" s="31"/>
      <c r="AS1536" s="39"/>
      <c r="AT1536" s="39"/>
      <c r="AU1536" s="39"/>
      <c r="AV1536" s="39"/>
      <c r="AW1536" s="39"/>
      <c r="AX1536" s="13"/>
      <c r="AY1536" s="13"/>
      <c r="AZ1536" s="13"/>
      <c r="BA1536" s="13"/>
      <c r="BB1536" s="291"/>
      <c r="BC1536" s="302"/>
      <c r="BI1536" s="287"/>
    </row>
    <row r="1537" spans="1:61" s="282" customFormat="1">
      <c r="A1537" s="31"/>
      <c r="B1537" s="31"/>
      <c r="C1537" s="166"/>
      <c r="D1537" s="261"/>
      <c r="E1537" s="261"/>
      <c r="F1537" s="261"/>
      <c r="G1537" s="261"/>
      <c r="H1537" s="261"/>
      <c r="I1537" s="261"/>
      <c r="J1537" s="261"/>
      <c r="K1537" s="261"/>
      <c r="L1537" s="33"/>
      <c r="M1537" s="261"/>
      <c r="N1537" s="638"/>
      <c r="O1537" s="638"/>
      <c r="P1537" s="34"/>
      <c r="Q1537" s="35"/>
      <c r="R1537" s="36"/>
      <c r="S1537" s="37"/>
      <c r="T1537" s="21"/>
      <c r="U1537" s="495"/>
      <c r="V1537" s="38"/>
      <c r="W1537" s="21"/>
      <c r="X1537" s="21"/>
      <c r="Y1537" s="21"/>
      <c r="Z1537" s="779"/>
      <c r="AA1537" s="21"/>
      <c r="AB1537" s="30"/>
      <c r="AC1537" s="30"/>
      <c r="AD1537" s="30"/>
      <c r="AE1537" s="13"/>
      <c r="AF1537" s="13"/>
      <c r="AG1537" s="13"/>
      <c r="AH1537" s="13"/>
      <c r="AI1537" s="13"/>
      <c r="AJ1537" s="13"/>
      <c r="AK1537" s="13"/>
      <c r="AL1537" s="13"/>
      <c r="AM1537" s="13"/>
      <c r="AN1537" s="30"/>
      <c r="AO1537" s="31"/>
      <c r="AP1537" s="39"/>
      <c r="AQ1537" s="39"/>
      <c r="AR1537" s="31"/>
      <c r="AS1537" s="39"/>
      <c r="AT1537" s="39"/>
      <c r="AU1537" s="39"/>
      <c r="AV1537" s="39"/>
      <c r="AW1537" s="39"/>
      <c r="AX1537" s="13"/>
      <c r="AY1537" s="13"/>
      <c r="AZ1537" s="13"/>
      <c r="BA1537" s="13"/>
      <c r="BB1537" s="291"/>
      <c r="BC1537" s="302"/>
      <c r="BI1537" s="287"/>
    </row>
    <row r="1538" spans="1:61" s="282" customFormat="1">
      <c r="A1538" s="31"/>
      <c r="B1538" s="31"/>
      <c r="C1538" s="166"/>
      <c r="D1538" s="261"/>
      <c r="E1538" s="261"/>
      <c r="F1538" s="261"/>
      <c r="G1538" s="261"/>
      <c r="H1538" s="261"/>
      <c r="I1538" s="261"/>
      <c r="J1538" s="261"/>
      <c r="K1538" s="261"/>
      <c r="L1538" s="33"/>
      <c r="M1538" s="261"/>
      <c r="N1538" s="638"/>
      <c r="O1538" s="638"/>
      <c r="P1538" s="34"/>
      <c r="Q1538" s="35"/>
      <c r="R1538" s="36"/>
      <c r="S1538" s="37"/>
      <c r="T1538" s="21"/>
      <c r="U1538" s="495"/>
      <c r="V1538" s="38"/>
      <c r="W1538" s="21"/>
      <c r="X1538" s="21"/>
      <c r="Y1538" s="21"/>
      <c r="Z1538" s="779"/>
      <c r="AA1538" s="21"/>
      <c r="AB1538" s="30"/>
      <c r="AC1538" s="30"/>
      <c r="AD1538" s="30"/>
      <c r="AE1538" s="13"/>
      <c r="AF1538" s="13"/>
      <c r="AG1538" s="13"/>
      <c r="AH1538" s="13"/>
      <c r="AI1538" s="13"/>
      <c r="AJ1538" s="13"/>
      <c r="AK1538" s="13"/>
      <c r="AL1538" s="13"/>
      <c r="AM1538" s="13"/>
      <c r="AN1538" s="30"/>
      <c r="AO1538" s="31"/>
      <c r="AP1538" s="39"/>
      <c r="AQ1538" s="39"/>
      <c r="AR1538" s="31"/>
      <c r="AS1538" s="39"/>
      <c r="AT1538" s="39"/>
      <c r="AU1538" s="39"/>
      <c r="AV1538" s="39"/>
      <c r="AW1538" s="39"/>
      <c r="AX1538" s="13"/>
      <c r="AY1538" s="13"/>
      <c r="AZ1538" s="13"/>
      <c r="BA1538" s="13"/>
      <c r="BB1538" s="291"/>
      <c r="BC1538" s="302"/>
      <c r="BI1538" s="287"/>
    </row>
    <row r="1539" spans="1:61" s="282" customFormat="1">
      <c r="A1539" s="31"/>
      <c r="B1539" s="31"/>
      <c r="C1539" s="166"/>
      <c r="D1539" s="261"/>
      <c r="E1539" s="261"/>
      <c r="F1539" s="261"/>
      <c r="G1539" s="261"/>
      <c r="H1539" s="261"/>
      <c r="I1539" s="261"/>
      <c r="J1539" s="261"/>
      <c r="K1539" s="261"/>
      <c r="L1539" s="33"/>
      <c r="M1539" s="261"/>
      <c r="N1539" s="638"/>
      <c r="O1539" s="638"/>
      <c r="P1539" s="34"/>
      <c r="Q1539" s="35"/>
      <c r="R1539" s="36"/>
      <c r="S1539" s="37"/>
      <c r="T1539" s="21"/>
      <c r="U1539" s="495"/>
      <c r="V1539" s="38"/>
      <c r="W1539" s="21"/>
      <c r="X1539" s="21"/>
      <c r="Y1539" s="21"/>
      <c r="Z1539" s="779"/>
      <c r="AA1539" s="21"/>
      <c r="AB1539" s="30"/>
      <c r="AC1539" s="30"/>
      <c r="AD1539" s="30"/>
      <c r="AE1539" s="13"/>
      <c r="AF1539" s="13"/>
      <c r="AG1539" s="13"/>
      <c r="AH1539" s="13"/>
      <c r="AI1539" s="13"/>
      <c r="AJ1539" s="13"/>
      <c r="AK1539" s="13"/>
      <c r="AL1539" s="13"/>
      <c r="AM1539" s="13"/>
      <c r="AN1539" s="30"/>
      <c r="AO1539" s="31"/>
      <c r="AP1539" s="39"/>
      <c r="AQ1539" s="39"/>
      <c r="AR1539" s="31"/>
      <c r="AS1539" s="39"/>
      <c r="AT1539" s="39"/>
      <c r="AU1539" s="39"/>
      <c r="AV1539" s="39"/>
      <c r="AW1539" s="39"/>
      <c r="AX1539" s="13"/>
      <c r="AY1539" s="13"/>
      <c r="AZ1539" s="13"/>
      <c r="BA1539" s="13"/>
      <c r="BB1539" s="291"/>
      <c r="BC1539" s="302"/>
      <c r="BI1539" s="287"/>
    </row>
    <row r="1540" spans="1:61" s="282" customFormat="1">
      <c r="A1540" s="31"/>
      <c r="B1540" s="31"/>
      <c r="C1540" s="166"/>
      <c r="D1540" s="261"/>
      <c r="E1540" s="261"/>
      <c r="F1540" s="261"/>
      <c r="G1540" s="261"/>
      <c r="H1540" s="261"/>
      <c r="I1540" s="261"/>
      <c r="J1540" s="261"/>
      <c r="K1540" s="261"/>
      <c r="L1540" s="33"/>
      <c r="M1540" s="261"/>
      <c r="N1540" s="638"/>
      <c r="O1540" s="638"/>
      <c r="P1540" s="34"/>
      <c r="Q1540" s="35"/>
      <c r="R1540" s="36"/>
      <c r="S1540" s="37"/>
      <c r="T1540" s="21"/>
      <c r="U1540" s="495"/>
      <c r="V1540" s="38"/>
      <c r="W1540" s="21"/>
      <c r="X1540" s="21"/>
      <c r="Y1540" s="21"/>
      <c r="Z1540" s="779"/>
      <c r="AA1540" s="21"/>
      <c r="AB1540" s="30"/>
      <c r="AC1540" s="30"/>
      <c r="AD1540" s="30"/>
      <c r="AE1540" s="13"/>
      <c r="AF1540" s="13"/>
      <c r="AG1540" s="13"/>
      <c r="AH1540" s="13"/>
      <c r="AI1540" s="13"/>
      <c r="AJ1540" s="13"/>
      <c r="AK1540" s="13"/>
      <c r="AL1540" s="13"/>
      <c r="AM1540" s="13"/>
      <c r="AN1540" s="30"/>
      <c r="AO1540" s="31"/>
      <c r="AP1540" s="39"/>
      <c r="AQ1540" s="39"/>
      <c r="AR1540" s="31"/>
      <c r="AS1540" s="39"/>
      <c r="AT1540" s="39"/>
      <c r="AU1540" s="39"/>
      <c r="AV1540" s="39"/>
      <c r="AW1540" s="39"/>
      <c r="AX1540" s="13"/>
      <c r="AY1540" s="13"/>
      <c r="AZ1540" s="13"/>
      <c r="BA1540" s="13"/>
      <c r="BB1540" s="291"/>
      <c r="BC1540" s="302"/>
      <c r="BI1540" s="287"/>
    </row>
    <row r="1541" spans="1:61" s="282" customFormat="1">
      <c r="A1541" s="31"/>
      <c r="B1541" s="31"/>
      <c r="C1541" s="166"/>
      <c r="D1541" s="261"/>
      <c r="E1541" s="261"/>
      <c r="F1541" s="261"/>
      <c r="G1541" s="261"/>
      <c r="H1541" s="261"/>
      <c r="I1541" s="261"/>
      <c r="J1541" s="261"/>
      <c r="K1541" s="261"/>
      <c r="L1541" s="33"/>
      <c r="M1541" s="261"/>
      <c r="N1541" s="638"/>
      <c r="O1541" s="638"/>
      <c r="P1541" s="34"/>
      <c r="Q1541" s="35"/>
      <c r="R1541" s="36"/>
      <c r="S1541" s="37"/>
      <c r="T1541" s="21"/>
      <c r="U1541" s="495"/>
      <c r="V1541" s="38"/>
      <c r="W1541" s="21"/>
      <c r="X1541" s="21"/>
      <c r="Y1541" s="21"/>
      <c r="Z1541" s="779"/>
      <c r="AA1541" s="21"/>
      <c r="AB1541" s="30"/>
      <c r="AC1541" s="30"/>
      <c r="AD1541" s="30"/>
      <c r="AE1541" s="13"/>
      <c r="AF1541" s="13"/>
      <c r="AG1541" s="13"/>
      <c r="AH1541" s="13"/>
      <c r="AI1541" s="13"/>
      <c r="AJ1541" s="13"/>
      <c r="AK1541" s="13"/>
      <c r="AL1541" s="13"/>
      <c r="AM1541" s="13"/>
      <c r="AN1541" s="30"/>
      <c r="AO1541" s="31"/>
      <c r="AP1541" s="39"/>
      <c r="AQ1541" s="39"/>
      <c r="AR1541" s="31"/>
      <c r="AS1541" s="39"/>
      <c r="AT1541" s="39"/>
      <c r="AU1541" s="39"/>
      <c r="AV1541" s="39"/>
      <c r="AW1541" s="39"/>
      <c r="AX1541" s="13"/>
      <c r="AY1541" s="13"/>
      <c r="AZ1541" s="13"/>
      <c r="BA1541" s="13"/>
      <c r="BB1541" s="291"/>
      <c r="BC1541" s="302"/>
      <c r="BI1541" s="287"/>
    </row>
    <row r="1542" spans="1:61" s="282" customFormat="1">
      <c r="A1542" s="31"/>
      <c r="B1542" s="31"/>
      <c r="C1542" s="166"/>
      <c r="D1542" s="261"/>
      <c r="E1542" s="261"/>
      <c r="F1542" s="261"/>
      <c r="G1542" s="261"/>
      <c r="H1542" s="261"/>
      <c r="I1542" s="261"/>
      <c r="J1542" s="261"/>
      <c r="K1542" s="261"/>
      <c r="L1542" s="33"/>
      <c r="M1542" s="261"/>
      <c r="N1542" s="638"/>
      <c r="O1542" s="638"/>
      <c r="P1542" s="34"/>
      <c r="Q1542" s="35"/>
      <c r="R1542" s="36"/>
      <c r="S1542" s="37"/>
      <c r="T1542" s="21"/>
      <c r="U1542" s="495"/>
      <c r="V1542" s="38"/>
      <c r="W1542" s="21"/>
      <c r="X1542" s="21"/>
      <c r="Y1542" s="21"/>
      <c r="Z1542" s="779"/>
      <c r="AA1542" s="21"/>
      <c r="AB1542" s="30"/>
      <c r="AC1542" s="30"/>
      <c r="AD1542" s="30"/>
      <c r="AE1542" s="13"/>
      <c r="AF1542" s="13"/>
      <c r="AG1542" s="13"/>
      <c r="AH1542" s="13"/>
      <c r="AI1542" s="13"/>
      <c r="AJ1542" s="13"/>
      <c r="AK1542" s="13"/>
      <c r="AL1542" s="13"/>
      <c r="AM1542" s="13"/>
      <c r="AN1542" s="30"/>
      <c r="AO1542" s="31"/>
      <c r="AP1542" s="39"/>
      <c r="AQ1542" s="39"/>
      <c r="AR1542" s="31"/>
      <c r="AS1542" s="39"/>
      <c r="AT1542" s="39"/>
      <c r="AU1542" s="39"/>
      <c r="AV1542" s="39"/>
      <c r="AW1542" s="39"/>
      <c r="AX1542" s="13"/>
      <c r="AY1542" s="13"/>
      <c r="AZ1542" s="13"/>
      <c r="BA1542" s="13"/>
      <c r="BB1542" s="291"/>
      <c r="BC1542" s="302"/>
      <c r="BI1542" s="287"/>
    </row>
    <row r="1543" spans="1:61" s="282" customFormat="1">
      <c r="A1543" s="31"/>
      <c r="B1543" s="31"/>
      <c r="C1543" s="166"/>
      <c r="D1543" s="261"/>
      <c r="E1543" s="261"/>
      <c r="F1543" s="261"/>
      <c r="G1543" s="261"/>
      <c r="H1543" s="261"/>
      <c r="I1543" s="261"/>
      <c r="J1543" s="261"/>
      <c r="K1543" s="261"/>
      <c r="L1543" s="33"/>
      <c r="M1543" s="261"/>
      <c r="N1543" s="638"/>
      <c r="O1543" s="638"/>
      <c r="P1543" s="34"/>
      <c r="Q1543" s="35"/>
      <c r="R1543" s="36"/>
      <c r="S1543" s="37"/>
      <c r="T1543" s="21"/>
      <c r="U1543" s="495"/>
      <c r="V1543" s="38"/>
      <c r="W1543" s="21"/>
      <c r="X1543" s="21"/>
      <c r="Y1543" s="21"/>
      <c r="Z1543" s="779"/>
      <c r="AA1543" s="21"/>
      <c r="AB1543" s="30"/>
      <c r="AC1543" s="30"/>
      <c r="AD1543" s="30"/>
      <c r="AE1543" s="13"/>
      <c r="AF1543" s="13"/>
      <c r="AG1543" s="13"/>
      <c r="AH1543" s="13"/>
      <c r="AI1543" s="13"/>
      <c r="AJ1543" s="13"/>
      <c r="AK1543" s="13"/>
      <c r="AL1543" s="13"/>
      <c r="AM1543" s="13"/>
      <c r="AN1543" s="30"/>
      <c r="AO1543" s="31"/>
      <c r="AP1543" s="39"/>
      <c r="AQ1543" s="39"/>
      <c r="AR1543" s="31"/>
      <c r="AS1543" s="39"/>
      <c r="AT1543" s="39"/>
      <c r="AU1543" s="39"/>
      <c r="AV1543" s="39"/>
      <c r="AW1543" s="39"/>
      <c r="AX1543" s="13"/>
      <c r="AY1543" s="13"/>
      <c r="AZ1543" s="13"/>
      <c r="BA1543" s="13"/>
      <c r="BB1543" s="291"/>
      <c r="BC1543" s="302"/>
      <c r="BI1543" s="287"/>
    </row>
    <row r="1544" spans="1:61" s="282" customFormat="1">
      <c r="A1544" s="31"/>
      <c r="B1544" s="31"/>
      <c r="C1544" s="166"/>
      <c r="D1544" s="261"/>
      <c r="E1544" s="261"/>
      <c r="F1544" s="261"/>
      <c r="G1544" s="261"/>
      <c r="H1544" s="261"/>
      <c r="I1544" s="261"/>
      <c r="J1544" s="261"/>
      <c r="K1544" s="261"/>
      <c r="L1544" s="33"/>
      <c r="M1544" s="261"/>
      <c r="N1544" s="638"/>
      <c r="O1544" s="638"/>
      <c r="P1544" s="34"/>
      <c r="Q1544" s="35"/>
      <c r="R1544" s="36"/>
      <c r="S1544" s="37"/>
      <c r="T1544" s="21"/>
      <c r="U1544" s="495"/>
      <c r="V1544" s="38"/>
      <c r="W1544" s="21"/>
      <c r="X1544" s="21"/>
      <c r="Y1544" s="21"/>
      <c r="Z1544" s="779"/>
      <c r="AA1544" s="21"/>
      <c r="AB1544" s="30"/>
      <c r="AC1544" s="30"/>
      <c r="AD1544" s="30"/>
      <c r="AE1544" s="13"/>
      <c r="AF1544" s="13"/>
      <c r="AG1544" s="13"/>
      <c r="AH1544" s="13"/>
      <c r="AI1544" s="13"/>
      <c r="AJ1544" s="13"/>
      <c r="AK1544" s="13"/>
      <c r="AL1544" s="13"/>
      <c r="AM1544" s="13"/>
      <c r="AN1544" s="30"/>
      <c r="AO1544" s="31"/>
      <c r="AP1544" s="39"/>
      <c r="AQ1544" s="39"/>
      <c r="AR1544" s="31"/>
      <c r="AS1544" s="39"/>
      <c r="AT1544" s="39"/>
      <c r="AU1544" s="39"/>
      <c r="AV1544" s="39"/>
      <c r="AW1544" s="39"/>
      <c r="AX1544" s="13"/>
      <c r="AY1544" s="13"/>
      <c r="AZ1544" s="13"/>
      <c r="BA1544" s="13"/>
      <c r="BB1544" s="291"/>
      <c r="BC1544" s="302"/>
      <c r="BI1544" s="287"/>
    </row>
    <row r="1545" spans="1:61" s="282" customFormat="1">
      <c r="A1545" s="31"/>
      <c r="B1545" s="31"/>
      <c r="C1545" s="166"/>
      <c r="D1545" s="261"/>
      <c r="E1545" s="261"/>
      <c r="F1545" s="261"/>
      <c r="G1545" s="261"/>
      <c r="H1545" s="261"/>
      <c r="I1545" s="261"/>
      <c r="J1545" s="261"/>
      <c r="K1545" s="261"/>
      <c r="L1545" s="33"/>
      <c r="M1545" s="261"/>
      <c r="N1545" s="638"/>
      <c r="O1545" s="638"/>
      <c r="P1545" s="34"/>
      <c r="Q1545" s="35"/>
      <c r="R1545" s="36"/>
      <c r="S1545" s="37"/>
      <c r="T1545" s="21"/>
      <c r="U1545" s="495"/>
      <c r="V1545" s="38"/>
      <c r="W1545" s="21"/>
      <c r="X1545" s="21"/>
      <c r="Y1545" s="21"/>
      <c r="Z1545" s="779"/>
      <c r="AA1545" s="21"/>
      <c r="AB1545" s="30"/>
      <c r="AC1545" s="30"/>
      <c r="AD1545" s="30"/>
      <c r="AE1545" s="13"/>
      <c r="AF1545" s="13"/>
      <c r="AG1545" s="13"/>
      <c r="AH1545" s="13"/>
      <c r="AI1545" s="13"/>
      <c r="AJ1545" s="13"/>
      <c r="AK1545" s="13"/>
      <c r="AL1545" s="13"/>
      <c r="AM1545" s="13"/>
      <c r="AN1545" s="30"/>
      <c r="AO1545" s="31"/>
      <c r="AP1545" s="39"/>
      <c r="AQ1545" s="39"/>
      <c r="AR1545" s="31"/>
      <c r="AS1545" s="39"/>
      <c r="AT1545" s="39"/>
      <c r="AU1545" s="39"/>
      <c r="AV1545" s="39"/>
      <c r="AW1545" s="39"/>
      <c r="AX1545" s="13"/>
      <c r="AY1545" s="13"/>
      <c r="AZ1545" s="13"/>
      <c r="BA1545" s="13"/>
      <c r="BB1545" s="291"/>
      <c r="BC1545" s="302"/>
      <c r="BI1545" s="287"/>
    </row>
    <row r="1546" spans="1:61" s="282" customFormat="1">
      <c r="A1546" s="31"/>
      <c r="B1546" s="31"/>
      <c r="C1546" s="166"/>
      <c r="D1546" s="261"/>
      <c r="E1546" s="261"/>
      <c r="F1546" s="261"/>
      <c r="G1546" s="261"/>
      <c r="H1546" s="261"/>
      <c r="I1546" s="261"/>
      <c r="J1546" s="261"/>
      <c r="K1546" s="261"/>
      <c r="L1546" s="33"/>
      <c r="M1546" s="261"/>
      <c r="N1546" s="638"/>
      <c r="O1546" s="638"/>
      <c r="P1546" s="34"/>
      <c r="Q1546" s="35"/>
      <c r="R1546" s="36"/>
      <c r="S1546" s="37"/>
      <c r="T1546" s="21"/>
      <c r="U1546" s="495"/>
      <c r="V1546" s="38"/>
      <c r="W1546" s="21"/>
      <c r="X1546" s="21"/>
      <c r="Y1546" s="21"/>
      <c r="Z1546" s="779"/>
      <c r="AA1546" s="21"/>
      <c r="AB1546" s="30"/>
      <c r="AC1546" s="30"/>
      <c r="AD1546" s="30"/>
      <c r="AE1546" s="13"/>
      <c r="AF1546" s="13"/>
      <c r="AG1546" s="13"/>
      <c r="AH1546" s="13"/>
      <c r="AI1546" s="13"/>
      <c r="AJ1546" s="13"/>
      <c r="AK1546" s="13"/>
      <c r="AL1546" s="13"/>
      <c r="AM1546" s="13"/>
      <c r="AN1546" s="30"/>
      <c r="AO1546" s="31"/>
      <c r="AP1546" s="39"/>
      <c r="AQ1546" s="39"/>
      <c r="AR1546" s="31"/>
      <c r="AS1546" s="39"/>
      <c r="AT1546" s="39"/>
      <c r="AU1546" s="39"/>
      <c r="AV1546" s="39"/>
      <c r="AW1546" s="39"/>
      <c r="AX1546" s="13"/>
      <c r="AY1546" s="13"/>
      <c r="AZ1546" s="13"/>
      <c r="BA1546" s="13"/>
      <c r="BB1546" s="291"/>
      <c r="BC1546" s="302"/>
      <c r="BI1546" s="287"/>
    </row>
    <row r="1547" spans="1:61" s="282" customFormat="1">
      <c r="A1547" s="31"/>
      <c r="B1547" s="31"/>
      <c r="C1547" s="166"/>
      <c r="D1547" s="261"/>
      <c r="E1547" s="261"/>
      <c r="F1547" s="261"/>
      <c r="G1547" s="261"/>
      <c r="H1547" s="261"/>
      <c r="I1547" s="261"/>
      <c r="J1547" s="261"/>
      <c r="K1547" s="261"/>
      <c r="L1547" s="33"/>
      <c r="M1547" s="261"/>
      <c r="N1547" s="638"/>
      <c r="O1547" s="638"/>
      <c r="P1547" s="34"/>
      <c r="Q1547" s="35"/>
      <c r="R1547" s="36"/>
      <c r="S1547" s="37"/>
      <c r="T1547" s="21"/>
      <c r="U1547" s="495"/>
      <c r="V1547" s="38"/>
      <c r="W1547" s="21"/>
      <c r="X1547" s="21"/>
      <c r="Y1547" s="21"/>
      <c r="Z1547" s="779"/>
      <c r="AA1547" s="21"/>
      <c r="AB1547" s="30"/>
      <c r="AC1547" s="30"/>
      <c r="AD1547" s="30"/>
      <c r="AE1547" s="13"/>
      <c r="AF1547" s="13"/>
      <c r="AG1547" s="13"/>
      <c r="AH1547" s="13"/>
      <c r="AI1547" s="13"/>
      <c r="AJ1547" s="13"/>
      <c r="AK1547" s="13"/>
      <c r="AL1547" s="13"/>
      <c r="AM1547" s="13"/>
      <c r="AN1547" s="30"/>
      <c r="AO1547" s="31"/>
      <c r="AP1547" s="39"/>
      <c r="AQ1547" s="39"/>
      <c r="AR1547" s="31"/>
      <c r="AS1547" s="39"/>
      <c r="AT1547" s="39"/>
      <c r="AU1547" s="39"/>
      <c r="AV1547" s="39"/>
      <c r="AW1547" s="39"/>
      <c r="AX1547" s="13"/>
      <c r="AY1547" s="13"/>
      <c r="AZ1547" s="13"/>
      <c r="BA1547" s="13"/>
      <c r="BB1547" s="291"/>
      <c r="BC1547" s="302"/>
      <c r="BI1547" s="287"/>
    </row>
    <row r="1548" spans="1:61" s="282" customFormat="1">
      <c r="A1548" s="31"/>
      <c r="B1548" s="31"/>
      <c r="C1548" s="166"/>
      <c r="D1548" s="261"/>
      <c r="E1548" s="261"/>
      <c r="F1548" s="261"/>
      <c r="G1548" s="261"/>
      <c r="H1548" s="261"/>
      <c r="I1548" s="261"/>
      <c r="J1548" s="261"/>
      <c r="K1548" s="261"/>
      <c r="L1548" s="33"/>
      <c r="M1548" s="261"/>
      <c r="N1548" s="638"/>
      <c r="O1548" s="638"/>
      <c r="P1548" s="34"/>
      <c r="Q1548" s="35"/>
      <c r="R1548" s="36"/>
      <c r="S1548" s="37"/>
      <c r="T1548" s="21"/>
      <c r="U1548" s="495"/>
      <c r="V1548" s="38"/>
      <c r="W1548" s="21"/>
      <c r="X1548" s="21"/>
      <c r="Y1548" s="21"/>
      <c r="Z1548" s="779"/>
      <c r="AA1548" s="21"/>
      <c r="AB1548" s="30"/>
      <c r="AC1548" s="30"/>
      <c r="AD1548" s="30"/>
      <c r="AE1548" s="13"/>
      <c r="AF1548" s="13"/>
      <c r="AG1548" s="13"/>
      <c r="AH1548" s="13"/>
      <c r="AI1548" s="13"/>
      <c r="AJ1548" s="13"/>
      <c r="AK1548" s="13"/>
      <c r="AL1548" s="13"/>
      <c r="AM1548" s="13"/>
      <c r="AN1548" s="30"/>
      <c r="AO1548" s="31"/>
      <c r="AP1548" s="39"/>
      <c r="AQ1548" s="39"/>
      <c r="AR1548" s="31"/>
      <c r="AS1548" s="39"/>
      <c r="AT1548" s="39"/>
      <c r="AU1548" s="39"/>
      <c r="AV1548" s="39"/>
      <c r="AW1548" s="39"/>
      <c r="AX1548" s="13"/>
      <c r="AY1548" s="13"/>
      <c r="AZ1548" s="13"/>
      <c r="BA1548" s="13"/>
      <c r="BB1548" s="291"/>
      <c r="BC1548" s="302"/>
      <c r="BI1548" s="287"/>
    </row>
    <row r="1549" spans="1:61" s="282" customFormat="1">
      <c r="A1549" s="31"/>
      <c r="B1549" s="31"/>
      <c r="C1549" s="166"/>
      <c r="D1549" s="261"/>
      <c r="E1549" s="261"/>
      <c r="F1549" s="261"/>
      <c r="G1549" s="261"/>
      <c r="H1549" s="261"/>
      <c r="I1549" s="261"/>
      <c r="J1549" s="261"/>
      <c r="K1549" s="261"/>
      <c r="L1549" s="33"/>
      <c r="M1549" s="261"/>
      <c r="N1549" s="638"/>
      <c r="O1549" s="638"/>
      <c r="P1549" s="34"/>
      <c r="Q1549" s="35"/>
      <c r="R1549" s="36"/>
      <c r="S1549" s="37"/>
      <c r="T1549" s="21"/>
      <c r="U1549" s="495"/>
      <c r="V1549" s="38"/>
      <c r="W1549" s="21"/>
      <c r="X1549" s="21"/>
      <c r="Y1549" s="21"/>
      <c r="Z1549" s="779"/>
      <c r="AA1549" s="21"/>
      <c r="AB1549" s="30"/>
      <c r="AC1549" s="30"/>
      <c r="AD1549" s="30"/>
      <c r="AE1549" s="13"/>
      <c r="AF1549" s="13"/>
      <c r="AG1549" s="13"/>
      <c r="AH1549" s="13"/>
      <c r="AI1549" s="13"/>
      <c r="AJ1549" s="13"/>
      <c r="AK1549" s="13"/>
      <c r="AL1549" s="13"/>
      <c r="AM1549" s="13"/>
      <c r="AN1549" s="30"/>
      <c r="AO1549" s="31"/>
      <c r="AP1549" s="39"/>
      <c r="AQ1549" s="39"/>
      <c r="AR1549" s="31"/>
      <c r="AS1549" s="39"/>
      <c r="AT1549" s="39"/>
      <c r="AU1549" s="39"/>
      <c r="AV1549" s="39"/>
      <c r="AW1549" s="39"/>
      <c r="AX1549" s="13"/>
      <c r="AY1549" s="13"/>
      <c r="AZ1549" s="13"/>
      <c r="BA1549" s="13"/>
      <c r="BB1549" s="291"/>
      <c r="BC1549" s="302"/>
      <c r="BI1549" s="287"/>
    </row>
    <row r="1550" spans="1:61" s="282" customFormat="1">
      <c r="A1550" s="31"/>
      <c r="B1550" s="31"/>
      <c r="C1550" s="166"/>
      <c r="D1550" s="261"/>
      <c r="E1550" s="261"/>
      <c r="F1550" s="261"/>
      <c r="G1550" s="261"/>
      <c r="H1550" s="261"/>
      <c r="I1550" s="261"/>
      <c r="J1550" s="261"/>
      <c r="K1550" s="261"/>
      <c r="L1550" s="33"/>
      <c r="M1550" s="261"/>
      <c r="N1550" s="638"/>
      <c r="O1550" s="638"/>
      <c r="P1550" s="34"/>
      <c r="Q1550" s="35"/>
      <c r="R1550" s="36"/>
      <c r="S1550" s="37"/>
      <c r="T1550" s="21"/>
      <c r="U1550" s="495"/>
      <c r="V1550" s="38"/>
      <c r="W1550" s="21"/>
      <c r="X1550" s="21"/>
      <c r="Y1550" s="21"/>
      <c r="Z1550" s="779"/>
      <c r="AA1550" s="21"/>
      <c r="AB1550" s="30"/>
      <c r="AC1550" s="30"/>
      <c r="AD1550" s="30"/>
      <c r="AE1550" s="13"/>
      <c r="AF1550" s="13"/>
      <c r="AG1550" s="13"/>
      <c r="AH1550" s="13"/>
      <c r="AI1550" s="13"/>
      <c r="AJ1550" s="13"/>
      <c r="AK1550" s="13"/>
      <c r="AL1550" s="13"/>
      <c r="AM1550" s="13"/>
      <c r="AN1550" s="30"/>
      <c r="AO1550" s="31"/>
      <c r="AP1550" s="39"/>
      <c r="AQ1550" s="39"/>
      <c r="AR1550" s="31"/>
      <c r="AS1550" s="39"/>
      <c r="AT1550" s="39"/>
      <c r="AU1550" s="39"/>
      <c r="AV1550" s="39"/>
      <c r="AW1550" s="39"/>
      <c r="AX1550" s="13"/>
      <c r="AY1550" s="13"/>
      <c r="AZ1550" s="13"/>
      <c r="BA1550" s="13"/>
      <c r="BB1550" s="291"/>
      <c r="BC1550" s="302"/>
      <c r="BI1550" s="287"/>
    </row>
    <row r="1551" spans="1:61" s="282" customFormat="1">
      <c r="A1551" s="31"/>
      <c r="B1551" s="31"/>
      <c r="C1551" s="166"/>
      <c r="D1551" s="261"/>
      <c r="E1551" s="261"/>
      <c r="F1551" s="261"/>
      <c r="G1551" s="261"/>
      <c r="H1551" s="261"/>
      <c r="I1551" s="261"/>
      <c r="J1551" s="261"/>
      <c r="K1551" s="261"/>
      <c r="L1551" s="33"/>
      <c r="M1551" s="261"/>
      <c r="N1551" s="638"/>
      <c r="O1551" s="638"/>
      <c r="P1551" s="34"/>
      <c r="Q1551" s="35"/>
      <c r="R1551" s="36"/>
      <c r="S1551" s="37"/>
      <c r="T1551" s="21"/>
      <c r="U1551" s="495"/>
      <c r="V1551" s="38"/>
      <c r="W1551" s="21"/>
      <c r="X1551" s="21"/>
      <c r="Y1551" s="21"/>
      <c r="Z1551" s="779"/>
      <c r="AA1551" s="21"/>
      <c r="AB1551" s="30"/>
      <c r="AC1551" s="30"/>
      <c r="AD1551" s="30"/>
      <c r="AE1551" s="13"/>
      <c r="AF1551" s="13"/>
      <c r="AG1551" s="13"/>
      <c r="AH1551" s="13"/>
      <c r="AI1551" s="13"/>
      <c r="AJ1551" s="13"/>
      <c r="AK1551" s="13"/>
      <c r="AL1551" s="13"/>
      <c r="AM1551" s="13"/>
      <c r="AN1551" s="30"/>
      <c r="AO1551" s="31"/>
      <c r="AP1551" s="39"/>
      <c r="AQ1551" s="39"/>
      <c r="AR1551" s="31"/>
      <c r="AS1551" s="39"/>
      <c r="AT1551" s="39"/>
      <c r="AU1551" s="39"/>
      <c r="AV1551" s="39"/>
      <c r="AW1551" s="39"/>
      <c r="AX1551" s="13"/>
      <c r="AY1551" s="13"/>
      <c r="AZ1551" s="13"/>
      <c r="BA1551" s="13"/>
      <c r="BB1551" s="291"/>
      <c r="BC1551" s="302"/>
      <c r="BI1551" s="287"/>
    </row>
    <row r="1552" spans="1:61" s="282" customFormat="1">
      <c r="A1552" s="31"/>
      <c r="B1552" s="31"/>
      <c r="C1552" s="166"/>
      <c r="D1552" s="261"/>
      <c r="E1552" s="261"/>
      <c r="F1552" s="261"/>
      <c r="G1552" s="261"/>
      <c r="H1552" s="261"/>
      <c r="I1552" s="261"/>
      <c r="J1552" s="261"/>
      <c r="K1552" s="261"/>
      <c r="L1552" s="33"/>
      <c r="M1552" s="261"/>
      <c r="N1552" s="638"/>
      <c r="O1552" s="638"/>
      <c r="P1552" s="34"/>
      <c r="Q1552" s="35"/>
      <c r="R1552" s="36"/>
      <c r="S1552" s="37"/>
      <c r="T1552" s="21"/>
      <c r="U1552" s="495"/>
      <c r="V1552" s="38"/>
      <c r="W1552" s="21"/>
      <c r="X1552" s="21"/>
      <c r="Y1552" s="21"/>
      <c r="Z1552" s="779"/>
      <c r="AA1552" s="21"/>
      <c r="AB1552" s="30"/>
      <c r="AC1552" s="30"/>
      <c r="AD1552" s="30"/>
      <c r="AE1552" s="13"/>
      <c r="AF1552" s="13"/>
      <c r="AG1552" s="13"/>
      <c r="AH1552" s="13"/>
      <c r="AI1552" s="13"/>
      <c r="AJ1552" s="13"/>
      <c r="AK1552" s="13"/>
      <c r="AL1552" s="13"/>
      <c r="AM1552" s="13"/>
      <c r="AN1552" s="30"/>
      <c r="AO1552" s="31"/>
      <c r="AP1552" s="39"/>
      <c r="AQ1552" s="39"/>
      <c r="AR1552" s="31"/>
      <c r="AS1552" s="39"/>
      <c r="AT1552" s="39"/>
      <c r="AU1552" s="39"/>
      <c r="AV1552" s="39"/>
      <c r="AW1552" s="39"/>
      <c r="AX1552" s="13"/>
      <c r="AY1552" s="13"/>
      <c r="AZ1552" s="13"/>
      <c r="BA1552" s="13"/>
      <c r="BB1552" s="291"/>
      <c r="BC1552" s="302"/>
      <c r="BI1552" s="287"/>
    </row>
    <row r="1553" spans="1:61" s="282" customFormat="1">
      <c r="A1553" s="31"/>
      <c r="B1553" s="31"/>
      <c r="C1553" s="166"/>
      <c r="D1553" s="261"/>
      <c r="E1553" s="261"/>
      <c r="F1553" s="261"/>
      <c r="G1553" s="261"/>
      <c r="H1553" s="261"/>
      <c r="I1553" s="261"/>
      <c r="J1553" s="261"/>
      <c r="K1553" s="261"/>
      <c r="L1553" s="33"/>
      <c r="M1553" s="261"/>
      <c r="N1553" s="638"/>
      <c r="O1553" s="638"/>
      <c r="P1553" s="34"/>
      <c r="Q1553" s="35"/>
      <c r="R1553" s="36"/>
      <c r="S1553" s="37"/>
      <c r="T1553" s="21"/>
      <c r="U1553" s="495"/>
      <c r="V1553" s="38"/>
      <c r="W1553" s="21"/>
      <c r="X1553" s="21"/>
      <c r="Y1553" s="21"/>
      <c r="Z1553" s="779"/>
      <c r="AA1553" s="21"/>
      <c r="AB1553" s="30"/>
      <c r="AC1553" s="30"/>
      <c r="AD1553" s="30"/>
      <c r="AE1553" s="13"/>
      <c r="AF1553" s="13"/>
      <c r="AG1553" s="13"/>
      <c r="AH1553" s="13"/>
      <c r="AI1553" s="13"/>
      <c r="AJ1553" s="13"/>
      <c r="AK1553" s="13"/>
      <c r="AL1553" s="13"/>
      <c r="AM1553" s="13"/>
      <c r="AN1553" s="30"/>
      <c r="AO1553" s="31"/>
      <c r="AP1553" s="39"/>
      <c r="AQ1553" s="39"/>
      <c r="AR1553" s="31"/>
      <c r="AS1553" s="39"/>
      <c r="AT1553" s="39"/>
      <c r="AU1553" s="39"/>
      <c r="AV1553" s="39"/>
      <c r="AW1553" s="39"/>
      <c r="AX1553" s="13"/>
      <c r="AY1553" s="13"/>
      <c r="AZ1553" s="13"/>
      <c r="BA1553" s="13"/>
      <c r="BB1553" s="291"/>
      <c r="BC1553" s="302"/>
      <c r="BI1553" s="287"/>
    </row>
    <row r="1554" spans="1:61" s="282" customFormat="1">
      <c r="A1554" s="31"/>
      <c r="B1554" s="31"/>
      <c r="C1554" s="166"/>
      <c r="D1554" s="261"/>
      <c r="E1554" s="261"/>
      <c r="F1554" s="261"/>
      <c r="G1554" s="261"/>
      <c r="H1554" s="261"/>
      <c r="I1554" s="261"/>
      <c r="J1554" s="261"/>
      <c r="K1554" s="261"/>
      <c r="L1554" s="33"/>
      <c r="M1554" s="261"/>
      <c r="N1554" s="638"/>
      <c r="O1554" s="638"/>
      <c r="P1554" s="34"/>
      <c r="Q1554" s="35"/>
      <c r="R1554" s="36"/>
      <c r="S1554" s="37"/>
      <c r="T1554" s="21"/>
      <c r="U1554" s="495"/>
      <c r="V1554" s="38"/>
      <c r="W1554" s="21"/>
      <c r="X1554" s="21"/>
      <c r="Y1554" s="21"/>
      <c r="Z1554" s="779"/>
      <c r="AA1554" s="21"/>
      <c r="AB1554" s="30"/>
      <c r="AC1554" s="30"/>
      <c r="AD1554" s="30"/>
      <c r="AE1554" s="13"/>
      <c r="AF1554" s="13"/>
      <c r="AG1554" s="13"/>
      <c r="AH1554" s="13"/>
      <c r="AI1554" s="13"/>
      <c r="AJ1554" s="13"/>
      <c r="AK1554" s="13"/>
      <c r="AL1554" s="13"/>
      <c r="AM1554" s="13"/>
      <c r="AN1554" s="30"/>
      <c r="AO1554" s="31"/>
      <c r="AP1554" s="39"/>
      <c r="AQ1554" s="39"/>
      <c r="AR1554" s="31"/>
      <c r="AS1554" s="39"/>
      <c r="AT1554" s="39"/>
      <c r="AU1554" s="39"/>
      <c r="AV1554" s="39"/>
      <c r="AW1554" s="39"/>
      <c r="AX1554" s="13"/>
      <c r="AY1554" s="13"/>
      <c r="AZ1554" s="13"/>
      <c r="BA1554" s="13"/>
      <c r="BB1554" s="291"/>
      <c r="BC1554" s="302"/>
      <c r="BI1554" s="287"/>
    </row>
    <row r="1555" spans="1:61" s="282" customFormat="1">
      <c r="A1555" s="31"/>
      <c r="B1555" s="31"/>
      <c r="C1555" s="166"/>
      <c r="D1555" s="261"/>
      <c r="E1555" s="261"/>
      <c r="F1555" s="261"/>
      <c r="G1555" s="261"/>
      <c r="H1555" s="261"/>
      <c r="I1555" s="261"/>
      <c r="J1555" s="261"/>
      <c r="K1555" s="261"/>
      <c r="L1555" s="33"/>
      <c r="M1555" s="261"/>
      <c r="N1555" s="638"/>
      <c r="O1555" s="638"/>
      <c r="P1555" s="34"/>
      <c r="Q1555" s="35"/>
      <c r="R1555" s="36"/>
      <c r="S1555" s="37"/>
      <c r="T1555" s="21"/>
      <c r="U1555" s="495"/>
      <c r="V1555" s="38"/>
      <c r="W1555" s="21"/>
      <c r="X1555" s="21"/>
      <c r="Y1555" s="21"/>
      <c r="Z1555" s="779"/>
      <c r="AA1555" s="21"/>
      <c r="AB1555" s="30"/>
      <c r="AC1555" s="30"/>
      <c r="AD1555" s="30"/>
      <c r="AE1555" s="13"/>
      <c r="AF1555" s="13"/>
      <c r="AG1555" s="13"/>
      <c r="AH1555" s="13"/>
      <c r="AI1555" s="13"/>
      <c r="AJ1555" s="13"/>
      <c r="AK1555" s="13"/>
      <c r="AL1555" s="13"/>
      <c r="AM1555" s="13"/>
      <c r="AN1555" s="30"/>
      <c r="AO1555" s="31"/>
      <c r="AP1555" s="39"/>
      <c r="AQ1555" s="39"/>
      <c r="AR1555" s="31"/>
      <c r="AS1555" s="39"/>
      <c r="AT1555" s="39"/>
      <c r="AU1555" s="39"/>
      <c r="AV1555" s="39"/>
      <c r="AW1555" s="39"/>
      <c r="AX1555" s="13"/>
      <c r="AY1555" s="13"/>
      <c r="AZ1555" s="13"/>
      <c r="BA1555" s="13"/>
      <c r="BB1555" s="291"/>
      <c r="BC1555" s="302"/>
      <c r="BI1555" s="287"/>
    </row>
    <row r="1556" spans="1:61" s="282" customFormat="1">
      <c r="A1556" s="31"/>
      <c r="B1556" s="31"/>
      <c r="C1556" s="166"/>
      <c r="D1556" s="261"/>
      <c r="E1556" s="261"/>
      <c r="F1556" s="261"/>
      <c r="G1556" s="261"/>
      <c r="H1556" s="261"/>
      <c r="I1556" s="261"/>
      <c r="J1556" s="261"/>
      <c r="K1556" s="261"/>
      <c r="L1556" s="33"/>
      <c r="M1556" s="261"/>
      <c r="N1556" s="638"/>
      <c r="O1556" s="638"/>
      <c r="P1556" s="34"/>
      <c r="Q1556" s="35"/>
      <c r="R1556" s="36"/>
      <c r="S1556" s="37"/>
      <c r="T1556" s="21"/>
      <c r="U1556" s="495"/>
      <c r="V1556" s="38"/>
      <c r="W1556" s="21"/>
      <c r="X1556" s="21"/>
      <c r="Y1556" s="21"/>
      <c r="Z1556" s="779"/>
      <c r="AA1556" s="21"/>
      <c r="AB1556" s="30"/>
      <c r="AC1556" s="30"/>
      <c r="AD1556" s="30"/>
      <c r="AE1556" s="13"/>
      <c r="AF1556" s="13"/>
      <c r="AG1556" s="13"/>
      <c r="AH1556" s="13"/>
      <c r="AI1556" s="13"/>
      <c r="AJ1556" s="13"/>
      <c r="AK1556" s="13"/>
      <c r="AL1556" s="13"/>
      <c r="AM1556" s="13"/>
      <c r="AN1556" s="30"/>
      <c r="AO1556" s="31"/>
      <c r="AP1556" s="39"/>
      <c r="AQ1556" s="39"/>
      <c r="AR1556" s="31"/>
      <c r="AS1556" s="39"/>
      <c r="AT1556" s="39"/>
      <c r="AU1556" s="39"/>
      <c r="AV1556" s="39"/>
      <c r="AW1556" s="39"/>
      <c r="AX1556" s="13"/>
      <c r="AY1556" s="13"/>
      <c r="AZ1556" s="13"/>
      <c r="BA1556" s="13"/>
      <c r="BB1556" s="291"/>
      <c r="BC1556" s="302"/>
      <c r="BI1556" s="287"/>
    </row>
    <row r="1557" spans="1:61" s="282" customFormat="1">
      <c r="A1557" s="31"/>
      <c r="B1557" s="31"/>
      <c r="C1557" s="166"/>
      <c r="D1557" s="261"/>
      <c r="E1557" s="261"/>
      <c r="F1557" s="261"/>
      <c r="G1557" s="261"/>
      <c r="H1557" s="261"/>
      <c r="I1557" s="261"/>
      <c r="J1557" s="261"/>
      <c r="K1557" s="261"/>
      <c r="L1557" s="33"/>
      <c r="M1557" s="261"/>
      <c r="N1557" s="638"/>
      <c r="O1557" s="638"/>
      <c r="P1557" s="34"/>
      <c r="Q1557" s="35"/>
      <c r="R1557" s="36"/>
      <c r="S1557" s="37"/>
      <c r="T1557" s="21"/>
      <c r="U1557" s="495"/>
      <c r="V1557" s="38"/>
      <c r="W1557" s="21"/>
      <c r="X1557" s="21"/>
      <c r="Y1557" s="21"/>
      <c r="Z1557" s="779"/>
      <c r="AA1557" s="21"/>
      <c r="AB1557" s="30"/>
      <c r="AC1557" s="30"/>
      <c r="AD1557" s="30"/>
      <c r="AE1557" s="13"/>
      <c r="AF1557" s="13"/>
      <c r="AG1557" s="13"/>
      <c r="AH1557" s="13"/>
      <c r="AI1557" s="13"/>
      <c r="AJ1557" s="13"/>
      <c r="AK1557" s="13"/>
      <c r="AL1557" s="13"/>
      <c r="AM1557" s="13"/>
      <c r="AN1557" s="30"/>
      <c r="AO1557" s="31"/>
      <c r="AP1557" s="39"/>
      <c r="AQ1557" s="39"/>
      <c r="AR1557" s="31"/>
      <c r="AS1557" s="39"/>
      <c r="AT1557" s="39"/>
      <c r="AU1557" s="39"/>
      <c r="AV1557" s="39"/>
      <c r="AW1557" s="39"/>
      <c r="AX1557" s="13"/>
      <c r="AY1557" s="13"/>
      <c r="AZ1557" s="13"/>
      <c r="BA1557" s="13"/>
      <c r="BB1557" s="291"/>
      <c r="BC1557" s="302"/>
      <c r="BI1557" s="287"/>
    </row>
    <row r="1558" spans="1:61" s="282" customFormat="1">
      <c r="A1558" s="31"/>
      <c r="B1558" s="31"/>
      <c r="C1558" s="166"/>
      <c r="D1558" s="261"/>
      <c r="E1558" s="261"/>
      <c r="F1558" s="261"/>
      <c r="G1558" s="261"/>
      <c r="H1558" s="261"/>
      <c r="I1558" s="261"/>
      <c r="J1558" s="261"/>
      <c r="K1558" s="261"/>
      <c r="L1558" s="33"/>
      <c r="M1558" s="261"/>
      <c r="N1558" s="638"/>
      <c r="O1558" s="638"/>
      <c r="P1558" s="34"/>
      <c r="Q1558" s="35"/>
      <c r="R1558" s="36"/>
      <c r="S1558" s="37"/>
      <c r="T1558" s="21"/>
      <c r="U1558" s="495"/>
      <c r="V1558" s="38"/>
      <c r="W1558" s="21"/>
      <c r="X1558" s="21"/>
      <c r="Y1558" s="21"/>
      <c r="Z1558" s="779"/>
      <c r="AA1558" s="21"/>
      <c r="AB1558" s="30"/>
      <c r="AC1558" s="30"/>
      <c r="AD1558" s="30"/>
      <c r="AE1558" s="13"/>
      <c r="AF1558" s="13"/>
      <c r="AG1558" s="13"/>
      <c r="AH1558" s="13"/>
      <c r="AI1558" s="13"/>
      <c r="AJ1558" s="13"/>
      <c r="AK1558" s="13"/>
      <c r="AL1558" s="13"/>
      <c r="AM1558" s="13"/>
      <c r="AN1558" s="30"/>
      <c r="AO1558" s="31"/>
      <c r="AP1558" s="39"/>
      <c r="AQ1558" s="39"/>
      <c r="AR1558" s="31"/>
      <c r="AS1558" s="39"/>
      <c r="AT1558" s="39"/>
      <c r="AU1558" s="39"/>
      <c r="AV1558" s="39"/>
      <c r="AW1558" s="39"/>
      <c r="AX1558" s="13"/>
      <c r="AY1558" s="13"/>
      <c r="AZ1558" s="13"/>
      <c r="BA1558" s="13"/>
      <c r="BB1558" s="291"/>
      <c r="BC1558" s="302"/>
      <c r="BI1558" s="287"/>
    </row>
    <row r="1559" spans="1:61" s="282" customFormat="1">
      <c r="A1559" s="31"/>
      <c r="B1559" s="31"/>
      <c r="C1559" s="166"/>
      <c r="D1559" s="261"/>
      <c r="E1559" s="261"/>
      <c r="F1559" s="261"/>
      <c r="G1559" s="261"/>
      <c r="H1559" s="261"/>
      <c r="I1559" s="261"/>
      <c r="J1559" s="261"/>
      <c r="K1559" s="261"/>
      <c r="L1559" s="33"/>
      <c r="M1559" s="261"/>
      <c r="N1559" s="638"/>
      <c r="O1559" s="638"/>
      <c r="P1559" s="34"/>
      <c r="Q1559" s="35"/>
      <c r="R1559" s="36"/>
      <c r="S1559" s="37"/>
      <c r="T1559" s="21"/>
      <c r="U1559" s="495"/>
      <c r="V1559" s="38"/>
      <c r="W1559" s="21"/>
      <c r="X1559" s="21"/>
      <c r="Y1559" s="21"/>
      <c r="Z1559" s="779"/>
      <c r="AA1559" s="21"/>
      <c r="AB1559" s="30"/>
      <c r="AC1559" s="30"/>
      <c r="AD1559" s="30"/>
      <c r="AE1559" s="13"/>
      <c r="AF1559" s="13"/>
      <c r="AG1559" s="13"/>
      <c r="AH1559" s="13"/>
      <c r="AI1559" s="13"/>
      <c r="AJ1559" s="13"/>
      <c r="AK1559" s="13"/>
      <c r="AL1559" s="13"/>
      <c r="AM1559" s="13"/>
      <c r="AN1559" s="30"/>
      <c r="AO1559" s="31"/>
      <c r="AP1559" s="39"/>
      <c r="AQ1559" s="39"/>
      <c r="AR1559" s="31"/>
      <c r="AS1559" s="39"/>
      <c r="AT1559" s="39"/>
      <c r="AU1559" s="39"/>
      <c r="AV1559" s="39"/>
      <c r="AW1559" s="39"/>
      <c r="AX1559" s="13"/>
      <c r="AY1559" s="13"/>
      <c r="AZ1559" s="13"/>
      <c r="BA1559" s="13"/>
      <c r="BB1559" s="291"/>
      <c r="BC1559" s="302"/>
      <c r="BI1559" s="287"/>
    </row>
    <row r="1560" spans="1:61" s="282" customFormat="1">
      <c r="A1560" s="31"/>
      <c r="B1560" s="31"/>
      <c r="C1560" s="166"/>
      <c r="D1560" s="261"/>
      <c r="E1560" s="261"/>
      <c r="F1560" s="261"/>
      <c r="G1560" s="261"/>
      <c r="H1560" s="261"/>
      <c r="I1560" s="261"/>
      <c r="J1560" s="261"/>
      <c r="K1560" s="261"/>
      <c r="L1560" s="33"/>
      <c r="M1560" s="261"/>
      <c r="N1560" s="638"/>
      <c r="O1560" s="638"/>
      <c r="P1560" s="34"/>
      <c r="Q1560" s="35"/>
      <c r="R1560" s="36"/>
      <c r="S1560" s="37"/>
      <c r="T1560" s="21"/>
      <c r="U1560" s="495"/>
      <c r="V1560" s="38"/>
      <c r="W1560" s="21"/>
      <c r="X1560" s="21"/>
      <c r="Y1560" s="21"/>
      <c r="Z1560" s="779"/>
      <c r="AA1560" s="21"/>
      <c r="AB1560" s="30"/>
      <c r="AC1560" s="30"/>
      <c r="AD1560" s="30"/>
      <c r="AE1560" s="13"/>
      <c r="AF1560" s="13"/>
      <c r="AG1560" s="13"/>
      <c r="AH1560" s="13"/>
      <c r="AI1560" s="13"/>
      <c r="AJ1560" s="13"/>
      <c r="AK1560" s="13"/>
      <c r="AL1560" s="13"/>
      <c r="AM1560" s="13"/>
      <c r="AN1560" s="30"/>
      <c r="AO1560" s="31"/>
      <c r="AP1560" s="39"/>
      <c r="AQ1560" s="39"/>
      <c r="AR1560" s="31"/>
      <c r="AS1560" s="39"/>
      <c r="AT1560" s="39"/>
      <c r="AU1560" s="39"/>
      <c r="AV1560" s="39"/>
      <c r="AW1560" s="39"/>
      <c r="AX1560" s="13"/>
      <c r="AY1560" s="13"/>
      <c r="AZ1560" s="13"/>
      <c r="BA1560" s="13"/>
      <c r="BB1560" s="291"/>
      <c r="BC1560" s="302"/>
      <c r="BI1560" s="287"/>
    </row>
    <row r="1561" spans="1:61" s="282" customFormat="1">
      <c r="A1561" s="31"/>
      <c r="B1561" s="31"/>
      <c r="C1561" s="166"/>
      <c r="D1561" s="261"/>
      <c r="E1561" s="261"/>
      <c r="F1561" s="261"/>
      <c r="G1561" s="261"/>
      <c r="H1561" s="261"/>
      <c r="I1561" s="261"/>
      <c r="J1561" s="261"/>
      <c r="K1561" s="261"/>
      <c r="L1561" s="33"/>
      <c r="M1561" s="261"/>
      <c r="N1561" s="638"/>
      <c r="O1561" s="638"/>
      <c r="P1561" s="34"/>
      <c r="Q1561" s="35"/>
      <c r="R1561" s="36"/>
      <c r="S1561" s="37"/>
      <c r="T1561" s="21"/>
      <c r="U1561" s="495"/>
      <c r="V1561" s="38"/>
      <c r="W1561" s="21"/>
      <c r="X1561" s="21"/>
      <c r="Y1561" s="21"/>
      <c r="Z1561" s="779"/>
      <c r="AA1561" s="21"/>
      <c r="AB1561" s="30"/>
      <c r="AC1561" s="30"/>
      <c r="AD1561" s="30"/>
      <c r="AE1561" s="13"/>
      <c r="AF1561" s="13"/>
      <c r="AG1561" s="13"/>
      <c r="AH1561" s="13"/>
      <c r="AI1561" s="13"/>
      <c r="AJ1561" s="13"/>
      <c r="AK1561" s="13"/>
      <c r="AL1561" s="13"/>
      <c r="AM1561" s="13"/>
      <c r="AN1561" s="30"/>
      <c r="AO1561" s="31"/>
      <c r="AP1561" s="39"/>
      <c r="AQ1561" s="39"/>
      <c r="AR1561" s="31"/>
      <c r="AS1561" s="39"/>
      <c r="AT1561" s="39"/>
      <c r="AU1561" s="39"/>
      <c r="AV1561" s="39"/>
      <c r="AW1561" s="39"/>
      <c r="AX1561" s="13"/>
      <c r="AY1561" s="13"/>
      <c r="AZ1561" s="13"/>
      <c r="BA1561" s="13"/>
      <c r="BB1561" s="291"/>
      <c r="BC1561" s="302"/>
      <c r="BI1561" s="287"/>
    </row>
    <row r="1562" spans="1:61" s="282" customFormat="1">
      <c r="A1562" s="31"/>
      <c r="B1562" s="31"/>
      <c r="C1562" s="166"/>
      <c r="D1562" s="261"/>
      <c r="E1562" s="261"/>
      <c r="F1562" s="261"/>
      <c r="G1562" s="261"/>
      <c r="H1562" s="261"/>
      <c r="I1562" s="261"/>
      <c r="J1562" s="261"/>
      <c r="K1562" s="261"/>
      <c r="L1562" s="33"/>
      <c r="M1562" s="261"/>
      <c r="N1562" s="638"/>
      <c r="O1562" s="638"/>
      <c r="P1562" s="34"/>
      <c r="Q1562" s="35"/>
      <c r="R1562" s="36"/>
      <c r="S1562" s="37"/>
      <c r="T1562" s="21"/>
      <c r="U1562" s="495"/>
      <c r="V1562" s="38"/>
      <c r="W1562" s="21"/>
      <c r="X1562" s="21"/>
      <c r="Y1562" s="21"/>
      <c r="Z1562" s="779"/>
      <c r="AA1562" s="21"/>
      <c r="AB1562" s="30"/>
      <c r="AC1562" s="30"/>
      <c r="AD1562" s="30"/>
      <c r="AE1562" s="13"/>
      <c r="AF1562" s="13"/>
      <c r="AG1562" s="13"/>
      <c r="AH1562" s="13"/>
      <c r="AI1562" s="13"/>
      <c r="AJ1562" s="13"/>
      <c r="AK1562" s="13"/>
      <c r="AL1562" s="13"/>
      <c r="AM1562" s="13"/>
      <c r="AN1562" s="30"/>
      <c r="AO1562" s="31"/>
      <c r="AP1562" s="39"/>
      <c r="AQ1562" s="39"/>
      <c r="AR1562" s="31"/>
      <c r="AS1562" s="39"/>
      <c r="AT1562" s="39"/>
      <c r="AU1562" s="39"/>
      <c r="AV1562" s="39"/>
      <c r="AW1562" s="39"/>
      <c r="AX1562" s="13"/>
      <c r="AY1562" s="13"/>
      <c r="AZ1562" s="13"/>
      <c r="BA1562" s="13"/>
      <c r="BB1562" s="291"/>
      <c r="BC1562" s="302"/>
      <c r="BI1562" s="287"/>
    </row>
    <row r="1563" spans="1:61" s="282" customFormat="1">
      <c r="A1563" s="31"/>
      <c r="B1563" s="31"/>
      <c r="C1563" s="166"/>
      <c r="D1563" s="261"/>
      <c r="E1563" s="261"/>
      <c r="F1563" s="261"/>
      <c r="G1563" s="261"/>
      <c r="H1563" s="261"/>
      <c r="I1563" s="261"/>
      <c r="J1563" s="261"/>
      <c r="K1563" s="261"/>
      <c r="L1563" s="33"/>
      <c r="M1563" s="261"/>
      <c r="N1563" s="638"/>
      <c r="O1563" s="638"/>
      <c r="P1563" s="34"/>
      <c r="Q1563" s="35"/>
      <c r="R1563" s="36"/>
      <c r="S1563" s="37"/>
      <c r="T1563" s="21"/>
      <c r="U1563" s="495"/>
      <c r="V1563" s="38"/>
      <c r="W1563" s="21"/>
      <c r="X1563" s="21"/>
      <c r="Y1563" s="21"/>
      <c r="Z1563" s="779"/>
      <c r="AA1563" s="21"/>
      <c r="AB1563" s="30"/>
      <c r="AC1563" s="30"/>
      <c r="AD1563" s="30"/>
      <c r="AE1563" s="13"/>
      <c r="AF1563" s="13"/>
      <c r="AG1563" s="13"/>
      <c r="AH1563" s="13"/>
      <c r="AI1563" s="13"/>
      <c r="AJ1563" s="13"/>
      <c r="AK1563" s="13"/>
      <c r="AL1563" s="13"/>
      <c r="AM1563" s="13"/>
      <c r="AN1563" s="30"/>
      <c r="AO1563" s="31"/>
      <c r="AP1563" s="39"/>
      <c r="AQ1563" s="39"/>
      <c r="AR1563" s="31"/>
      <c r="AS1563" s="39"/>
      <c r="AT1563" s="39"/>
      <c r="AU1563" s="39"/>
      <c r="AV1563" s="39"/>
      <c r="AW1563" s="39"/>
      <c r="AX1563" s="13"/>
      <c r="AY1563" s="13"/>
      <c r="AZ1563" s="13"/>
      <c r="BA1563" s="13"/>
      <c r="BB1563" s="291"/>
      <c r="BC1563" s="302"/>
      <c r="BI1563" s="287"/>
    </row>
    <row r="1564" spans="1:61" s="282" customFormat="1">
      <c r="A1564" s="31"/>
      <c r="B1564" s="31"/>
      <c r="C1564" s="166"/>
      <c r="D1564" s="261"/>
      <c r="E1564" s="261"/>
      <c r="F1564" s="261"/>
      <c r="G1564" s="261"/>
      <c r="H1564" s="261"/>
      <c r="I1564" s="261"/>
      <c r="J1564" s="261"/>
      <c r="K1564" s="261"/>
      <c r="L1564" s="33"/>
      <c r="M1564" s="261"/>
      <c r="N1564" s="638"/>
      <c r="O1564" s="638"/>
      <c r="P1564" s="34"/>
      <c r="Q1564" s="35"/>
      <c r="R1564" s="36"/>
      <c r="S1564" s="37"/>
      <c r="T1564" s="21"/>
      <c r="U1564" s="495"/>
      <c r="V1564" s="38"/>
      <c r="W1564" s="21"/>
      <c r="X1564" s="21"/>
      <c r="Y1564" s="21"/>
      <c r="Z1564" s="779"/>
      <c r="AA1564" s="21"/>
      <c r="AB1564" s="30"/>
      <c r="AC1564" s="30"/>
      <c r="AD1564" s="30"/>
      <c r="AE1564" s="13"/>
      <c r="AF1564" s="13"/>
      <c r="AG1564" s="13"/>
      <c r="AH1564" s="13"/>
      <c r="AI1564" s="13"/>
      <c r="AJ1564" s="13"/>
      <c r="AK1564" s="13"/>
      <c r="AL1564" s="13"/>
      <c r="AM1564" s="13"/>
      <c r="AN1564" s="30"/>
      <c r="AO1564" s="31"/>
      <c r="AP1564" s="39"/>
      <c r="AQ1564" s="39"/>
      <c r="AR1564" s="31"/>
      <c r="AS1564" s="39"/>
      <c r="AT1564" s="39"/>
      <c r="AU1564" s="39"/>
      <c r="AV1564" s="39"/>
      <c r="AW1564" s="39"/>
      <c r="AX1564" s="13"/>
      <c r="AY1564" s="13"/>
      <c r="AZ1564" s="13"/>
      <c r="BA1564" s="13"/>
      <c r="BB1564" s="291"/>
      <c r="BC1564" s="302"/>
      <c r="BI1564" s="287"/>
    </row>
    <row r="1565" spans="1:61" s="282" customFormat="1">
      <c r="A1565" s="31"/>
      <c r="B1565" s="31"/>
      <c r="C1565" s="166"/>
      <c r="D1565" s="261"/>
      <c r="E1565" s="261"/>
      <c r="F1565" s="261"/>
      <c r="G1565" s="261"/>
      <c r="H1565" s="261"/>
      <c r="I1565" s="261"/>
      <c r="J1565" s="261"/>
      <c r="K1565" s="261"/>
      <c r="L1565" s="33"/>
      <c r="M1565" s="261"/>
      <c r="N1565" s="638"/>
      <c r="O1565" s="638"/>
      <c r="P1565" s="34"/>
      <c r="Q1565" s="35"/>
      <c r="R1565" s="36"/>
      <c r="S1565" s="37"/>
      <c r="T1565" s="21"/>
      <c r="U1565" s="495"/>
      <c r="V1565" s="38"/>
      <c r="W1565" s="21"/>
      <c r="X1565" s="21"/>
      <c r="Y1565" s="21"/>
      <c r="Z1565" s="779"/>
      <c r="AA1565" s="21"/>
      <c r="AB1565" s="30"/>
      <c r="AC1565" s="30"/>
      <c r="AD1565" s="30"/>
      <c r="AE1565" s="13"/>
      <c r="AF1565" s="13"/>
      <c r="AG1565" s="13"/>
      <c r="AH1565" s="13"/>
      <c r="AI1565" s="13"/>
      <c r="AJ1565" s="13"/>
      <c r="AK1565" s="13"/>
      <c r="AL1565" s="13"/>
      <c r="AM1565" s="13"/>
      <c r="AN1565" s="30"/>
      <c r="AO1565" s="31"/>
      <c r="AP1565" s="39"/>
      <c r="AQ1565" s="39"/>
      <c r="AR1565" s="31"/>
      <c r="AS1565" s="39"/>
      <c r="AT1565" s="39"/>
      <c r="AU1565" s="39"/>
      <c r="AV1565" s="39"/>
      <c r="AW1565" s="39"/>
      <c r="AX1565" s="13"/>
      <c r="AY1565" s="13"/>
      <c r="AZ1565" s="13"/>
      <c r="BA1565" s="13"/>
      <c r="BB1565" s="291"/>
      <c r="BC1565" s="302"/>
      <c r="BI1565" s="287"/>
    </row>
    <row r="1566" spans="1:61" s="282" customFormat="1">
      <c r="A1566" s="31"/>
      <c r="B1566" s="31"/>
      <c r="C1566" s="166"/>
      <c r="D1566" s="261"/>
      <c r="E1566" s="261"/>
      <c r="F1566" s="261"/>
      <c r="G1566" s="261"/>
      <c r="H1566" s="261"/>
      <c r="I1566" s="261"/>
      <c r="J1566" s="261"/>
      <c r="K1566" s="261"/>
      <c r="L1566" s="33"/>
      <c r="M1566" s="261"/>
      <c r="N1566" s="638"/>
      <c r="O1566" s="638"/>
      <c r="P1566" s="34"/>
      <c r="Q1566" s="35"/>
      <c r="R1566" s="36"/>
      <c r="S1566" s="37"/>
      <c r="T1566" s="21"/>
      <c r="U1566" s="495"/>
      <c r="V1566" s="38"/>
      <c r="W1566" s="21"/>
      <c r="X1566" s="21"/>
      <c r="Y1566" s="21"/>
      <c r="Z1566" s="779"/>
      <c r="AA1566" s="21"/>
      <c r="AB1566" s="30"/>
      <c r="AC1566" s="30"/>
      <c r="AD1566" s="30"/>
      <c r="AE1566" s="13"/>
      <c r="AF1566" s="13"/>
      <c r="AG1566" s="13"/>
      <c r="AH1566" s="13"/>
      <c r="AI1566" s="13"/>
      <c r="AJ1566" s="13"/>
      <c r="AK1566" s="13"/>
      <c r="AL1566" s="13"/>
      <c r="AM1566" s="13"/>
      <c r="AN1566" s="30"/>
      <c r="AO1566" s="31"/>
      <c r="AP1566" s="39"/>
      <c r="AQ1566" s="39"/>
      <c r="AR1566" s="31"/>
      <c r="AS1566" s="39"/>
      <c r="AT1566" s="39"/>
      <c r="AU1566" s="39"/>
      <c r="AV1566" s="39"/>
      <c r="AW1566" s="39"/>
      <c r="AX1566" s="13"/>
      <c r="AY1566" s="13"/>
      <c r="AZ1566" s="13"/>
      <c r="BA1566" s="13"/>
      <c r="BB1566" s="291"/>
      <c r="BC1566" s="302"/>
      <c r="BI1566" s="287"/>
    </row>
    <row r="1567" spans="1:61" s="282" customFormat="1">
      <c r="A1567" s="31"/>
      <c r="B1567" s="31"/>
      <c r="C1567" s="166"/>
      <c r="D1567" s="261"/>
      <c r="E1567" s="261"/>
      <c r="F1567" s="261"/>
      <c r="G1567" s="261"/>
      <c r="H1567" s="261"/>
      <c r="I1567" s="261"/>
      <c r="J1567" s="261"/>
      <c r="K1567" s="261"/>
      <c r="L1567" s="33"/>
      <c r="M1567" s="261"/>
      <c r="N1567" s="638"/>
      <c r="O1567" s="638"/>
      <c r="P1567" s="34"/>
      <c r="Q1567" s="35"/>
      <c r="R1567" s="36"/>
      <c r="S1567" s="37"/>
      <c r="T1567" s="21"/>
      <c r="U1567" s="495"/>
      <c r="V1567" s="38"/>
      <c r="W1567" s="21"/>
      <c r="X1567" s="21"/>
      <c r="Y1567" s="21"/>
      <c r="Z1567" s="779"/>
      <c r="AA1567" s="21"/>
      <c r="AB1567" s="30"/>
      <c r="AC1567" s="30"/>
      <c r="AD1567" s="30"/>
      <c r="AE1567" s="13"/>
      <c r="AF1567" s="13"/>
      <c r="AG1567" s="13"/>
      <c r="AH1567" s="13"/>
      <c r="AI1567" s="13"/>
      <c r="AJ1567" s="13"/>
      <c r="AK1567" s="13"/>
      <c r="AL1567" s="13"/>
      <c r="AM1567" s="13"/>
      <c r="AN1567" s="30"/>
      <c r="AO1567" s="31"/>
      <c r="AP1567" s="39"/>
      <c r="AQ1567" s="39"/>
      <c r="AR1567" s="31"/>
      <c r="AS1567" s="39"/>
      <c r="AT1567" s="39"/>
      <c r="AU1567" s="39"/>
      <c r="AV1567" s="39"/>
      <c r="AW1567" s="39"/>
      <c r="AX1567" s="13"/>
      <c r="AY1567" s="13"/>
      <c r="AZ1567" s="13"/>
      <c r="BA1567" s="13"/>
      <c r="BB1567" s="291"/>
      <c r="BC1567" s="302"/>
      <c r="BI1567" s="287"/>
    </row>
    <row r="1568" spans="1:61" s="282" customFormat="1">
      <c r="A1568" s="31"/>
      <c r="B1568" s="31"/>
      <c r="C1568" s="166"/>
      <c r="D1568" s="261"/>
      <c r="E1568" s="261"/>
      <c r="F1568" s="261"/>
      <c r="G1568" s="261"/>
      <c r="H1568" s="261"/>
      <c r="I1568" s="261"/>
      <c r="J1568" s="261"/>
      <c r="K1568" s="261"/>
      <c r="L1568" s="33"/>
      <c r="M1568" s="261"/>
      <c r="N1568" s="638"/>
      <c r="O1568" s="638"/>
      <c r="P1568" s="34"/>
      <c r="Q1568" s="35"/>
      <c r="R1568" s="36"/>
      <c r="S1568" s="37"/>
      <c r="T1568" s="21"/>
      <c r="U1568" s="495"/>
      <c r="V1568" s="38"/>
      <c r="W1568" s="21"/>
      <c r="X1568" s="21"/>
      <c r="Y1568" s="21"/>
      <c r="Z1568" s="779"/>
      <c r="AA1568" s="21"/>
      <c r="AB1568" s="30"/>
      <c r="AC1568" s="30"/>
      <c r="AD1568" s="30"/>
      <c r="AE1568" s="13"/>
      <c r="AF1568" s="13"/>
      <c r="AG1568" s="13"/>
      <c r="AH1568" s="13"/>
      <c r="AI1568" s="13"/>
      <c r="AJ1568" s="13"/>
      <c r="AK1568" s="13"/>
      <c r="AL1568" s="13"/>
      <c r="AM1568" s="13"/>
      <c r="AN1568" s="30"/>
      <c r="AO1568" s="31"/>
      <c r="AP1568" s="39"/>
      <c r="AQ1568" s="39"/>
      <c r="AR1568" s="31"/>
      <c r="AS1568" s="39"/>
      <c r="AT1568" s="39"/>
      <c r="AU1568" s="39"/>
      <c r="AV1568" s="39"/>
      <c r="AW1568" s="39"/>
      <c r="AX1568" s="13"/>
      <c r="AY1568" s="13"/>
      <c r="AZ1568" s="13"/>
      <c r="BA1568" s="13"/>
      <c r="BB1568" s="291"/>
      <c r="BC1568" s="302"/>
      <c r="BI1568" s="287"/>
    </row>
    <row r="1569" spans="1:61" s="282" customFormat="1">
      <c r="A1569" s="31"/>
      <c r="B1569" s="31"/>
      <c r="C1569" s="166"/>
      <c r="D1569" s="261"/>
      <c r="E1569" s="261"/>
      <c r="F1569" s="261"/>
      <c r="G1569" s="261"/>
      <c r="H1569" s="261"/>
      <c r="I1569" s="261"/>
      <c r="J1569" s="261"/>
      <c r="K1569" s="261"/>
      <c r="L1569" s="33"/>
      <c r="M1569" s="261"/>
      <c r="N1569" s="638"/>
      <c r="O1569" s="638"/>
      <c r="P1569" s="34"/>
      <c r="Q1569" s="35"/>
      <c r="R1569" s="36"/>
      <c r="S1569" s="37"/>
      <c r="T1569" s="21"/>
      <c r="U1569" s="495"/>
      <c r="V1569" s="38"/>
      <c r="W1569" s="21"/>
      <c r="X1569" s="21"/>
      <c r="Y1569" s="21"/>
      <c r="Z1569" s="779"/>
      <c r="AA1569" s="21"/>
      <c r="AB1569" s="30"/>
      <c r="AC1569" s="30"/>
      <c r="AD1569" s="30"/>
      <c r="AE1569" s="13"/>
      <c r="AF1569" s="13"/>
      <c r="AG1569" s="13"/>
      <c r="AH1569" s="13"/>
      <c r="AI1569" s="13"/>
      <c r="AJ1569" s="13"/>
      <c r="AK1569" s="13"/>
      <c r="AL1569" s="13"/>
      <c r="AM1569" s="13"/>
      <c r="AN1569" s="30"/>
      <c r="AO1569" s="31"/>
      <c r="AP1569" s="39"/>
      <c r="AQ1569" s="39"/>
      <c r="AR1569" s="31"/>
      <c r="AS1569" s="39"/>
      <c r="AT1569" s="39"/>
      <c r="AU1569" s="39"/>
      <c r="AV1569" s="39"/>
      <c r="AW1569" s="39"/>
      <c r="AX1569" s="13"/>
      <c r="AY1569" s="13"/>
      <c r="AZ1569" s="13"/>
      <c r="BA1569" s="13"/>
      <c r="BB1569" s="291"/>
      <c r="BC1569" s="302"/>
      <c r="BI1569" s="287"/>
    </row>
    <row r="1570" spans="1:61" s="282" customFormat="1">
      <c r="A1570" s="31"/>
      <c r="B1570" s="31"/>
      <c r="C1570" s="166"/>
      <c r="D1570" s="261"/>
      <c r="E1570" s="261"/>
      <c r="F1570" s="261"/>
      <c r="G1570" s="261"/>
      <c r="H1570" s="261"/>
      <c r="I1570" s="261"/>
      <c r="J1570" s="261"/>
      <c r="K1570" s="261"/>
      <c r="L1570" s="33"/>
      <c r="M1570" s="261"/>
      <c r="N1570" s="638"/>
      <c r="O1570" s="638"/>
      <c r="P1570" s="34"/>
      <c r="Q1570" s="35"/>
      <c r="R1570" s="36"/>
      <c r="S1570" s="37"/>
      <c r="T1570" s="21"/>
      <c r="U1570" s="495"/>
      <c r="V1570" s="38"/>
      <c r="W1570" s="21"/>
      <c r="X1570" s="21"/>
      <c r="Y1570" s="21"/>
      <c r="Z1570" s="779"/>
      <c r="AA1570" s="21"/>
      <c r="AB1570" s="30"/>
      <c r="AC1570" s="30"/>
      <c r="AD1570" s="30"/>
      <c r="AE1570" s="13"/>
      <c r="AF1570" s="13"/>
      <c r="AG1570" s="13"/>
      <c r="AH1570" s="13"/>
      <c r="AI1570" s="13"/>
      <c r="AJ1570" s="13"/>
      <c r="AK1570" s="13"/>
      <c r="AL1570" s="13"/>
      <c r="AM1570" s="13"/>
      <c r="AN1570" s="30"/>
      <c r="AO1570" s="31"/>
      <c r="AP1570" s="39"/>
      <c r="AQ1570" s="39"/>
      <c r="AR1570" s="31"/>
      <c r="AS1570" s="39"/>
      <c r="AT1570" s="39"/>
      <c r="AU1570" s="39"/>
      <c r="AV1570" s="39"/>
      <c r="AW1570" s="39"/>
      <c r="AX1570" s="13"/>
      <c r="AY1570" s="13"/>
      <c r="AZ1570" s="13"/>
      <c r="BA1570" s="13"/>
      <c r="BB1570" s="291"/>
      <c r="BC1570" s="302"/>
      <c r="BI1570" s="287"/>
    </row>
    <row r="1571" spans="1:61" s="282" customFormat="1">
      <c r="A1571" s="31"/>
      <c r="B1571" s="31"/>
      <c r="C1571" s="166"/>
      <c r="D1571" s="261"/>
      <c r="E1571" s="261"/>
      <c r="F1571" s="261"/>
      <c r="G1571" s="261"/>
      <c r="H1571" s="261"/>
      <c r="I1571" s="261"/>
      <c r="J1571" s="261"/>
      <c r="K1571" s="261"/>
      <c r="L1571" s="33"/>
      <c r="M1571" s="261"/>
      <c r="N1571" s="638"/>
      <c r="O1571" s="638"/>
      <c r="P1571" s="34"/>
      <c r="Q1571" s="35"/>
      <c r="R1571" s="36"/>
      <c r="S1571" s="37"/>
      <c r="T1571" s="21"/>
      <c r="U1571" s="495"/>
      <c r="V1571" s="38"/>
      <c r="W1571" s="21"/>
      <c r="X1571" s="21"/>
      <c r="Y1571" s="21"/>
      <c r="Z1571" s="779"/>
      <c r="AA1571" s="21"/>
      <c r="AB1571" s="30"/>
      <c r="AC1571" s="30"/>
      <c r="AD1571" s="30"/>
      <c r="AE1571" s="13"/>
      <c r="AF1571" s="13"/>
      <c r="AG1571" s="13"/>
      <c r="AH1571" s="13"/>
      <c r="AI1571" s="13"/>
      <c r="AJ1571" s="13"/>
      <c r="AK1571" s="13"/>
      <c r="AL1571" s="13"/>
      <c r="AM1571" s="13"/>
      <c r="AN1571" s="30"/>
      <c r="AO1571" s="31"/>
      <c r="AP1571" s="39"/>
      <c r="AQ1571" s="39"/>
      <c r="AR1571" s="31"/>
      <c r="AS1571" s="39"/>
      <c r="AT1571" s="39"/>
      <c r="AU1571" s="39"/>
      <c r="AV1571" s="39"/>
      <c r="AW1571" s="39"/>
      <c r="AX1571" s="13"/>
      <c r="AY1571" s="13"/>
      <c r="AZ1571" s="13"/>
      <c r="BA1571" s="13"/>
      <c r="BB1571" s="291"/>
      <c r="BC1571" s="302"/>
      <c r="BI1571" s="287"/>
    </row>
    <row r="1572" spans="1:61" s="282" customFormat="1">
      <c r="A1572" s="31"/>
      <c r="B1572" s="31"/>
      <c r="C1572" s="166"/>
      <c r="D1572" s="261"/>
      <c r="E1572" s="261"/>
      <c r="F1572" s="261"/>
      <c r="G1572" s="261"/>
      <c r="H1572" s="261"/>
      <c r="I1572" s="261"/>
      <c r="J1572" s="261"/>
      <c r="K1572" s="261"/>
      <c r="L1572" s="33"/>
      <c r="M1572" s="261"/>
      <c r="N1572" s="638"/>
      <c r="O1572" s="638"/>
      <c r="P1572" s="34"/>
      <c r="Q1572" s="35"/>
      <c r="R1572" s="36"/>
      <c r="S1572" s="37"/>
      <c r="T1572" s="21"/>
      <c r="U1572" s="495"/>
      <c r="V1572" s="38"/>
      <c r="W1572" s="21"/>
      <c r="X1572" s="21"/>
      <c r="Y1572" s="21"/>
      <c r="Z1572" s="779"/>
      <c r="AA1572" s="21"/>
      <c r="AB1572" s="30"/>
      <c r="AC1572" s="30"/>
      <c r="AD1572" s="30"/>
      <c r="AE1572" s="13"/>
      <c r="AF1572" s="13"/>
      <c r="AG1572" s="13"/>
      <c r="AH1572" s="13"/>
      <c r="AI1572" s="13"/>
      <c r="AJ1572" s="13"/>
      <c r="AK1572" s="13"/>
      <c r="AL1572" s="13"/>
      <c r="AM1572" s="13"/>
      <c r="AN1572" s="30"/>
      <c r="AO1572" s="31"/>
      <c r="AP1572" s="39"/>
      <c r="AQ1572" s="39"/>
      <c r="AR1572" s="31"/>
      <c r="AS1572" s="39"/>
      <c r="AT1572" s="39"/>
      <c r="AU1572" s="39"/>
      <c r="AV1572" s="39"/>
      <c r="AW1572" s="39"/>
      <c r="AX1572" s="13"/>
      <c r="AY1572" s="13"/>
      <c r="AZ1572" s="13"/>
      <c r="BA1572" s="13"/>
      <c r="BB1572" s="291"/>
      <c r="BC1572" s="302"/>
      <c r="BI1572" s="287"/>
    </row>
    <row r="1573" spans="1:61" s="282" customFormat="1">
      <c r="A1573" s="31"/>
      <c r="B1573" s="31"/>
      <c r="C1573" s="166"/>
      <c r="D1573" s="261"/>
      <c r="E1573" s="261"/>
      <c r="F1573" s="261"/>
      <c r="G1573" s="261"/>
      <c r="H1573" s="261"/>
      <c r="I1573" s="261"/>
      <c r="J1573" s="261"/>
      <c r="K1573" s="261"/>
      <c r="L1573" s="33"/>
      <c r="M1573" s="261"/>
      <c r="N1573" s="638"/>
      <c r="O1573" s="638"/>
      <c r="P1573" s="34"/>
      <c r="Q1573" s="35"/>
      <c r="R1573" s="36"/>
      <c r="S1573" s="37"/>
      <c r="T1573" s="21"/>
      <c r="U1573" s="495"/>
      <c r="V1573" s="38"/>
      <c r="W1573" s="21"/>
      <c r="X1573" s="21"/>
      <c r="Y1573" s="21"/>
      <c r="Z1573" s="779"/>
      <c r="AA1573" s="21"/>
      <c r="AB1573" s="30"/>
      <c r="AC1573" s="30"/>
      <c r="AD1573" s="30"/>
      <c r="AE1573" s="13"/>
      <c r="AF1573" s="13"/>
      <c r="AG1573" s="13"/>
      <c r="AH1573" s="13"/>
      <c r="AI1573" s="13"/>
      <c r="AJ1573" s="13"/>
      <c r="AK1573" s="13"/>
      <c r="AL1573" s="13"/>
      <c r="AM1573" s="13"/>
      <c r="AN1573" s="30"/>
      <c r="AO1573" s="31"/>
      <c r="AP1573" s="39"/>
      <c r="AQ1573" s="39"/>
      <c r="AR1573" s="31"/>
      <c r="AS1573" s="39"/>
      <c r="AT1573" s="39"/>
      <c r="AU1573" s="39"/>
      <c r="AV1573" s="39"/>
      <c r="AW1573" s="39"/>
      <c r="AX1573" s="13"/>
      <c r="AY1573" s="13"/>
      <c r="AZ1573" s="13"/>
      <c r="BA1573" s="13"/>
      <c r="BB1573" s="291"/>
      <c r="BC1573" s="302"/>
      <c r="BI1573" s="287"/>
    </row>
    <row r="1574" spans="1:61" s="282" customFormat="1">
      <c r="A1574" s="31"/>
      <c r="B1574" s="31"/>
      <c r="C1574" s="166"/>
      <c r="D1574" s="261"/>
      <c r="E1574" s="261"/>
      <c r="F1574" s="261"/>
      <c r="G1574" s="261"/>
      <c r="H1574" s="261"/>
      <c r="I1574" s="261"/>
      <c r="J1574" s="261"/>
      <c r="K1574" s="261"/>
      <c r="L1574" s="33"/>
      <c r="M1574" s="261"/>
      <c r="N1574" s="638"/>
      <c r="O1574" s="638"/>
      <c r="P1574" s="34"/>
      <c r="Q1574" s="35"/>
      <c r="R1574" s="36"/>
      <c r="S1574" s="37"/>
      <c r="T1574" s="21"/>
      <c r="U1574" s="495"/>
      <c r="V1574" s="38"/>
      <c r="W1574" s="21"/>
      <c r="X1574" s="21"/>
      <c r="Y1574" s="21"/>
      <c r="Z1574" s="779"/>
      <c r="AA1574" s="21"/>
      <c r="AB1574" s="30"/>
      <c r="AC1574" s="30"/>
      <c r="AD1574" s="30"/>
      <c r="AE1574" s="13"/>
      <c r="AF1574" s="13"/>
      <c r="AG1574" s="13"/>
      <c r="AH1574" s="13"/>
      <c r="AI1574" s="13"/>
      <c r="AJ1574" s="13"/>
      <c r="AK1574" s="13"/>
      <c r="AL1574" s="13"/>
      <c r="AM1574" s="13"/>
      <c r="AN1574" s="30"/>
      <c r="AO1574" s="31"/>
      <c r="AP1574" s="39"/>
      <c r="AQ1574" s="39"/>
      <c r="AR1574" s="31"/>
      <c r="AS1574" s="39"/>
      <c r="AT1574" s="39"/>
      <c r="AU1574" s="39"/>
      <c r="AV1574" s="39"/>
      <c r="AW1574" s="39"/>
      <c r="AX1574" s="13"/>
      <c r="AY1574" s="13"/>
      <c r="AZ1574" s="13"/>
      <c r="BA1574" s="13"/>
      <c r="BB1574" s="291"/>
      <c r="BC1574" s="302"/>
      <c r="BI1574" s="287"/>
    </row>
    <row r="1575" spans="1:61" s="282" customFormat="1">
      <c r="A1575" s="31"/>
      <c r="B1575" s="31"/>
      <c r="C1575" s="166"/>
      <c r="D1575" s="261"/>
      <c r="E1575" s="261"/>
      <c r="F1575" s="261"/>
      <c r="G1575" s="261"/>
      <c r="H1575" s="261"/>
      <c r="I1575" s="261"/>
      <c r="J1575" s="261"/>
      <c r="K1575" s="261"/>
      <c r="L1575" s="33"/>
      <c r="M1575" s="261"/>
      <c r="N1575" s="638"/>
      <c r="O1575" s="638"/>
      <c r="P1575" s="34"/>
      <c r="Q1575" s="35"/>
      <c r="R1575" s="36"/>
      <c r="S1575" s="37"/>
      <c r="T1575" s="21"/>
      <c r="U1575" s="495"/>
      <c r="V1575" s="38"/>
      <c r="W1575" s="21"/>
      <c r="X1575" s="21"/>
      <c r="Y1575" s="21"/>
      <c r="Z1575" s="779"/>
      <c r="AA1575" s="21"/>
      <c r="AB1575" s="30"/>
      <c r="AC1575" s="30"/>
      <c r="AD1575" s="30"/>
      <c r="AE1575" s="13"/>
      <c r="AF1575" s="13"/>
      <c r="AG1575" s="13"/>
      <c r="AH1575" s="13"/>
      <c r="AI1575" s="13"/>
      <c r="AJ1575" s="13"/>
      <c r="AK1575" s="13"/>
      <c r="AL1575" s="13"/>
      <c r="AM1575" s="13"/>
      <c r="AN1575" s="30"/>
      <c r="AO1575" s="31"/>
      <c r="AP1575" s="39"/>
      <c r="AQ1575" s="39"/>
      <c r="AR1575" s="31"/>
      <c r="AS1575" s="39"/>
      <c r="AT1575" s="39"/>
      <c r="AU1575" s="39"/>
      <c r="AV1575" s="39"/>
      <c r="AW1575" s="39"/>
      <c r="AX1575" s="13"/>
      <c r="AY1575" s="13"/>
      <c r="AZ1575" s="13"/>
      <c r="BA1575" s="13"/>
      <c r="BB1575" s="291"/>
      <c r="BC1575" s="302"/>
      <c r="BI1575" s="287"/>
    </row>
    <row r="1576" spans="1:61" s="282" customFormat="1">
      <c r="A1576" s="31"/>
      <c r="B1576" s="31"/>
      <c r="C1576" s="166"/>
      <c r="D1576" s="261"/>
      <c r="E1576" s="261"/>
      <c r="F1576" s="261"/>
      <c r="G1576" s="261"/>
      <c r="H1576" s="261"/>
      <c r="I1576" s="261"/>
      <c r="J1576" s="261"/>
      <c r="K1576" s="261"/>
      <c r="L1576" s="33"/>
      <c r="M1576" s="261"/>
      <c r="N1576" s="638"/>
      <c r="O1576" s="638"/>
      <c r="P1576" s="34"/>
      <c r="Q1576" s="35"/>
      <c r="R1576" s="36"/>
      <c r="S1576" s="37"/>
      <c r="T1576" s="21"/>
      <c r="U1576" s="495"/>
      <c r="V1576" s="38"/>
      <c r="W1576" s="21"/>
      <c r="X1576" s="21"/>
      <c r="Y1576" s="21"/>
      <c r="Z1576" s="779"/>
      <c r="AA1576" s="21"/>
      <c r="AB1576" s="30"/>
      <c r="AC1576" s="30"/>
      <c r="AD1576" s="30"/>
      <c r="AE1576" s="13"/>
      <c r="AF1576" s="13"/>
      <c r="AG1576" s="13"/>
      <c r="AH1576" s="13"/>
      <c r="AI1576" s="13"/>
      <c r="AJ1576" s="13"/>
      <c r="AK1576" s="13"/>
      <c r="AL1576" s="13"/>
      <c r="AM1576" s="13"/>
      <c r="AN1576" s="30"/>
      <c r="AO1576" s="31"/>
      <c r="AP1576" s="39"/>
      <c r="AQ1576" s="39"/>
      <c r="AR1576" s="31"/>
      <c r="AS1576" s="39"/>
      <c r="AT1576" s="39"/>
      <c r="AU1576" s="39"/>
      <c r="AV1576" s="39"/>
      <c r="AW1576" s="39"/>
      <c r="AX1576" s="13"/>
      <c r="AY1576" s="13"/>
      <c r="AZ1576" s="13"/>
      <c r="BA1576" s="13"/>
      <c r="BB1576" s="291"/>
      <c r="BC1576" s="302"/>
      <c r="BI1576" s="287"/>
    </row>
    <row r="1577" spans="1:61" s="282" customFormat="1">
      <c r="A1577" s="31"/>
      <c r="B1577" s="31"/>
      <c r="C1577" s="166"/>
      <c r="D1577" s="261"/>
      <c r="E1577" s="261"/>
      <c r="F1577" s="261"/>
      <c r="G1577" s="261"/>
      <c r="H1577" s="261"/>
      <c r="I1577" s="261"/>
      <c r="J1577" s="261"/>
      <c r="K1577" s="261"/>
      <c r="L1577" s="33"/>
      <c r="M1577" s="261"/>
      <c r="N1577" s="638"/>
      <c r="O1577" s="638"/>
      <c r="P1577" s="34"/>
      <c r="Q1577" s="35"/>
      <c r="R1577" s="36"/>
      <c r="S1577" s="37"/>
      <c r="T1577" s="21"/>
      <c r="U1577" s="495"/>
      <c r="V1577" s="38"/>
      <c r="W1577" s="21"/>
      <c r="X1577" s="21"/>
      <c r="Y1577" s="21"/>
      <c r="Z1577" s="779"/>
      <c r="AA1577" s="21"/>
      <c r="AB1577" s="30"/>
      <c r="AC1577" s="30"/>
      <c r="AD1577" s="30"/>
      <c r="AE1577" s="13"/>
      <c r="AF1577" s="13"/>
      <c r="AG1577" s="13"/>
      <c r="AH1577" s="13"/>
      <c r="AI1577" s="13"/>
      <c r="AJ1577" s="13"/>
      <c r="AK1577" s="13"/>
      <c r="AL1577" s="13"/>
      <c r="AM1577" s="13"/>
      <c r="AN1577" s="30"/>
      <c r="AO1577" s="31"/>
      <c r="AP1577" s="39"/>
      <c r="AQ1577" s="39"/>
      <c r="AR1577" s="31"/>
      <c r="AS1577" s="39"/>
      <c r="AT1577" s="39"/>
      <c r="AU1577" s="39"/>
      <c r="AV1577" s="39"/>
      <c r="AW1577" s="39"/>
      <c r="AX1577" s="13"/>
      <c r="AY1577" s="13"/>
      <c r="AZ1577" s="13"/>
      <c r="BA1577" s="13"/>
      <c r="BB1577" s="291"/>
      <c r="BC1577" s="302"/>
      <c r="BI1577" s="287"/>
    </row>
    <row r="1578" spans="1:61" s="282" customFormat="1">
      <c r="A1578" s="31"/>
      <c r="B1578" s="31"/>
      <c r="C1578" s="166"/>
      <c r="D1578" s="261"/>
      <c r="E1578" s="261"/>
      <c r="F1578" s="261"/>
      <c r="G1578" s="261"/>
      <c r="H1578" s="261"/>
      <c r="I1578" s="261"/>
      <c r="J1578" s="261"/>
      <c r="K1578" s="261"/>
      <c r="L1578" s="33"/>
      <c r="M1578" s="261"/>
      <c r="N1578" s="638"/>
      <c r="O1578" s="638"/>
      <c r="P1578" s="34"/>
      <c r="Q1578" s="35"/>
      <c r="R1578" s="36"/>
      <c r="S1578" s="37"/>
      <c r="T1578" s="21"/>
      <c r="U1578" s="495"/>
      <c r="V1578" s="38"/>
      <c r="W1578" s="21"/>
      <c r="X1578" s="21"/>
      <c r="Y1578" s="21"/>
      <c r="Z1578" s="779"/>
      <c r="AA1578" s="21"/>
      <c r="AB1578" s="30"/>
      <c r="AC1578" s="30"/>
      <c r="AD1578" s="30"/>
      <c r="AE1578" s="13"/>
      <c r="AF1578" s="13"/>
      <c r="AG1578" s="13"/>
      <c r="AH1578" s="13"/>
      <c r="AI1578" s="13"/>
      <c r="AJ1578" s="13"/>
      <c r="AK1578" s="13"/>
      <c r="AL1578" s="13"/>
      <c r="AM1578" s="13"/>
      <c r="AN1578" s="30"/>
      <c r="AO1578" s="31"/>
      <c r="AP1578" s="39"/>
      <c r="AQ1578" s="39"/>
      <c r="AR1578" s="31"/>
      <c r="AS1578" s="39"/>
      <c r="AT1578" s="39"/>
      <c r="AU1578" s="39"/>
      <c r="AV1578" s="39"/>
      <c r="AW1578" s="39"/>
      <c r="AX1578" s="13"/>
      <c r="AY1578" s="13"/>
      <c r="AZ1578" s="13"/>
      <c r="BA1578" s="13"/>
      <c r="BB1578" s="291"/>
      <c r="BC1578" s="302"/>
      <c r="BI1578" s="287"/>
    </row>
    <row r="1579" spans="1:61" s="282" customFormat="1">
      <c r="A1579" s="31"/>
      <c r="B1579" s="31"/>
      <c r="C1579" s="166"/>
      <c r="D1579" s="261"/>
      <c r="E1579" s="261"/>
      <c r="F1579" s="261"/>
      <c r="G1579" s="261"/>
      <c r="H1579" s="261"/>
      <c r="I1579" s="261"/>
      <c r="J1579" s="261"/>
      <c r="K1579" s="261"/>
      <c r="L1579" s="33"/>
      <c r="M1579" s="261"/>
      <c r="N1579" s="638"/>
      <c r="O1579" s="638"/>
      <c r="P1579" s="34"/>
      <c r="Q1579" s="35"/>
      <c r="R1579" s="36"/>
      <c r="S1579" s="37"/>
      <c r="T1579" s="21"/>
      <c r="U1579" s="495"/>
      <c r="V1579" s="38"/>
      <c r="W1579" s="21"/>
      <c r="X1579" s="21"/>
      <c r="Y1579" s="21"/>
      <c r="Z1579" s="779"/>
      <c r="AA1579" s="21"/>
      <c r="AB1579" s="30"/>
      <c r="AC1579" s="30"/>
      <c r="AD1579" s="30"/>
      <c r="AE1579" s="13"/>
      <c r="AF1579" s="13"/>
      <c r="AG1579" s="13"/>
      <c r="AH1579" s="13"/>
      <c r="AI1579" s="13"/>
      <c r="AJ1579" s="13"/>
      <c r="AK1579" s="13"/>
      <c r="AL1579" s="13"/>
      <c r="AM1579" s="13"/>
      <c r="AN1579" s="30"/>
      <c r="AO1579" s="31"/>
      <c r="AP1579" s="39"/>
      <c r="AQ1579" s="39"/>
      <c r="AR1579" s="31"/>
      <c r="AS1579" s="39"/>
      <c r="AT1579" s="39"/>
      <c r="AU1579" s="39"/>
      <c r="AV1579" s="39"/>
      <c r="AW1579" s="39"/>
      <c r="AX1579" s="13"/>
      <c r="AY1579" s="13"/>
      <c r="AZ1579" s="13"/>
      <c r="BA1579" s="13"/>
      <c r="BB1579" s="291"/>
      <c r="BC1579" s="302"/>
      <c r="BI1579" s="287"/>
    </row>
    <row r="1580" spans="1:61" s="282" customFormat="1">
      <c r="A1580" s="31"/>
      <c r="B1580" s="31"/>
      <c r="C1580" s="166"/>
      <c r="D1580" s="261"/>
      <c r="E1580" s="261"/>
      <c r="F1580" s="261"/>
      <c r="G1580" s="261"/>
      <c r="H1580" s="261"/>
      <c r="I1580" s="261"/>
      <c r="J1580" s="261"/>
      <c r="K1580" s="261"/>
      <c r="L1580" s="33"/>
      <c r="M1580" s="261"/>
      <c r="N1580" s="638"/>
      <c r="O1580" s="638"/>
      <c r="P1580" s="34"/>
      <c r="Q1580" s="35"/>
      <c r="R1580" s="36"/>
      <c r="S1580" s="37"/>
      <c r="T1580" s="21"/>
      <c r="U1580" s="495"/>
      <c r="V1580" s="38"/>
      <c r="W1580" s="21"/>
      <c r="X1580" s="21"/>
      <c r="Y1580" s="21"/>
      <c r="Z1580" s="779"/>
      <c r="AA1580" s="21"/>
      <c r="AB1580" s="30"/>
      <c r="AC1580" s="30"/>
      <c r="AD1580" s="30"/>
      <c r="AE1580" s="13"/>
      <c r="AF1580" s="13"/>
      <c r="AG1580" s="13"/>
      <c r="AH1580" s="13"/>
      <c r="AI1580" s="13"/>
      <c r="AJ1580" s="13"/>
      <c r="AK1580" s="13"/>
      <c r="AL1580" s="13"/>
      <c r="AM1580" s="13"/>
      <c r="AN1580" s="30"/>
      <c r="AO1580" s="31"/>
      <c r="AP1580" s="39"/>
      <c r="AQ1580" s="39"/>
      <c r="AR1580" s="31"/>
      <c r="AS1580" s="39"/>
      <c r="AT1580" s="39"/>
      <c r="AU1580" s="39"/>
      <c r="AV1580" s="39"/>
      <c r="AW1580" s="39"/>
      <c r="AX1580" s="13"/>
      <c r="AY1580" s="13"/>
      <c r="AZ1580" s="13"/>
      <c r="BA1580" s="13"/>
      <c r="BB1580" s="291"/>
      <c r="BC1580" s="302"/>
      <c r="BI1580" s="287"/>
    </row>
    <row r="1581" spans="1:61" s="282" customFormat="1">
      <c r="A1581" s="31"/>
      <c r="B1581" s="31"/>
      <c r="C1581" s="166"/>
      <c r="D1581" s="261"/>
      <c r="E1581" s="261"/>
      <c r="F1581" s="261"/>
      <c r="G1581" s="261"/>
      <c r="H1581" s="261"/>
      <c r="I1581" s="261"/>
      <c r="J1581" s="261"/>
      <c r="K1581" s="261"/>
      <c r="L1581" s="33"/>
      <c r="M1581" s="261"/>
      <c r="N1581" s="638"/>
      <c r="O1581" s="638"/>
      <c r="P1581" s="34"/>
      <c r="Q1581" s="35"/>
      <c r="R1581" s="36"/>
      <c r="S1581" s="37"/>
      <c r="T1581" s="21"/>
      <c r="U1581" s="495"/>
      <c r="V1581" s="38"/>
      <c r="W1581" s="21"/>
      <c r="X1581" s="21"/>
      <c r="Y1581" s="21"/>
      <c r="Z1581" s="779"/>
      <c r="AA1581" s="21"/>
      <c r="AB1581" s="30"/>
      <c r="AC1581" s="30"/>
      <c r="AD1581" s="30"/>
      <c r="AE1581" s="13"/>
      <c r="AF1581" s="13"/>
      <c r="AG1581" s="13"/>
      <c r="AH1581" s="13"/>
      <c r="AI1581" s="13"/>
      <c r="AJ1581" s="13"/>
      <c r="AK1581" s="13"/>
      <c r="AL1581" s="13"/>
      <c r="AM1581" s="13"/>
      <c r="AN1581" s="30"/>
      <c r="AO1581" s="31"/>
      <c r="AP1581" s="39"/>
      <c r="AQ1581" s="39"/>
      <c r="AR1581" s="31"/>
      <c r="AS1581" s="39"/>
      <c r="AT1581" s="39"/>
      <c r="AU1581" s="39"/>
      <c r="AV1581" s="39"/>
      <c r="AW1581" s="39"/>
      <c r="AX1581" s="13"/>
      <c r="AY1581" s="13"/>
      <c r="AZ1581" s="13"/>
      <c r="BA1581" s="13"/>
      <c r="BB1581" s="291"/>
      <c r="BC1581" s="302"/>
      <c r="BI1581" s="287"/>
    </row>
    <row r="1582" spans="1:61" s="282" customFormat="1">
      <c r="A1582" s="31"/>
      <c r="B1582" s="31"/>
      <c r="C1582" s="166"/>
      <c r="D1582" s="261"/>
      <c r="E1582" s="261"/>
      <c r="F1582" s="261"/>
      <c r="G1582" s="261"/>
      <c r="H1582" s="261"/>
      <c r="I1582" s="261"/>
      <c r="J1582" s="261"/>
      <c r="K1582" s="261"/>
      <c r="L1582" s="33"/>
      <c r="M1582" s="261"/>
      <c r="N1582" s="638"/>
      <c r="O1582" s="638"/>
      <c r="P1582" s="34"/>
      <c r="Q1582" s="35"/>
      <c r="R1582" s="36"/>
      <c r="S1582" s="37"/>
      <c r="T1582" s="21"/>
      <c r="U1582" s="495"/>
      <c r="V1582" s="38"/>
      <c r="W1582" s="21"/>
      <c r="X1582" s="21"/>
      <c r="Y1582" s="21"/>
      <c r="Z1582" s="779"/>
      <c r="AA1582" s="21"/>
      <c r="AB1582" s="30"/>
      <c r="AC1582" s="30"/>
      <c r="AD1582" s="30"/>
      <c r="AE1582" s="13"/>
      <c r="AF1582" s="13"/>
      <c r="AG1582" s="13"/>
      <c r="AH1582" s="13"/>
      <c r="AI1582" s="13"/>
      <c r="AJ1582" s="13"/>
      <c r="AK1582" s="13"/>
      <c r="AL1582" s="13"/>
      <c r="AM1582" s="13"/>
      <c r="AN1582" s="30"/>
      <c r="AO1582" s="31"/>
      <c r="AP1582" s="39"/>
      <c r="AQ1582" s="39"/>
      <c r="AR1582" s="31"/>
      <c r="AS1582" s="39"/>
      <c r="AT1582" s="39"/>
      <c r="AU1582" s="39"/>
      <c r="AV1582" s="39"/>
      <c r="AW1582" s="39"/>
      <c r="AX1582" s="13"/>
      <c r="AY1582" s="13"/>
      <c r="AZ1582" s="13"/>
      <c r="BA1582" s="13"/>
      <c r="BB1582" s="291"/>
      <c r="BC1582" s="302"/>
      <c r="BI1582" s="287"/>
    </row>
    <row r="1583" spans="1:61" s="282" customFormat="1">
      <c r="A1583" s="31"/>
      <c r="B1583" s="31"/>
      <c r="C1583" s="166"/>
      <c r="D1583" s="261"/>
      <c r="E1583" s="261"/>
      <c r="F1583" s="261"/>
      <c r="G1583" s="261"/>
      <c r="H1583" s="261"/>
      <c r="I1583" s="261"/>
      <c r="J1583" s="261"/>
      <c r="K1583" s="261"/>
      <c r="L1583" s="33"/>
      <c r="M1583" s="261"/>
      <c r="N1583" s="638"/>
      <c r="O1583" s="638"/>
      <c r="P1583" s="34"/>
      <c r="Q1583" s="35"/>
      <c r="R1583" s="36"/>
      <c r="S1583" s="37"/>
      <c r="T1583" s="21"/>
      <c r="U1583" s="495"/>
      <c r="V1583" s="38"/>
      <c r="W1583" s="21"/>
      <c r="X1583" s="21"/>
      <c r="Y1583" s="21"/>
      <c r="Z1583" s="779"/>
      <c r="AA1583" s="21"/>
      <c r="AB1583" s="30"/>
      <c r="AC1583" s="30"/>
      <c r="AD1583" s="30"/>
      <c r="AE1583" s="13"/>
      <c r="AF1583" s="13"/>
      <c r="AG1583" s="13"/>
      <c r="AH1583" s="13"/>
      <c r="AI1583" s="13"/>
      <c r="AJ1583" s="13"/>
      <c r="AK1583" s="13"/>
      <c r="AL1583" s="13"/>
      <c r="AM1583" s="13"/>
      <c r="AN1583" s="30"/>
      <c r="AO1583" s="31"/>
      <c r="AP1583" s="39"/>
      <c r="AQ1583" s="39"/>
      <c r="AR1583" s="31"/>
      <c r="AS1583" s="39"/>
      <c r="AT1583" s="39"/>
      <c r="AU1583" s="39"/>
      <c r="AV1583" s="39"/>
      <c r="AW1583" s="39"/>
      <c r="AX1583" s="13"/>
      <c r="AY1583" s="13"/>
      <c r="AZ1583" s="13"/>
      <c r="BA1583" s="13"/>
      <c r="BB1583" s="291"/>
      <c r="BC1583" s="302"/>
      <c r="BI1583" s="287"/>
    </row>
    <row r="1584" spans="1:61" s="282" customFormat="1">
      <c r="A1584" s="31"/>
      <c r="B1584" s="31"/>
      <c r="C1584" s="166"/>
      <c r="D1584" s="261"/>
      <c r="E1584" s="261"/>
      <c r="F1584" s="261"/>
      <c r="G1584" s="261"/>
      <c r="H1584" s="261"/>
      <c r="I1584" s="261"/>
      <c r="J1584" s="261"/>
      <c r="K1584" s="261"/>
      <c r="L1584" s="33"/>
      <c r="M1584" s="261"/>
      <c r="N1584" s="638"/>
      <c r="O1584" s="638"/>
      <c r="P1584" s="34"/>
      <c r="Q1584" s="35"/>
      <c r="R1584" s="36"/>
      <c r="S1584" s="37"/>
      <c r="T1584" s="21"/>
      <c r="U1584" s="495"/>
      <c r="V1584" s="38"/>
      <c r="W1584" s="21"/>
      <c r="X1584" s="21"/>
      <c r="Y1584" s="21"/>
      <c r="Z1584" s="779"/>
      <c r="AA1584" s="21"/>
      <c r="AB1584" s="30"/>
      <c r="AC1584" s="30"/>
      <c r="AD1584" s="30"/>
      <c r="AE1584" s="13"/>
      <c r="AF1584" s="13"/>
      <c r="AG1584" s="13"/>
      <c r="AH1584" s="13"/>
      <c r="AI1584" s="13"/>
      <c r="AJ1584" s="13"/>
      <c r="AK1584" s="13"/>
      <c r="AL1584" s="13"/>
      <c r="AM1584" s="13"/>
      <c r="AN1584" s="30"/>
      <c r="AO1584" s="31"/>
      <c r="AP1584" s="39"/>
      <c r="AQ1584" s="39"/>
      <c r="AR1584" s="31"/>
      <c r="AS1584" s="39"/>
      <c r="AT1584" s="39"/>
      <c r="AU1584" s="39"/>
      <c r="AV1584" s="39"/>
      <c r="AW1584" s="39"/>
      <c r="AX1584" s="13"/>
      <c r="AY1584" s="13"/>
      <c r="AZ1584" s="13"/>
      <c r="BA1584" s="13"/>
      <c r="BB1584" s="291"/>
      <c r="BC1584" s="302"/>
      <c r="BI1584" s="287"/>
    </row>
    <row r="1585" spans="1:61" s="282" customFormat="1">
      <c r="A1585" s="31"/>
      <c r="B1585" s="31"/>
      <c r="C1585" s="166"/>
      <c r="D1585" s="261"/>
      <c r="E1585" s="261"/>
      <c r="F1585" s="261"/>
      <c r="G1585" s="261"/>
      <c r="H1585" s="261"/>
      <c r="I1585" s="261"/>
      <c r="J1585" s="261"/>
      <c r="K1585" s="261"/>
      <c r="L1585" s="33"/>
      <c r="M1585" s="261"/>
      <c r="N1585" s="638"/>
      <c r="O1585" s="638"/>
      <c r="P1585" s="34"/>
      <c r="Q1585" s="35"/>
      <c r="R1585" s="36"/>
      <c r="S1585" s="37"/>
      <c r="T1585" s="21"/>
      <c r="U1585" s="495"/>
      <c r="V1585" s="38"/>
      <c r="W1585" s="21"/>
      <c r="X1585" s="21"/>
      <c r="Y1585" s="21"/>
      <c r="Z1585" s="779"/>
      <c r="AA1585" s="21"/>
      <c r="AB1585" s="30"/>
      <c r="AC1585" s="30"/>
      <c r="AD1585" s="30"/>
      <c r="AE1585" s="13"/>
      <c r="AF1585" s="13"/>
      <c r="AG1585" s="13"/>
      <c r="AH1585" s="13"/>
      <c r="AI1585" s="13"/>
      <c r="AJ1585" s="13"/>
      <c r="AK1585" s="13"/>
      <c r="AL1585" s="13"/>
      <c r="AM1585" s="13"/>
      <c r="AN1585" s="30"/>
      <c r="AO1585" s="31"/>
      <c r="AP1585" s="39"/>
      <c r="AQ1585" s="39"/>
      <c r="AR1585" s="31"/>
      <c r="AS1585" s="39"/>
      <c r="AT1585" s="39"/>
      <c r="AU1585" s="39"/>
      <c r="AV1585" s="39"/>
      <c r="AW1585" s="39"/>
      <c r="AX1585" s="13"/>
      <c r="AY1585" s="13"/>
      <c r="AZ1585" s="13"/>
      <c r="BA1585" s="13"/>
      <c r="BB1585" s="291"/>
      <c r="BC1585" s="302"/>
      <c r="BI1585" s="287"/>
    </row>
    <row r="1586" spans="1:61" s="282" customFormat="1">
      <c r="A1586" s="31"/>
      <c r="B1586" s="31"/>
      <c r="C1586" s="166"/>
      <c r="D1586" s="261"/>
      <c r="E1586" s="261"/>
      <c r="F1586" s="261"/>
      <c r="G1586" s="261"/>
      <c r="H1586" s="261"/>
      <c r="I1586" s="261"/>
      <c r="J1586" s="261"/>
      <c r="K1586" s="261"/>
      <c r="L1586" s="33"/>
      <c r="M1586" s="261"/>
      <c r="N1586" s="638"/>
      <c r="O1586" s="638"/>
      <c r="P1586" s="34"/>
      <c r="Q1586" s="35"/>
      <c r="R1586" s="36"/>
      <c r="S1586" s="37"/>
      <c r="T1586" s="21"/>
      <c r="U1586" s="495"/>
      <c r="V1586" s="38"/>
      <c r="W1586" s="21"/>
      <c r="X1586" s="21"/>
      <c r="Y1586" s="21"/>
      <c r="Z1586" s="779"/>
      <c r="AA1586" s="21"/>
      <c r="AB1586" s="30"/>
      <c r="AC1586" s="30"/>
      <c r="AD1586" s="30"/>
      <c r="AE1586" s="13"/>
      <c r="AF1586" s="13"/>
      <c r="AG1586" s="13"/>
      <c r="AH1586" s="13"/>
      <c r="AI1586" s="13"/>
      <c r="AJ1586" s="13"/>
      <c r="AK1586" s="13"/>
      <c r="AL1586" s="13"/>
      <c r="AM1586" s="13"/>
      <c r="AN1586" s="30"/>
      <c r="AO1586" s="31"/>
      <c r="AP1586" s="39"/>
      <c r="AQ1586" s="39"/>
      <c r="AR1586" s="31"/>
      <c r="AS1586" s="39"/>
      <c r="AT1586" s="39"/>
      <c r="AU1586" s="39"/>
      <c r="AV1586" s="39"/>
      <c r="AW1586" s="39"/>
      <c r="AX1586" s="13"/>
      <c r="AY1586" s="13"/>
      <c r="AZ1586" s="13"/>
      <c r="BA1586" s="13"/>
      <c r="BB1586" s="291"/>
      <c r="BC1586" s="302"/>
      <c r="BI1586" s="287"/>
    </row>
    <row r="1587" spans="1:61" s="282" customFormat="1">
      <c r="A1587" s="31"/>
      <c r="B1587" s="31"/>
      <c r="C1587" s="166"/>
      <c r="D1587" s="261"/>
      <c r="E1587" s="261"/>
      <c r="F1587" s="261"/>
      <c r="G1587" s="261"/>
      <c r="H1587" s="261"/>
      <c r="I1587" s="261"/>
      <c r="J1587" s="261"/>
      <c r="K1587" s="261"/>
      <c r="L1587" s="33"/>
      <c r="M1587" s="261"/>
      <c r="N1587" s="638"/>
      <c r="O1587" s="638"/>
      <c r="P1587" s="34"/>
      <c r="Q1587" s="35"/>
      <c r="R1587" s="36"/>
      <c r="S1587" s="37"/>
      <c r="T1587" s="21"/>
      <c r="U1587" s="495"/>
      <c r="V1587" s="38"/>
      <c r="W1587" s="21"/>
      <c r="X1587" s="21"/>
      <c r="Y1587" s="21"/>
      <c r="Z1587" s="779"/>
      <c r="AA1587" s="21"/>
      <c r="AB1587" s="30"/>
      <c r="AC1587" s="30"/>
      <c r="AD1587" s="30"/>
      <c r="AE1587" s="13"/>
      <c r="AF1587" s="13"/>
      <c r="AG1587" s="13"/>
      <c r="AH1587" s="13"/>
      <c r="AI1587" s="13"/>
      <c r="AJ1587" s="13"/>
      <c r="AK1587" s="13"/>
      <c r="AL1587" s="13"/>
      <c r="AM1587" s="13"/>
      <c r="AN1587" s="30"/>
      <c r="AO1587" s="31"/>
      <c r="AP1587" s="39"/>
      <c r="AQ1587" s="39"/>
      <c r="AR1587" s="31"/>
      <c r="AS1587" s="39"/>
      <c r="AT1587" s="39"/>
      <c r="AU1587" s="39"/>
      <c r="AV1587" s="39"/>
      <c r="AW1587" s="39"/>
      <c r="AX1587" s="13"/>
      <c r="AY1587" s="13"/>
      <c r="AZ1587" s="13"/>
      <c r="BA1587" s="13"/>
      <c r="BB1587" s="291"/>
      <c r="BC1587" s="302"/>
      <c r="BI1587" s="287"/>
    </row>
    <row r="1588" spans="1:61" s="282" customFormat="1">
      <c r="A1588" s="31"/>
      <c r="B1588" s="31"/>
      <c r="C1588" s="166"/>
      <c r="D1588" s="261"/>
      <c r="E1588" s="261"/>
      <c r="F1588" s="261"/>
      <c r="G1588" s="261"/>
      <c r="H1588" s="261"/>
      <c r="I1588" s="261"/>
      <c r="J1588" s="261"/>
      <c r="K1588" s="261"/>
      <c r="L1588" s="33"/>
      <c r="M1588" s="261"/>
      <c r="N1588" s="638"/>
      <c r="O1588" s="638"/>
      <c r="P1588" s="34"/>
      <c r="Q1588" s="35"/>
      <c r="R1588" s="36"/>
      <c r="S1588" s="37"/>
      <c r="T1588" s="21"/>
      <c r="U1588" s="495"/>
      <c r="V1588" s="38"/>
      <c r="W1588" s="21"/>
      <c r="X1588" s="21"/>
      <c r="Y1588" s="21"/>
      <c r="Z1588" s="779"/>
      <c r="AA1588" s="21"/>
      <c r="AB1588" s="30"/>
      <c r="AC1588" s="30"/>
      <c r="AD1588" s="30"/>
      <c r="AE1588" s="13"/>
      <c r="AF1588" s="13"/>
      <c r="AG1588" s="13"/>
      <c r="AH1588" s="13"/>
      <c r="AI1588" s="13"/>
      <c r="AJ1588" s="13"/>
      <c r="AK1588" s="13"/>
      <c r="AL1588" s="13"/>
      <c r="AM1588" s="13"/>
      <c r="AN1588" s="30"/>
      <c r="AO1588" s="31"/>
      <c r="AP1588" s="39"/>
      <c r="AQ1588" s="39"/>
      <c r="AR1588" s="31"/>
      <c r="AS1588" s="39"/>
      <c r="AT1588" s="39"/>
      <c r="AU1588" s="39"/>
      <c r="AV1588" s="39"/>
      <c r="AW1588" s="39"/>
      <c r="AX1588" s="13"/>
      <c r="AY1588" s="13"/>
      <c r="AZ1588" s="13"/>
      <c r="BA1588" s="13"/>
      <c r="BB1588" s="291"/>
      <c r="BC1588" s="302"/>
      <c r="BI1588" s="287"/>
    </row>
    <row r="1589" spans="1:61" s="282" customFormat="1">
      <c r="A1589" s="31"/>
      <c r="B1589" s="31"/>
      <c r="C1589" s="166"/>
      <c r="D1589" s="261"/>
      <c r="E1589" s="261"/>
      <c r="F1589" s="261"/>
      <c r="G1589" s="261"/>
      <c r="H1589" s="261"/>
      <c r="I1589" s="261"/>
      <c r="J1589" s="261"/>
      <c r="K1589" s="261"/>
      <c r="L1589" s="33"/>
      <c r="M1589" s="261"/>
      <c r="N1589" s="638"/>
      <c r="O1589" s="638"/>
      <c r="P1589" s="34"/>
      <c r="Q1589" s="35"/>
      <c r="R1589" s="36"/>
      <c r="S1589" s="37"/>
      <c r="T1589" s="21"/>
      <c r="U1589" s="495"/>
      <c r="V1589" s="38"/>
      <c r="W1589" s="21"/>
      <c r="X1589" s="21"/>
      <c r="Y1589" s="21"/>
      <c r="Z1589" s="779"/>
      <c r="AA1589" s="21"/>
      <c r="AB1589" s="30"/>
      <c r="AC1589" s="30"/>
      <c r="AD1589" s="30"/>
      <c r="AE1589" s="13"/>
      <c r="AF1589" s="13"/>
      <c r="AG1589" s="13"/>
      <c r="AH1589" s="13"/>
      <c r="AI1589" s="13"/>
      <c r="AJ1589" s="13"/>
      <c r="AK1589" s="13"/>
      <c r="AL1589" s="13"/>
      <c r="AM1589" s="13"/>
      <c r="AN1589" s="30"/>
      <c r="AO1589" s="31"/>
      <c r="AP1589" s="39"/>
      <c r="AQ1589" s="39"/>
      <c r="AR1589" s="31"/>
      <c r="AS1589" s="39"/>
      <c r="AT1589" s="39"/>
      <c r="AU1589" s="39"/>
      <c r="AV1589" s="39"/>
      <c r="AW1589" s="39"/>
      <c r="AX1589" s="13"/>
      <c r="AY1589" s="13"/>
      <c r="AZ1589" s="13"/>
      <c r="BA1589" s="13"/>
      <c r="BB1589" s="291"/>
      <c r="BC1589" s="302"/>
      <c r="BI1589" s="287"/>
    </row>
    <row r="1590" spans="1:61" s="282" customFormat="1">
      <c r="A1590" s="31"/>
      <c r="B1590" s="31"/>
      <c r="C1590" s="166"/>
      <c r="D1590" s="261"/>
      <c r="E1590" s="261"/>
      <c r="F1590" s="261"/>
      <c r="G1590" s="261"/>
      <c r="H1590" s="261"/>
      <c r="I1590" s="261"/>
      <c r="J1590" s="261"/>
      <c r="K1590" s="261"/>
      <c r="L1590" s="33"/>
      <c r="M1590" s="261"/>
      <c r="N1590" s="638"/>
      <c r="O1590" s="638"/>
      <c r="P1590" s="34"/>
      <c r="Q1590" s="35"/>
      <c r="R1590" s="36"/>
      <c r="S1590" s="37"/>
      <c r="T1590" s="21"/>
      <c r="U1590" s="495"/>
      <c r="V1590" s="38"/>
      <c r="W1590" s="21"/>
      <c r="X1590" s="21"/>
      <c r="Y1590" s="21"/>
      <c r="Z1590" s="779"/>
      <c r="AA1590" s="21"/>
      <c r="AB1590" s="30"/>
      <c r="AC1590" s="30"/>
      <c r="AD1590" s="30"/>
      <c r="AE1590" s="13"/>
      <c r="AF1590" s="13"/>
      <c r="AG1590" s="13"/>
      <c r="AH1590" s="13"/>
      <c r="AI1590" s="13"/>
      <c r="AJ1590" s="13"/>
      <c r="AK1590" s="13"/>
      <c r="AL1590" s="13"/>
      <c r="AM1590" s="13"/>
      <c r="AN1590" s="30"/>
      <c r="AO1590" s="31"/>
      <c r="AP1590" s="39"/>
      <c r="AQ1590" s="39"/>
      <c r="AR1590" s="31"/>
      <c r="AS1590" s="39"/>
      <c r="AT1590" s="39"/>
      <c r="AU1590" s="39"/>
      <c r="AV1590" s="39"/>
      <c r="AW1590" s="39"/>
      <c r="AX1590" s="13"/>
      <c r="AY1590" s="13"/>
      <c r="AZ1590" s="13"/>
      <c r="BA1590" s="13"/>
      <c r="BB1590" s="291"/>
      <c r="BC1590" s="302"/>
      <c r="BI1590" s="287"/>
    </row>
    <row r="1591" spans="1:61" s="282" customFormat="1">
      <c r="A1591" s="31"/>
      <c r="B1591" s="31"/>
      <c r="C1591" s="166"/>
      <c r="D1591" s="261"/>
      <c r="E1591" s="261"/>
      <c r="F1591" s="261"/>
      <c r="G1591" s="261"/>
      <c r="H1591" s="261"/>
      <c r="I1591" s="261"/>
      <c r="J1591" s="261"/>
      <c r="K1591" s="261"/>
      <c r="L1591" s="33"/>
      <c r="M1591" s="261"/>
      <c r="N1591" s="638"/>
      <c r="O1591" s="638"/>
      <c r="P1591" s="34"/>
      <c r="Q1591" s="35"/>
      <c r="R1591" s="36"/>
      <c r="S1591" s="37"/>
      <c r="T1591" s="21"/>
      <c r="U1591" s="495"/>
      <c r="V1591" s="38"/>
      <c r="W1591" s="21"/>
      <c r="X1591" s="21"/>
      <c r="Y1591" s="21"/>
      <c r="Z1591" s="779"/>
      <c r="AA1591" s="21"/>
      <c r="AB1591" s="30"/>
      <c r="AC1591" s="30"/>
      <c r="AD1591" s="30"/>
      <c r="AE1591" s="13"/>
      <c r="AF1591" s="13"/>
      <c r="AG1591" s="13"/>
      <c r="AH1591" s="13"/>
      <c r="AI1591" s="13"/>
      <c r="AJ1591" s="13"/>
      <c r="AK1591" s="13"/>
      <c r="AL1591" s="13"/>
      <c r="AM1591" s="13"/>
      <c r="AN1591" s="30"/>
      <c r="AO1591" s="31"/>
      <c r="AP1591" s="39"/>
      <c r="AQ1591" s="39"/>
      <c r="AR1591" s="31"/>
      <c r="AS1591" s="39"/>
      <c r="AT1591" s="39"/>
      <c r="AU1591" s="39"/>
      <c r="AV1591" s="39"/>
      <c r="AW1591" s="39"/>
      <c r="AX1591" s="13"/>
      <c r="AY1591" s="13"/>
      <c r="AZ1591" s="13"/>
      <c r="BA1591" s="13"/>
      <c r="BB1591" s="291"/>
      <c r="BC1591" s="302"/>
      <c r="BI1591" s="287"/>
    </row>
    <row r="1592" spans="1:61" s="282" customFormat="1">
      <c r="A1592" s="31"/>
      <c r="B1592" s="31"/>
      <c r="C1592" s="166"/>
      <c r="D1592" s="261"/>
      <c r="E1592" s="261"/>
      <c r="F1592" s="261"/>
      <c r="G1592" s="261"/>
      <c r="H1592" s="261"/>
      <c r="I1592" s="261"/>
      <c r="J1592" s="261"/>
      <c r="K1592" s="261"/>
      <c r="L1592" s="33"/>
      <c r="M1592" s="261"/>
      <c r="N1592" s="638"/>
      <c r="O1592" s="638"/>
      <c r="P1592" s="34"/>
      <c r="Q1592" s="35"/>
      <c r="R1592" s="36"/>
      <c r="S1592" s="37"/>
      <c r="T1592" s="21"/>
      <c r="U1592" s="495"/>
      <c r="V1592" s="38"/>
      <c r="W1592" s="21"/>
      <c r="X1592" s="21"/>
      <c r="Y1592" s="21"/>
      <c r="Z1592" s="779"/>
      <c r="AA1592" s="21"/>
      <c r="AB1592" s="30"/>
      <c r="AC1592" s="30"/>
      <c r="AD1592" s="30"/>
      <c r="AE1592" s="13"/>
      <c r="AF1592" s="13"/>
      <c r="AG1592" s="13"/>
      <c r="AH1592" s="13"/>
      <c r="AI1592" s="13"/>
      <c r="AJ1592" s="13"/>
      <c r="AK1592" s="13"/>
      <c r="AL1592" s="13"/>
      <c r="AM1592" s="13"/>
      <c r="AN1592" s="30"/>
      <c r="AO1592" s="31"/>
      <c r="AP1592" s="39"/>
      <c r="AQ1592" s="39"/>
      <c r="AR1592" s="31"/>
      <c r="AS1592" s="39"/>
      <c r="AT1592" s="39"/>
      <c r="AU1592" s="39"/>
      <c r="AV1592" s="39"/>
      <c r="AW1592" s="39"/>
      <c r="AX1592" s="13"/>
      <c r="AY1592" s="13"/>
      <c r="AZ1592" s="13"/>
      <c r="BA1592" s="13"/>
      <c r="BB1592" s="291"/>
      <c r="BC1592" s="302"/>
      <c r="BI1592" s="287"/>
    </row>
    <row r="1593" spans="1:61" s="282" customFormat="1">
      <c r="A1593" s="31"/>
      <c r="B1593" s="31"/>
      <c r="C1593" s="166"/>
      <c r="D1593" s="261"/>
      <c r="E1593" s="261"/>
      <c r="F1593" s="261"/>
      <c r="G1593" s="261"/>
      <c r="H1593" s="261"/>
      <c r="I1593" s="261"/>
      <c r="J1593" s="261"/>
      <c r="K1593" s="261"/>
      <c r="L1593" s="33"/>
      <c r="M1593" s="261"/>
      <c r="N1593" s="638"/>
      <c r="O1593" s="638"/>
      <c r="P1593" s="34"/>
      <c r="Q1593" s="35"/>
      <c r="R1593" s="36"/>
      <c r="S1593" s="37"/>
      <c r="T1593" s="21"/>
      <c r="U1593" s="495"/>
      <c r="V1593" s="38"/>
      <c r="W1593" s="21"/>
      <c r="X1593" s="21"/>
      <c r="Y1593" s="21"/>
      <c r="Z1593" s="779"/>
      <c r="AA1593" s="21"/>
      <c r="AB1593" s="30"/>
      <c r="AC1593" s="30"/>
      <c r="AD1593" s="30"/>
      <c r="AE1593" s="13"/>
      <c r="AF1593" s="13"/>
      <c r="AG1593" s="13"/>
      <c r="AH1593" s="13"/>
      <c r="AI1593" s="13"/>
      <c r="AJ1593" s="13"/>
      <c r="AK1593" s="13"/>
      <c r="AL1593" s="13"/>
      <c r="AM1593" s="13"/>
      <c r="AN1593" s="30"/>
      <c r="AO1593" s="31"/>
      <c r="AP1593" s="39"/>
      <c r="AQ1593" s="39"/>
      <c r="AR1593" s="31"/>
      <c r="AS1593" s="39"/>
      <c r="AT1593" s="39"/>
      <c r="AU1593" s="39"/>
      <c r="AV1593" s="39"/>
      <c r="AW1593" s="39"/>
      <c r="AX1593" s="13"/>
      <c r="AY1593" s="13"/>
      <c r="AZ1593" s="13"/>
      <c r="BA1593" s="13"/>
      <c r="BB1593" s="291"/>
      <c r="BC1593" s="302"/>
      <c r="BI1593" s="287"/>
    </row>
    <row r="1594" spans="1:61" s="282" customFormat="1">
      <c r="A1594" s="31"/>
      <c r="B1594" s="31"/>
      <c r="C1594" s="166"/>
      <c r="D1594" s="261"/>
      <c r="E1594" s="261"/>
      <c r="F1594" s="261"/>
      <c r="G1594" s="261"/>
      <c r="H1594" s="261"/>
      <c r="I1594" s="261"/>
      <c r="J1594" s="261"/>
      <c r="K1594" s="261"/>
      <c r="L1594" s="33"/>
      <c r="M1594" s="261"/>
      <c r="N1594" s="638"/>
      <c r="O1594" s="638"/>
      <c r="P1594" s="34"/>
      <c r="Q1594" s="35"/>
      <c r="R1594" s="36"/>
      <c r="S1594" s="37"/>
      <c r="T1594" s="21"/>
      <c r="U1594" s="495"/>
      <c r="V1594" s="38"/>
      <c r="W1594" s="21"/>
      <c r="X1594" s="21"/>
      <c r="Y1594" s="21"/>
      <c r="Z1594" s="779"/>
      <c r="AA1594" s="21"/>
      <c r="AB1594" s="30"/>
      <c r="AC1594" s="30"/>
      <c r="AD1594" s="30"/>
      <c r="AE1594" s="13"/>
      <c r="AF1594" s="13"/>
      <c r="AG1594" s="13"/>
      <c r="AH1594" s="13"/>
      <c r="AI1594" s="13"/>
      <c r="AJ1594" s="13"/>
      <c r="AK1594" s="13"/>
      <c r="AL1594" s="13"/>
      <c r="AM1594" s="13"/>
      <c r="AN1594" s="30"/>
      <c r="AO1594" s="31"/>
      <c r="AP1594" s="39"/>
      <c r="AQ1594" s="39"/>
      <c r="AR1594" s="31"/>
      <c r="AS1594" s="39"/>
      <c r="AT1594" s="39"/>
      <c r="AU1594" s="39"/>
      <c r="AV1594" s="39"/>
      <c r="AW1594" s="39"/>
      <c r="AX1594" s="13"/>
      <c r="AY1594" s="13"/>
      <c r="AZ1594" s="13"/>
      <c r="BA1594" s="13"/>
      <c r="BB1594" s="291"/>
      <c r="BC1594" s="302"/>
      <c r="BI1594" s="287"/>
    </row>
    <row r="1595" spans="1:61" s="282" customFormat="1">
      <c r="A1595" s="31"/>
      <c r="B1595" s="31"/>
      <c r="C1595" s="166"/>
      <c r="D1595" s="261"/>
      <c r="E1595" s="261"/>
      <c r="F1595" s="261"/>
      <c r="G1595" s="261"/>
      <c r="H1595" s="261"/>
      <c r="I1595" s="261"/>
      <c r="J1595" s="261"/>
      <c r="K1595" s="261"/>
      <c r="L1595" s="33"/>
      <c r="M1595" s="261"/>
      <c r="N1595" s="638"/>
      <c r="O1595" s="638"/>
      <c r="P1595" s="34"/>
      <c r="Q1595" s="35"/>
      <c r="R1595" s="36"/>
      <c r="S1595" s="37"/>
      <c r="T1595" s="21"/>
      <c r="U1595" s="495"/>
      <c r="V1595" s="38"/>
      <c r="W1595" s="21"/>
      <c r="X1595" s="21"/>
      <c r="Y1595" s="21"/>
      <c r="Z1595" s="779"/>
      <c r="AA1595" s="21"/>
      <c r="AB1595" s="30"/>
      <c r="AC1595" s="30"/>
      <c r="AD1595" s="30"/>
      <c r="AE1595" s="13"/>
      <c r="AF1595" s="13"/>
      <c r="AG1595" s="13"/>
      <c r="AH1595" s="13"/>
      <c r="AI1595" s="13"/>
      <c r="AJ1595" s="13"/>
      <c r="AK1595" s="13"/>
      <c r="AL1595" s="13"/>
      <c r="AM1595" s="13"/>
      <c r="AN1595" s="30"/>
      <c r="AO1595" s="31"/>
      <c r="AP1595" s="39"/>
      <c r="AQ1595" s="39"/>
      <c r="AR1595" s="31"/>
      <c r="AS1595" s="39"/>
      <c r="AT1595" s="39"/>
      <c r="AU1595" s="39"/>
      <c r="AV1595" s="39"/>
      <c r="AW1595" s="39"/>
      <c r="AX1595" s="13"/>
      <c r="AY1595" s="13"/>
      <c r="AZ1595" s="13"/>
      <c r="BA1595" s="13"/>
      <c r="BB1595" s="291"/>
      <c r="BC1595" s="302"/>
      <c r="BI1595" s="287"/>
    </row>
    <row r="1596" spans="1:61" s="282" customFormat="1">
      <c r="A1596" s="31"/>
      <c r="B1596" s="31"/>
      <c r="C1596" s="166"/>
      <c r="D1596" s="261"/>
      <c r="E1596" s="261"/>
      <c r="F1596" s="261"/>
      <c r="G1596" s="261"/>
      <c r="H1596" s="261"/>
      <c r="I1596" s="261"/>
      <c r="J1596" s="261"/>
      <c r="K1596" s="261"/>
      <c r="L1596" s="33"/>
      <c r="M1596" s="261"/>
      <c r="N1596" s="638"/>
      <c r="O1596" s="638"/>
      <c r="P1596" s="34"/>
      <c r="Q1596" s="35"/>
      <c r="R1596" s="36"/>
      <c r="S1596" s="37"/>
      <c r="T1596" s="21"/>
      <c r="U1596" s="495"/>
      <c r="V1596" s="38"/>
      <c r="W1596" s="21"/>
      <c r="X1596" s="21"/>
      <c r="Y1596" s="21"/>
      <c r="Z1596" s="779"/>
      <c r="AA1596" s="21"/>
      <c r="AB1596" s="30"/>
      <c r="AC1596" s="30"/>
      <c r="AD1596" s="30"/>
      <c r="AE1596" s="13"/>
      <c r="AF1596" s="13"/>
      <c r="AG1596" s="13"/>
      <c r="AH1596" s="13"/>
      <c r="AI1596" s="13"/>
      <c r="AJ1596" s="13"/>
      <c r="AK1596" s="13"/>
      <c r="AL1596" s="13"/>
      <c r="AM1596" s="13"/>
      <c r="AN1596" s="30"/>
      <c r="AO1596" s="31"/>
      <c r="AP1596" s="39"/>
      <c r="AQ1596" s="39"/>
      <c r="AR1596" s="31"/>
      <c r="AS1596" s="39"/>
      <c r="AT1596" s="39"/>
      <c r="AU1596" s="39"/>
      <c r="AV1596" s="39"/>
      <c r="AW1596" s="39"/>
      <c r="AX1596" s="13"/>
      <c r="AY1596" s="13"/>
      <c r="AZ1596" s="13"/>
      <c r="BA1596" s="13"/>
      <c r="BB1596" s="291"/>
      <c r="BC1596" s="302"/>
      <c r="BI1596" s="287"/>
    </row>
    <row r="1597" spans="1:61" s="282" customFormat="1">
      <c r="A1597" s="31"/>
      <c r="B1597" s="31"/>
      <c r="C1597" s="166"/>
      <c r="D1597" s="261"/>
      <c r="E1597" s="261"/>
      <c r="F1597" s="261"/>
      <c r="G1597" s="261"/>
      <c r="H1597" s="261"/>
      <c r="I1597" s="261"/>
      <c r="J1597" s="261"/>
      <c r="K1597" s="261"/>
      <c r="L1597" s="33"/>
      <c r="M1597" s="261"/>
      <c r="N1597" s="638"/>
      <c r="O1597" s="638"/>
      <c r="P1597" s="34"/>
      <c r="Q1597" s="35"/>
      <c r="R1597" s="36"/>
      <c r="S1597" s="37"/>
      <c r="T1597" s="21"/>
      <c r="U1597" s="495"/>
      <c r="V1597" s="38"/>
      <c r="W1597" s="21"/>
      <c r="X1597" s="21"/>
      <c r="Y1597" s="21"/>
      <c r="Z1597" s="779"/>
      <c r="AA1597" s="21"/>
      <c r="AB1597" s="30"/>
      <c r="AC1597" s="30"/>
      <c r="AD1597" s="30"/>
      <c r="AE1597" s="13"/>
      <c r="AF1597" s="13"/>
      <c r="AG1597" s="13"/>
      <c r="AH1597" s="13"/>
      <c r="AI1597" s="13"/>
      <c r="AJ1597" s="13"/>
      <c r="AK1597" s="13"/>
      <c r="AL1597" s="13"/>
      <c r="AM1597" s="13"/>
      <c r="AN1597" s="30"/>
      <c r="AO1597" s="31"/>
      <c r="AP1597" s="39"/>
      <c r="AQ1597" s="39"/>
      <c r="AR1597" s="31"/>
      <c r="AS1597" s="39"/>
      <c r="AT1597" s="39"/>
      <c r="AU1597" s="39"/>
      <c r="AV1597" s="39"/>
      <c r="AW1597" s="39"/>
      <c r="AX1597" s="13"/>
      <c r="AY1597" s="13"/>
      <c r="AZ1597" s="13"/>
      <c r="BA1597" s="13"/>
      <c r="BB1597" s="291"/>
      <c r="BC1597" s="302"/>
      <c r="BI1597" s="287"/>
    </row>
    <row r="1598" spans="1:61" s="282" customFormat="1">
      <c r="A1598" s="31"/>
      <c r="B1598" s="31"/>
      <c r="C1598" s="166"/>
      <c r="D1598" s="261"/>
      <c r="E1598" s="261"/>
      <c r="F1598" s="261"/>
      <c r="G1598" s="261"/>
      <c r="H1598" s="261"/>
      <c r="I1598" s="261"/>
      <c r="J1598" s="261"/>
      <c r="K1598" s="261"/>
      <c r="L1598" s="33"/>
      <c r="M1598" s="261"/>
      <c r="N1598" s="638"/>
      <c r="O1598" s="638"/>
      <c r="P1598" s="34"/>
      <c r="Q1598" s="35"/>
      <c r="R1598" s="36"/>
      <c r="S1598" s="37"/>
      <c r="T1598" s="21"/>
      <c r="U1598" s="495"/>
      <c r="V1598" s="38"/>
      <c r="W1598" s="21"/>
      <c r="X1598" s="21"/>
      <c r="Y1598" s="21"/>
      <c r="Z1598" s="779"/>
      <c r="AA1598" s="21"/>
      <c r="AB1598" s="30"/>
      <c r="AC1598" s="30"/>
      <c r="AD1598" s="30"/>
      <c r="AE1598" s="13"/>
      <c r="AF1598" s="13"/>
      <c r="AG1598" s="13"/>
      <c r="AH1598" s="13"/>
      <c r="AI1598" s="13"/>
      <c r="AJ1598" s="13"/>
      <c r="AK1598" s="13"/>
      <c r="AL1598" s="13"/>
      <c r="AM1598" s="13"/>
      <c r="AN1598" s="30"/>
      <c r="AO1598" s="31"/>
      <c r="AP1598" s="39"/>
      <c r="AQ1598" s="39"/>
      <c r="AR1598" s="31"/>
      <c r="AS1598" s="39"/>
      <c r="AT1598" s="39"/>
      <c r="AU1598" s="39"/>
      <c r="AV1598" s="39"/>
      <c r="AW1598" s="39"/>
      <c r="AX1598" s="13"/>
      <c r="AY1598" s="13"/>
      <c r="AZ1598" s="13"/>
      <c r="BA1598" s="13"/>
      <c r="BB1598" s="291"/>
      <c r="BC1598" s="302"/>
      <c r="BI1598" s="287"/>
    </row>
    <row r="1599" spans="1:61" s="282" customFormat="1">
      <c r="A1599" s="31"/>
      <c r="B1599" s="31"/>
      <c r="C1599" s="166"/>
      <c r="D1599" s="261"/>
      <c r="E1599" s="261"/>
      <c r="F1599" s="261"/>
      <c r="G1599" s="261"/>
      <c r="H1599" s="261"/>
      <c r="I1599" s="261"/>
      <c r="J1599" s="261"/>
      <c r="K1599" s="261"/>
      <c r="L1599" s="33"/>
      <c r="M1599" s="261"/>
      <c r="N1599" s="638"/>
      <c r="O1599" s="638"/>
      <c r="P1599" s="34"/>
      <c r="Q1599" s="35"/>
      <c r="R1599" s="36"/>
      <c r="S1599" s="37"/>
      <c r="T1599" s="21"/>
      <c r="U1599" s="495"/>
      <c r="V1599" s="38"/>
      <c r="W1599" s="21"/>
      <c r="X1599" s="21"/>
      <c r="Y1599" s="21"/>
      <c r="Z1599" s="779"/>
      <c r="AA1599" s="21"/>
      <c r="AB1599" s="30"/>
      <c r="AC1599" s="30"/>
      <c r="AD1599" s="30"/>
      <c r="AE1599" s="13"/>
      <c r="AF1599" s="13"/>
      <c r="AG1599" s="13"/>
      <c r="AH1599" s="13"/>
      <c r="AI1599" s="13"/>
      <c r="AJ1599" s="13"/>
      <c r="AK1599" s="13"/>
      <c r="AL1599" s="13"/>
      <c r="AM1599" s="13"/>
      <c r="AN1599" s="30"/>
      <c r="AO1599" s="31"/>
      <c r="AP1599" s="39"/>
      <c r="AQ1599" s="39"/>
      <c r="AR1599" s="31"/>
      <c r="AS1599" s="39"/>
      <c r="AT1599" s="39"/>
      <c r="AU1599" s="39"/>
      <c r="AV1599" s="39"/>
      <c r="AW1599" s="39"/>
      <c r="AX1599" s="13"/>
      <c r="AY1599" s="13"/>
      <c r="AZ1599" s="13"/>
      <c r="BA1599" s="13"/>
      <c r="BB1599" s="291"/>
      <c r="BC1599" s="302"/>
      <c r="BI1599" s="287"/>
    </row>
    <row r="1600" spans="1:61" s="282" customFormat="1">
      <c r="A1600" s="31"/>
      <c r="B1600" s="31"/>
      <c r="C1600" s="166"/>
      <c r="D1600" s="261"/>
      <c r="E1600" s="261"/>
      <c r="F1600" s="261"/>
      <c r="G1600" s="261"/>
      <c r="H1600" s="261"/>
      <c r="I1600" s="261"/>
      <c r="J1600" s="261"/>
      <c r="K1600" s="261"/>
      <c r="L1600" s="33"/>
      <c r="M1600" s="261"/>
      <c r="N1600" s="638"/>
      <c r="O1600" s="638"/>
      <c r="P1600" s="34"/>
      <c r="Q1600" s="35"/>
      <c r="R1600" s="36"/>
      <c r="S1600" s="37"/>
      <c r="T1600" s="21"/>
      <c r="U1600" s="495"/>
      <c r="V1600" s="38"/>
      <c r="W1600" s="21"/>
      <c r="X1600" s="21"/>
      <c r="Y1600" s="21"/>
      <c r="Z1600" s="779"/>
      <c r="AA1600" s="21"/>
      <c r="AB1600" s="30"/>
      <c r="AC1600" s="30"/>
      <c r="AD1600" s="30"/>
      <c r="AE1600" s="13"/>
      <c r="AF1600" s="13"/>
      <c r="AG1600" s="13"/>
      <c r="AH1600" s="13"/>
      <c r="AI1600" s="13"/>
      <c r="AJ1600" s="13"/>
      <c r="AK1600" s="13"/>
      <c r="AL1600" s="13"/>
      <c r="AM1600" s="13"/>
      <c r="AN1600" s="30"/>
      <c r="AO1600" s="31"/>
      <c r="AP1600" s="39"/>
      <c r="AQ1600" s="39"/>
      <c r="AR1600" s="31"/>
      <c r="AS1600" s="39"/>
      <c r="AT1600" s="39"/>
      <c r="AU1600" s="39"/>
      <c r="AV1600" s="39"/>
      <c r="AW1600" s="39"/>
      <c r="AX1600" s="13"/>
      <c r="AY1600" s="13"/>
      <c r="AZ1600" s="13"/>
      <c r="BA1600" s="13"/>
      <c r="BB1600" s="291"/>
      <c r="BC1600" s="302"/>
      <c r="BI1600" s="287"/>
    </row>
    <row r="1601" spans="1:61" s="282" customFormat="1">
      <c r="A1601" s="31"/>
      <c r="B1601" s="31"/>
      <c r="C1601" s="166"/>
      <c r="D1601" s="261"/>
      <c r="E1601" s="261"/>
      <c r="F1601" s="261"/>
      <c r="G1601" s="261"/>
      <c r="H1601" s="261"/>
      <c r="I1601" s="261"/>
      <c r="J1601" s="261"/>
      <c r="K1601" s="261"/>
      <c r="L1601" s="33"/>
      <c r="M1601" s="261"/>
      <c r="N1601" s="638"/>
      <c r="O1601" s="638"/>
      <c r="P1601" s="34"/>
      <c r="Q1601" s="35"/>
      <c r="R1601" s="36"/>
      <c r="S1601" s="37"/>
      <c r="T1601" s="21"/>
      <c r="U1601" s="495"/>
      <c r="V1601" s="38"/>
      <c r="W1601" s="21"/>
      <c r="X1601" s="21"/>
      <c r="Y1601" s="21"/>
      <c r="Z1601" s="779"/>
      <c r="AA1601" s="21"/>
      <c r="AB1601" s="30"/>
      <c r="AC1601" s="30"/>
      <c r="AD1601" s="30"/>
      <c r="AE1601" s="13"/>
      <c r="AF1601" s="13"/>
      <c r="AG1601" s="13"/>
      <c r="AH1601" s="13"/>
      <c r="AI1601" s="13"/>
      <c r="AJ1601" s="13"/>
      <c r="AK1601" s="13"/>
      <c r="AL1601" s="13"/>
      <c r="AM1601" s="13"/>
      <c r="AN1601" s="30"/>
      <c r="AO1601" s="31"/>
      <c r="AP1601" s="39"/>
      <c r="AQ1601" s="39"/>
      <c r="AR1601" s="31"/>
      <c r="AS1601" s="39"/>
      <c r="AT1601" s="39"/>
      <c r="AU1601" s="39"/>
      <c r="AV1601" s="39"/>
      <c r="AW1601" s="39"/>
      <c r="AX1601" s="13"/>
      <c r="AY1601" s="13"/>
      <c r="AZ1601" s="13"/>
      <c r="BA1601" s="13"/>
      <c r="BB1601" s="291"/>
      <c r="BC1601" s="302"/>
      <c r="BI1601" s="287"/>
    </row>
    <row r="1602" spans="1:61" s="282" customFormat="1">
      <c r="A1602" s="31"/>
      <c r="B1602" s="31"/>
      <c r="C1602" s="166"/>
      <c r="D1602" s="261"/>
      <c r="E1602" s="261"/>
      <c r="F1602" s="261"/>
      <c r="G1602" s="261"/>
      <c r="H1602" s="261"/>
      <c r="I1602" s="261"/>
      <c r="J1602" s="261"/>
      <c r="K1602" s="261"/>
      <c r="L1602" s="33"/>
      <c r="M1602" s="261"/>
      <c r="N1602" s="638"/>
      <c r="O1602" s="638"/>
      <c r="P1602" s="34"/>
      <c r="Q1602" s="35"/>
      <c r="R1602" s="36"/>
      <c r="S1602" s="37"/>
      <c r="T1602" s="21"/>
      <c r="U1602" s="495"/>
      <c r="V1602" s="38"/>
      <c r="W1602" s="21"/>
      <c r="X1602" s="21"/>
      <c r="Y1602" s="21"/>
      <c r="Z1602" s="779"/>
      <c r="AA1602" s="21"/>
      <c r="AB1602" s="30"/>
      <c r="AC1602" s="30"/>
      <c r="AD1602" s="30"/>
      <c r="AE1602" s="13"/>
      <c r="AF1602" s="13"/>
      <c r="AG1602" s="13"/>
      <c r="AH1602" s="13"/>
      <c r="AI1602" s="13"/>
      <c r="AJ1602" s="13"/>
      <c r="AK1602" s="13"/>
      <c r="AL1602" s="13"/>
      <c r="AM1602" s="13"/>
      <c r="AN1602" s="30"/>
      <c r="AO1602" s="31"/>
      <c r="AP1602" s="39"/>
      <c r="AQ1602" s="39"/>
      <c r="AR1602" s="31"/>
      <c r="AS1602" s="39"/>
      <c r="AT1602" s="39"/>
      <c r="AU1602" s="39"/>
      <c r="AV1602" s="39"/>
      <c r="AW1602" s="39"/>
      <c r="AX1602" s="13"/>
      <c r="AY1602" s="13"/>
      <c r="AZ1602" s="13"/>
      <c r="BA1602" s="13"/>
      <c r="BB1602" s="291"/>
      <c r="BC1602" s="302"/>
      <c r="BI1602" s="287"/>
    </row>
    <row r="1603" spans="1:61" s="282" customFormat="1">
      <c r="A1603" s="31"/>
      <c r="B1603" s="31"/>
      <c r="C1603" s="166"/>
      <c r="D1603" s="261"/>
      <c r="E1603" s="261"/>
      <c r="F1603" s="261"/>
      <c r="G1603" s="261"/>
      <c r="H1603" s="261"/>
      <c r="I1603" s="261"/>
      <c r="J1603" s="261"/>
      <c r="K1603" s="261"/>
      <c r="L1603" s="33"/>
      <c r="M1603" s="261"/>
      <c r="N1603" s="638"/>
      <c r="O1603" s="638"/>
      <c r="P1603" s="34"/>
      <c r="Q1603" s="35"/>
      <c r="R1603" s="36"/>
      <c r="S1603" s="37"/>
      <c r="T1603" s="21"/>
      <c r="U1603" s="495"/>
      <c r="V1603" s="38"/>
      <c r="W1603" s="21"/>
      <c r="X1603" s="21"/>
      <c r="Y1603" s="21"/>
      <c r="Z1603" s="779"/>
      <c r="AA1603" s="21"/>
      <c r="AB1603" s="30"/>
      <c r="AC1603" s="30"/>
      <c r="AD1603" s="30"/>
      <c r="AE1603" s="13"/>
      <c r="AF1603" s="13"/>
      <c r="AG1603" s="13"/>
      <c r="AH1603" s="13"/>
      <c r="AI1603" s="13"/>
      <c r="AJ1603" s="13"/>
      <c r="AK1603" s="13"/>
      <c r="AL1603" s="13"/>
      <c r="AM1603" s="13"/>
      <c r="AN1603" s="30"/>
      <c r="AO1603" s="31"/>
      <c r="AP1603" s="39"/>
      <c r="AQ1603" s="39"/>
      <c r="AR1603" s="31"/>
      <c r="AS1603" s="39"/>
      <c r="AT1603" s="39"/>
      <c r="AU1603" s="39"/>
      <c r="AV1603" s="39"/>
      <c r="AW1603" s="39"/>
      <c r="AX1603" s="13"/>
      <c r="AY1603" s="13"/>
      <c r="AZ1603" s="13"/>
      <c r="BA1603" s="13"/>
      <c r="BB1603" s="291"/>
      <c r="BC1603" s="302"/>
      <c r="BI1603" s="287"/>
    </row>
    <row r="1604" spans="1:61" s="282" customFormat="1">
      <c r="A1604" s="31"/>
      <c r="B1604" s="31"/>
      <c r="C1604" s="166"/>
      <c r="D1604" s="261"/>
      <c r="E1604" s="261"/>
      <c r="F1604" s="261"/>
      <c r="G1604" s="261"/>
      <c r="H1604" s="261"/>
      <c r="I1604" s="261"/>
      <c r="J1604" s="261"/>
      <c r="K1604" s="261"/>
      <c r="L1604" s="33"/>
      <c r="M1604" s="261"/>
      <c r="N1604" s="638"/>
      <c r="O1604" s="638"/>
      <c r="P1604" s="34"/>
      <c r="Q1604" s="35"/>
      <c r="R1604" s="36"/>
      <c r="S1604" s="37"/>
      <c r="T1604" s="21"/>
      <c r="U1604" s="495"/>
      <c r="V1604" s="38"/>
      <c r="W1604" s="21"/>
      <c r="X1604" s="21"/>
      <c r="Y1604" s="21"/>
      <c r="Z1604" s="779"/>
      <c r="AA1604" s="21"/>
      <c r="AB1604" s="30"/>
      <c r="AC1604" s="30"/>
      <c r="AD1604" s="30"/>
      <c r="AE1604" s="13"/>
      <c r="AF1604" s="13"/>
      <c r="AG1604" s="13"/>
      <c r="AH1604" s="13"/>
      <c r="AI1604" s="13"/>
      <c r="AJ1604" s="13"/>
      <c r="AK1604" s="13"/>
      <c r="AL1604" s="13"/>
      <c r="AM1604" s="13"/>
      <c r="AN1604" s="30"/>
      <c r="AO1604" s="31"/>
      <c r="AP1604" s="39"/>
      <c r="AQ1604" s="39"/>
      <c r="AR1604" s="31"/>
      <c r="AS1604" s="39"/>
      <c r="AT1604" s="39"/>
      <c r="AU1604" s="39"/>
      <c r="AV1604" s="39"/>
      <c r="AW1604" s="39"/>
      <c r="AX1604" s="13"/>
      <c r="AY1604" s="13"/>
      <c r="AZ1604" s="13"/>
      <c r="BA1604" s="13"/>
      <c r="BB1604" s="291"/>
      <c r="BC1604" s="302"/>
      <c r="BI1604" s="287"/>
    </row>
    <row r="1605" spans="1:61" s="282" customFormat="1">
      <c r="A1605" s="31"/>
      <c r="B1605" s="31"/>
      <c r="C1605" s="166"/>
      <c r="D1605" s="261"/>
      <c r="E1605" s="261"/>
      <c r="F1605" s="261"/>
      <c r="G1605" s="261"/>
      <c r="H1605" s="261"/>
      <c r="I1605" s="261"/>
      <c r="J1605" s="261"/>
      <c r="K1605" s="261"/>
      <c r="L1605" s="33"/>
      <c r="M1605" s="261"/>
      <c r="N1605" s="638"/>
      <c r="O1605" s="638"/>
      <c r="P1605" s="34"/>
      <c r="Q1605" s="35"/>
      <c r="R1605" s="36"/>
      <c r="S1605" s="37"/>
      <c r="T1605" s="21"/>
      <c r="U1605" s="495"/>
      <c r="V1605" s="38"/>
      <c r="W1605" s="21"/>
      <c r="X1605" s="21"/>
      <c r="Y1605" s="21"/>
      <c r="Z1605" s="779"/>
      <c r="AA1605" s="21"/>
      <c r="AB1605" s="30"/>
      <c r="AC1605" s="30"/>
      <c r="AD1605" s="30"/>
      <c r="AE1605" s="13"/>
      <c r="AF1605" s="13"/>
      <c r="AG1605" s="13"/>
      <c r="AH1605" s="13"/>
      <c r="AI1605" s="13"/>
      <c r="AJ1605" s="13"/>
      <c r="AK1605" s="13"/>
      <c r="AL1605" s="13"/>
      <c r="AM1605" s="13"/>
      <c r="AN1605" s="30"/>
      <c r="AO1605" s="31"/>
      <c r="AP1605" s="39"/>
      <c r="AQ1605" s="39"/>
      <c r="AR1605" s="31"/>
      <c r="AS1605" s="39"/>
      <c r="AT1605" s="39"/>
      <c r="AU1605" s="39"/>
      <c r="AV1605" s="39"/>
      <c r="AW1605" s="39"/>
      <c r="AX1605" s="13"/>
      <c r="AY1605" s="13"/>
      <c r="AZ1605" s="13"/>
      <c r="BA1605" s="13"/>
      <c r="BB1605" s="291"/>
      <c r="BC1605" s="302"/>
      <c r="BI1605" s="287"/>
    </row>
    <row r="1606" spans="1:61" s="282" customFormat="1">
      <c r="A1606" s="31"/>
      <c r="B1606" s="31"/>
      <c r="C1606" s="166"/>
      <c r="D1606" s="261"/>
      <c r="E1606" s="261"/>
      <c r="F1606" s="261"/>
      <c r="G1606" s="261"/>
      <c r="H1606" s="261"/>
      <c r="I1606" s="261"/>
      <c r="J1606" s="261"/>
      <c r="K1606" s="261"/>
      <c r="L1606" s="33"/>
      <c r="M1606" s="261"/>
      <c r="N1606" s="638"/>
      <c r="O1606" s="638"/>
      <c r="P1606" s="34"/>
      <c r="Q1606" s="35"/>
      <c r="R1606" s="36"/>
      <c r="S1606" s="37"/>
      <c r="T1606" s="21"/>
      <c r="U1606" s="495"/>
      <c r="V1606" s="38"/>
      <c r="W1606" s="21"/>
      <c r="X1606" s="21"/>
      <c r="Y1606" s="21"/>
      <c r="Z1606" s="779"/>
      <c r="AA1606" s="21"/>
      <c r="AB1606" s="30"/>
      <c r="AC1606" s="30"/>
      <c r="AD1606" s="30"/>
      <c r="AE1606" s="13"/>
      <c r="AF1606" s="13"/>
      <c r="AG1606" s="13"/>
      <c r="AH1606" s="13"/>
      <c r="AI1606" s="13"/>
      <c r="AJ1606" s="13"/>
      <c r="AK1606" s="13"/>
      <c r="AL1606" s="13"/>
      <c r="AM1606" s="13"/>
      <c r="AN1606" s="30"/>
      <c r="AO1606" s="31"/>
      <c r="AP1606" s="39"/>
      <c r="AQ1606" s="39"/>
      <c r="AR1606" s="31"/>
      <c r="AS1606" s="39"/>
      <c r="AT1606" s="39"/>
      <c r="AU1606" s="39"/>
      <c r="AV1606" s="39"/>
      <c r="AW1606" s="39"/>
      <c r="AX1606" s="13"/>
      <c r="AY1606" s="13"/>
      <c r="AZ1606" s="13"/>
      <c r="BA1606" s="13"/>
      <c r="BB1606" s="291"/>
      <c r="BC1606" s="302"/>
      <c r="BI1606" s="287"/>
    </row>
    <row r="1607" spans="1:61" s="282" customFormat="1">
      <c r="A1607" s="31"/>
      <c r="B1607" s="31"/>
      <c r="C1607" s="166"/>
      <c r="D1607" s="261"/>
      <c r="E1607" s="261"/>
      <c r="F1607" s="261"/>
      <c r="G1607" s="261"/>
      <c r="H1607" s="261"/>
      <c r="I1607" s="261"/>
      <c r="J1607" s="261"/>
      <c r="K1607" s="261"/>
      <c r="L1607" s="33"/>
      <c r="M1607" s="261"/>
      <c r="N1607" s="638"/>
      <c r="O1607" s="638"/>
      <c r="P1607" s="34"/>
      <c r="Q1607" s="35"/>
      <c r="R1607" s="36"/>
      <c r="S1607" s="37"/>
      <c r="T1607" s="21"/>
      <c r="U1607" s="495"/>
      <c r="V1607" s="38"/>
      <c r="W1607" s="21"/>
      <c r="X1607" s="21"/>
      <c r="Y1607" s="21"/>
      <c r="Z1607" s="779"/>
      <c r="AA1607" s="21"/>
      <c r="AB1607" s="30"/>
      <c r="AC1607" s="30"/>
      <c r="AD1607" s="30"/>
      <c r="AE1607" s="13"/>
      <c r="AF1607" s="13"/>
      <c r="AG1607" s="13"/>
      <c r="AH1607" s="13"/>
      <c r="AI1607" s="13"/>
      <c r="AJ1607" s="13"/>
      <c r="AK1607" s="13"/>
      <c r="AL1607" s="13"/>
      <c r="AM1607" s="13"/>
      <c r="AN1607" s="30"/>
      <c r="AO1607" s="31"/>
      <c r="AP1607" s="39"/>
      <c r="AQ1607" s="39"/>
      <c r="AR1607" s="31"/>
      <c r="AS1607" s="39"/>
      <c r="AT1607" s="39"/>
      <c r="AU1607" s="39"/>
      <c r="AV1607" s="39"/>
      <c r="AW1607" s="39"/>
      <c r="AX1607" s="13"/>
      <c r="AY1607" s="13"/>
      <c r="AZ1607" s="13"/>
      <c r="BA1607" s="13"/>
      <c r="BB1607" s="291"/>
      <c r="BC1607" s="302"/>
      <c r="BI1607" s="287"/>
    </row>
    <row r="1608" spans="1:61" s="282" customFormat="1">
      <c r="A1608" s="31"/>
      <c r="B1608" s="31"/>
      <c r="C1608" s="166"/>
      <c r="D1608" s="261"/>
      <c r="E1608" s="261"/>
      <c r="F1608" s="261"/>
      <c r="G1608" s="261"/>
      <c r="H1608" s="261"/>
      <c r="I1608" s="261"/>
      <c r="J1608" s="261"/>
      <c r="K1608" s="261"/>
      <c r="L1608" s="33"/>
      <c r="M1608" s="261"/>
      <c r="N1608" s="638"/>
      <c r="O1608" s="638"/>
      <c r="P1608" s="34"/>
      <c r="Q1608" s="35"/>
      <c r="R1608" s="36"/>
      <c r="S1608" s="37"/>
      <c r="T1608" s="21"/>
      <c r="U1608" s="495"/>
      <c r="V1608" s="38"/>
      <c r="W1608" s="21"/>
      <c r="X1608" s="21"/>
      <c r="Y1608" s="21"/>
      <c r="Z1608" s="779"/>
      <c r="AA1608" s="21"/>
      <c r="AB1608" s="30"/>
      <c r="AC1608" s="30"/>
      <c r="AD1608" s="30"/>
      <c r="AE1608" s="13"/>
      <c r="AF1608" s="13"/>
      <c r="AG1608" s="13"/>
      <c r="AH1608" s="13"/>
      <c r="AI1608" s="13"/>
      <c r="AJ1608" s="13"/>
      <c r="AK1608" s="13"/>
      <c r="AL1608" s="13"/>
      <c r="AM1608" s="13"/>
      <c r="AN1608" s="30"/>
      <c r="AO1608" s="31"/>
      <c r="AP1608" s="39"/>
      <c r="AQ1608" s="39"/>
      <c r="AR1608" s="31"/>
      <c r="AS1608" s="39"/>
      <c r="AT1608" s="39"/>
      <c r="AU1608" s="39"/>
      <c r="AV1608" s="39"/>
      <c r="AW1608" s="39"/>
      <c r="AX1608" s="13"/>
      <c r="AY1608" s="13"/>
      <c r="AZ1608" s="13"/>
      <c r="BA1608" s="13"/>
      <c r="BB1608" s="291"/>
      <c r="BC1608" s="302"/>
      <c r="BI1608" s="287"/>
    </row>
    <row r="1609" spans="1:61" s="282" customFormat="1">
      <c r="A1609" s="31"/>
      <c r="B1609" s="31"/>
      <c r="C1609" s="166"/>
      <c r="D1609" s="261"/>
      <c r="E1609" s="261"/>
      <c r="F1609" s="261"/>
      <c r="G1609" s="261"/>
      <c r="H1609" s="261"/>
      <c r="I1609" s="261"/>
      <c r="J1609" s="261"/>
      <c r="K1609" s="261"/>
      <c r="L1609" s="33"/>
      <c r="M1609" s="261"/>
      <c r="N1609" s="638"/>
      <c r="O1609" s="638"/>
      <c r="P1609" s="34"/>
      <c r="Q1609" s="35"/>
      <c r="R1609" s="36"/>
      <c r="S1609" s="37"/>
      <c r="T1609" s="21"/>
      <c r="U1609" s="495"/>
      <c r="V1609" s="38"/>
      <c r="W1609" s="21"/>
      <c r="X1609" s="21"/>
      <c r="Y1609" s="21"/>
      <c r="Z1609" s="779"/>
      <c r="AA1609" s="21"/>
      <c r="AB1609" s="30"/>
      <c r="AC1609" s="30"/>
      <c r="AD1609" s="30"/>
      <c r="AE1609" s="13"/>
      <c r="AF1609" s="13"/>
      <c r="AG1609" s="13"/>
      <c r="AH1609" s="13"/>
      <c r="AI1609" s="13"/>
      <c r="AJ1609" s="13"/>
      <c r="AK1609" s="13"/>
      <c r="AL1609" s="13"/>
      <c r="AM1609" s="13"/>
      <c r="AN1609" s="30"/>
      <c r="AO1609" s="31"/>
      <c r="AP1609" s="39"/>
      <c r="AQ1609" s="39"/>
      <c r="AR1609" s="31"/>
      <c r="AS1609" s="39"/>
      <c r="AT1609" s="39"/>
      <c r="AU1609" s="39"/>
      <c r="AV1609" s="39"/>
      <c r="AW1609" s="39"/>
      <c r="AX1609" s="13"/>
      <c r="AY1609" s="13"/>
      <c r="AZ1609" s="13"/>
      <c r="BA1609" s="13"/>
      <c r="BB1609" s="291"/>
      <c r="BC1609" s="302"/>
      <c r="BI1609" s="287"/>
    </row>
    <row r="1610" spans="1:61" s="282" customFormat="1">
      <c r="A1610" s="31"/>
      <c r="B1610" s="31"/>
      <c r="C1610" s="166"/>
      <c r="D1610" s="261"/>
      <c r="E1610" s="261"/>
      <c r="F1610" s="261"/>
      <c r="G1610" s="261"/>
      <c r="H1610" s="261"/>
      <c r="I1610" s="261"/>
      <c r="J1610" s="261"/>
      <c r="K1610" s="261"/>
      <c r="L1610" s="33"/>
      <c r="M1610" s="261"/>
      <c r="N1610" s="638"/>
      <c r="O1610" s="638"/>
      <c r="P1610" s="34"/>
      <c r="Q1610" s="35"/>
      <c r="R1610" s="36"/>
      <c r="S1610" s="37"/>
      <c r="T1610" s="21"/>
      <c r="U1610" s="495"/>
      <c r="V1610" s="38"/>
      <c r="W1610" s="21"/>
      <c r="X1610" s="21"/>
      <c r="Y1610" s="21"/>
      <c r="Z1610" s="779"/>
      <c r="AA1610" s="21"/>
      <c r="AB1610" s="30"/>
      <c r="AC1610" s="30"/>
      <c r="AD1610" s="30"/>
      <c r="AE1610" s="13"/>
      <c r="AF1610" s="13"/>
      <c r="AG1610" s="13"/>
      <c r="AH1610" s="13"/>
      <c r="AI1610" s="13"/>
      <c r="AJ1610" s="13"/>
      <c r="AK1610" s="13"/>
      <c r="AL1610" s="13"/>
      <c r="AM1610" s="13"/>
      <c r="AN1610" s="30"/>
      <c r="AO1610" s="31"/>
      <c r="AP1610" s="39"/>
      <c r="AQ1610" s="39"/>
      <c r="AR1610" s="31"/>
      <c r="AS1610" s="39"/>
      <c r="AT1610" s="39"/>
      <c r="AU1610" s="39"/>
      <c r="AV1610" s="39"/>
      <c r="AW1610" s="39"/>
      <c r="AX1610" s="13"/>
      <c r="AY1610" s="13"/>
      <c r="AZ1610" s="13"/>
      <c r="BA1610" s="13"/>
      <c r="BB1610" s="291"/>
      <c r="BC1610" s="302"/>
      <c r="BI1610" s="287"/>
    </row>
    <row r="1611" spans="1:61" s="282" customFormat="1">
      <c r="A1611" s="31"/>
      <c r="B1611" s="31"/>
      <c r="C1611" s="166"/>
      <c r="D1611" s="261"/>
      <c r="E1611" s="261"/>
      <c r="F1611" s="261"/>
      <c r="G1611" s="261"/>
      <c r="H1611" s="261"/>
      <c r="I1611" s="261"/>
      <c r="J1611" s="261"/>
      <c r="K1611" s="261"/>
      <c r="L1611" s="33"/>
      <c r="M1611" s="261"/>
      <c r="N1611" s="638"/>
      <c r="O1611" s="638"/>
      <c r="P1611" s="34"/>
      <c r="Q1611" s="35"/>
      <c r="R1611" s="36"/>
      <c r="S1611" s="37"/>
      <c r="T1611" s="21"/>
      <c r="U1611" s="495"/>
      <c r="V1611" s="38"/>
      <c r="W1611" s="21"/>
      <c r="X1611" s="21"/>
      <c r="Y1611" s="21"/>
      <c r="Z1611" s="779"/>
      <c r="AA1611" s="21"/>
      <c r="AB1611" s="30"/>
      <c r="AC1611" s="30"/>
      <c r="AD1611" s="30"/>
      <c r="AE1611" s="13"/>
      <c r="AF1611" s="13"/>
      <c r="AG1611" s="13"/>
      <c r="AH1611" s="13"/>
      <c r="AI1611" s="13"/>
      <c r="AJ1611" s="13"/>
      <c r="AK1611" s="13"/>
      <c r="AL1611" s="13"/>
      <c r="AM1611" s="13"/>
      <c r="AN1611" s="30"/>
      <c r="AO1611" s="31"/>
      <c r="AP1611" s="39"/>
      <c r="AQ1611" s="39"/>
      <c r="AR1611" s="31"/>
      <c r="AS1611" s="39"/>
      <c r="AT1611" s="39"/>
      <c r="AU1611" s="39"/>
      <c r="AV1611" s="39"/>
      <c r="AW1611" s="39"/>
      <c r="AX1611" s="13"/>
      <c r="AY1611" s="13"/>
      <c r="AZ1611" s="13"/>
      <c r="BA1611" s="13"/>
      <c r="BB1611" s="291"/>
      <c r="BC1611" s="302"/>
      <c r="BI1611" s="287"/>
    </row>
    <row r="1612" spans="1:61" s="282" customFormat="1">
      <c r="A1612" s="31"/>
      <c r="B1612" s="31"/>
      <c r="C1612" s="166"/>
      <c r="D1612" s="261"/>
      <c r="E1612" s="261"/>
      <c r="F1612" s="261"/>
      <c r="G1612" s="261"/>
      <c r="H1612" s="261"/>
      <c r="I1612" s="261"/>
      <c r="J1612" s="261"/>
      <c r="K1612" s="261"/>
      <c r="L1612" s="33"/>
      <c r="M1612" s="261"/>
      <c r="N1612" s="638"/>
      <c r="O1612" s="638"/>
      <c r="P1612" s="34"/>
      <c r="Q1612" s="35"/>
      <c r="R1612" s="36"/>
      <c r="S1612" s="37"/>
      <c r="T1612" s="21"/>
      <c r="U1612" s="495"/>
      <c r="V1612" s="38"/>
      <c r="W1612" s="21"/>
      <c r="X1612" s="21"/>
      <c r="Y1612" s="21"/>
      <c r="Z1612" s="779"/>
      <c r="AA1612" s="21"/>
      <c r="AB1612" s="30"/>
      <c r="AC1612" s="30"/>
      <c r="AD1612" s="30"/>
      <c r="AE1612" s="13"/>
      <c r="AF1612" s="13"/>
      <c r="AG1612" s="13"/>
      <c r="AH1612" s="13"/>
      <c r="AI1612" s="13"/>
      <c r="AJ1612" s="13"/>
      <c r="AK1612" s="13"/>
      <c r="AL1612" s="13"/>
      <c r="AM1612" s="13"/>
      <c r="AN1612" s="30"/>
      <c r="AO1612" s="31"/>
      <c r="AP1612" s="39"/>
      <c r="AQ1612" s="39"/>
      <c r="AR1612" s="31"/>
      <c r="AS1612" s="39"/>
      <c r="AT1612" s="39"/>
      <c r="AU1612" s="39"/>
      <c r="AV1612" s="39"/>
      <c r="AW1612" s="39"/>
      <c r="AX1612" s="13"/>
      <c r="AY1612" s="13"/>
      <c r="AZ1612" s="13"/>
      <c r="BA1612" s="13"/>
      <c r="BB1612" s="291"/>
      <c r="BC1612" s="302"/>
      <c r="BI1612" s="287"/>
    </row>
    <row r="1613" spans="1:61" s="282" customFormat="1">
      <c r="A1613" s="31"/>
      <c r="B1613" s="31"/>
      <c r="C1613" s="166"/>
      <c r="D1613" s="261"/>
      <c r="E1613" s="261"/>
      <c r="F1613" s="261"/>
      <c r="G1613" s="261"/>
      <c r="H1613" s="261"/>
      <c r="I1613" s="261"/>
      <c r="J1613" s="261"/>
      <c r="K1613" s="261"/>
      <c r="L1613" s="33"/>
      <c r="M1613" s="261"/>
      <c r="N1613" s="638"/>
      <c r="O1613" s="638"/>
      <c r="P1613" s="34"/>
      <c r="Q1613" s="35"/>
      <c r="R1613" s="36"/>
      <c r="S1613" s="37"/>
      <c r="T1613" s="21"/>
      <c r="U1613" s="495"/>
      <c r="V1613" s="38"/>
      <c r="W1613" s="21"/>
      <c r="X1613" s="21"/>
      <c r="Y1613" s="21"/>
      <c r="Z1613" s="779"/>
      <c r="AA1613" s="21"/>
      <c r="AB1613" s="30"/>
      <c r="AC1613" s="30"/>
      <c r="AD1613" s="30"/>
      <c r="AE1613" s="13"/>
      <c r="AF1613" s="13"/>
      <c r="AG1613" s="13"/>
      <c r="AH1613" s="13"/>
      <c r="AI1613" s="13"/>
      <c r="AJ1613" s="13"/>
      <c r="AK1613" s="13"/>
      <c r="AL1613" s="13"/>
      <c r="AM1613" s="13"/>
      <c r="AN1613" s="30"/>
      <c r="AO1613" s="31"/>
      <c r="AP1613" s="39"/>
      <c r="AQ1613" s="39"/>
      <c r="AR1613" s="31"/>
      <c r="AS1613" s="39"/>
      <c r="AT1613" s="39"/>
      <c r="AU1613" s="39"/>
      <c r="AV1613" s="39"/>
      <c r="AW1613" s="39"/>
      <c r="AX1613" s="13"/>
      <c r="AY1613" s="13"/>
      <c r="AZ1613" s="13"/>
      <c r="BA1613" s="13"/>
      <c r="BB1613" s="291"/>
      <c r="BC1613" s="302"/>
      <c r="BI1613" s="287"/>
    </row>
    <row r="1614" spans="1:61" s="282" customFormat="1">
      <c r="A1614" s="31"/>
      <c r="B1614" s="31"/>
      <c r="C1614" s="166"/>
      <c r="D1614" s="261"/>
      <c r="E1614" s="261"/>
      <c r="F1614" s="261"/>
      <c r="G1614" s="261"/>
      <c r="H1614" s="261"/>
      <c r="I1614" s="261"/>
      <c r="J1614" s="261"/>
      <c r="K1614" s="261"/>
      <c r="L1614" s="33"/>
      <c r="M1614" s="261"/>
      <c r="N1614" s="638"/>
      <c r="O1614" s="638"/>
      <c r="P1614" s="34"/>
      <c r="Q1614" s="35"/>
      <c r="R1614" s="36"/>
      <c r="S1614" s="37"/>
      <c r="T1614" s="21"/>
      <c r="U1614" s="495"/>
      <c r="V1614" s="38"/>
      <c r="W1614" s="21"/>
      <c r="X1614" s="21"/>
      <c r="Y1614" s="21"/>
      <c r="Z1614" s="779"/>
      <c r="AA1614" s="21"/>
      <c r="AB1614" s="30"/>
      <c r="AC1614" s="30"/>
      <c r="AD1614" s="30"/>
      <c r="AE1614" s="13"/>
      <c r="AF1614" s="13"/>
      <c r="AG1614" s="13"/>
      <c r="AH1614" s="13"/>
      <c r="AI1614" s="13"/>
      <c r="AJ1614" s="13"/>
      <c r="AK1614" s="13"/>
      <c r="AL1614" s="13"/>
      <c r="AM1614" s="13"/>
      <c r="AN1614" s="30"/>
      <c r="AO1614" s="31"/>
      <c r="AP1614" s="39"/>
      <c r="AQ1614" s="39"/>
      <c r="AR1614" s="31"/>
      <c r="AS1614" s="39"/>
      <c r="AT1614" s="39"/>
      <c r="AU1614" s="39"/>
      <c r="AV1614" s="39"/>
      <c r="AW1614" s="39"/>
      <c r="AX1614" s="13"/>
      <c r="AY1614" s="13"/>
      <c r="AZ1614" s="13"/>
      <c r="BA1614" s="13"/>
      <c r="BB1614" s="291"/>
      <c r="BC1614" s="302"/>
      <c r="BI1614" s="287"/>
    </row>
    <row r="1615" spans="1:61" s="282" customFormat="1">
      <c r="A1615" s="31"/>
      <c r="B1615" s="31"/>
      <c r="C1615" s="166"/>
      <c r="D1615" s="261"/>
      <c r="E1615" s="261"/>
      <c r="F1615" s="261"/>
      <c r="G1615" s="261"/>
      <c r="H1615" s="261"/>
      <c r="I1615" s="261"/>
      <c r="J1615" s="261"/>
      <c r="K1615" s="261"/>
      <c r="L1615" s="33"/>
      <c r="M1615" s="261"/>
      <c r="N1615" s="638"/>
      <c r="O1615" s="638"/>
      <c r="P1615" s="34"/>
      <c r="Q1615" s="35"/>
      <c r="R1615" s="36"/>
      <c r="S1615" s="37"/>
      <c r="T1615" s="21"/>
      <c r="U1615" s="495"/>
      <c r="V1615" s="38"/>
      <c r="W1615" s="21"/>
      <c r="X1615" s="21"/>
      <c r="Y1615" s="21"/>
      <c r="Z1615" s="779"/>
      <c r="AA1615" s="21"/>
      <c r="AB1615" s="30"/>
      <c r="AC1615" s="30"/>
      <c r="AD1615" s="30"/>
      <c r="AE1615" s="13"/>
      <c r="AF1615" s="13"/>
      <c r="AG1615" s="13"/>
      <c r="AH1615" s="13"/>
      <c r="AI1615" s="13"/>
      <c r="AJ1615" s="13"/>
      <c r="AK1615" s="13"/>
      <c r="AL1615" s="13"/>
      <c r="AM1615" s="13"/>
      <c r="AN1615" s="30"/>
      <c r="AO1615" s="31"/>
      <c r="AP1615" s="39"/>
      <c r="AQ1615" s="39"/>
      <c r="AR1615" s="31"/>
      <c r="AS1615" s="39"/>
      <c r="AT1615" s="39"/>
      <c r="AU1615" s="39"/>
      <c r="AV1615" s="39"/>
      <c r="AW1615" s="39"/>
      <c r="AX1615" s="13"/>
      <c r="AY1615" s="13"/>
      <c r="AZ1615" s="13"/>
      <c r="BA1615" s="13"/>
      <c r="BB1615" s="291"/>
      <c r="BC1615" s="302"/>
      <c r="BI1615" s="287"/>
    </row>
    <row r="1616" spans="1:61" s="282" customFormat="1">
      <c r="A1616" s="31"/>
      <c r="B1616" s="31"/>
      <c r="C1616" s="166"/>
      <c r="D1616" s="261"/>
      <c r="E1616" s="261"/>
      <c r="F1616" s="261"/>
      <c r="G1616" s="261"/>
      <c r="H1616" s="261"/>
      <c r="I1616" s="261"/>
      <c r="J1616" s="261"/>
      <c r="K1616" s="261"/>
      <c r="L1616" s="33"/>
      <c r="M1616" s="261"/>
      <c r="N1616" s="638"/>
      <c r="O1616" s="638"/>
      <c r="P1616" s="34"/>
      <c r="Q1616" s="35"/>
      <c r="R1616" s="36"/>
      <c r="S1616" s="37"/>
      <c r="T1616" s="21"/>
      <c r="U1616" s="495"/>
      <c r="V1616" s="38"/>
      <c r="W1616" s="21"/>
      <c r="X1616" s="21"/>
      <c r="Y1616" s="21"/>
      <c r="Z1616" s="779"/>
      <c r="AA1616" s="21"/>
      <c r="AB1616" s="30"/>
      <c r="AC1616" s="30"/>
      <c r="AD1616" s="30"/>
      <c r="AE1616" s="13"/>
      <c r="AF1616" s="13"/>
      <c r="AG1616" s="13"/>
      <c r="AH1616" s="13"/>
      <c r="AI1616" s="13"/>
      <c r="AJ1616" s="13"/>
      <c r="AK1616" s="13"/>
      <c r="AL1616" s="13"/>
      <c r="AM1616" s="13"/>
      <c r="AN1616" s="30"/>
      <c r="AO1616" s="31"/>
      <c r="AP1616" s="39"/>
      <c r="AQ1616" s="39"/>
      <c r="AR1616" s="31"/>
      <c r="AS1616" s="39"/>
      <c r="AT1616" s="39"/>
      <c r="AU1616" s="39"/>
      <c r="AV1616" s="39"/>
      <c r="AW1616" s="39"/>
      <c r="AX1616" s="13"/>
      <c r="AY1616" s="13"/>
      <c r="AZ1616" s="13"/>
      <c r="BA1616" s="13"/>
      <c r="BB1616" s="291"/>
      <c r="BC1616" s="302"/>
      <c r="BI1616" s="287"/>
    </row>
    <row r="1617" spans="1:61" s="282" customFormat="1">
      <c r="A1617" s="31"/>
      <c r="B1617" s="31"/>
      <c r="C1617" s="166"/>
      <c r="D1617" s="261"/>
      <c r="E1617" s="261"/>
      <c r="F1617" s="261"/>
      <c r="G1617" s="261"/>
      <c r="H1617" s="261"/>
      <c r="I1617" s="261"/>
      <c r="J1617" s="261"/>
      <c r="K1617" s="261"/>
      <c r="L1617" s="33"/>
      <c r="M1617" s="261"/>
      <c r="N1617" s="638"/>
      <c r="O1617" s="638"/>
      <c r="P1617" s="34"/>
      <c r="Q1617" s="35"/>
      <c r="R1617" s="36"/>
      <c r="S1617" s="37"/>
      <c r="T1617" s="21"/>
      <c r="U1617" s="495"/>
      <c r="V1617" s="38"/>
      <c r="W1617" s="21"/>
      <c r="X1617" s="21"/>
      <c r="Y1617" s="21"/>
      <c r="Z1617" s="779"/>
      <c r="AA1617" s="21"/>
      <c r="AB1617" s="30"/>
      <c r="AC1617" s="30"/>
      <c r="AD1617" s="30"/>
      <c r="AE1617" s="13"/>
      <c r="AF1617" s="13"/>
      <c r="AG1617" s="13"/>
      <c r="AH1617" s="13"/>
      <c r="AI1617" s="13"/>
      <c r="AJ1617" s="13"/>
      <c r="AK1617" s="13"/>
      <c r="AL1617" s="13"/>
      <c r="AM1617" s="13"/>
      <c r="AN1617" s="30"/>
      <c r="AO1617" s="31"/>
      <c r="AP1617" s="39"/>
      <c r="AQ1617" s="39"/>
      <c r="AR1617" s="31"/>
      <c r="AS1617" s="39"/>
      <c r="AT1617" s="39"/>
      <c r="AU1617" s="39"/>
      <c r="AV1617" s="39"/>
      <c r="AW1617" s="39"/>
      <c r="AX1617" s="13"/>
      <c r="AY1617" s="13"/>
      <c r="AZ1617" s="13"/>
      <c r="BA1617" s="13"/>
      <c r="BB1617" s="291"/>
      <c r="BC1617" s="302"/>
      <c r="BI1617" s="287"/>
    </row>
    <row r="1618" spans="1:61" s="282" customFormat="1">
      <c r="A1618" s="31"/>
      <c r="B1618" s="31"/>
      <c r="C1618" s="166"/>
      <c r="D1618" s="261"/>
      <c r="E1618" s="261"/>
      <c r="F1618" s="261"/>
      <c r="G1618" s="261"/>
      <c r="H1618" s="261"/>
      <c r="I1618" s="261"/>
      <c r="J1618" s="261"/>
      <c r="K1618" s="261"/>
      <c r="L1618" s="33"/>
      <c r="M1618" s="261"/>
      <c r="N1618" s="638"/>
      <c r="O1618" s="638"/>
      <c r="P1618" s="34"/>
      <c r="Q1618" s="35"/>
      <c r="R1618" s="36"/>
      <c r="S1618" s="37"/>
      <c r="T1618" s="21"/>
      <c r="U1618" s="495"/>
      <c r="V1618" s="38"/>
      <c r="W1618" s="21"/>
      <c r="X1618" s="21"/>
      <c r="Y1618" s="21"/>
      <c r="Z1618" s="779"/>
      <c r="AA1618" s="21"/>
      <c r="AB1618" s="30"/>
      <c r="AC1618" s="30"/>
      <c r="AD1618" s="30"/>
      <c r="AE1618" s="13"/>
      <c r="AF1618" s="13"/>
      <c r="AG1618" s="13"/>
      <c r="AH1618" s="13"/>
      <c r="AI1618" s="13"/>
      <c r="AJ1618" s="13"/>
      <c r="AK1618" s="13"/>
      <c r="AL1618" s="13"/>
      <c r="AM1618" s="13"/>
      <c r="AN1618" s="30"/>
      <c r="AO1618" s="31"/>
      <c r="AP1618" s="39"/>
      <c r="AQ1618" s="39"/>
      <c r="AR1618" s="31"/>
      <c r="AS1618" s="39"/>
      <c r="AT1618" s="39"/>
      <c r="AU1618" s="39"/>
      <c r="AV1618" s="39"/>
      <c r="AW1618" s="39"/>
      <c r="AX1618" s="13"/>
      <c r="AY1618" s="13"/>
      <c r="AZ1618" s="13"/>
      <c r="BA1618" s="13"/>
      <c r="BB1618" s="291"/>
      <c r="BC1618" s="302"/>
      <c r="BI1618" s="287"/>
    </row>
    <row r="1619" spans="1:61" s="282" customFormat="1">
      <c r="A1619" s="31"/>
      <c r="B1619" s="31"/>
      <c r="C1619" s="166"/>
      <c r="D1619" s="261"/>
      <c r="E1619" s="261"/>
      <c r="F1619" s="261"/>
      <c r="G1619" s="261"/>
      <c r="H1619" s="261"/>
      <c r="I1619" s="261"/>
      <c r="J1619" s="261"/>
      <c r="K1619" s="261"/>
      <c r="L1619" s="33"/>
      <c r="M1619" s="261"/>
      <c r="N1619" s="638"/>
      <c r="O1619" s="638"/>
      <c r="P1619" s="34"/>
      <c r="Q1619" s="35"/>
      <c r="R1619" s="36"/>
      <c r="S1619" s="37"/>
      <c r="T1619" s="21"/>
      <c r="U1619" s="495"/>
      <c r="V1619" s="38"/>
      <c r="W1619" s="21"/>
      <c r="X1619" s="21"/>
      <c r="Y1619" s="21"/>
      <c r="Z1619" s="779"/>
      <c r="AA1619" s="21"/>
      <c r="AB1619" s="30"/>
      <c r="AC1619" s="30"/>
      <c r="AD1619" s="30"/>
      <c r="AE1619" s="13"/>
      <c r="AF1619" s="13"/>
      <c r="AG1619" s="13"/>
      <c r="AH1619" s="13"/>
      <c r="AI1619" s="13"/>
      <c r="AJ1619" s="13"/>
      <c r="AK1619" s="13"/>
      <c r="AL1619" s="13"/>
      <c r="AM1619" s="13"/>
      <c r="AN1619" s="30"/>
      <c r="AO1619" s="31"/>
      <c r="AP1619" s="39"/>
      <c r="AQ1619" s="39"/>
      <c r="AR1619" s="31"/>
      <c r="AS1619" s="39"/>
      <c r="AT1619" s="39"/>
      <c r="AU1619" s="39"/>
      <c r="AV1619" s="39"/>
      <c r="AW1619" s="39"/>
      <c r="AX1619" s="13"/>
      <c r="AY1619" s="13"/>
      <c r="AZ1619" s="13"/>
      <c r="BA1619" s="13"/>
      <c r="BB1619" s="291"/>
      <c r="BC1619" s="302"/>
      <c r="BI1619" s="287"/>
    </row>
    <row r="1620" spans="1:61" s="282" customFormat="1">
      <c r="A1620" s="31"/>
      <c r="B1620" s="31"/>
      <c r="C1620" s="166"/>
      <c r="D1620" s="261"/>
      <c r="E1620" s="261"/>
      <c r="F1620" s="261"/>
      <c r="G1620" s="261"/>
      <c r="H1620" s="261"/>
      <c r="I1620" s="261"/>
      <c r="J1620" s="261"/>
      <c r="K1620" s="261"/>
      <c r="L1620" s="33"/>
      <c r="M1620" s="261"/>
      <c r="N1620" s="638"/>
      <c r="O1620" s="638"/>
      <c r="P1620" s="34"/>
      <c r="Q1620" s="35"/>
      <c r="R1620" s="36"/>
      <c r="S1620" s="37"/>
      <c r="T1620" s="21"/>
      <c r="U1620" s="495"/>
      <c r="V1620" s="38"/>
      <c r="W1620" s="21"/>
      <c r="X1620" s="21"/>
      <c r="Y1620" s="21"/>
      <c r="Z1620" s="779"/>
      <c r="AA1620" s="21"/>
      <c r="AB1620" s="30"/>
      <c r="AC1620" s="30"/>
      <c r="AD1620" s="30"/>
      <c r="AE1620" s="13"/>
      <c r="AF1620" s="13"/>
      <c r="AG1620" s="13"/>
      <c r="AH1620" s="13"/>
      <c r="AI1620" s="13"/>
      <c r="AJ1620" s="13"/>
      <c r="AK1620" s="13"/>
      <c r="AL1620" s="13"/>
      <c r="AM1620" s="13"/>
      <c r="AN1620" s="30"/>
      <c r="AO1620" s="31"/>
      <c r="AP1620" s="39"/>
      <c r="AQ1620" s="39"/>
      <c r="AR1620" s="31"/>
      <c r="AS1620" s="39"/>
      <c r="AT1620" s="39"/>
      <c r="AU1620" s="39"/>
      <c r="AV1620" s="39"/>
      <c r="AW1620" s="39"/>
      <c r="AX1620" s="13"/>
      <c r="AY1620" s="13"/>
      <c r="AZ1620" s="13"/>
      <c r="BA1620" s="13"/>
      <c r="BB1620" s="291"/>
      <c r="BC1620" s="302"/>
      <c r="BI1620" s="287"/>
    </row>
    <row r="1621" spans="1:61" s="282" customFormat="1">
      <c r="A1621" s="31"/>
      <c r="B1621" s="31"/>
      <c r="C1621" s="166"/>
      <c r="D1621" s="261"/>
      <c r="E1621" s="261"/>
      <c r="F1621" s="261"/>
      <c r="G1621" s="261"/>
      <c r="H1621" s="261"/>
      <c r="I1621" s="261"/>
      <c r="J1621" s="261"/>
      <c r="K1621" s="261"/>
      <c r="L1621" s="33"/>
      <c r="M1621" s="261"/>
      <c r="N1621" s="638"/>
      <c r="O1621" s="638"/>
      <c r="P1621" s="34"/>
      <c r="Q1621" s="35"/>
      <c r="R1621" s="36"/>
      <c r="S1621" s="37"/>
      <c r="T1621" s="21"/>
      <c r="U1621" s="495"/>
      <c r="V1621" s="38"/>
      <c r="W1621" s="21"/>
      <c r="X1621" s="21"/>
      <c r="Y1621" s="21"/>
      <c r="Z1621" s="779"/>
      <c r="AA1621" s="21"/>
      <c r="AB1621" s="30"/>
      <c r="AC1621" s="30"/>
      <c r="AD1621" s="30"/>
      <c r="AE1621" s="13"/>
      <c r="AF1621" s="13"/>
      <c r="AG1621" s="13"/>
      <c r="AH1621" s="13"/>
      <c r="AI1621" s="13"/>
      <c r="AJ1621" s="13"/>
      <c r="AK1621" s="13"/>
      <c r="AL1621" s="13"/>
      <c r="AM1621" s="13"/>
      <c r="AN1621" s="30"/>
      <c r="AO1621" s="31"/>
      <c r="AP1621" s="39"/>
      <c r="AQ1621" s="39"/>
      <c r="AR1621" s="31"/>
      <c r="AS1621" s="39"/>
      <c r="AT1621" s="39"/>
      <c r="AU1621" s="39"/>
      <c r="AV1621" s="39"/>
      <c r="AW1621" s="39"/>
      <c r="AX1621" s="13"/>
      <c r="AY1621" s="13"/>
      <c r="AZ1621" s="13"/>
      <c r="BA1621" s="13"/>
      <c r="BB1621" s="291"/>
      <c r="BC1621" s="302"/>
      <c r="BI1621" s="287"/>
    </row>
    <row r="1622" spans="1:61" s="282" customFormat="1">
      <c r="A1622" s="31"/>
      <c r="B1622" s="31"/>
      <c r="C1622" s="166"/>
      <c r="D1622" s="261"/>
      <c r="E1622" s="261"/>
      <c r="F1622" s="261"/>
      <c r="G1622" s="261"/>
      <c r="H1622" s="261"/>
      <c r="I1622" s="261"/>
      <c r="J1622" s="261"/>
      <c r="K1622" s="261"/>
      <c r="L1622" s="33"/>
      <c r="M1622" s="261"/>
      <c r="N1622" s="638"/>
      <c r="O1622" s="638"/>
      <c r="P1622" s="34"/>
      <c r="Q1622" s="35"/>
      <c r="R1622" s="36"/>
      <c r="S1622" s="37"/>
      <c r="T1622" s="21"/>
      <c r="U1622" s="495"/>
      <c r="V1622" s="38"/>
      <c r="W1622" s="21"/>
      <c r="X1622" s="21"/>
      <c r="Y1622" s="21"/>
      <c r="Z1622" s="779"/>
      <c r="AA1622" s="21"/>
      <c r="AB1622" s="30"/>
      <c r="AC1622" s="30"/>
      <c r="AD1622" s="30"/>
      <c r="AE1622" s="13"/>
      <c r="AF1622" s="13"/>
      <c r="AG1622" s="13"/>
      <c r="AH1622" s="13"/>
      <c r="AI1622" s="13"/>
      <c r="AJ1622" s="13"/>
      <c r="AK1622" s="13"/>
      <c r="AL1622" s="13"/>
      <c r="AM1622" s="13"/>
      <c r="AN1622" s="30"/>
      <c r="AO1622" s="31"/>
      <c r="AP1622" s="39"/>
      <c r="AQ1622" s="39"/>
      <c r="AR1622" s="31"/>
      <c r="AS1622" s="39"/>
      <c r="AT1622" s="39"/>
      <c r="AU1622" s="39"/>
      <c r="AV1622" s="39"/>
      <c r="AW1622" s="39"/>
      <c r="AX1622" s="13"/>
      <c r="AY1622" s="13"/>
      <c r="AZ1622" s="13"/>
      <c r="BA1622" s="13"/>
      <c r="BB1622" s="291"/>
      <c r="BC1622" s="302"/>
      <c r="BI1622" s="287"/>
    </row>
    <row r="1623" spans="1:61" s="282" customFormat="1">
      <c r="A1623" s="31"/>
      <c r="B1623" s="31"/>
      <c r="C1623" s="166"/>
      <c r="D1623" s="261"/>
      <c r="E1623" s="261"/>
      <c r="F1623" s="261"/>
      <c r="G1623" s="261"/>
      <c r="H1623" s="261"/>
      <c r="I1623" s="261"/>
      <c r="J1623" s="261"/>
      <c r="K1623" s="261"/>
      <c r="L1623" s="33"/>
      <c r="M1623" s="261"/>
      <c r="N1623" s="638"/>
      <c r="O1623" s="638"/>
      <c r="P1623" s="34"/>
      <c r="Q1623" s="35"/>
      <c r="R1623" s="36"/>
      <c r="S1623" s="37"/>
      <c r="T1623" s="21"/>
      <c r="U1623" s="495"/>
      <c r="V1623" s="38"/>
      <c r="W1623" s="21"/>
      <c r="X1623" s="21"/>
      <c r="Y1623" s="21"/>
      <c r="Z1623" s="779"/>
      <c r="AA1623" s="21"/>
      <c r="AB1623" s="30"/>
      <c r="AC1623" s="30"/>
      <c r="AD1623" s="30"/>
      <c r="AE1623" s="13"/>
      <c r="AF1623" s="13"/>
      <c r="AG1623" s="13"/>
      <c r="AH1623" s="13"/>
      <c r="AI1623" s="13"/>
      <c r="AJ1623" s="13"/>
      <c r="AK1623" s="13"/>
      <c r="AL1623" s="13"/>
      <c r="AM1623" s="13"/>
      <c r="AN1623" s="30"/>
      <c r="AO1623" s="31"/>
      <c r="AP1623" s="39"/>
      <c r="AQ1623" s="39"/>
      <c r="AR1623" s="31"/>
      <c r="AS1623" s="39"/>
      <c r="AT1623" s="39"/>
      <c r="AU1623" s="39"/>
      <c r="AV1623" s="39"/>
      <c r="AW1623" s="39"/>
      <c r="AX1623" s="13"/>
      <c r="AY1623" s="13"/>
      <c r="AZ1623" s="13"/>
      <c r="BA1623" s="13"/>
      <c r="BB1623" s="291"/>
      <c r="BC1623" s="302"/>
      <c r="BI1623" s="287"/>
    </row>
    <row r="1624" spans="1:61" s="282" customFormat="1">
      <c r="A1624" s="31"/>
      <c r="B1624" s="31"/>
      <c r="C1624" s="166"/>
      <c r="D1624" s="261"/>
      <c r="E1624" s="261"/>
      <c r="F1624" s="261"/>
      <c r="G1624" s="261"/>
      <c r="H1624" s="261"/>
      <c r="I1624" s="261"/>
      <c r="J1624" s="261"/>
      <c r="K1624" s="261"/>
      <c r="L1624" s="33"/>
      <c r="M1624" s="261"/>
      <c r="N1624" s="638"/>
      <c r="O1624" s="638"/>
      <c r="P1624" s="34"/>
      <c r="Q1624" s="35"/>
      <c r="R1624" s="36"/>
      <c r="S1624" s="37"/>
      <c r="T1624" s="21"/>
      <c r="U1624" s="495"/>
      <c r="V1624" s="38"/>
      <c r="W1624" s="21"/>
      <c r="X1624" s="21"/>
      <c r="Y1624" s="21"/>
      <c r="Z1624" s="779"/>
      <c r="AA1624" s="21"/>
      <c r="AB1624" s="30"/>
      <c r="AC1624" s="30"/>
      <c r="AD1624" s="30"/>
      <c r="AE1624" s="13"/>
      <c r="AF1624" s="13"/>
      <c r="AG1624" s="13"/>
      <c r="AH1624" s="13"/>
      <c r="AI1624" s="13"/>
      <c r="AJ1624" s="13"/>
      <c r="AK1624" s="13"/>
      <c r="AL1624" s="13"/>
      <c r="AM1624" s="13"/>
      <c r="AN1624" s="30"/>
      <c r="AO1624" s="31"/>
      <c r="AP1624" s="39"/>
      <c r="AQ1624" s="39"/>
      <c r="AR1624" s="31"/>
      <c r="AS1624" s="39"/>
      <c r="AT1624" s="39"/>
      <c r="AU1624" s="39"/>
      <c r="AV1624" s="39"/>
      <c r="AW1624" s="39"/>
      <c r="AX1624" s="13"/>
      <c r="AY1624" s="13"/>
      <c r="AZ1624" s="13"/>
      <c r="BA1624" s="13"/>
      <c r="BB1624" s="291"/>
      <c r="BC1624" s="302"/>
      <c r="BI1624" s="287"/>
    </row>
    <row r="1625" spans="1:61" s="282" customFormat="1">
      <c r="A1625" s="31"/>
      <c r="B1625" s="31"/>
      <c r="C1625" s="166"/>
      <c r="D1625" s="261"/>
      <c r="E1625" s="261"/>
      <c r="F1625" s="261"/>
      <c r="G1625" s="261"/>
      <c r="H1625" s="261"/>
      <c r="I1625" s="261"/>
      <c r="J1625" s="261"/>
      <c r="K1625" s="261"/>
      <c r="L1625" s="33"/>
      <c r="M1625" s="261"/>
      <c r="N1625" s="638"/>
      <c r="O1625" s="638"/>
      <c r="P1625" s="34"/>
      <c r="Q1625" s="35"/>
      <c r="R1625" s="36"/>
      <c r="S1625" s="37"/>
      <c r="T1625" s="21"/>
      <c r="U1625" s="495"/>
      <c r="V1625" s="38"/>
      <c r="W1625" s="21"/>
      <c r="X1625" s="21"/>
      <c r="Y1625" s="21"/>
      <c r="Z1625" s="779"/>
      <c r="AA1625" s="21"/>
      <c r="AB1625" s="30"/>
      <c r="AC1625" s="30"/>
      <c r="AD1625" s="30"/>
      <c r="AE1625" s="13"/>
      <c r="AF1625" s="13"/>
      <c r="AG1625" s="13"/>
      <c r="AH1625" s="13"/>
      <c r="AI1625" s="13"/>
      <c r="AJ1625" s="13"/>
      <c r="AK1625" s="13"/>
      <c r="AL1625" s="13"/>
      <c r="AM1625" s="13"/>
      <c r="AN1625" s="30"/>
      <c r="AO1625" s="31"/>
      <c r="AP1625" s="39"/>
      <c r="AQ1625" s="39"/>
      <c r="AR1625" s="31"/>
      <c r="AS1625" s="39"/>
      <c r="AT1625" s="39"/>
      <c r="AU1625" s="39"/>
      <c r="AV1625" s="39"/>
      <c r="AW1625" s="39"/>
      <c r="AX1625" s="13"/>
      <c r="AY1625" s="13"/>
      <c r="AZ1625" s="13"/>
      <c r="BA1625" s="13"/>
      <c r="BB1625" s="291"/>
      <c r="BC1625" s="302"/>
      <c r="BI1625" s="287"/>
    </row>
    <row r="1626" spans="1:61" s="282" customFormat="1">
      <c r="A1626" s="31"/>
      <c r="B1626" s="31"/>
      <c r="C1626" s="166"/>
      <c r="D1626" s="261"/>
      <c r="E1626" s="261"/>
      <c r="F1626" s="261"/>
      <c r="G1626" s="261"/>
      <c r="H1626" s="261"/>
      <c r="I1626" s="261"/>
      <c r="J1626" s="261"/>
      <c r="K1626" s="261"/>
      <c r="L1626" s="33"/>
      <c r="M1626" s="261"/>
      <c r="N1626" s="638"/>
      <c r="O1626" s="638"/>
      <c r="P1626" s="34"/>
      <c r="Q1626" s="35"/>
      <c r="R1626" s="36"/>
      <c r="S1626" s="37"/>
      <c r="T1626" s="21"/>
      <c r="U1626" s="495"/>
      <c r="V1626" s="38"/>
      <c r="W1626" s="21"/>
      <c r="X1626" s="21"/>
      <c r="Y1626" s="21"/>
      <c r="Z1626" s="779"/>
      <c r="AA1626" s="21"/>
      <c r="AB1626" s="30"/>
      <c r="AC1626" s="30"/>
      <c r="AD1626" s="30"/>
      <c r="AE1626" s="13"/>
      <c r="AF1626" s="13"/>
      <c r="AG1626" s="13"/>
      <c r="AH1626" s="13"/>
      <c r="AI1626" s="13"/>
      <c r="AJ1626" s="13"/>
      <c r="AK1626" s="13"/>
      <c r="AL1626" s="13"/>
      <c r="AM1626" s="13"/>
      <c r="AN1626" s="30"/>
      <c r="AO1626" s="31"/>
      <c r="AP1626" s="39"/>
      <c r="AQ1626" s="39"/>
      <c r="AR1626" s="31"/>
      <c r="AS1626" s="39"/>
      <c r="AT1626" s="39"/>
      <c r="AU1626" s="39"/>
      <c r="AV1626" s="39"/>
      <c r="AW1626" s="39"/>
      <c r="AX1626" s="13"/>
      <c r="AY1626" s="13"/>
      <c r="AZ1626" s="13"/>
      <c r="BA1626" s="13"/>
      <c r="BB1626" s="291"/>
      <c r="BC1626" s="302"/>
      <c r="BI1626" s="287"/>
    </row>
    <row r="1627" spans="1:61" s="282" customFormat="1">
      <c r="A1627" s="31"/>
      <c r="B1627" s="31"/>
      <c r="C1627" s="166"/>
      <c r="D1627" s="261"/>
      <c r="E1627" s="261"/>
      <c r="F1627" s="261"/>
      <c r="G1627" s="261"/>
      <c r="H1627" s="261"/>
      <c r="I1627" s="261"/>
      <c r="J1627" s="261"/>
      <c r="K1627" s="261"/>
      <c r="L1627" s="33"/>
      <c r="M1627" s="261"/>
      <c r="N1627" s="638"/>
      <c r="O1627" s="638"/>
      <c r="P1627" s="34"/>
      <c r="Q1627" s="35"/>
      <c r="R1627" s="36"/>
      <c r="S1627" s="37"/>
      <c r="T1627" s="21"/>
      <c r="U1627" s="495"/>
      <c r="V1627" s="38"/>
      <c r="W1627" s="21"/>
      <c r="X1627" s="21"/>
      <c r="Y1627" s="21"/>
      <c r="Z1627" s="779"/>
      <c r="AA1627" s="21"/>
      <c r="AB1627" s="30"/>
      <c r="AC1627" s="30"/>
      <c r="AD1627" s="30"/>
      <c r="AE1627" s="13"/>
      <c r="AF1627" s="13"/>
      <c r="AG1627" s="13"/>
      <c r="AH1627" s="13"/>
      <c r="AI1627" s="13"/>
      <c r="AJ1627" s="13"/>
      <c r="AK1627" s="13"/>
      <c r="AL1627" s="13"/>
      <c r="AM1627" s="13"/>
      <c r="AN1627" s="30"/>
      <c r="AO1627" s="31"/>
      <c r="AP1627" s="39"/>
      <c r="AQ1627" s="39"/>
      <c r="AR1627" s="31"/>
      <c r="AS1627" s="39"/>
      <c r="AT1627" s="39"/>
      <c r="AU1627" s="39"/>
      <c r="AV1627" s="39"/>
      <c r="AW1627" s="39"/>
      <c r="AX1627" s="13"/>
      <c r="AY1627" s="13"/>
      <c r="AZ1627" s="13"/>
      <c r="BA1627" s="13"/>
      <c r="BB1627" s="291"/>
      <c r="BC1627" s="302"/>
      <c r="BI1627" s="287"/>
    </row>
    <row r="1628" spans="1:61" s="282" customFormat="1">
      <c r="A1628" s="31"/>
      <c r="B1628" s="31"/>
      <c r="C1628" s="166"/>
      <c r="D1628" s="261"/>
      <c r="E1628" s="261"/>
      <c r="F1628" s="261"/>
      <c r="G1628" s="261"/>
      <c r="H1628" s="261"/>
      <c r="I1628" s="261"/>
      <c r="J1628" s="261"/>
      <c r="K1628" s="261"/>
      <c r="L1628" s="33"/>
      <c r="M1628" s="261"/>
      <c r="N1628" s="638"/>
      <c r="O1628" s="638"/>
      <c r="P1628" s="34"/>
      <c r="Q1628" s="35"/>
      <c r="R1628" s="36"/>
      <c r="S1628" s="37"/>
      <c r="T1628" s="21"/>
      <c r="U1628" s="495"/>
      <c r="V1628" s="38"/>
      <c r="W1628" s="21"/>
      <c r="X1628" s="21"/>
      <c r="Y1628" s="21"/>
      <c r="Z1628" s="779"/>
      <c r="AA1628" s="21"/>
      <c r="AB1628" s="30"/>
      <c r="AC1628" s="30"/>
      <c r="AD1628" s="30"/>
      <c r="AE1628" s="13"/>
      <c r="AF1628" s="13"/>
      <c r="AG1628" s="13"/>
      <c r="AH1628" s="13"/>
      <c r="AI1628" s="13"/>
      <c r="AJ1628" s="13"/>
      <c r="AK1628" s="13"/>
      <c r="AL1628" s="13"/>
      <c r="AM1628" s="13"/>
      <c r="AN1628" s="30"/>
      <c r="AO1628" s="31"/>
      <c r="AP1628" s="39"/>
      <c r="AQ1628" s="39"/>
      <c r="AR1628" s="31"/>
      <c r="AS1628" s="39"/>
      <c r="AT1628" s="39"/>
      <c r="AU1628" s="39"/>
      <c r="AV1628" s="39"/>
      <c r="AW1628" s="39"/>
      <c r="AX1628" s="13"/>
      <c r="AY1628" s="13"/>
      <c r="AZ1628" s="13"/>
      <c r="BA1628" s="13"/>
      <c r="BB1628" s="291"/>
      <c r="BC1628" s="302"/>
      <c r="BI1628" s="287"/>
    </row>
    <row r="1629" spans="1:61" s="282" customFormat="1">
      <c r="A1629" s="31"/>
      <c r="B1629" s="31"/>
      <c r="C1629" s="166"/>
      <c r="D1629" s="261"/>
      <c r="E1629" s="261"/>
      <c r="F1629" s="261"/>
      <c r="G1629" s="261"/>
      <c r="H1629" s="261"/>
      <c r="I1629" s="261"/>
      <c r="J1629" s="261"/>
      <c r="K1629" s="261"/>
      <c r="L1629" s="33"/>
      <c r="M1629" s="261"/>
      <c r="N1629" s="638"/>
      <c r="O1629" s="638"/>
      <c r="P1629" s="34"/>
      <c r="Q1629" s="35"/>
      <c r="R1629" s="36"/>
      <c r="S1629" s="37"/>
      <c r="T1629" s="21"/>
      <c r="U1629" s="495"/>
      <c r="V1629" s="38"/>
      <c r="W1629" s="21"/>
      <c r="X1629" s="21"/>
      <c r="Y1629" s="21"/>
      <c r="Z1629" s="779"/>
      <c r="AA1629" s="21"/>
      <c r="AB1629" s="30"/>
      <c r="AC1629" s="30"/>
      <c r="AD1629" s="30"/>
      <c r="AE1629" s="13"/>
      <c r="AF1629" s="13"/>
      <c r="AG1629" s="13"/>
      <c r="AH1629" s="13"/>
      <c r="AI1629" s="13"/>
      <c r="AJ1629" s="13"/>
      <c r="AK1629" s="13"/>
      <c r="AL1629" s="13"/>
      <c r="AM1629" s="13"/>
      <c r="AN1629" s="30"/>
      <c r="AO1629" s="31"/>
      <c r="AP1629" s="39"/>
      <c r="AQ1629" s="39"/>
      <c r="AR1629" s="31"/>
      <c r="AS1629" s="39"/>
      <c r="AT1629" s="39"/>
      <c r="AU1629" s="39"/>
      <c r="AV1629" s="39"/>
      <c r="AW1629" s="39"/>
      <c r="AX1629" s="13"/>
      <c r="AY1629" s="13"/>
      <c r="AZ1629" s="13"/>
      <c r="BA1629" s="13"/>
      <c r="BB1629" s="291"/>
      <c r="BC1629" s="302"/>
      <c r="BI1629" s="287"/>
    </row>
    <row r="1630" spans="1:61" s="282" customFormat="1">
      <c r="A1630" s="31"/>
      <c r="B1630" s="31"/>
      <c r="C1630" s="166"/>
      <c r="D1630" s="261"/>
      <c r="E1630" s="261"/>
      <c r="F1630" s="261"/>
      <c r="G1630" s="261"/>
      <c r="H1630" s="261"/>
      <c r="I1630" s="261"/>
      <c r="J1630" s="261"/>
      <c r="K1630" s="261"/>
      <c r="L1630" s="33"/>
      <c r="M1630" s="261"/>
      <c r="N1630" s="638"/>
      <c r="O1630" s="638"/>
      <c r="P1630" s="34"/>
      <c r="Q1630" s="35"/>
      <c r="R1630" s="36"/>
      <c r="S1630" s="37"/>
      <c r="T1630" s="21"/>
      <c r="U1630" s="495"/>
      <c r="V1630" s="38"/>
      <c r="W1630" s="21"/>
      <c r="X1630" s="21"/>
      <c r="Y1630" s="21"/>
      <c r="Z1630" s="779"/>
      <c r="AA1630" s="21"/>
      <c r="AB1630" s="30"/>
      <c r="AC1630" s="30"/>
      <c r="AD1630" s="30"/>
      <c r="AE1630" s="13"/>
      <c r="AF1630" s="13"/>
      <c r="AG1630" s="13"/>
      <c r="AH1630" s="13"/>
      <c r="AI1630" s="13"/>
      <c r="AJ1630" s="13"/>
      <c r="AK1630" s="13"/>
      <c r="AL1630" s="13"/>
      <c r="AM1630" s="13"/>
      <c r="AN1630" s="30"/>
      <c r="AO1630" s="31"/>
      <c r="AP1630" s="39"/>
      <c r="AQ1630" s="39"/>
      <c r="AR1630" s="31"/>
      <c r="AS1630" s="39"/>
      <c r="AT1630" s="39"/>
      <c r="AU1630" s="39"/>
      <c r="AV1630" s="39"/>
      <c r="AW1630" s="39"/>
      <c r="AX1630" s="13"/>
      <c r="AY1630" s="13"/>
      <c r="AZ1630" s="13"/>
      <c r="BA1630" s="13"/>
      <c r="BB1630" s="291"/>
      <c r="BC1630" s="302"/>
      <c r="BI1630" s="287"/>
    </row>
    <row r="1631" spans="1:61" s="282" customFormat="1">
      <c r="A1631" s="31"/>
      <c r="B1631" s="31"/>
      <c r="C1631" s="166"/>
      <c r="D1631" s="261"/>
      <c r="E1631" s="261"/>
      <c r="F1631" s="261"/>
      <c r="G1631" s="261"/>
      <c r="H1631" s="261"/>
      <c r="I1631" s="261"/>
      <c r="J1631" s="261"/>
      <c r="K1631" s="261"/>
      <c r="L1631" s="33"/>
      <c r="M1631" s="261"/>
      <c r="N1631" s="638"/>
      <c r="O1631" s="638"/>
      <c r="P1631" s="34"/>
      <c r="Q1631" s="35"/>
      <c r="R1631" s="36"/>
      <c r="S1631" s="37"/>
      <c r="T1631" s="21"/>
      <c r="U1631" s="495"/>
      <c r="V1631" s="38"/>
      <c r="W1631" s="21"/>
      <c r="X1631" s="21"/>
      <c r="Y1631" s="21"/>
      <c r="Z1631" s="779"/>
      <c r="AA1631" s="21"/>
      <c r="AB1631" s="30"/>
      <c r="AC1631" s="30"/>
      <c r="AD1631" s="30"/>
      <c r="AE1631" s="13"/>
      <c r="AF1631" s="13"/>
      <c r="AG1631" s="13"/>
      <c r="AH1631" s="13"/>
      <c r="AI1631" s="13"/>
      <c r="AJ1631" s="13"/>
      <c r="AK1631" s="13"/>
      <c r="AL1631" s="13"/>
      <c r="AM1631" s="13"/>
      <c r="AN1631" s="30"/>
      <c r="AO1631" s="31"/>
      <c r="AP1631" s="39"/>
      <c r="AQ1631" s="39"/>
      <c r="AR1631" s="31"/>
      <c r="AS1631" s="39"/>
      <c r="AT1631" s="39"/>
      <c r="AU1631" s="39"/>
      <c r="AV1631" s="39"/>
      <c r="AW1631" s="39"/>
      <c r="AX1631" s="13"/>
      <c r="AY1631" s="13"/>
      <c r="AZ1631" s="13"/>
      <c r="BA1631" s="13"/>
      <c r="BB1631" s="291"/>
      <c r="BC1631" s="302"/>
      <c r="BI1631" s="287"/>
    </row>
    <row r="1632" spans="1:61" s="282" customFormat="1">
      <c r="A1632" s="31"/>
      <c r="B1632" s="31"/>
      <c r="C1632" s="166"/>
      <c r="D1632" s="261"/>
      <c r="E1632" s="261"/>
      <c r="F1632" s="261"/>
      <c r="G1632" s="261"/>
      <c r="H1632" s="261"/>
      <c r="I1632" s="261"/>
      <c r="J1632" s="261"/>
      <c r="K1632" s="261"/>
      <c r="L1632" s="33"/>
      <c r="M1632" s="261"/>
      <c r="N1632" s="638"/>
      <c r="O1632" s="638"/>
      <c r="P1632" s="34"/>
      <c r="Q1632" s="35"/>
      <c r="R1632" s="36"/>
      <c r="S1632" s="37"/>
      <c r="T1632" s="21"/>
      <c r="U1632" s="495"/>
      <c r="V1632" s="38"/>
      <c r="W1632" s="21"/>
      <c r="X1632" s="21"/>
      <c r="Y1632" s="21"/>
      <c r="Z1632" s="779"/>
      <c r="AA1632" s="21"/>
      <c r="AB1632" s="30"/>
      <c r="AC1632" s="30"/>
      <c r="AD1632" s="30"/>
      <c r="AE1632" s="13"/>
      <c r="AF1632" s="13"/>
      <c r="AG1632" s="13"/>
      <c r="AH1632" s="13"/>
      <c r="AI1632" s="13"/>
      <c r="AJ1632" s="13"/>
      <c r="AK1632" s="13"/>
      <c r="AL1632" s="13"/>
      <c r="AM1632" s="13"/>
      <c r="AN1632" s="30"/>
      <c r="AO1632" s="31"/>
      <c r="AP1632" s="39"/>
      <c r="AQ1632" s="39"/>
      <c r="AR1632" s="31"/>
      <c r="AS1632" s="39"/>
      <c r="AT1632" s="39"/>
      <c r="AU1632" s="39"/>
      <c r="AV1632" s="39"/>
      <c r="AW1632" s="39"/>
      <c r="AX1632" s="13"/>
      <c r="AY1632" s="13"/>
      <c r="AZ1632" s="13"/>
      <c r="BA1632" s="13"/>
      <c r="BB1632" s="291"/>
      <c r="BC1632" s="302"/>
      <c r="BI1632" s="287"/>
    </row>
    <row r="1633" spans="1:61" s="282" customFormat="1">
      <c r="A1633" s="31"/>
      <c r="B1633" s="31"/>
      <c r="C1633" s="166"/>
      <c r="D1633" s="261"/>
      <c r="E1633" s="261"/>
      <c r="F1633" s="261"/>
      <c r="G1633" s="261"/>
      <c r="H1633" s="261"/>
      <c r="I1633" s="261"/>
      <c r="J1633" s="261"/>
      <c r="K1633" s="261"/>
      <c r="L1633" s="33"/>
      <c r="M1633" s="261"/>
      <c r="N1633" s="638"/>
      <c r="O1633" s="638"/>
      <c r="P1633" s="34"/>
      <c r="Q1633" s="35"/>
      <c r="R1633" s="36"/>
      <c r="S1633" s="37"/>
      <c r="T1633" s="21"/>
      <c r="U1633" s="495"/>
      <c r="V1633" s="38"/>
      <c r="W1633" s="21"/>
      <c r="X1633" s="21"/>
      <c r="Y1633" s="21"/>
      <c r="Z1633" s="779"/>
      <c r="AA1633" s="21"/>
      <c r="AB1633" s="30"/>
      <c r="AC1633" s="30"/>
      <c r="AD1633" s="30"/>
      <c r="AE1633" s="13"/>
      <c r="AF1633" s="13"/>
      <c r="AG1633" s="13"/>
      <c r="AH1633" s="13"/>
      <c r="AI1633" s="13"/>
      <c r="AJ1633" s="13"/>
      <c r="AK1633" s="13"/>
      <c r="AL1633" s="13"/>
      <c r="AM1633" s="13"/>
      <c r="AN1633" s="30"/>
      <c r="AO1633" s="31"/>
      <c r="AP1633" s="39"/>
      <c r="AQ1633" s="39"/>
      <c r="AR1633" s="31"/>
      <c r="AS1633" s="39"/>
      <c r="AT1633" s="39"/>
      <c r="AU1633" s="39"/>
      <c r="AV1633" s="39"/>
      <c r="AW1633" s="39"/>
      <c r="AX1633" s="13"/>
      <c r="AY1633" s="13"/>
      <c r="AZ1633" s="13"/>
      <c r="BA1633" s="13"/>
      <c r="BB1633" s="291"/>
      <c r="BC1633" s="302"/>
      <c r="BI1633" s="287"/>
    </row>
    <row r="1634" spans="1:61" s="282" customFormat="1">
      <c r="A1634" s="31"/>
      <c r="B1634" s="31"/>
      <c r="C1634" s="166"/>
      <c r="D1634" s="261"/>
      <c r="E1634" s="261"/>
      <c r="F1634" s="261"/>
      <c r="G1634" s="261"/>
      <c r="H1634" s="261"/>
      <c r="I1634" s="261"/>
      <c r="J1634" s="261"/>
      <c r="K1634" s="261"/>
      <c r="L1634" s="33"/>
      <c r="M1634" s="261"/>
      <c r="N1634" s="638"/>
      <c r="O1634" s="638"/>
      <c r="P1634" s="34"/>
      <c r="Q1634" s="35"/>
      <c r="R1634" s="36"/>
      <c r="S1634" s="37"/>
      <c r="T1634" s="21"/>
      <c r="U1634" s="495"/>
      <c r="V1634" s="38"/>
      <c r="W1634" s="21"/>
      <c r="X1634" s="21"/>
      <c r="Y1634" s="21"/>
      <c r="Z1634" s="779"/>
      <c r="AA1634" s="21"/>
      <c r="AB1634" s="30"/>
      <c r="AC1634" s="30"/>
      <c r="AD1634" s="30"/>
      <c r="AE1634" s="13"/>
      <c r="AF1634" s="13"/>
      <c r="AG1634" s="13"/>
      <c r="AH1634" s="13"/>
      <c r="AI1634" s="13"/>
      <c r="AJ1634" s="13"/>
      <c r="AK1634" s="13"/>
      <c r="AL1634" s="13"/>
      <c r="AM1634" s="13"/>
      <c r="AN1634" s="30"/>
      <c r="AO1634" s="31"/>
      <c r="AP1634" s="39"/>
      <c r="AQ1634" s="39"/>
      <c r="AR1634" s="31"/>
      <c r="AS1634" s="39"/>
      <c r="AT1634" s="39"/>
      <c r="AU1634" s="39"/>
      <c r="AV1634" s="39"/>
      <c r="AW1634" s="39"/>
      <c r="AX1634" s="13"/>
      <c r="AY1634" s="13"/>
      <c r="AZ1634" s="13"/>
      <c r="BA1634" s="13"/>
      <c r="BB1634" s="291"/>
      <c r="BC1634" s="302"/>
      <c r="BI1634" s="287"/>
    </row>
    <row r="1635" spans="1:61" s="282" customFormat="1">
      <c r="A1635" s="31"/>
      <c r="B1635" s="31"/>
      <c r="C1635" s="166"/>
      <c r="D1635" s="261"/>
      <c r="E1635" s="261"/>
      <c r="F1635" s="261"/>
      <c r="G1635" s="261"/>
      <c r="H1635" s="261"/>
      <c r="I1635" s="261"/>
      <c r="J1635" s="261"/>
      <c r="K1635" s="261"/>
      <c r="L1635" s="33"/>
      <c r="M1635" s="261"/>
      <c r="N1635" s="638"/>
      <c r="O1635" s="638"/>
      <c r="P1635" s="34"/>
      <c r="Q1635" s="35"/>
      <c r="R1635" s="36"/>
      <c r="S1635" s="37"/>
      <c r="T1635" s="21"/>
      <c r="U1635" s="495"/>
      <c r="V1635" s="38"/>
      <c r="W1635" s="21"/>
      <c r="X1635" s="21"/>
      <c r="Y1635" s="21"/>
      <c r="Z1635" s="779"/>
      <c r="AA1635" s="21"/>
      <c r="AB1635" s="30"/>
      <c r="AC1635" s="30"/>
      <c r="AD1635" s="30"/>
      <c r="AE1635" s="13"/>
      <c r="AF1635" s="13"/>
      <c r="AG1635" s="13"/>
      <c r="AH1635" s="13"/>
      <c r="AI1635" s="13"/>
      <c r="AJ1635" s="13"/>
      <c r="AK1635" s="13"/>
      <c r="AL1635" s="13"/>
      <c r="AM1635" s="13"/>
      <c r="AN1635" s="30"/>
      <c r="AO1635" s="31"/>
      <c r="AP1635" s="39"/>
      <c r="AQ1635" s="39"/>
      <c r="AR1635" s="31"/>
      <c r="AS1635" s="39"/>
      <c r="AT1635" s="39"/>
      <c r="AU1635" s="39"/>
      <c r="AV1635" s="39"/>
      <c r="AW1635" s="39"/>
      <c r="AX1635" s="13"/>
      <c r="AY1635" s="13"/>
      <c r="AZ1635" s="13"/>
      <c r="BA1635" s="13"/>
      <c r="BB1635" s="291"/>
      <c r="BC1635" s="302"/>
      <c r="BI1635" s="287"/>
    </row>
    <row r="1636" spans="1:61" s="282" customFormat="1">
      <c r="A1636" s="31"/>
      <c r="B1636" s="31"/>
      <c r="C1636" s="166"/>
      <c r="D1636" s="261"/>
      <c r="E1636" s="261"/>
      <c r="F1636" s="261"/>
      <c r="G1636" s="261"/>
      <c r="H1636" s="261"/>
      <c r="I1636" s="261"/>
      <c r="J1636" s="261"/>
      <c r="K1636" s="261"/>
      <c r="L1636" s="33"/>
      <c r="M1636" s="261"/>
      <c r="N1636" s="638"/>
      <c r="O1636" s="638"/>
      <c r="P1636" s="34"/>
      <c r="Q1636" s="35"/>
      <c r="R1636" s="36"/>
      <c r="S1636" s="37"/>
      <c r="T1636" s="21"/>
      <c r="U1636" s="495"/>
      <c r="V1636" s="38"/>
      <c r="W1636" s="21"/>
      <c r="X1636" s="21"/>
      <c r="Y1636" s="21"/>
      <c r="Z1636" s="779"/>
      <c r="AA1636" s="21"/>
      <c r="AB1636" s="30"/>
      <c r="AC1636" s="30"/>
      <c r="AD1636" s="30"/>
      <c r="AE1636" s="13"/>
      <c r="AF1636" s="13"/>
      <c r="AG1636" s="13"/>
      <c r="AH1636" s="13"/>
      <c r="AI1636" s="13"/>
      <c r="AJ1636" s="13"/>
      <c r="AK1636" s="13"/>
      <c r="AL1636" s="13"/>
      <c r="AM1636" s="13"/>
      <c r="AN1636" s="30"/>
      <c r="AO1636" s="31"/>
      <c r="AP1636" s="39"/>
      <c r="AQ1636" s="39"/>
      <c r="AR1636" s="31"/>
      <c r="AS1636" s="39"/>
      <c r="AT1636" s="39"/>
      <c r="AU1636" s="39"/>
      <c r="AV1636" s="39"/>
      <c r="AW1636" s="39"/>
      <c r="AX1636" s="13"/>
      <c r="AY1636" s="13"/>
      <c r="AZ1636" s="13"/>
      <c r="BA1636" s="13"/>
      <c r="BB1636" s="291"/>
      <c r="BC1636" s="302"/>
      <c r="BI1636" s="287"/>
    </row>
    <row r="1637" spans="1:61" s="282" customFormat="1">
      <c r="A1637" s="31"/>
      <c r="B1637" s="31"/>
      <c r="C1637" s="166"/>
      <c r="D1637" s="261"/>
      <c r="E1637" s="261"/>
      <c r="F1637" s="261"/>
      <c r="G1637" s="261"/>
      <c r="H1637" s="261"/>
      <c r="I1637" s="261"/>
      <c r="J1637" s="261"/>
      <c r="K1637" s="261"/>
      <c r="L1637" s="33"/>
      <c r="M1637" s="261"/>
      <c r="N1637" s="638"/>
      <c r="O1637" s="638"/>
      <c r="P1637" s="34"/>
      <c r="Q1637" s="35"/>
      <c r="R1637" s="36"/>
      <c r="S1637" s="37"/>
      <c r="T1637" s="21"/>
      <c r="U1637" s="495"/>
      <c r="V1637" s="38"/>
      <c r="W1637" s="21"/>
      <c r="X1637" s="21"/>
      <c r="Y1637" s="21"/>
      <c r="Z1637" s="779"/>
      <c r="AA1637" s="21"/>
      <c r="AB1637" s="30"/>
      <c r="AC1637" s="30"/>
      <c r="AD1637" s="30"/>
      <c r="AE1637" s="13"/>
      <c r="AF1637" s="13"/>
      <c r="AG1637" s="13"/>
      <c r="AH1637" s="13"/>
      <c r="AI1637" s="13"/>
      <c r="AJ1637" s="13"/>
      <c r="AK1637" s="13"/>
      <c r="AL1637" s="13"/>
      <c r="AM1637" s="13"/>
      <c r="AN1637" s="30"/>
      <c r="AO1637" s="31"/>
      <c r="AP1637" s="39"/>
      <c r="AQ1637" s="39"/>
      <c r="AR1637" s="31"/>
      <c r="AS1637" s="39"/>
      <c r="AT1637" s="39"/>
      <c r="AU1637" s="39"/>
      <c r="AV1637" s="39"/>
      <c r="AW1637" s="39"/>
      <c r="AX1637" s="13"/>
      <c r="AY1637" s="13"/>
      <c r="AZ1637" s="13"/>
      <c r="BA1637" s="13"/>
      <c r="BB1637" s="291"/>
      <c r="BC1637" s="302"/>
      <c r="BI1637" s="287"/>
    </row>
    <row r="1638" spans="1:61" s="282" customFormat="1">
      <c r="A1638" s="31"/>
      <c r="B1638" s="31"/>
      <c r="C1638" s="166"/>
      <c r="D1638" s="261"/>
      <c r="E1638" s="261"/>
      <c r="F1638" s="261"/>
      <c r="G1638" s="261"/>
      <c r="H1638" s="261"/>
      <c r="I1638" s="261"/>
      <c r="J1638" s="261"/>
      <c r="K1638" s="261"/>
      <c r="L1638" s="33"/>
      <c r="M1638" s="261"/>
      <c r="N1638" s="638"/>
      <c r="O1638" s="638"/>
      <c r="P1638" s="34"/>
      <c r="Q1638" s="35"/>
      <c r="R1638" s="36"/>
      <c r="S1638" s="37"/>
      <c r="T1638" s="21"/>
      <c r="U1638" s="495"/>
      <c r="V1638" s="38"/>
      <c r="W1638" s="21"/>
      <c r="X1638" s="21"/>
      <c r="Y1638" s="21"/>
      <c r="Z1638" s="779"/>
      <c r="AA1638" s="21"/>
      <c r="AB1638" s="30"/>
      <c r="AC1638" s="30"/>
      <c r="AD1638" s="30"/>
      <c r="AE1638" s="13"/>
      <c r="AF1638" s="13"/>
      <c r="AG1638" s="13"/>
      <c r="AH1638" s="13"/>
      <c r="AI1638" s="13"/>
      <c r="AJ1638" s="13"/>
      <c r="AK1638" s="13"/>
      <c r="AL1638" s="13"/>
      <c r="AM1638" s="13"/>
      <c r="AN1638" s="30"/>
      <c r="AO1638" s="31"/>
      <c r="AP1638" s="39"/>
      <c r="AQ1638" s="39"/>
      <c r="AR1638" s="31"/>
      <c r="AS1638" s="39"/>
      <c r="AT1638" s="39"/>
      <c r="AU1638" s="39"/>
      <c r="AV1638" s="39"/>
      <c r="AW1638" s="39"/>
      <c r="AX1638" s="13"/>
      <c r="AY1638" s="13"/>
      <c r="AZ1638" s="13"/>
      <c r="BA1638" s="13"/>
      <c r="BB1638" s="291"/>
      <c r="BC1638" s="302"/>
      <c r="BI1638" s="287"/>
    </row>
    <row r="1639" spans="1:61" s="282" customFormat="1">
      <c r="A1639" s="31"/>
      <c r="B1639" s="31"/>
      <c r="C1639" s="166"/>
      <c r="D1639" s="261"/>
      <c r="E1639" s="261"/>
      <c r="F1639" s="261"/>
      <c r="G1639" s="261"/>
      <c r="H1639" s="261"/>
      <c r="I1639" s="261"/>
      <c r="J1639" s="261"/>
      <c r="K1639" s="261"/>
      <c r="L1639" s="33"/>
      <c r="M1639" s="261"/>
      <c r="N1639" s="638"/>
      <c r="O1639" s="638"/>
      <c r="P1639" s="34"/>
      <c r="Q1639" s="35"/>
      <c r="R1639" s="36"/>
      <c r="S1639" s="37"/>
      <c r="T1639" s="21"/>
      <c r="U1639" s="495"/>
      <c r="V1639" s="38"/>
      <c r="W1639" s="21"/>
      <c r="X1639" s="21"/>
      <c r="Y1639" s="21"/>
      <c r="Z1639" s="779"/>
      <c r="AA1639" s="21"/>
      <c r="AB1639" s="30"/>
      <c r="AC1639" s="30"/>
      <c r="AD1639" s="30"/>
      <c r="AE1639" s="13"/>
      <c r="AF1639" s="13"/>
      <c r="AG1639" s="13"/>
      <c r="AH1639" s="13"/>
      <c r="AI1639" s="13"/>
      <c r="AJ1639" s="13"/>
      <c r="AK1639" s="13"/>
      <c r="AL1639" s="13"/>
      <c r="AM1639" s="13"/>
      <c r="AN1639" s="30"/>
      <c r="AO1639" s="31"/>
      <c r="AP1639" s="39"/>
      <c r="AQ1639" s="39"/>
      <c r="AR1639" s="31"/>
      <c r="AS1639" s="39"/>
      <c r="AT1639" s="39"/>
      <c r="AU1639" s="39"/>
      <c r="AV1639" s="39"/>
      <c r="AW1639" s="39"/>
      <c r="AX1639" s="13"/>
      <c r="AY1639" s="13"/>
      <c r="AZ1639" s="13"/>
      <c r="BA1639" s="13"/>
      <c r="BB1639" s="291"/>
      <c r="BC1639" s="302"/>
      <c r="BI1639" s="287"/>
    </row>
    <row r="1640" spans="1:61" s="282" customFormat="1">
      <c r="A1640" s="31"/>
      <c r="B1640" s="31"/>
      <c r="C1640" s="166"/>
      <c r="D1640" s="261"/>
      <c r="E1640" s="261"/>
      <c r="F1640" s="261"/>
      <c r="G1640" s="261"/>
      <c r="H1640" s="261"/>
      <c r="I1640" s="261"/>
      <c r="J1640" s="261"/>
      <c r="K1640" s="261"/>
      <c r="L1640" s="33"/>
      <c r="M1640" s="261"/>
      <c r="N1640" s="638"/>
      <c r="O1640" s="638"/>
      <c r="P1640" s="34"/>
      <c r="Q1640" s="35"/>
      <c r="R1640" s="36"/>
      <c r="S1640" s="37"/>
      <c r="T1640" s="21"/>
      <c r="U1640" s="495"/>
      <c r="V1640" s="38"/>
      <c r="W1640" s="21"/>
      <c r="X1640" s="21"/>
      <c r="Y1640" s="21"/>
      <c r="Z1640" s="779"/>
      <c r="AA1640" s="21"/>
      <c r="AB1640" s="30"/>
      <c r="AC1640" s="30"/>
      <c r="AD1640" s="30"/>
      <c r="AE1640" s="13"/>
      <c r="AF1640" s="13"/>
      <c r="AG1640" s="13"/>
      <c r="AH1640" s="13"/>
      <c r="AI1640" s="13"/>
      <c r="AJ1640" s="13"/>
      <c r="AK1640" s="13"/>
      <c r="AL1640" s="13"/>
      <c r="AM1640" s="13"/>
      <c r="AN1640" s="30"/>
      <c r="AO1640" s="31"/>
      <c r="AP1640" s="39"/>
      <c r="AQ1640" s="39"/>
      <c r="AR1640" s="31"/>
      <c r="AS1640" s="39"/>
      <c r="AT1640" s="39"/>
      <c r="AU1640" s="39"/>
      <c r="AV1640" s="39"/>
      <c r="AW1640" s="39"/>
      <c r="AX1640" s="13"/>
      <c r="AY1640" s="13"/>
      <c r="AZ1640" s="13"/>
      <c r="BA1640" s="13"/>
      <c r="BB1640" s="291"/>
      <c r="BC1640" s="302"/>
      <c r="BI1640" s="287"/>
    </row>
    <row r="1641" spans="1:61" s="282" customFormat="1">
      <c r="A1641" s="31"/>
      <c r="B1641" s="31"/>
      <c r="C1641" s="166"/>
      <c r="D1641" s="261"/>
      <c r="E1641" s="261"/>
      <c r="F1641" s="261"/>
      <c r="G1641" s="261"/>
      <c r="H1641" s="261"/>
      <c r="I1641" s="261"/>
      <c r="J1641" s="261"/>
      <c r="K1641" s="261"/>
      <c r="L1641" s="33"/>
      <c r="M1641" s="261"/>
      <c r="N1641" s="638"/>
      <c r="O1641" s="638"/>
      <c r="P1641" s="34"/>
      <c r="Q1641" s="35"/>
      <c r="R1641" s="36"/>
      <c r="S1641" s="37"/>
      <c r="T1641" s="21"/>
      <c r="U1641" s="495"/>
      <c r="V1641" s="38"/>
      <c r="W1641" s="21"/>
      <c r="X1641" s="21"/>
      <c r="Y1641" s="21"/>
      <c r="Z1641" s="779"/>
      <c r="AA1641" s="21"/>
      <c r="AB1641" s="30"/>
      <c r="AC1641" s="30"/>
      <c r="AD1641" s="30"/>
      <c r="AE1641" s="13"/>
      <c r="AF1641" s="13"/>
      <c r="AG1641" s="13"/>
      <c r="AH1641" s="13"/>
      <c r="AI1641" s="13"/>
      <c r="AJ1641" s="13"/>
      <c r="AK1641" s="13"/>
      <c r="AL1641" s="13"/>
      <c r="AM1641" s="13"/>
      <c r="AN1641" s="30"/>
      <c r="AO1641" s="31"/>
      <c r="AP1641" s="39"/>
      <c r="AQ1641" s="39"/>
      <c r="AR1641" s="31"/>
      <c r="AS1641" s="39"/>
      <c r="AT1641" s="39"/>
      <c r="AU1641" s="39"/>
      <c r="AV1641" s="39"/>
      <c r="AW1641" s="39"/>
      <c r="AX1641" s="13"/>
      <c r="AY1641" s="13"/>
      <c r="AZ1641" s="13"/>
      <c r="BA1641" s="13"/>
      <c r="BB1641" s="291"/>
      <c r="BC1641" s="302"/>
      <c r="BI1641" s="287"/>
    </row>
    <row r="1642" spans="1:61" s="282" customFormat="1">
      <c r="A1642" s="31"/>
      <c r="B1642" s="31"/>
      <c r="C1642" s="166"/>
      <c r="D1642" s="261"/>
      <c r="E1642" s="261"/>
      <c r="F1642" s="261"/>
      <c r="G1642" s="261"/>
      <c r="H1642" s="261"/>
      <c r="I1642" s="261"/>
      <c r="J1642" s="261"/>
      <c r="K1642" s="261"/>
      <c r="L1642" s="33"/>
      <c r="M1642" s="261"/>
      <c r="N1642" s="638"/>
      <c r="O1642" s="638"/>
      <c r="P1642" s="34"/>
      <c r="Q1642" s="35"/>
      <c r="R1642" s="36"/>
      <c r="S1642" s="37"/>
      <c r="T1642" s="21"/>
      <c r="U1642" s="495"/>
      <c r="V1642" s="38"/>
      <c r="W1642" s="21"/>
      <c r="X1642" s="21"/>
      <c r="Y1642" s="21"/>
      <c r="Z1642" s="779"/>
      <c r="AA1642" s="21"/>
      <c r="AB1642" s="30"/>
      <c r="AC1642" s="30"/>
      <c r="AD1642" s="30"/>
      <c r="AE1642" s="13"/>
      <c r="AF1642" s="13"/>
      <c r="AG1642" s="13"/>
      <c r="AH1642" s="13"/>
      <c r="AI1642" s="13"/>
      <c r="AJ1642" s="13"/>
      <c r="AK1642" s="13"/>
      <c r="AL1642" s="13"/>
      <c r="AM1642" s="13"/>
      <c r="AN1642" s="30"/>
      <c r="AO1642" s="31"/>
      <c r="AP1642" s="39"/>
      <c r="AQ1642" s="39"/>
      <c r="AR1642" s="31"/>
      <c r="AS1642" s="39"/>
      <c r="AT1642" s="39"/>
      <c r="AU1642" s="39"/>
      <c r="AV1642" s="39"/>
      <c r="AW1642" s="39"/>
      <c r="AX1642" s="13"/>
      <c r="AY1642" s="13"/>
      <c r="AZ1642" s="13"/>
      <c r="BA1642" s="13"/>
      <c r="BB1642" s="291"/>
      <c r="BC1642" s="302"/>
      <c r="BI1642" s="287"/>
    </row>
    <row r="1643" spans="1:61" s="282" customFormat="1">
      <c r="A1643" s="31"/>
      <c r="B1643" s="31"/>
      <c r="C1643" s="166"/>
      <c r="D1643" s="261"/>
      <c r="E1643" s="261"/>
      <c r="F1643" s="261"/>
      <c r="G1643" s="261"/>
      <c r="H1643" s="261"/>
      <c r="I1643" s="261"/>
      <c r="J1643" s="261"/>
      <c r="K1643" s="261"/>
      <c r="L1643" s="33"/>
      <c r="M1643" s="261"/>
      <c r="N1643" s="638"/>
      <c r="O1643" s="638"/>
      <c r="P1643" s="34"/>
      <c r="Q1643" s="35"/>
      <c r="R1643" s="36"/>
      <c r="S1643" s="37"/>
      <c r="T1643" s="21"/>
      <c r="U1643" s="495"/>
      <c r="V1643" s="38"/>
      <c r="W1643" s="21"/>
      <c r="X1643" s="21"/>
      <c r="Y1643" s="21"/>
      <c r="Z1643" s="779"/>
      <c r="AA1643" s="21"/>
      <c r="AB1643" s="30"/>
      <c r="AC1643" s="30"/>
      <c r="AD1643" s="30"/>
      <c r="AE1643" s="13"/>
      <c r="AF1643" s="13"/>
      <c r="AG1643" s="13"/>
      <c r="AH1643" s="13"/>
      <c r="AI1643" s="13"/>
      <c r="AJ1643" s="13"/>
      <c r="AK1643" s="13"/>
      <c r="AL1643" s="13"/>
      <c r="AM1643" s="13"/>
      <c r="AN1643" s="30"/>
      <c r="AO1643" s="31"/>
      <c r="AP1643" s="39"/>
      <c r="AQ1643" s="39"/>
      <c r="AR1643" s="31"/>
      <c r="AS1643" s="39"/>
      <c r="AT1643" s="39"/>
      <c r="AU1643" s="39"/>
      <c r="AV1643" s="39"/>
      <c r="AW1643" s="39"/>
      <c r="AX1643" s="13"/>
      <c r="AY1643" s="13"/>
      <c r="AZ1643" s="13"/>
      <c r="BA1643" s="13"/>
      <c r="BB1643" s="291"/>
      <c r="BC1643" s="302"/>
      <c r="BI1643" s="287"/>
    </row>
    <row r="1644" spans="1:61" s="282" customFormat="1">
      <c r="A1644" s="31"/>
      <c r="B1644" s="31"/>
      <c r="C1644" s="166"/>
      <c r="D1644" s="261"/>
      <c r="E1644" s="261"/>
      <c r="F1644" s="261"/>
      <c r="G1644" s="261"/>
      <c r="H1644" s="261"/>
      <c r="I1644" s="261"/>
      <c r="J1644" s="261"/>
      <c r="K1644" s="261"/>
      <c r="L1644" s="33"/>
      <c r="M1644" s="261"/>
      <c r="N1644" s="638"/>
      <c r="O1644" s="638"/>
      <c r="P1644" s="34"/>
      <c r="Q1644" s="35"/>
      <c r="R1644" s="36"/>
      <c r="S1644" s="37"/>
      <c r="T1644" s="21"/>
      <c r="U1644" s="495"/>
      <c r="V1644" s="38"/>
      <c r="W1644" s="21"/>
      <c r="X1644" s="21"/>
      <c r="Y1644" s="21"/>
      <c r="Z1644" s="779"/>
      <c r="AA1644" s="21"/>
      <c r="AB1644" s="30"/>
      <c r="AC1644" s="30"/>
      <c r="AD1644" s="30"/>
      <c r="AE1644" s="13"/>
      <c r="AF1644" s="13"/>
      <c r="AG1644" s="13"/>
      <c r="AH1644" s="13"/>
      <c r="AI1644" s="13"/>
      <c r="AJ1644" s="13"/>
      <c r="AK1644" s="13"/>
      <c r="AL1644" s="13"/>
      <c r="AM1644" s="13"/>
      <c r="AN1644" s="30"/>
      <c r="AO1644" s="31"/>
      <c r="AP1644" s="39"/>
      <c r="AQ1644" s="39"/>
      <c r="AR1644" s="31"/>
      <c r="AS1644" s="39"/>
      <c r="AT1644" s="39"/>
      <c r="AU1644" s="39"/>
      <c r="AV1644" s="39"/>
      <c r="AW1644" s="39"/>
      <c r="AX1644" s="13"/>
      <c r="AY1644" s="13"/>
      <c r="AZ1644" s="13"/>
      <c r="BA1644" s="13"/>
      <c r="BB1644" s="291"/>
      <c r="BC1644" s="302"/>
      <c r="BI1644" s="287"/>
    </row>
    <row r="1645" spans="1:61" s="282" customFormat="1">
      <c r="A1645" s="31"/>
      <c r="B1645" s="31"/>
      <c r="C1645" s="166"/>
      <c r="D1645" s="261"/>
      <c r="E1645" s="261"/>
      <c r="F1645" s="261"/>
      <c r="G1645" s="261"/>
      <c r="H1645" s="261"/>
      <c r="I1645" s="261"/>
      <c r="J1645" s="261"/>
      <c r="K1645" s="261"/>
      <c r="L1645" s="33"/>
      <c r="M1645" s="261"/>
      <c r="N1645" s="638"/>
      <c r="O1645" s="638"/>
      <c r="P1645" s="34"/>
      <c r="Q1645" s="35"/>
      <c r="R1645" s="36"/>
      <c r="S1645" s="37"/>
      <c r="T1645" s="21"/>
      <c r="U1645" s="495"/>
      <c r="V1645" s="38"/>
      <c r="W1645" s="21"/>
      <c r="X1645" s="21"/>
      <c r="Y1645" s="21"/>
      <c r="Z1645" s="779"/>
      <c r="AA1645" s="21"/>
      <c r="AB1645" s="30"/>
      <c r="AC1645" s="30"/>
      <c r="AD1645" s="30"/>
      <c r="AE1645" s="13"/>
      <c r="AF1645" s="13"/>
      <c r="AG1645" s="13"/>
      <c r="AH1645" s="13"/>
      <c r="AI1645" s="13"/>
      <c r="AJ1645" s="13"/>
      <c r="AK1645" s="13"/>
      <c r="AL1645" s="13"/>
      <c r="AM1645" s="13"/>
      <c r="AN1645" s="30"/>
      <c r="AO1645" s="31"/>
      <c r="AP1645" s="39"/>
      <c r="AQ1645" s="39"/>
      <c r="AR1645" s="31"/>
      <c r="AS1645" s="39"/>
      <c r="AT1645" s="39"/>
      <c r="AU1645" s="39"/>
      <c r="AV1645" s="39"/>
      <c r="AW1645" s="39"/>
      <c r="AX1645" s="13"/>
      <c r="AY1645" s="13"/>
      <c r="AZ1645" s="13"/>
      <c r="BA1645" s="13"/>
      <c r="BB1645" s="291"/>
      <c r="BC1645" s="302"/>
      <c r="BI1645" s="287"/>
    </row>
    <row r="1646" spans="1:61" s="282" customFormat="1">
      <c r="A1646" s="31"/>
      <c r="B1646" s="31"/>
      <c r="C1646" s="166"/>
      <c r="D1646" s="261"/>
      <c r="E1646" s="261"/>
      <c r="F1646" s="261"/>
      <c r="G1646" s="261"/>
      <c r="H1646" s="261"/>
      <c r="I1646" s="261"/>
      <c r="J1646" s="261"/>
      <c r="K1646" s="261"/>
      <c r="L1646" s="33"/>
      <c r="M1646" s="261"/>
      <c r="N1646" s="638"/>
      <c r="O1646" s="638"/>
      <c r="P1646" s="34"/>
      <c r="Q1646" s="35"/>
      <c r="R1646" s="36"/>
      <c r="S1646" s="37"/>
      <c r="T1646" s="21"/>
      <c r="U1646" s="495"/>
      <c r="V1646" s="38"/>
      <c r="W1646" s="21"/>
      <c r="X1646" s="21"/>
      <c r="Y1646" s="21"/>
      <c r="Z1646" s="779"/>
      <c r="AA1646" s="21"/>
      <c r="AB1646" s="30"/>
      <c r="AC1646" s="30"/>
      <c r="AD1646" s="30"/>
      <c r="AE1646" s="13"/>
      <c r="AF1646" s="13"/>
      <c r="AG1646" s="13"/>
      <c r="AH1646" s="13"/>
      <c r="AI1646" s="13"/>
      <c r="AJ1646" s="13"/>
      <c r="AK1646" s="13"/>
      <c r="AL1646" s="13"/>
      <c r="AM1646" s="13"/>
      <c r="AN1646" s="30"/>
      <c r="AO1646" s="31"/>
      <c r="AP1646" s="39"/>
      <c r="AQ1646" s="39"/>
      <c r="AR1646" s="31"/>
      <c r="AS1646" s="39"/>
      <c r="AT1646" s="39"/>
      <c r="AU1646" s="39"/>
      <c r="AV1646" s="39"/>
      <c r="AW1646" s="39"/>
      <c r="AX1646" s="13"/>
      <c r="AY1646" s="13"/>
      <c r="AZ1646" s="13"/>
      <c r="BA1646" s="13"/>
      <c r="BB1646" s="291"/>
      <c r="BC1646" s="302"/>
      <c r="BI1646" s="287"/>
    </row>
    <row r="1647" spans="1:61" s="282" customFormat="1">
      <c r="A1647" s="31"/>
      <c r="B1647" s="31"/>
      <c r="C1647" s="166"/>
      <c r="D1647" s="261"/>
      <c r="E1647" s="261"/>
      <c r="F1647" s="261"/>
      <c r="G1647" s="261"/>
      <c r="H1647" s="261"/>
      <c r="I1647" s="261"/>
      <c r="J1647" s="261"/>
      <c r="K1647" s="261"/>
      <c r="L1647" s="33"/>
      <c r="M1647" s="261"/>
      <c r="N1647" s="638"/>
      <c r="O1647" s="638"/>
      <c r="P1647" s="34"/>
      <c r="Q1647" s="35"/>
      <c r="R1647" s="36"/>
      <c r="S1647" s="37"/>
      <c r="T1647" s="21"/>
      <c r="U1647" s="495"/>
      <c r="V1647" s="38"/>
      <c r="W1647" s="21"/>
      <c r="X1647" s="21"/>
      <c r="Y1647" s="21"/>
      <c r="Z1647" s="779"/>
      <c r="AA1647" s="21"/>
      <c r="AB1647" s="30"/>
      <c r="AC1647" s="30"/>
      <c r="AD1647" s="30"/>
      <c r="AE1647" s="13"/>
      <c r="AF1647" s="13"/>
      <c r="AG1647" s="13"/>
      <c r="AH1647" s="13"/>
      <c r="AI1647" s="13"/>
      <c r="AJ1647" s="13"/>
      <c r="AK1647" s="13"/>
      <c r="AL1647" s="13"/>
      <c r="AM1647" s="13"/>
      <c r="AN1647" s="30"/>
      <c r="AO1647" s="31"/>
      <c r="AP1647" s="39"/>
      <c r="AQ1647" s="39"/>
      <c r="AR1647" s="31"/>
      <c r="AS1647" s="39"/>
      <c r="AT1647" s="39"/>
      <c r="AU1647" s="39"/>
      <c r="AV1647" s="39"/>
      <c r="AW1647" s="39"/>
      <c r="AX1647" s="13"/>
      <c r="AY1647" s="13"/>
      <c r="AZ1647" s="13"/>
      <c r="BA1647" s="13"/>
      <c r="BB1647" s="291"/>
      <c r="BC1647" s="302"/>
      <c r="BI1647" s="287"/>
    </row>
    <row r="1648" spans="1:61" s="282" customFormat="1">
      <c r="A1648" s="31"/>
      <c r="B1648" s="31"/>
      <c r="C1648" s="166"/>
      <c r="D1648" s="261"/>
      <c r="E1648" s="261"/>
      <c r="F1648" s="261"/>
      <c r="G1648" s="261"/>
      <c r="H1648" s="261"/>
      <c r="I1648" s="261"/>
      <c r="J1648" s="261"/>
      <c r="K1648" s="261"/>
      <c r="L1648" s="33"/>
      <c r="M1648" s="261"/>
      <c r="N1648" s="638"/>
      <c r="O1648" s="638"/>
      <c r="P1648" s="34"/>
      <c r="Q1648" s="35"/>
      <c r="R1648" s="36"/>
      <c r="S1648" s="37"/>
      <c r="T1648" s="21"/>
      <c r="U1648" s="495"/>
      <c r="V1648" s="38"/>
      <c r="W1648" s="21"/>
      <c r="X1648" s="21"/>
      <c r="Y1648" s="21"/>
      <c r="Z1648" s="779"/>
      <c r="AA1648" s="21"/>
      <c r="AB1648" s="30"/>
      <c r="AC1648" s="30"/>
      <c r="AD1648" s="30"/>
      <c r="AE1648" s="13"/>
      <c r="AF1648" s="13"/>
      <c r="AG1648" s="13"/>
      <c r="AH1648" s="13"/>
      <c r="AI1648" s="13"/>
      <c r="AJ1648" s="13"/>
      <c r="AK1648" s="13"/>
      <c r="AL1648" s="13"/>
      <c r="AM1648" s="13"/>
      <c r="AN1648" s="30"/>
      <c r="AO1648" s="31"/>
      <c r="AP1648" s="39"/>
      <c r="AQ1648" s="39"/>
      <c r="AR1648" s="31"/>
      <c r="AS1648" s="39"/>
      <c r="AT1648" s="39"/>
      <c r="AU1648" s="39"/>
      <c r="AV1648" s="39"/>
      <c r="AW1648" s="39"/>
      <c r="AX1648" s="13"/>
      <c r="AY1648" s="13"/>
      <c r="AZ1648" s="13"/>
      <c r="BA1648" s="13"/>
      <c r="BB1648" s="291"/>
      <c r="BC1648" s="302"/>
      <c r="BI1648" s="287"/>
    </row>
    <row r="1649" spans="1:61" s="282" customFormat="1">
      <c r="A1649" s="31"/>
      <c r="B1649" s="31"/>
      <c r="C1649" s="166"/>
      <c r="D1649" s="261"/>
      <c r="E1649" s="261"/>
      <c r="F1649" s="261"/>
      <c r="G1649" s="261"/>
      <c r="H1649" s="261"/>
      <c r="I1649" s="261"/>
      <c r="J1649" s="261"/>
      <c r="K1649" s="261"/>
      <c r="L1649" s="33"/>
      <c r="M1649" s="261"/>
      <c r="N1649" s="638"/>
      <c r="O1649" s="638"/>
      <c r="P1649" s="34"/>
      <c r="Q1649" s="35"/>
      <c r="R1649" s="36"/>
      <c r="S1649" s="37"/>
      <c r="T1649" s="21"/>
      <c r="U1649" s="495"/>
      <c r="V1649" s="38"/>
      <c r="W1649" s="21"/>
      <c r="X1649" s="21"/>
      <c r="Y1649" s="21"/>
      <c r="Z1649" s="779"/>
      <c r="AA1649" s="21"/>
      <c r="AB1649" s="30"/>
      <c r="AC1649" s="30"/>
      <c r="AD1649" s="30"/>
      <c r="AE1649" s="13"/>
      <c r="AF1649" s="13"/>
      <c r="AG1649" s="13"/>
      <c r="AH1649" s="13"/>
      <c r="AI1649" s="13"/>
      <c r="AJ1649" s="13"/>
      <c r="AK1649" s="13"/>
      <c r="AL1649" s="13"/>
      <c r="AM1649" s="13"/>
      <c r="AN1649" s="30"/>
      <c r="AO1649" s="31"/>
      <c r="AP1649" s="39"/>
      <c r="AQ1649" s="39"/>
      <c r="AR1649" s="31"/>
      <c r="AS1649" s="39"/>
      <c r="AT1649" s="39"/>
      <c r="AU1649" s="39"/>
      <c r="AV1649" s="39"/>
      <c r="AW1649" s="39"/>
      <c r="AX1649" s="13"/>
      <c r="AY1649" s="13"/>
      <c r="AZ1649" s="13"/>
      <c r="BA1649" s="13"/>
      <c r="BB1649" s="291"/>
      <c r="BC1649" s="302"/>
      <c r="BI1649" s="287"/>
    </row>
    <row r="1650" spans="1:61" s="282" customFormat="1">
      <c r="A1650" s="31"/>
      <c r="B1650" s="31"/>
      <c r="C1650" s="166"/>
      <c r="D1650" s="261"/>
      <c r="E1650" s="261"/>
      <c r="F1650" s="261"/>
      <c r="G1650" s="261"/>
      <c r="H1650" s="261"/>
      <c r="I1650" s="261"/>
      <c r="J1650" s="261"/>
      <c r="K1650" s="261"/>
      <c r="L1650" s="33"/>
      <c r="M1650" s="261"/>
      <c r="N1650" s="638"/>
      <c r="O1650" s="638"/>
      <c r="P1650" s="34"/>
      <c r="Q1650" s="35"/>
      <c r="R1650" s="36"/>
      <c r="S1650" s="37"/>
      <c r="T1650" s="21"/>
      <c r="U1650" s="495"/>
      <c r="V1650" s="38"/>
      <c r="W1650" s="21"/>
      <c r="X1650" s="21"/>
      <c r="Y1650" s="21"/>
      <c r="Z1650" s="779"/>
      <c r="AA1650" s="21"/>
      <c r="AB1650" s="30"/>
      <c r="AC1650" s="30"/>
      <c r="AD1650" s="30"/>
      <c r="AE1650" s="13"/>
      <c r="AF1650" s="13"/>
      <c r="AG1650" s="13"/>
      <c r="AH1650" s="13"/>
      <c r="AI1650" s="13"/>
      <c r="AJ1650" s="13"/>
      <c r="AK1650" s="13"/>
      <c r="AL1650" s="13"/>
      <c r="AM1650" s="13"/>
      <c r="AN1650" s="30"/>
      <c r="AO1650" s="31"/>
      <c r="AP1650" s="39"/>
      <c r="AQ1650" s="39"/>
      <c r="AR1650" s="31"/>
      <c r="AS1650" s="39"/>
      <c r="AT1650" s="39"/>
      <c r="AU1650" s="39"/>
      <c r="AV1650" s="39"/>
      <c r="AW1650" s="39"/>
      <c r="AX1650" s="13"/>
      <c r="AY1650" s="13"/>
      <c r="AZ1650" s="13"/>
      <c r="BA1650" s="13"/>
      <c r="BB1650" s="291"/>
      <c r="BC1650" s="302"/>
      <c r="BI1650" s="287"/>
    </row>
    <row r="1651" spans="1:61" s="282" customFormat="1">
      <c r="A1651" s="31"/>
      <c r="B1651" s="31"/>
      <c r="C1651" s="166"/>
      <c r="D1651" s="261"/>
      <c r="E1651" s="261"/>
      <c r="F1651" s="261"/>
      <c r="G1651" s="261"/>
      <c r="H1651" s="261"/>
      <c r="I1651" s="261"/>
      <c r="J1651" s="261"/>
      <c r="K1651" s="261"/>
      <c r="L1651" s="33"/>
      <c r="M1651" s="261"/>
      <c r="N1651" s="638"/>
      <c r="O1651" s="638"/>
      <c r="P1651" s="34"/>
      <c r="Q1651" s="35"/>
      <c r="R1651" s="36"/>
      <c r="S1651" s="37"/>
      <c r="T1651" s="21"/>
      <c r="U1651" s="495"/>
      <c r="V1651" s="38"/>
      <c r="W1651" s="21"/>
      <c r="X1651" s="21"/>
      <c r="Y1651" s="21"/>
      <c r="Z1651" s="779"/>
      <c r="AA1651" s="21"/>
      <c r="AB1651" s="30"/>
      <c r="AC1651" s="30"/>
      <c r="AD1651" s="30"/>
      <c r="AE1651" s="13"/>
      <c r="AF1651" s="13"/>
      <c r="AG1651" s="13"/>
      <c r="AH1651" s="13"/>
      <c r="AI1651" s="13"/>
      <c r="AJ1651" s="13"/>
      <c r="AK1651" s="13"/>
      <c r="AL1651" s="13"/>
      <c r="AM1651" s="13"/>
      <c r="AN1651" s="30"/>
      <c r="AO1651" s="31"/>
      <c r="AP1651" s="39"/>
      <c r="AQ1651" s="39"/>
      <c r="AR1651" s="31"/>
      <c r="AS1651" s="39"/>
      <c r="AT1651" s="39"/>
      <c r="AU1651" s="39"/>
      <c r="AV1651" s="39"/>
      <c r="AW1651" s="39"/>
      <c r="AX1651" s="13"/>
      <c r="AY1651" s="13"/>
      <c r="AZ1651" s="13"/>
      <c r="BA1651" s="13"/>
      <c r="BB1651" s="291"/>
      <c r="BC1651" s="302"/>
      <c r="BI1651" s="287"/>
    </row>
    <row r="1652" spans="1:61" s="282" customFormat="1">
      <c r="A1652" s="31"/>
      <c r="B1652" s="31"/>
      <c r="C1652" s="166"/>
      <c r="D1652" s="261"/>
      <c r="E1652" s="261"/>
      <c r="F1652" s="261"/>
      <c r="G1652" s="261"/>
      <c r="H1652" s="261"/>
      <c r="I1652" s="261"/>
      <c r="J1652" s="261"/>
      <c r="K1652" s="261"/>
      <c r="L1652" s="33"/>
      <c r="M1652" s="261"/>
      <c r="N1652" s="638"/>
      <c r="O1652" s="638"/>
      <c r="P1652" s="34"/>
      <c r="Q1652" s="35"/>
      <c r="R1652" s="36"/>
      <c r="S1652" s="37"/>
      <c r="T1652" s="21"/>
      <c r="U1652" s="495"/>
      <c r="V1652" s="38"/>
      <c r="W1652" s="21"/>
      <c r="X1652" s="21"/>
      <c r="Y1652" s="21"/>
      <c r="Z1652" s="779"/>
      <c r="AA1652" s="21"/>
      <c r="AB1652" s="30"/>
      <c r="AC1652" s="30"/>
      <c r="AD1652" s="30"/>
      <c r="AE1652" s="13"/>
      <c r="AF1652" s="13"/>
      <c r="AG1652" s="13"/>
      <c r="AH1652" s="13"/>
      <c r="AI1652" s="13"/>
      <c r="AJ1652" s="13"/>
      <c r="AK1652" s="13"/>
      <c r="AL1652" s="13"/>
      <c r="AM1652" s="13"/>
      <c r="AN1652" s="30"/>
      <c r="AO1652" s="31"/>
      <c r="AP1652" s="39"/>
      <c r="AQ1652" s="39"/>
      <c r="AR1652" s="31"/>
      <c r="AS1652" s="39"/>
      <c r="AT1652" s="39"/>
      <c r="AU1652" s="39"/>
      <c r="AV1652" s="39"/>
      <c r="AW1652" s="39"/>
      <c r="AX1652" s="13"/>
      <c r="AY1652" s="13"/>
      <c r="AZ1652" s="13"/>
      <c r="BA1652" s="13"/>
      <c r="BB1652" s="291"/>
      <c r="BC1652" s="302"/>
      <c r="BI1652" s="287"/>
    </row>
    <row r="1653" spans="1:61" s="282" customFormat="1">
      <c r="A1653" s="31"/>
      <c r="B1653" s="31"/>
      <c r="C1653" s="166"/>
      <c r="D1653" s="261"/>
      <c r="E1653" s="261"/>
      <c r="F1653" s="261"/>
      <c r="G1653" s="261"/>
      <c r="H1653" s="261"/>
      <c r="I1653" s="261"/>
      <c r="J1653" s="261"/>
      <c r="K1653" s="261"/>
      <c r="L1653" s="33"/>
      <c r="M1653" s="261"/>
      <c r="N1653" s="638"/>
      <c r="O1653" s="638"/>
      <c r="P1653" s="34"/>
      <c r="Q1653" s="35"/>
      <c r="R1653" s="36"/>
      <c r="S1653" s="37"/>
      <c r="T1653" s="21"/>
      <c r="U1653" s="495"/>
      <c r="V1653" s="38"/>
      <c r="W1653" s="21"/>
      <c r="X1653" s="21"/>
      <c r="Y1653" s="21"/>
      <c r="Z1653" s="779"/>
      <c r="AA1653" s="21"/>
      <c r="AB1653" s="30"/>
      <c r="AC1653" s="30"/>
      <c r="AD1653" s="30"/>
      <c r="AE1653" s="13"/>
      <c r="AF1653" s="13"/>
      <c r="AG1653" s="13"/>
      <c r="AH1653" s="13"/>
      <c r="AI1653" s="13"/>
      <c r="AJ1653" s="13"/>
      <c r="AK1653" s="13"/>
      <c r="AL1653" s="13"/>
      <c r="AM1653" s="13"/>
      <c r="AN1653" s="30"/>
      <c r="AO1653" s="31"/>
      <c r="AP1653" s="39"/>
      <c r="AQ1653" s="39"/>
      <c r="AR1653" s="31"/>
      <c r="AS1653" s="39"/>
      <c r="AT1653" s="39"/>
      <c r="AU1653" s="39"/>
      <c r="AV1653" s="39"/>
      <c r="AW1653" s="39"/>
      <c r="AX1653" s="13"/>
      <c r="AY1653" s="13"/>
      <c r="AZ1653" s="13"/>
      <c r="BA1653" s="13"/>
      <c r="BB1653" s="291"/>
      <c r="BC1653" s="302"/>
      <c r="BI1653" s="287"/>
    </row>
    <row r="1654" spans="1:61" s="282" customFormat="1">
      <c r="A1654" s="31"/>
      <c r="B1654" s="31"/>
      <c r="C1654" s="166"/>
      <c r="D1654" s="261"/>
      <c r="E1654" s="261"/>
      <c r="F1654" s="261"/>
      <c r="G1654" s="261"/>
      <c r="H1654" s="261"/>
      <c r="I1654" s="261"/>
      <c r="J1654" s="261"/>
      <c r="K1654" s="261"/>
      <c r="L1654" s="33"/>
      <c r="M1654" s="261"/>
      <c r="N1654" s="638"/>
      <c r="O1654" s="638"/>
      <c r="P1654" s="34"/>
      <c r="Q1654" s="35"/>
      <c r="R1654" s="36"/>
      <c r="S1654" s="37"/>
      <c r="T1654" s="21"/>
      <c r="U1654" s="495"/>
      <c r="V1654" s="38"/>
      <c r="W1654" s="21"/>
      <c r="X1654" s="21"/>
      <c r="Y1654" s="21"/>
      <c r="Z1654" s="779"/>
      <c r="AA1654" s="21"/>
      <c r="AB1654" s="30"/>
      <c r="AC1654" s="30"/>
      <c r="AD1654" s="30"/>
      <c r="AE1654" s="13"/>
      <c r="AF1654" s="13"/>
      <c r="AG1654" s="13"/>
      <c r="AH1654" s="13"/>
      <c r="AI1654" s="13"/>
      <c r="AJ1654" s="13"/>
      <c r="AK1654" s="13"/>
      <c r="AL1654" s="13"/>
      <c r="AM1654" s="13"/>
      <c r="AN1654" s="30"/>
      <c r="AO1654" s="31"/>
      <c r="AP1654" s="39"/>
      <c r="AQ1654" s="39"/>
      <c r="AR1654" s="31"/>
      <c r="AS1654" s="39"/>
      <c r="AT1654" s="39"/>
      <c r="AU1654" s="39"/>
      <c r="AV1654" s="39"/>
      <c r="AW1654" s="39"/>
      <c r="AX1654" s="13"/>
      <c r="AY1654" s="13"/>
      <c r="AZ1654" s="13"/>
      <c r="BA1654" s="13"/>
      <c r="BB1654" s="291"/>
      <c r="BC1654" s="302"/>
      <c r="BI1654" s="287"/>
    </row>
    <row r="1655" spans="1:61" s="282" customFormat="1">
      <c r="A1655" s="31"/>
      <c r="B1655" s="31"/>
      <c r="C1655" s="166"/>
      <c r="D1655" s="261"/>
      <c r="E1655" s="261"/>
      <c r="F1655" s="261"/>
      <c r="G1655" s="261"/>
      <c r="H1655" s="261"/>
      <c r="I1655" s="261"/>
      <c r="J1655" s="261"/>
      <c r="K1655" s="261"/>
      <c r="L1655" s="33"/>
      <c r="M1655" s="261"/>
      <c r="N1655" s="638"/>
      <c r="O1655" s="638"/>
      <c r="P1655" s="34"/>
      <c r="Q1655" s="35"/>
      <c r="R1655" s="36"/>
      <c r="S1655" s="37"/>
      <c r="T1655" s="21"/>
      <c r="U1655" s="495"/>
      <c r="V1655" s="38"/>
      <c r="W1655" s="21"/>
      <c r="X1655" s="21"/>
      <c r="Y1655" s="21"/>
      <c r="Z1655" s="779"/>
      <c r="AA1655" s="21"/>
      <c r="AB1655" s="30"/>
      <c r="AC1655" s="30"/>
      <c r="AD1655" s="30"/>
      <c r="AE1655" s="13"/>
      <c r="AF1655" s="13"/>
      <c r="AG1655" s="13"/>
      <c r="AH1655" s="13"/>
      <c r="AI1655" s="13"/>
      <c r="AJ1655" s="13"/>
      <c r="AK1655" s="13"/>
      <c r="AL1655" s="13"/>
      <c r="AM1655" s="13"/>
      <c r="AN1655" s="30"/>
      <c r="AO1655" s="31"/>
      <c r="AP1655" s="39"/>
      <c r="AQ1655" s="39"/>
      <c r="AR1655" s="31"/>
      <c r="AS1655" s="39"/>
      <c r="AT1655" s="39"/>
      <c r="AU1655" s="39"/>
      <c r="AV1655" s="39"/>
      <c r="AW1655" s="39"/>
      <c r="AX1655" s="13"/>
      <c r="AY1655" s="13"/>
      <c r="AZ1655" s="13"/>
      <c r="BA1655" s="13"/>
      <c r="BB1655" s="291"/>
      <c r="BC1655" s="302"/>
      <c r="BI1655" s="287"/>
    </row>
    <row r="1656" spans="1:61" s="282" customFormat="1">
      <c r="A1656" s="31"/>
      <c r="B1656" s="31"/>
      <c r="C1656" s="166"/>
      <c r="D1656" s="261"/>
      <c r="E1656" s="261"/>
      <c r="F1656" s="261"/>
      <c r="G1656" s="261"/>
      <c r="H1656" s="261"/>
      <c r="I1656" s="261"/>
      <c r="J1656" s="261"/>
      <c r="K1656" s="261"/>
      <c r="L1656" s="33"/>
      <c r="M1656" s="261"/>
      <c r="N1656" s="638"/>
      <c r="O1656" s="638"/>
      <c r="P1656" s="34"/>
      <c r="Q1656" s="35"/>
      <c r="R1656" s="36"/>
      <c r="S1656" s="37"/>
      <c r="T1656" s="21"/>
      <c r="U1656" s="495"/>
      <c r="V1656" s="38"/>
      <c r="W1656" s="21"/>
      <c r="X1656" s="21"/>
      <c r="Y1656" s="21"/>
      <c r="Z1656" s="779"/>
      <c r="AA1656" s="21"/>
      <c r="AB1656" s="30"/>
      <c r="AC1656" s="30"/>
      <c r="AD1656" s="30"/>
      <c r="AE1656" s="13"/>
      <c r="AF1656" s="13"/>
      <c r="AG1656" s="13"/>
      <c r="AH1656" s="13"/>
      <c r="AI1656" s="13"/>
      <c r="AJ1656" s="13"/>
      <c r="AK1656" s="13"/>
      <c r="AL1656" s="13"/>
      <c r="AM1656" s="13"/>
      <c r="AN1656" s="30"/>
      <c r="AO1656" s="31"/>
      <c r="AP1656" s="39"/>
      <c r="AQ1656" s="39"/>
      <c r="AR1656" s="31"/>
      <c r="AS1656" s="39"/>
      <c r="AT1656" s="39"/>
      <c r="AU1656" s="39"/>
      <c r="AV1656" s="39"/>
      <c r="AW1656" s="39"/>
      <c r="AX1656" s="13"/>
      <c r="AY1656" s="13"/>
      <c r="AZ1656" s="13"/>
      <c r="BA1656" s="13"/>
      <c r="BB1656" s="291"/>
      <c r="BC1656" s="302"/>
      <c r="BI1656" s="287"/>
    </row>
    <row r="1657" spans="1:61" s="282" customFormat="1">
      <c r="A1657" s="31"/>
      <c r="B1657" s="31"/>
      <c r="C1657" s="166"/>
      <c r="D1657" s="261"/>
      <c r="E1657" s="261"/>
      <c r="F1657" s="261"/>
      <c r="G1657" s="261"/>
      <c r="H1657" s="261"/>
      <c r="I1657" s="261"/>
      <c r="J1657" s="261"/>
      <c r="K1657" s="261"/>
      <c r="L1657" s="33"/>
      <c r="M1657" s="261"/>
      <c r="N1657" s="638"/>
      <c r="O1657" s="638"/>
      <c r="P1657" s="34"/>
      <c r="Q1657" s="35"/>
      <c r="R1657" s="36"/>
      <c r="S1657" s="37"/>
      <c r="T1657" s="21"/>
      <c r="U1657" s="495"/>
      <c r="V1657" s="38"/>
      <c r="W1657" s="21"/>
      <c r="X1657" s="21"/>
      <c r="Y1657" s="21"/>
      <c r="Z1657" s="779"/>
      <c r="AA1657" s="21"/>
      <c r="AB1657" s="30"/>
      <c r="AC1657" s="30"/>
      <c r="AD1657" s="30"/>
      <c r="AE1657" s="13"/>
      <c r="AF1657" s="13"/>
      <c r="AG1657" s="13"/>
      <c r="AH1657" s="13"/>
      <c r="AI1657" s="13"/>
      <c r="AJ1657" s="13"/>
      <c r="AK1657" s="13"/>
      <c r="AL1657" s="13"/>
      <c r="AM1657" s="13"/>
      <c r="AN1657" s="30"/>
      <c r="AO1657" s="31"/>
      <c r="AP1657" s="39"/>
      <c r="AQ1657" s="39"/>
      <c r="AR1657" s="31"/>
      <c r="AS1657" s="39"/>
      <c r="AT1657" s="39"/>
      <c r="AU1657" s="39"/>
      <c r="AV1657" s="39"/>
      <c r="AW1657" s="39"/>
      <c r="AX1657" s="13"/>
      <c r="AY1657" s="13"/>
      <c r="AZ1657" s="13"/>
      <c r="BA1657" s="13"/>
      <c r="BB1657" s="291"/>
      <c r="BC1657" s="302"/>
      <c r="BI1657" s="287"/>
    </row>
    <row r="1658" spans="1:61" s="282" customFormat="1">
      <c r="A1658" s="31"/>
      <c r="B1658" s="31"/>
      <c r="C1658" s="166"/>
      <c r="D1658" s="261"/>
      <c r="E1658" s="261"/>
      <c r="F1658" s="261"/>
      <c r="G1658" s="261"/>
      <c r="H1658" s="261"/>
      <c r="I1658" s="261"/>
      <c r="J1658" s="261"/>
      <c r="K1658" s="261"/>
      <c r="L1658" s="33"/>
      <c r="M1658" s="261"/>
      <c r="N1658" s="638"/>
      <c r="O1658" s="638"/>
      <c r="P1658" s="34"/>
      <c r="Q1658" s="35"/>
      <c r="R1658" s="36"/>
      <c r="S1658" s="37"/>
      <c r="T1658" s="21"/>
      <c r="U1658" s="495"/>
      <c r="V1658" s="38"/>
      <c r="W1658" s="21"/>
      <c r="X1658" s="21"/>
      <c r="Y1658" s="21"/>
      <c r="Z1658" s="779"/>
      <c r="AA1658" s="21"/>
      <c r="AB1658" s="30"/>
      <c r="AC1658" s="30"/>
      <c r="AD1658" s="30"/>
      <c r="AE1658" s="13"/>
      <c r="AF1658" s="13"/>
      <c r="AG1658" s="13"/>
      <c r="AH1658" s="13"/>
      <c r="AI1658" s="13"/>
      <c r="AJ1658" s="13"/>
      <c r="AK1658" s="13"/>
      <c r="AL1658" s="13"/>
      <c r="AM1658" s="13"/>
      <c r="AN1658" s="30"/>
      <c r="AO1658" s="31"/>
      <c r="AP1658" s="39"/>
      <c r="AQ1658" s="39"/>
      <c r="AR1658" s="31"/>
      <c r="AS1658" s="39"/>
      <c r="AT1658" s="39"/>
      <c r="AU1658" s="39"/>
      <c r="AV1658" s="39"/>
      <c r="AW1658" s="39"/>
      <c r="AX1658" s="13"/>
      <c r="AY1658" s="13"/>
      <c r="AZ1658" s="13"/>
      <c r="BA1658" s="13"/>
      <c r="BB1658" s="291"/>
      <c r="BC1658" s="302"/>
      <c r="BI1658" s="287"/>
    </row>
    <row r="1659" spans="1:61" s="282" customFormat="1">
      <c r="A1659" s="31"/>
      <c r="B1659" s="31"/>
      <c r="C1659" s="166"/>
      <c r="D1659" s="261"/>
      <c r="E1659" s="261"/>
      <c r="F1659" s="261"/>
      <c r="G1659" s="261"/>
      <c r="H1659" s="261"/>
      <c r="I1659" s="261"/>
      <c r="J1659" s="261"/>
      <c r="K1659" s="261"/>
      <c r="L1659" s="33"/>
      <c r="M1659" s="261"/>
      <c r="N1659" s="638"/>
      <c r="O1659" s="638"/>
      <c r="P1659" s="34"/>
      <c r="Q1659" s="35"/>
      <c r="R1659" s="36"/>
      <c r="S1659" s="37"/>
      <c r="T1659" s="21"/>
      <c r="U1659" s="495"/>
      <c r="V1659" s="38"/>
      <c r="W1659" s="21"/>
      <c r="X1659" s="21"/>
      <c r="Y1659" s="21"/>
      <c r="Z1659" s="779"/>
      <c r="AA1659" s="21"/>
      <c r="AB1659" s="30"/>
      <c r="AC1659" s="30"/>
      <c r="AD1659" s="30"/>
      <c r="AE1659" s="13"/>
      <c r="AF1659" s="13"/>
      <c r="AG1659" s="13"/>
      <c r="AH1659" s="13"/>
      <c r="AI1659" s="13"/>
      <c r="AJ1659" s="13"/>
      <c r="AK1659" s="13"/>
      <c r="AL1659" s="13"/>
      <c r="AM1659" s="13"/>
      <c r="AN1659" s="30"/>
      <c r="AO1659" s="31"/>
      <c r="AP1659" s="39"/>
      <c r="AQ1659" s="39"/>
      <c r="AR1659" s="31"/>
      <c r="AS1659" s="39"/>
      <c r="AT1659" s="39"/>
      <c r="AU1659" s="39"/>
      <c r="AV1659" s="39"/>
      <c r="AW1659" s="39"/>
      <c r="AX1659" s="13"/>
      <c r="AY1659" s="13"/>
      <c r="AZ1659" s="13"/>
      <c r="BA1659" s="13"/>
      <c r="BB1659" s="291"/>
      <c r="BC1659" s="302"/>
      <c r="BI1659" s="287"/>
    </row>
    <row r="1660" spans="1:61" s="282" customFormat="1">
      <c r="A1660" s="31"/>
      <c r="B1660" s="31"/>
      <c r="C1660" s="166"/>
      <c r="D1660" s="261"/>
      <c r="E1660" s="261"/>
      <c r="F1660" s="261"/>
      <c r="G1660" s="261"/>
      <c r="H1660" s="261"/>
      <c r="I1660" s="261"/>
      <c r="J1660" s="261"/>
      <c r="K1660" s="261"/>
      <c r="L1660" s="33"/>
      <c r="M1660" s="261"/>
      <c r="N1660" s="638"/>
      <c r="O1660" s="638"/>
      <c r="P1660" s="34"/>
      <c r="Q1660" s="35"/>
      <c r="R1660" s="36"/>
      <c r="S1660" s="37"/>
      <c r="T1660" s="21"/>
      <c r="U1660" s="495"/>
      <c r="V1660" s="38"/>
      <c r="W1660" s="21"/>
      <c r="X1660" s="21"/>
      <c r="Y1660" s="21"/>
      <c r="Z1660" s="779"/>
      <c r="AA1660" s="21"/>
      <c r="AB1660" s="30"/>
      <c r="AC1660" s="30"/>
      <c r="AD1660" s="30"/>
      <c r="AE1660" s="13"/>
      <c r="AF1660" s="13"/>
      <c r="AG1660" s="13"/>
      <c r="AH1660" s="13"/>
      <c r="AI1660" s="13"/>
      <c r="AJ1660" s="13"/>
      <c r="AK1660" s="13"/>
      <c r="AL1660" s="13"/>
      <c r="AM1660" s="13"/>
      <c r="AN1660" s="30"/>
      <c r="AO1660" s="31"/>
      <c r="AP1660" s="39"/>
      <c r="AQ1660" s="39"/>
      <c r="AR1660" s="31"/>
      <c r="AS1660" s="39"/>
      <c r="AT1660" s="39"/>
      <c r="AU1660" s="39"/>
      <c r="AV1660" s="39"/>
      <c r="AW1660" s="39"/>
      <c r="AX1660" s="13"/>
      <c r="AY1660" s="13"/>
      <c r="AZ1660" s="13"/>
      <c r="BA1660" s="13"/>
      <c r="BB1660" s="291"/>
      <c r="BC1660" s="302"/>
      <c r="BI1660" s="287"/>
    </row>
    <row r="1661" spans="1:61" s="282" customFormat="1">
      <c r="A1661" s="31"/>
      <c r="B1661" s="31"/>
      <c r="C1661" s="166"/>
      <c r="D1661" s="261"/>
      <c r="E1661" s="261"/>
      <c r="F1661" s="261"/>
      <c r="G1661" s="261"/>
      <c r="H1661" s="261"/>
      <c r="I1661" s="261"/>
      <c r="J1661" s="261"/>
      <c r="K1661" s="261"/>
      <c r="L1661" s="33"/>
      <c r="M1661" s="261"/>
      <c r="N1661" s="638"/>
      <c r="O1661" s="638"/>
      <c r="P1661" s="34"/>
      <c r="Q1661" s="35"/>
      <c r="R1661" s="36"/>
      <c r="S1661" s="37"/>
      <c r="T1661" s="21"/>
      <c r="U1661" s="495"/>
      <c r="V1661" s="38"/>
      <c r="W1661" s="21"/>
      <c r="X1661" s="21"/>
      <c r="Y1661" s="21"/>
      <c r="Z1661" s="779"/>
      <c r="AA1661" s="21"/>
      <c r="AB1661" s="30"/>
      <c r="AC1661" s="30"/>
      <c r="AD1661" s="30"/>
      <c r="AE1661" s="13"/>
      <c r="AF1661" s="13"/>
      <c r="AG1661" s="13"/>
      <c r="AH1661" s="13"/>
      <c r="AI1661" s="13"/>
      <c r="AJ1661" s="13"/>
      <c r="AK1661" s="13"/>
      <c r="AL1661" s="13"/>
      <c r="AM1661" s="13"/>
      <c r="AN1661" s="30"/>
      <c r="AO1661" s="31"/>
      <c r="AP1661" s="39"/>
      <c r="AQ1661" s="39"/>
      <c r="AR1661" s="31"/>
      <c r="AS1661" s="39"/>
      <c r="AT1661" s="39"/>
      <c r="AU1661" s="39"/>
      <c r="AV1661" s="39"/>
      <c r="AW1661" s="39"/>
      <c r="AX1661" s="13"/>
      <c r="AY1661" s="13"/>
      <c r="AZ1661" s="13"/>
      <c r="BA1661" s="13"/>
      <c r="BB1661" s="291"/>
      <c r="BC1661" s="302"/>
      <c r="BI1661" s="287"/>
    </row>
    <row r="1662" spans="1:61" s="282" customFormat="1">
      <c r="A1662" s="31"/>
      <c r="B1662" s="31"/>
      <c r="C1662" s="166"/>
      <c r="D1662" s="261"/>
      <c r="E1662" s="261"/>
      <c r="F1662" s="261"/>
      <c r="G1662" s="261"/>
      <c r="H1662" s="261"/>
      <c r="I1662" s="261"/>
      <c r="J1662" s="261"/>
      <c r="K1662" s="261"/>
      <c r="L1662" s="33"/>
      <c r="M1662" s="261"/>
      <c r="N1662" s="638"/>
      <c r="O1662" s="638"/>
      <c r="P1662" s="34"/>
      <c r="Q1662" s="35"/>
      <c r="R1662" s="36"/>
      <c r="S1662" s="37"/>
      <c r="T1662" s="21"/>
      <c r="U1662" s="495"/>
      <c r="V1662" s="38"/>
      <c r="W1662" s="21"/>
      <c r="X1662" s="21"/>
      <c r="Y1662" s="21"/>
      <c r="Z1662" s="779"/>
      <c r="AA1662" s="21"/>
      <c r="AB1662" s="30"/>
      <c r="AC1662" s="30"/>
      <c r="AD1662" s="30"/>
      <c r="AE1662" s="13"/>
      <c r="AF1662" s="13"/>
      <c r="AG1662" s="13"/>
      <c r="AH1662" s="13"/>
      <c r="AI1662" s="13"/>
      <c r="AJ1662" s="13"/>
      <c r="AK1662" s="13"/>
      <c r="AL1662" s="13"/>
      <c r="AM1662" s="13"/>
      <c r="AN1662" s="30"/>
      <c r="AO1662" s="31"/>
      <c r="AP1662" s="39"/>
      <c r="AQ1662" s="39"/>
      <c r="AR1662" s="31"/>
      <c r="AS1662" s="39"/>
      <c r="AT1662" s="39"/>
      <c r="AU1662" s="39"/>
      <c r="AV1662" s="39"/>
      <c r="AW1662" s="39"/>
      <c r="AX1662" s="13"/>
      <c r="AY1662" s="13"/>
      <c r="AZ1662" s="13"/>
      <c r="BA1662" s="13"/>
      <c r="BB1662" s="291"/>
      <c r="BC1662" s="302"/>
      <c r="BI1662" s="287"/>
    </row>
    <row r="1663" spans="1:61" s="282" customFormat="1">
      <c r="A1663" s="31"/>
      <c r="B1663" s="31"/>
      <c r="C1663" s="166"/>
      <c r="D1663" s="261"/>
      <c r="E1663" s="261"/>
      <c r="F1663" s="261"/>
      <c r="G1663" s="261"/>
      <c r="H1663" s="261"/>
      <c r="I1663" s="261"/>
      <c r="J1663" s="261"/>
      <c r="K1663" s="261"/>
      <c r="L1663" s="33"/>
      <c r="M1663" s="261"/>
      <c r="N1663" s="638"/>
      <c r="O1663" s="638"/>
      <c r="P1663" s="34"/>
      <c r="Q1663" s="35"/>
      <c r="R1663" s="36"/>
      <c r="S1663" s="37"/>
      <c r="T1663" s="21"/>
      <c r="U1663" s="495"/>
      <c r="V1663" s="38"/>
      <c r="W1663" s="21"/>
      <c r="X1663" s="21"/>
      <c r="Y1663" s="21"/>
      <c r="Z1663" s="779"/>
      <c r="AA1663" s="21"/>
      <c r="AB1663" s="30"/>
      <c r="AC1663" s="30"/>
      <c r="AD1663" s="30"/>
      <c r="AE1663" s="13"/>
      <c r="AF1663" s="13"/>
      <c r="AG1663" s="13"/>
      <c r="AH1663" s="13"/>
      <c r="AI1663" s="13"/>
      <c r="AJ1663" s="13"/>
      <c r="AK1663" s="13"/>
      <c r="AL1663" s="13"/>
      <c r="AM1663" s="13"/>
      <c r="AN1663" s="30"/>
      <c r="AO1663" s="31"/>
      <c r="AP1663" s="39"/>
      <c r="AQ1663" s="39"/>
      <c r="AR1663" s="31"/>
      <c r="AS1663" s="39"/>
      <c r="AT1663" s="39"/>
      <c r="AU1663" s="39"/>
      <c r="AV1663" s="39"/>
      <c r="AW1663" s="39"/>
      <c r="AX1663" s="13"/>
      <c r="AY1663" s="13"/>
      <c r="AZ1663" s="13"/>
      <c r="BA1663" s="13"/>
      <c r="BB1663" s="291"/>
      <c r="BC1663" s="302"/>
      <c r="BI1663" s="287"/>
    </row>
    <row r="1664" spans="1:61" s="282" customFormat="1">
      <c r="A1664" s="31"/>
      <c r="B1664" s="31"/>
      <c r="C1664" s="166"/>
      <c r="D1664" s="261"/>
      <c r="E1664" s="261"/>
      <c r="F1664" s="261"/>
      <c r="G1664" s="261"/>
      <c r="H1664" s="261"/>
      <c r="I1664" s="261"/>
      <c r="J1664" s="261"/>
      <c r="K1664" s="261"/>
      <c r="L1664" s="33"/>
      <c r="M1664" s="261"/>
      <c r="N1664" s="638"/>
      <c r="O1664" s="638"/>
      <c r="P1664" s="34"/>
      <c r="Q1664" s="35"/>
      <c r="R1664" s="36"/>
      <c r="S1664" s="37"/>
      <c r="T1664" s="21"/>
      <c r="U1664" s="495"/>
      <c r="V1664" s="38"/>
      <c r="W1664" s="21"/>
      <c r="X1664" s="21"/>
      <c r="Y1664" s="21"/>
      <c r="Z1664" s="779"/>
      <c r="AA1664" s="21"/>
      <c r="AB1664" s="30"/>
      <c r="AC1664" s="30"/>
      <c r="AD1664" s="30"/>
      <c r="AE1664" s="13"/>
      <c r="AF1664" s="13"/>
      <c r="AG1664" s="13"/>
      <c r="AH1664" s="13"/>
      <c r="AI1664" s="13"/>
      <c r="AJ1664" s="13"/>
      <c r="AK1664" s="13"/>
      <c r="AL1664" s="13"/>
      <c r="AM1664" s="13"/>
      <c r="AN1664" s="30"/>
      <c r="AO1664" s="31"/>
      <c r="AP1664" s="39"/>
      <c r="AQ1664" s="39"/>
      <c r="AR1664" s="31"/>
      <c r="AS1664" s="39"/>
      <c r="AT1664" s="39"/>
      <c r="AU1664" s="39"/>
      <c r="AV1664" s="39"/>
      <c r="AW1664" s="39"/>
      <c r="AX1664" s="13"/>
      <c r="AY1664" s="13"/>
      <c r="AZ1664" s="13"/>
      <c r="BA1664" s="13"/>
      <c r="BB1664" s="291"/>
      <c r="BC1664" s="302"/>
      <c r="BI1664" s="287"/>
    </row>
    <row r="1665" spans="1:61" s="282" customFormat="1">
      <c r="A1665" s="31"/>
      <c r="B1665" s="31"/>
      <c r="C1665" s="166"/>
      <c r="D1665" s="261"/>
      <c r="E1665" s="261"/>
      <c r="F1665" s="261"/>
      <c r="G1665" s="261"/>
      <c r="H1665" s="261"/>
      <c r="I1665" s="261"/>
      <c r="J1665" s="261"/>
      <c r="K1665" s="261"/>
      <c r="L1665" s="33"/>
      <c r="M1665" s="261"/>
      <c r="N1665" s="638"/>
      <c r="O1665" s="638"/>
      <c r="P1665" s="34"/>
      <c r="Q1665" s="35"/>
      <c r="R1665" s="36"/>
      <c r="S1665" s="37"/>
      <c r="T1665" s="21"/>
      <c r="U1665" s="495"/>
      <c r="V1665" s="38"/>
      <c r="W1665" s="21"/>
      <c r="X1665" s="21"/>
      <c r="Y1665" s="21"/>
      <c r="Z1665" s="779"/>
      <c r="AA1665" s="21"/>
      <c r="AB1665" s="30"/>
      <c r="AC1665" s="30"/>
      <c r="AD1665" s="30"/>
      <c r="AE1665" s="13"/>
      <c r="AF1665" s="13"/>
      <c r="AG1665" s="13"/>
      <c r="AH1665" s="13"/>
      <c r="AI1665" s="13"/>
      <c r="AJ1665" s="13"/>
      <c r="AK1665" s="13"/>
      <c r="AL1665" s="13"/>
      <c r="AM1665" s="13"/>
      <c r="AN1665" s="30"/>
      <c r="AO1665" s="31"/>
      <c r="AP1665" s="39"/>
      <c r="AQ1665" s="39"/>
      <c r="AR1665" s="31"/>
      <c r="AS1665" s="39"/>
      <c r="AT1665" s="39"/>
      <c r="AU1665" s="39"/>
      <c r="AV1665" s="39"/>
      <c r="AW1665" s="39"/>
      <c r="AX1665" s="13"/>
      <c r="AY1665" s="13"/>
      <c r="AZ1665" s="13"/>
      <c r="BA1665" s="13"/>
      <c r="BB1665" s="291"/>
      <c r="BC1665" s="302"/>
      <c r="BI1665" s="287"/>
    </row>
    <row r="1666" spans="1:61" s="282" customFormat="1">
      <c r="A1666" s="31"/>
      <c r="B1666" s="31"/>
      <c r="C1666" s="166"/>
      <c r="D1666" s="261"/>
      <c r="E1666" s="261"/>
      <c r="F1666" s="261"/>
      <c r="G1666" s="261"/>
      <c r="H1666" s="261"/>
      <c r="I1666" s="261"/>
      <c r="J1666" s="261"/>
      <c r="K1666" s="261"/>
      <c r="L1666" s="33"/>
      <c r="M1666" s="261"/>
      <c r="N1666" s="638"/>
      <c r="O1666" s="638"/>
      <c r="P1666" s="34"/>
      <c r="Q1666" s="35"/>
      <c r="R1666" s="36"/>
      <c r="S1666" s="37"/>
      <c r="T1666" s="21"/>
      <c r="U1666" s="495"/>
      <c r="V1666" s="38"/>
      <c r="W1666" s="21"/>
      <c r="X1666" s="21"/>
      <c r="Y1666" s="21"/>
      <c r="Z1666" s="779"/>
      <c r="AA1666" s="21"/>
      <c r="AB1666" s="30"/>
      <c r="AC1666" s="30"/>
      <c r="AD1666" s="30"/>
      <c r="AE1666" s="13"/>
      <c r="AF1666" s="13"/>
      <c r="AG1666" s="13"/>
      <c r="AH1666" s="13"/>
      <c r="AI1666" s="13"/>
      <c r="AJ1666" s="13"/>
      <c r="AK1666" s="13"/>
      <c r="AL1666" s="13"/>
      <c r="AM1666" s="13"/>
      <c r="AN1666" s="30"/>
      <c r="AO1666" s="31"/>
      <c r="AP1666" s="39"/>
      <c r="AQ1666" s="39"/>
      <c r="AR1666" s="31"/>
      <c r="AS1666" s="39"/>
      <c r="AT1666" s="39"/>
      <c r="AU1666" s="39"/>
      <c r="AV1666" s="39"/>
      <c r="AW1666" s="39"/>
      <c r="AX1666" s="13"/>
      <c r="AY1666" s="13"/>
      <c r="AZ1666" s="13"/>
      <c r="BA1666" s="13"/>
      <c r="BB1666" s="291"/>
      <c r="BC1666" s="302"/>
      <c r="BI1666" s="287"/>
    </row>
    <row r="1667" spans="1:61" s="282" customFormat="1">
      <c r="A1667" s="31"/>
      <c r="B1667" s="31"/>
      <c r="C1667" s="166"/>
      <c r="D1667" s="261"/>
      <c r="E1667" s="261"/>
      <c r="F1667" s="261"/>
      <c r="G1667" s="261"/>
      <c r="H1667" s="261"/>
      <c r="I1667" s="261"/>
      <c r="J1667" s="261"/>
      <c r="K1667" s="261"/>
      <c r="L1667" s="33"/>
      <c r="M1667" s="261"/>
      <c r="N1667" s="638"/>
      <c r="O1667" s="638"/>
      <c r="P1667" s="34"/>
      <c r="Q1667" s="35"/>
      <c r="R1667" s="36"/>
      <c r="S1667" s="37"/>
      <c r="T1667" s="21"/>
      <c r="U1667" s="495"/>
      <c r="V1667" s="38"/>
      <c r="W1667" s="21"/>
      <c r="X1667" s="21"/>
      <c r="Y1667" s="21"/>
      <c r="Z1667" s="779"/>
      <c r="AA1667" s="21"/>
      <c r="AB1667" s="30"/>
      <c r="AC1667" s="30"/>
      <c r="AD1667" s="30"/>
      <c r="AE1667" s="13"/>
      <c r="AF1667" s="13"/>
      <c r="AG1667" s="13"/>
      <c r="AH1667" s="13"/>
      <c r="AI1667" s="13"/>
      <c r="AJ1667" s="13"/>
      <c r="AK1667" s="13"/>
      <c r="AL1667" s="13"/>
      <c r="AM1667" s="13"/>
      <c r="AN1667" s="30"/>
      <c r="AO1667" s="31"/>
      <c r="AP1667" s="39"/>
      <c r="AQ1667" s="39"/>
      <c r="AR1667" s="31"/>
      <c r="AS1667" s="39"/>
      <c r="AT1667" s="39"/>
      <c r="AU1667" s="39"/>
      <c r="AV1667" s="39"/>
      <c r="AW1667" s="39"/>
      <c r="AX1667" s="13"/>
      <c r="AY1667" s="13"/>
      <c r="AZ1667" s="13"/>
      <c r="BA1667" s="13"/>
      <c r="BB1667" s="291"/>
      <c r="BC1667" s="302"/>
      <c r="BI1667" s="287"/>
    </row>
    <row r="1668" spans="1:61" s="282" customFormat="1">
      <c r="A1668" s="31"/>
      <c r="B1668" s="31"/>
      <c r="C1668" s="166"/>
      <c r="D1668" s="261"/>
      <c r="E1668" s="261"/>
      <c r="F1668" s="261"/>
      <c r="G1668" s="261"/>
      <c r="H1668" s="261"/>
      <c r="I1668" s="261"/>
      <c r="J1668" s="261"/>
      <c r="K1668" s="261"/>
      <c r="L1668" s="33"/>
      <c r="M1668" s="261"/>
      <c r="N1668" s="638"/>
      <c r="O1668" s="638"/>
      <c r="P1668" s="34"/>
      <c r="Q1668" s="35"/>
      <c r="R1668" s="36"/>
      <c r="S1668" s="37"/>
      <c r="T1668" s="21"/>
      <c r="U1668" s="495"/>
      <c r="V1668" s="38"/>
      <c r="W1668" s="21"/>
      <c r="X1668" s="21"/>
      <c r="Y1668" s="21"/>
      <c r="Z1668" s="779"/>
      <c r="AA1668" s="21"/>
      <c r="AB1668" s="30"/>
      <c r="AC1668" s="30"/>
      <c r="AD1668" s="30"/>
      <c r="AE1668" s="13"/>
      <c r="AF1668" s="13"/>
      <c r="AG1668" s="13"/>
      <c r="AH1668" s="13"/>
      <c r="AI1668" s="13"/>
      <c r="AJ1668" s="13"/>
      <c r="AK1668" s="13"/>
      <c r="AL1668" s="13"/>
      <c r="AM1668" s="13"/>
      <c r="AN1668" s="30"/>
      <c r="AO1668" s="31"/>
      <c r="AP1668" s="39"/>
      <c r="AQ1668" s="39"/>
      <c r="AR1668" s="31"/>
      <c r="AS1668" s="39"/>
      <c r="AT1668" s="39"/>
      <c r="AU1668" s="39"/>
      <c r="AV1668" s="39"/>
      <c r="AW1668" s="39"/>
      <c r="AX1668" s="13"/>
      <c r="AY1668" s="13"/>
      <c r="AZ1668" s="13"/>
      <c r="BA1668" s="13"/>
      <c r="BB1668" s="291"/>
      <c r="BC1668" s="302"/>
      <c r="BI1668" s="287"/>
    </row>
    <row r="1669" spans="1:61" s="282" customFormat="1">
      <c r="A1669" s="31"/>
      <c r="B1669" s="31"/>
      <c r="C1669" s="166"/>
      <c r="D1669" s="261"/>
      <c r="E1669" s="261"/>
      <c r="F1669" s="261"/>
      <c r="G1669" s="261"/>
      <c r="H1669" s="261"/>
      <c r="I1669" s="261"/>
      <c r="J1669" s="261"/>
      <c r="K1669" s="261"/>
      <c r="L1669" s="33"/>
      <c r="M1669" s="261"/>
      <c r="N1669" s="638"/>
      <c r="O1669" s="638"/>
      <c r="P1669" s="34"/>
      <c r="Q1669" s="35"/>
      <c r="R1669" s="36"/>
      <c r="S1669" s="37"/>
      <c r="T1669" s="21"/>
      <c r="U1669" s="495"/>
      <c r="V1669" s="38"/>
      <c r="W1669" s="21"/>
      <c r="X1669" s="21"/>
      <c r="Y1669" s="21"/>
      <c r="Z1669" s="779"/>
      <c r="AA1669" s="21"/>
      <c r="AB1669" s="30"/>
      <c r="AC1669" s="30"/>
      <c r="AD1669" s="30"/>
      <c r="AE1669" s="13"/>
      <c r="AF1669" s="13"/>
      <c r="AG1669" s="13"/>
      <c r="AH1669" s="13"/>
      <c r="AI1669" s="13"/>
      <c r="AJ1669" s="13"/>
      <c r="AK1669" s="13"/>
      <c r="AL1669" s="13"/>
      <c r="AM1669" s="13"/>
      <c r="AN1669" s="30"/>
      <c r="AO1669" s="31"/>
      <c r="AP1669" s="39"/>
      <c r="AQ1669" s="39"/>
      <c r="AR1669" s="31"/>
      <c r="AS1669" s="39"/>
      <c r="AT1669" s="39"/>
      <c r="AU1669" s="39"/>
      <c r="AV1669" s="39"/>
      <c r="AW1669" s="39"/>
      <c r="AX1669" s="13"/>
      <c r="AY1669" s="13"/>
      <c r="AZ1669" s="13"/>
      <c r="BA1669" s="13"/>
      <c r="BB1669" s="291"/>
      <c r="BC1669" s="302"/>
      <c r="BI1669" s="287"/>
    </row>
    <row r="1670" spans="1:61" s="282" customFormat="1">
      <c r="A1670" s="31"/>
      <c r="B1670" s="31"/>
      <c r="C1670" s="166"/>
      <c r="D1670" s="261"/>
      <c r="E1670" s="261"/>
      <c r="F1670" s="261"/>
      <c r="G1670" s="261"/>
      <c r="H1670" s="261"/>
      <c r="I1670" s="261"/>
      <c r="J1670" s="261"/>
      <c r="K1670" s="261"/>
      <c r="L1670" s="33"/>
      <c r="M1670" s="261"/>
      <c r="N1670" s="638"/>
      <c r="O1670" s="638"/>
      <c r="P1670" s="34"/>
      <c r="Q1670" s="35"/>
      <c r="R1670" s="36"/>
      <c r="S1670" s="37"/>
      <c r="T1670" s="21"/>
      <c r="U1670" s="495"/>
      <c r="V1670" s="38"/>
      <c r="W1670" s="21"/>
      <c r="X1670" s="21"/>
      <c r="Y1670" s="21"/>
      <c r="Z1670" s="779"/>
      <c r="AA1670" s="21"/>
      <c r="AB1670" s="30"/>
      <c r="AC1670" s="30"/>
      <c r="AD1670" s="30"/>
      <c r="AE1670" s="13"/>
      <c r="AF1670" s="13"/>
      <c r="AG1670" s="13"/>
      <c r="AH1670" s="13"/>
      <c r="AI1670" s="13"/>
      <c r="AJ1670" s="13"/>
      <c r="AK1670" s="13"/>
      <c r="AL1670" s="13"/>
      <c r="AM1670" s="13"/>
      <c r="AN1670" s="30"/>
      <c r="AO1670" s="31"/>
      <c r="AP1670" s="39"/>
      <c r="AQ1670" s="39"/>
      <c r="AR1670" s="31"/>
      <c r="AS1670" s="39"/>
      <c r="AT1670" s="39"/>
      <c r="AU1670" s="39"/>
      <c r="AV1670" s="39"/>
      <c r="AW1670" s="39"/>
      <c r="AX1670" s="13"/>
      <c r="AY1670" s="13"/>
      <c r="AZ1670" s="13"/>
      <c r="BA1670" s="13"/>
      <c r="BB1670" s="291"/>
      <c r="BC1670" s="302"/>
      <c r="BI1670" s="287"/>
    </row>
    <row r="1671" spans="1:61" s="282" customFormat="1">
      <c r="A1671" s="31"/>
      <c r="B1671" s="31"/>
      <c r="C1671" s="166"/>
      <c r="D1671" s="261"/>
      <c r="E1671" s="261"/>
      <c r="F1671" s="261"/>
      <c r="G1671" s="261"/>
      <c r="H1671" s="261"/>
      <c r="I1671" s="261"/>
      <c r="J1671" s="261"/>
      <c r="K1671" s="261"/>
      <c r="L1671" s="33"/>
      <c r="M1671" s="261"/>
      <c r="N1671" s="638"/>
      <c r="O1671" s="638"/>
      <c r="P1671" s="34"/>
      <c r="Q1671" s="35"/>
      <c r="R1671" s="36"/>
      <c r="S1671" s="37"/>
      <c r="T1671" s="21"/>
      <c r="U1671" s="495"/>
      <c r="V1671" s="38"/>
      <c r="W1671" s="21"/>
      <c r="X1671" s="21"/>
      <c r="Y1671" s="21"/>
      <c r="Z1671" s="779"/>
      <c r="AA1671" s="21"/>
      <c r="AB1671" s="30"/>
      <c r="AC1671" s="30"/>
      <c r="AD1671" s="30"/>
      <c r="AE1671" s="13"/>
      <c r="AF1671" s="13"/>
      <c r="AG1671" s="13"/>
      <c r="AH1671" s="13"/>
      <c r="AI1671" s="13"/>
      <c r="AJ1671" s="13"/>
      <c r="AK1671" s="13"/>
      <c r="AL1671" s="13"/>
      <c r="AM1671" s="13"/>
      <c r="AN1671" s="30"/>
      <c r="AO1671" s="31"/>
      <c r="AP1671" s="39"/>
      <c r="AQ1671" s="39"/>
      <c r="AR1671" s="31"/>
      <c r="AS1671" s="39"/>
      <c r="AT1671" s="39"/>
      <c r="AU1671" s="39"/>
      <c r="AV1671" s="39"/>
      <c r="AW1671" s="39"/>
      <c r="AX1671" s="13"/>
      <c r="AY1671" s="13"/>
      <c r="AZ1671" s="13"/>
      <c r="BA1671" s="13"/>
      <c r="BB1671" s="291"/>
      <c r="BC1671" s="302"/>
      <c r="BI1671" s="287"/>
    </row>
    <row r="1672" spans="1:61" s="282" customFormat="1">
      <c r="A1672" s="31"/>
      <c r="B1672" s="31"/>
      <c r="C1672" s="166"/>
      <c r="D1672" s="261"/>
      <c r="E1672" s="261"/>
      <c r="F1672" s="261"/>
      <c r="G1672" s="261"/>
      <c r="H1672" s="261"/>
      <c r="I1672" s="261"/>
      <c r="J1672" s="261"/>
      <c r="K1672" s="261"/>
      <c r="L1672" s="33"/>
      <c r="M1672" s="261"/>
      <c r="N1672" s="638"/>
      <c r="O1672" s="638"/>
      <c r="P1672" s="34"/>
      <c r="Q1672" s="35"/>
      <c r="R1672" s="36"/>
      <c r="S1672" s="37"/>
      <c r="T1672" s="21"/>
      <c r="U1672" s="495"/>
      <c r="V1672" s="38"/>
      <c r="W1672" s="21"/>
      <c r="X1672" s="21"/>
      <c r="Y1672" s="21"/>
      <c r="Z1672" s="779"/>
      <c r="AA1672" s="21"/>
      <c r="AB1672" s="30"/>
      <c r="AC1672" s="30"/>
      <c r="AD1672" s="30"/>
      <c r="AE1672" s="13"/>
      <c r="AF1672" s="13"/>
      <c r="AG1672" s="13"/>
      <c r="AH1672" s="13"/>
      <c r="AI1672" s="13"/>
      <c r="AJ1672" s="13"/>
      <c r="AK1672" s="13"/>
      <c r="AL1672" s="13"/>
      <c r="AM1672" s="13"/>
      <c r="AN1672" s="30"/>
      <c r="AO1672" s="31"/>
      <c r="AP1672" s="39"/>
      <c r="AQ1672" s="39"/>
      <c r="AR1672" s="31"/>
      <c r="AS1672" s="39"/>
      <c r="AT1672" s="39"/>
      <c r="AU1672" s="39"/>
      <c r="AV1672" s="39"/>
      <c r="AW1672" s="39"/>
      <c r="AX1672" s="13"/>
      <c r="AY1672" s="13"/>
      <c r="AZ1672" s="13"/>
      <c r="BA1672" s="13"/>
      <c r="BB1672" s="291"/>
      <c r="BC1672" s="302"/>
      <c r="BI1672" s="287"/>
    </row>
    <row r="1673" spans="1:61" s="282" customFormat="1">
      <c r="A1673" s="31"/>
      <c r="B1673" s="31"/>
      <c r="C1673" s="166"/>
      <c r="D1673" s="261"/>
      <c r="E1673" s="261"/>
      <c r="F1673" s="261"/>
      <c r="G1673" s="261"/>
      <c r="H1673" s="261"/>
      <c r="I1673" s="261"/>
      <c r="J1673" s="261"/>
      <c r="K1673" s="261"/>
      <c r="L1673" s="33"/>
      <c r="M1673" s="261"/>
      <c r="N1673" s="638"/>
      <c r="O1673" s="638"/>
      <c r="P1673" s="34"/>
      <c r="Q1673" s="35"/>
      <c r="R1673" s="36"/>
      <c r="S1673" s="37"/>
      <c r="T1673" s="21"/>
      <c r="U1673" s="495"/>
      <c r="V1673" s="38"/>
      <c r="W1673" s="21"/>
      <c r="X1673" s="21"/>
      <c r="Y1673" s="21"/>
      <c r="Z1673" s="779"/>
      <c r="AA1673" s="21"/>
      <c r="AB1673" s="30"/>
      <c r="AC1673" s="30"/>
      <c r="AD1673" s="30"/>
      <c r="AE1673" s="13"/>
      <c r="AF1673" s="13"/>
      <c r="AG1673" s="13"/>
      <c r="AH1673" s="13"/>
      <c r="AI1673" s="13"/>
      <c r="AJ1673" s="13"/>
      <c r="AK1673" s="13"/>
      <c r="AL1673" s="13"/>
      <c r="AM1673" s="13"/>
      <c r="AN1673" s="30"/>
      <c r="AO1673" s="31"/>
      <c r="AP1673" s="39"/>
      <c r="AQ1673" s="39"/>
      <c r="AR1673" s="31"/>
      <c r="AS1673" s="39"/>
      <c r="AT1673" s="39"/>
      <c r="AU1673" s="39"/>
      <c r="AV1673" s="39"/>
      <c r="AW1673" s="39"/>
      <c r="AX1673" s="13"/>
      <c r="AY1673" s="13"/>
      <c r="AZ1673" s="13"/>
      <c r="BA1673" s="13"/>
      <c r="BB1673" s="291"/>
      <c r="BC1673" s="302"/>
      <c r="BI1673" s="287"/>
    </row>
    <row r="1674" spans="1:61" s="282" customFormat="1">
      <c r="A1674" s="31"/>
      <c r="B1674" s="31"/>
      <c r="C1674" s="166"/>
      <c r="D1674" s="261"/>
      <c r="E1674" s="261"/>
      <c r="F1674" s="261"/>
      <c r="G1674" s="261"/>
      <c r="H1674" s="261"/>
      <c r="I1674" s="261"/>
      <c r="J1674" s="261"/>
      <c r="K1674" s="261"/>
      <c r="L1674" s="33"/>
      <c r="M1674" s="261"/>
      <c r="N1674" s="638"/>
      <c r="O1674" s="638"/>
      <c r="P1674" s="34"/>
      <c r="Q1674" s="35"/>
      <c r="R1674" s="36"/>
      <c r="S1674" s="37"/>
      <c r="T1674" s="21"/>
      <c r="U1674" s="495"/>
      <c r="V1674" s="38"/>
      <c r="W1674" s="21"/>
      <c r="X1674" s="21"/>
      <c r="Y1674" s="21"/>
      <c r="Z1674" s="779"/>
      <c r="AA1674" s="21"/>
      <c r="AB1674" s="30"/>
      <c r="AC1674" s="30"/>
      <c r="AD1674" s="30"/>
      <c r="AE1674" s="13"/>
      <c r="AF1674" s="13"/>
      <c r="AG1674" s="13"/>
      <c r="AH1674" s="13"/>
      <c r="AI1674" s="13"/>
      <c r="AJ1674" s="13"/>
      <c r="AK1674" s="13"/>
      <c r="AL1674" s="13"/>
      <c r="AM1674" s="13"/>
      <c r="AN1674" s="30"/>
      <c r="AO1674" s="31"/>
      <c r="AP1674" s="39"/>
      <c r="AQ1674" s="39"/>
      <c r="AR1674" s="31"/>
      <c r="AS1674" s="39"/>
      <c r="AT1674" s="39"/>
      <c r="AU1674" s="39"/>
      <c r="AV1674" s="39"/>
      <c r="AW1674" s="39"/>
      <c r="AX1674" s="13"/>
      <c r="AY1674" s="13"/>
      <c r="AZ1674" s="13"/>
      <c r="BA1674" s="13"/>
      <c r="BB1674" s="291"/>
      <c r="BC1674" s="302"/>
      <c r="BI1674" s="287"/>
    </row>
    <row r="1675" spans="1:61" s="282" customFormat="1">
      <c r="A1675" s="31"/>
      <c r="B1675" s="31"/>
      <c r="C1675" s="166"/>
      <c r="D1675" s="261"/>
      <c r="E1675" s="261"/>
      <c r="F1675" s="261"/>
      <c r="G1675" s="261"/>
      <c r="H1675" s="261"/>
      <c r="I1675" s="261"/>
      <c r="J1675" s="261"/>
      <c r="K1675" s="261"/>
      <c r="L1675" s="33"/>
      <c r="M1675" s="261"/>
      <c r="N1675" s="638"/>
      <c r="O1675" s="638"/>
      <c r="P1675" s="34"/>
      <c r="Q1675" s="35"/>
      <c r="R1675" s="36"/>
      <c r="S1675" s="37"/>
      <c r="T1675" s="21"/>
      <c r="U1675" s="495"/>
      <c r="V1675" s="38"/>
      <c r="W1675" s="21"/>
      <c r="X1675" s="21"/>
      <c r="Y1675" s="21"/>
      <c r="Z1675" s="779"/>
      <c r="AA1675" s="21"/>
      <c r="AB1675" s="30"/>
      <c r="AC1675" s="30"/>
      <c r="AD1675" s="30"/>
      <c r="AE1675" s="13"/>
      <c r="AF1675" s="13"/>
      <c r="AG1675" s="13"/>
      <c r="AH1675" s="13"/>
      <c r="AI1675" s="13"/>
      <c r="AJ1675" s="13"/>
      <c r="AK1675" s="13"/>
      <c r="AL1675" s="13"/>
      <c r="AM1675" s="13"/>
      <c r="AN1675" s="30"/>
      <c r="AO1675" s="31"/>
      <c r="AP1675" s="39"/>
      <c r="AQ1675" s="39"/>
      <c r="AR1675" s="31"/>
      <c r="AS1675" s="39"/>
      <c r="AT1675" s="39"/>
      <c r="AU1675" s="39"/>
      <c r="AV1675" s="39"/>
      <c r="AW1675" s="39"/>
      <c r="AX1675" s="13"/>
      <c r="AY1675" s="13"/>
      <c r="AZ1675" s="13"/>
      <c r="BA1675" s="13"/>
      <c r="BB1675" s="291"/>
      <c r="BC1675" s="302"/>
      <c r="BI1675" s="287"/>
    </row>
    <row r="1676" spans="1:61" s="282" customFormat="1">
      <c r="A1676" s="31"/>
      <c r="B1676" s="31"/>
      <c r="C1676" s="166"/>
      <c r="D1676" s="261"/>
      <c r="E1676" s="261"/>
      <c r="F1676" s="261"/>
      <c r="G1676" s="261"/>
      <c r="H1676" s="261"/>
      <c r="I1676" s="261"/>
      <c r="J1676" s="261"/>
      <c r="K1676" s="261"/>
      <c r="L1676" s="33"/>
      <c r="M1676" s="261"/>
      <c r="N1676" s="638"/>
      <c r="O1676" s="638"/>
      <c r="P1676" s="34"/>
      <c r="Q1676" s="35"/>
      <c r="R1676" s="36"/>
      <c r="S1676" s="37"/>
      <c r="T1676" s="21"/>
      <c r="U1676" s="495"/>
      <c r="V1676" s="38"/>
      <c r="W1676" s="21"/>
      <c r="X1676" s="21"/>
      <c r="Y1676" s="21"/>
      <c r="Z1676" s="779"/>
      <c r="AA1676" s="21"/>
      <c r="AB1676" s="30"/>
      <c r="AC1676" s="30"/>
      <c r="AD1676" s="30"/>
      <c r="AE1676" s="13"/>
      <c r="AF1676" s="13"/>
      <c r="AG1676" s="13"/>
      <c r="AH1676" s="13"/>
      <c r="AI1676" s="13"/>
      <c r="AJ1676" s="13"/>
      <c r="AK1676" s="13"/>
      <c r="AL1676" s="13"/>
      <c r="AM1676" s="13"/>
      <c r="AN1676" s="30"/>
      <c r="AO1676" s="31"/>
      <c r="AP1676" s="39"/>
      <c r="AQ1676" s="39"/>
      <c r="AR1676" s="31"/>
      <c r="AS1676" s="39"/>
      <c r="AT1676" s="39"/>
      <c r="AU1676" s="39"/>
      <c r="AV1676" s="39"/>
      <c r="AW1676" s="39"/>
      <c r="AX1676" s="13"/>
      <c r="AY1676" s="13"/>
      <c r="AZ1676" s="13"/>
      <c r="BA1676" s="13"/>
      <c r="BB1676" s="291"/>
      <c r="BC1676" s="302"/>
      <c r="BI1676" s="287"/>
    </row>
    <row r="1677" spans="1:61" s="282" customFormat="1">
      <c r="A1677" s="31"/>
      <c r="B1677" s="31"/>
      <c r="C1677" s="166"/>
      <c r="D1677" s="261"/>
      <c r="E1677" s="261"/>
      <c r="F1677" s="261"/>
      <c r="G1677" s="261"/>
      <c r="H1677" s="261"/>
      <c r="I1677" s="261"/>
      <c r="J1677" s="261"/>
      <c r="K1677" s="261"/>
      <c r="L1677" s="33"/>
      <c r="M1677" s="261"/>
      <c r="N1677" s="638"/>
      <c r="O1677" s="638"/>
      <c r="P1677" s="34"/>
      <c r="Q1677" s="35"/>
      <c r="R1677" s="36"/>
      <c r="S1677" s="37"/>
      <c r="T1677" s="21"/>
      <c r="U1677" s="495"/>
      <c r="V1677" s="38"/>
      <c r="W1677" s="21"/>
      <c r="X1677" s="21"/>
      <c r="Y1677" s="21"/>
      <c r="Z1677" s="779"/>
      <c r="AA1677" s="21"/>
      <c r="AB1677" s="30"/>
      <c r="AC1677" s="30"/>
      <c r="AD1677" s="30"/>
      <c r="AE1677" s="13"/>
      <c r="AF1677" s="13"/>
      <c r="AG1677" s="13"/>
      <c r="AH1677" s="13"/>
      <c r="AI1677" s="13"/>
      <c r="AJ1677" s="13"/>
      <c r="AK1677" s="13"/>
      <c r="AL1677" s="13"/>
      <c r="AM1677" s="13"/>
      <c r="AN1677" s="30"/>
      <c r="AO1677" s="31"/>
      <c r="AP1677" s="39"/>
      <c r="AQ1677" s="39"/>
      <c r="AR1677" s="31"/>
      <c r="AS1677" s="39"/>
      <c r="AT1677" s="39"/>
      <c r="AU1677" s="39"/>
      <c r="AV1677" s="39"/>
      <c r="AW1677" s="39"/>
      <c r="AX1677" s="13"/>
      <c r="AY1677" s="13"/>
      <c r="AZ1677" s="13"/>
      <c r="BA1677" s="13"/>
      <c r="BB1677" s="291"/>
      <c r="BC1677" s="302"/>
      <c r="BI1677" s="287"/>
    </row>
    <row r="1678" spans="1:61" s="282" customFormat="1">
      <c r="A1678" s="31"/>
      <c r="B1678" s="31"/>
      <c r="C1678" s="166"/>
      <c r="D1678" s="261"/>
      <c r="E1678" s="261"/>
      <c r="F1678" s="261"/>
      <c r="G1678" s="261"/>
      <c r="H1678" s="261"/>
      <c r="I1678" s="261"/>
      <c r="J1678" s="261"/>
      <c r="K1678" s="261"/>
      <c r="L1678" s="33"/>
      <c r="M1678" s="261"/>
      <c r="N1678" s="638"/>
      <c r="O1678" s="638"/>
      <c r="P1678" s="34"/>
      <c r="Q1678" s="35"/>
      <c r="R1678" s="36"/>
      <c r="S1678" s="37"/>
      <c r="T1678" s="21"/>
      <c r="U1678" s="495"/>
      <c r="V1678" s="38"/>
      <c r="W1678" s="21"/>
      <c r="X1678" s="21"/>
      <c r="Y1678" s="21"/>
      <c r="Z1678" s="779"/>
      <c r="AA1678" s="21"/>
      <c r="AB1678" s="30"/>
      <c r="AC1678" s="30"/>
      <c r="AD1678" s="30"/>
      <c r="AE1678" s="13"/>
      <c r="AF1678" s="13"/>
      <c r="AG1678" s="13"/>
      <c r="AH1678" s="13"/>
      <c r="AI1678" s="13"/>
      <c r="AJ1678" s="13"/>
      <c r="AK1678" s="13"/>
      <c r="AL1678" s="13"/>
      <c r="AM1678" s="13"/>
      <c r="AN1678" s="30"/>
      <c r="AO1678" s="31"/>
      <c r="AP1678" s="39"/>
      <c r="AQ1678" s="39"/>
      <c r="AR1678" s="31"/>
      <c r="AS1678" s="39"/>
      <c r="AT1678" s="39"/>
      <c r="AU1678" s="39"/>
      <c r="AV1678" s="39"/>
      <c r="AW1678" s="39"/>
      <c r="AX1678" s="13"/>
      <c r="AY1678" s="13"/>
      <c r="AZ1678" s="13"/>
      <c r="BA1678" s="13"/>
      <c r="BB1678" s="291"/>
      <c r="BC1678" s="302"/>
      <c r="BI1678" s="287"/>
    </row>
    <row r="1679" spans="1:61" s="282" customFormat="1">
      <c r="A1679" s="31"/>
      <c r="B1679" s="31"/>
      <c r="C1679" s="166"/>
      <c r="D1679" s="261"/>
      <c r="E1679" s="261"/>
      <c r="F1679" s="261"/>
      <c r="G1679" s="261"/>
      <c r="H1679" s="261"/>
      <c r="I1679" s="261"/>
      <c r="J1679" s="261"/>
      <c r="K1679" s="261"/>
      <c r="L1679" s="33"/>
      <c r="M1679" s="261"/>
      <c r="N1679" s="638"/>
      <c r="O1679" s="638"/>
      <c r="P1679" s="34"/>
      <c r="Q1679" s="35"/>
      <c r="R1679" s="36"/>
      <c r="S1679" s="37"/>
      <c r="T1679" s="21"/>
      <c r="U1679" s="495"/>
      <c r="V1679" s="38"/>
      <c r="W1679" s="21"/>
      <c r="X1679" s="21"/>
      <c r="Y1679" s="21"/>
      <c r="Z1679" s="779"/>
      <c r="AA1679" s="21"/>
      <c r="AB1679" s="30"/>
      <c r="AC1679" s="30"/>
      <c r="AD1679" s="30"/>
      <c r="AE1679" s="13"/>
      <c r="AF1679" s="13"/>
      <c r="AG1679" s="13"/>
      <c r="AH1679" s="13"/>
      <c r="AI1679" s="13"/>
      <c r="AJ1679" s="13"/>
      <c r="AK1679" s="13"/>
      <c r="AL1679" s="13"/>
      <c r="AM1679" s="13"/>
      <c r="AN1679" s="30"/>
      <c r="AO1679" s="31"/>
      <c r="AP1679" s="39"/>
      <c r="AQ1679" s="39"/>
      <c r="AR1679" s="31"/>
      <c r="AS1679" s="39"/>
      <c r="AT1679" s="39"/>
      <c r="AU1679" s="39"/>
      <c r="AV1679" s="39"/>
      <c r="AW1679" s="39"/>
      <c r="AX1679" s="13"/>
      <c r="AY1679" s="13"/>
      <c r="AZ1679" s="13"/>
      <c r="BA1679" s="13"/>
      <c r="BB1679" s="291"/>
      <c r="BC1679" s="302"/>
      <c r="BI1679" s="287"/>
    </row>
    <row r="1680" spans="1:61" s="282" customFormat="1">
      <c r="A1680" s="31"/>
      <c r="B1680" s="31"/>
      <c r="C1680" s="166"/>
      <c r="D1680" s="261"/>
      <c r="E1680" s="261"/>
      <c r="F1680" s="261"/>
      <c r="G1680" s="261"/>
      <c r="H1680" s="261"/>
      <c r="I1680" s="261"/>
      <c r="J1680" s="261"/>
      <c r="K1680" s="261"/>
      <c r="L1680" s="33"/>
      <c r="M1680" s="261"/>
      <c r="N1680" s="638"/>
      <c r="O1680" s="638"/>
      <c r="P1680" s="34"/>
      <c r="Q1680" s="35"/>
      <c r="R1680" s="36"/>
      <c r="S1680" s="37"/>
      <c r="T1680" s="21"/>
      <c r="U1680" s="495"/>
      <c r="V1680" s="38"/>
      <c r="W1680" s="21"/>
      <c r="X1680" s="21"/>
      <c r="Y1680" s="21"/>
      <c r="Z1680" s="779"/>
      <c r="AA1680" s="21"/>
      <c r="AB1680" s="30"/>
      <c r="AC1680" s="30"/>
      <c r="AD1680" s="30"/>
      <c r="AE1680" s="13"/>
      <c r="AF1680" s="13"/>
      <c r="AG1680" s="13"/>
      <c r="AH1680" s="13"/>
      <c r="AI1680" s="13"/>
      <c r="AJ1680" s="13"/>
      <c r="AK1680" s="13"/>
      <c r="AL1680" s="13"/>
      <c r="AM1680" s="13"/>
      <c r="AN1680" s="30"/>
      <c r="AO1680" s="31"/>
      <c r="AP1680" s="39"/>
      <c r="AQ1680" s="39"/>
      <c r="AR1680" s="31"/>
      <c r="AS1680" s="39"/>
      <c r="AT1680" s="39"/>
      <c r="AU1680" s="39"/>
      <c r="AV1680" s="39"/>
      <c r="AW1680" s="39"/>
      <c r="AX1680" s="13"/>
      <c r="AY1680" s="13"/>
      <c r="AZ1680" s="13"/>
      <c r="BA1680" s="13"/>
      <c r="BB1680" s="291"/>
      <c r="BC1680" s="302"/>
      <c r="BI1680" s="287"/>
    </row>
    <row r="1681" spans="1:61" s="282" customFormat="1">
      <c r="A1681" s="31"/>
      <c r="B1681" s="31"/>
      <c r="C1681" s="166"/>
      <c r="D1681" s="261"/>
      <c r="E1681" s="261"/>
      <c r="F1681" s="261"/>
      <c r="G1681" s="261"/>
      <c r="H1681" s="261"/>
      <c r="I1681" s="261"/>
      <c r="J1681" s="261"/>
      <c r="K1681" s="261"/>
      <c r="L1681" s="33"/>
      <c r="M1681" s="261"/>
      <c r="N1681" s="638"/>
      <c r="O1681" s="638"/>
      <c r="P1681" s="34"/>
      <c r="Q1681" s="35"/>
      <c r="R1681" s="36"/>
      <c r="S1681" s="37"/>
      <c r="T1681" s="21"/>
      <c r="U1681" s="495"/>
      <c r="V1681" s="38"/>
      <c r="W1681" s="21"/>
      <c r="X1681" s="21"/>
      <c r="Y1681" s="21"/>
      <c r="Z1681" s="779"/>
      <c r="AA1681" s="21"/>
      <c r="AB1681" s="30"/>
      <c r="AC1681" s="30"/>
      <c r="AD1681" s="30"/>
      <c r="AE1681" s="13"/>
      <c r="AF1681" s="13"/>
      <c r="AG1681" s="13"/>
      <c r="AH1681" s="13"/>
      <c r="AI1681" s="13"/>
      <c r="AJ1681" s="13"/>
      <c r="AK1681" s="13"/>
      <c r="AL1681" s="13"/>
      <c r="AM1681" s="13"/>
      <c r="AN1681" s="30"/>
      <c r="AO1681" s="31"/>
      <c r="AP1681" s="39"/>
      <c r="AQ1681" s="39"/>
      <c r="AR1681" s="31"/>
      <c r="AS1681" s="39"/>
      <c r="AT1681" s="39"/>
      <c r="AU1681" s="39"/>
      <c r="AV1681" s="39"/>
      <c r="AW1681" s="39"/>
      <c r="AX1681" s="13"/>
      <c r="AY1681" s="13"/>
      <c r="AZ1681" s="13"/>
      <c r="BA1681" s="13"/>
      <c r="BB1681" s="291"/>
      <c r="BC1681" s="302"/>
      <c r="BI1681" s="287"/>
    </row>
    <row r="1682" spans="1:61" s="282" customFormat="1">
      <c r="A1682" s="31"/>
      <c r="B1682" s="31"/>
      <c r="C1682" s="166"/>
      <c r="D1682" s="261"/>
      <c r="E1682" s="261"/>
      <c r="F1682" s="261"/>
      <c r="G1682" s="261"/>
      <c r="H1682" s="261"/>
      <c r="I1682" s="261"/>
      <c r="J1682" s="261"/>
      <c r="K1682" s="261"/>
      <c r="L1682" s="33"/>
      <c r="M1682" s="261"/>
      <c r="N1682" s="638"/>
      <c r="O1682" s="638"/>
      <c r="P1682" s="34"/>
      <c r="Q1682" s="35"/>
      <c r="R1682" s="36"/>
      <c r="S1682" s="37"/>
      <c r="T1682" s="21"/>
      <c r="U1682" s="495"/>
      <c r="V1682" s="38"/>
      <c r="W1682" s="21"/>
      <c r="X1682" s="21"/>
      <c r="Y1682" s="21"/>
      <c r="Z1682" s="779"/>
      <c r="AA1682" s="21"/>
      <c r="AB1682" s="30"/>
      <c r="AC1682" s="30"/>
      <c r="AD1682" s="30"/>
      <c r="AE1682" s="13"/>
      <c r="AF1682" s="13"/>
      <c r="AG1682" s="13"/>
      <c r="AH1682" s="13"/>
      <c r="AI1682" s="13"/>
      <c r="AJ1682" s="13"/>
      <c r="AK1682" s="13"/>
      <c r="AL1682" s="13"/>
      <c r="AM1682" s="13"/>
      <c r="AN1682" s="30"/>
      <c r="AO1682" s="31"/>
      <c r="AP1682" s="39"/>
      <c r="AQ1682" s="39"/>
      <c r="AR1682" s="31"/>
      <c r="AS1682" s="39"/>
      <c r="AT1682" s="39"/>
      <c r="AU1682" s="39"/>
      <c r="AV1682" s="39"/>
      <c r="AW1682" s="39"/>
      <c r="AX1682" s="13"/>
      <c r="AY1682" s="13"/>
      <c r="AZ1682" s="13"/>
      <c r="BA1682" s="13"/>
      <c r="BB1682" s="291"/>
      <c r="BC1682" s="302"/>
      <c r="BI1682" s="287"/>
    </row>
    <row r="1683" spans="1:61" s="282" customFormat="1">
      <c r="A1683" s="31"/>
      <c r="B1683" s="31"/>
      <c r="C1683" s="166"/>
      <c r="D1683" s="261"/>
      <c r="E1683" s="261"/>
      <c r="F1683" s="261"/>
      <c r="G1683" s="261"/>
      <c r="H1683" s="261"/>
      <c r="I1683" s="261"/>
      <c r="J1683" s="261"/>
      <c r="K1683" s="261"/>
      <c r="L1683" s="33"/>
      <c r="M1683" s="261"/>
      <c r="N1683" s="638"/>
      <c r="O1683" s="638"/>
      <c r="P1683" s="34"/>
      <c r="Q1683" s="35"/>
      <c r="R1683" s="36"/>
      <c r="S1683" s="37"/>
      <c r="T1683" s="21"/>
      <c r="U1683" s="495"/>
      <c r="V1683" s="38"/>
      <c r="W1683" s="21"/>
      <c r="X1683" s="21"/>
      <c r="Y1683" s="21"/>
      <c r="Z1683" s="779"/>
      <c r="AA1683" s="21"/>
      <c r="AB1683" s="30"/>
      <c r="AC1683" s="30"/>
      <c r="AD1683" s="30"/>
      <c r="AE1683" s="13"/>
      <c r="AF1683" s="13"/>
      <c r="AG1683" s="13"/>
      <c r="AH1683" s="13"/>
      <c r="AI1683" s="13"/>
      <c r="AJ1683" s="13"/>
      <c r="AK1683" s="13"/>
      <c r="AL1683" s="13"/>
      <c r="AM1683" s="13"/>
      <c r="AN1683" s="30"/>
      <c r="AO1683" s="31"/>
      <c r="AP1683" s="39"/>
      <c r="AQ1683" s="39"/>
      <c r="AR1683" s="31"/>
      <c r="AS1683" s="39"/>
      <c r="AT1683" s="39"/>
      <c r="AU1683" s="39"/>
      <c r="AV1683" s="39"/>
      <c r="AW1683" s="39"/>
      <c r="AX1683" s="13"/>
      <c r="AY1683" s="13"/>
      <c r="AZ1683" s="13"/>
      <c r="BA1683" s="13"/>
      <c r="BB1683" s="291"/>
      <c r="BC1683" s="302"/>
      <c r="BI1683" s="287"/>
    </row>
    <row r="1684" spans="1:61" s="282" customFormat="1">
      <c r="A1684" s="31"/>
      <c r="B1684" s="31"/>
      <c r="C1684" s="166"/>
      <c r="D1684" s="261"/>
      <c r="E1684" s="261"/>
      <c r="F1684" s="261"/>
      <c r="G1684" s="261"/>
      <c r="H1684" s="261"/>
      <c r="I1684" s="261"/>
      <c r="J1684" s="261"/>
      <c r="K1684" s="261"/>
      <c r="L1684" s="33"/>
      <c r="M1684" s="261"/>
      <c r="N1684" s="638"/>
      <c r="O1684" s="638"/>
      <c r="P1684" s="34"/>
      <c r="Q1684" s="35"/>
      <c r="R1684" s="36"/>
      <c r="S1684" s="37"/>
      <c r="T1684" s="21"/>
      <c r="U1684" s="495"/>
      <c r="V1684" s="38"/>
      <c r="W1684" s="21"/>
      <c r="X1684" s="21"/>
      <c r="Y1684" s="21"/>
      <c r="Z1684" s="779"/>
      <c r="AA1684" s="21"/>
      <c r="AB1684" s="30"/>
      <c r="AC1684" s="30"/>
      <c r="AD1684" s="30"/>
      <c r="AE1684" s="13"/>
      <c r="AF1684" s="13"/>
      <c r="AG1684" s="13"/>
      <c r="AH1684" s="13"/>
      <c r="AI1684" s="13"/>
      <c r="AJ1684" s="13"/>
      <c r="AK1684" s="13"/>
      <c r="AL1684" s="13"/>
      <c r="AM1684" s="13"/>
      <c r="AN1684" s="30"/>
      <c r="AO1684" s="31"/>
      <c r="AP1684" s="39"/>
      <c r="AQ1684" s="39"/>
      <c r="AR1684" s="31"/>
      <c r="AS1684" s="39"/>
      <c r="AT1684" s="39"/>
      <c r="AU1684" s="39"/>
      <c r="AV1684" s="39"/>
      <c r="AW1684" s="39"/>
      <c r="AX1684" s="13"/>
      <c r="AY1684" s="13"/>
      <c r="AZ1684" s="13"/>
      <c r="BA1684" s="13"/>
      <c r="BB1684" s="291"/>
      <c r="BC1684" s="302"/>
      <c r="BI1684" s="287"/>
    </row>
    <row r="1685" spans="1:61" s="282" customFormat="1">
      <c r="A1685" s="31"/>
      <c r="B1685" s="31"/>
      <c r="C1685" s="166"/>
      <c r="D1685" s="261"/>
      <c r="E1685" s="261"/>
      <c r="F1685" s="261"/>
      <c r="G1685" s="261"/>
      <c r="H1685" s="261"/>
      <c r="I1685" s="261"/>
      <c r="J1685" s="261"/>
      <c r="K1685" s="261"/>
      <c r="L1685" s="33"/>
      <c r="M1685" s="261"/>
      <c r="N1685" s="638"/>
      <c r="O1685" s="638"/>
      <c r="P1685" s="34"/>
      <c r="Q1685" s="35"/>
      <c r="R1685" s="36"/>
      <c r="S1685" s="37"/>
      <c r="T1685" s="21"/>
      <c r="U1685" s="495"/>
      <c r="V1685" s="38"/>
      <c r="W1685" s="21"/>
      <c r="X1685" s="21"/>
      <c r="Y1685" s="21"/>
      <c r="Z1685" s="779"/>
      <c r="AA1685" s="21"/>
      <c r="AB1685" s="30"/>
      <c r="AC1685" s="30"/>
      <c r="AD1685" s="30"/>
      <c r="AE1685" s="13"/>
      <c r="AF1685" s="13"/>
      <c r="AG1685" s="13"/>
      <c r="AH1685" s="13"/>
      <c r="AI1685" s="13"/>
      <c r="AJ1685" s="13"/>
      <c r="AK1685" s="13"/>
      <c r="AL1685" s="13"/>
      <c r="AM1685" s="13"/>
      <c r="AN1685" s="30"/>
      <c r="AO1685" s="31"/>
      <c r="AP1685" s="39"/>
      <c r="AQ1685" s="39"/>
      <c r="AR1685" s="31"/>
      <c r="AS1685" s="39"/>
      <c r="AT1685" s="39"/>
      <c r="AU1685" s="39"/>
      <c r="AV1685" s="39"/>
      <c r="AW1685" s="39"/>
      <c r="AX1685" s="13"/>
      <c r="AY1685" s="13"/>
      <c r="AZ1685" s="13"/>
      <c r="BA1685" s="13"/>
      <c r="BB1685" s="291"/>
      <c r="BC1685" s="302"/>
      <c r="BI1685" s="287"/>
    </row>
    <row r="1686" spans="1:61" s="282" customFormat="1">
      <c r="A1686" s="31"/>
      <c r="B1686" s="31"/>
      <c r="C1686" s="166"/>
      <c r="D1686" s="261"/>
      <c r="E1686" s="261"/>
      <c r="F1686" s="261"/>
      <c r="G1686" s="261"/>
      <c r="H1686" s="261"/>
      <c r="I1686" s="261"/>
      <c r="J1686" s="261"/>
      <c r="K1686" s="261"/>
      <c r="L1686" s="33"/>
      <c r="M1686" s="261"/>
      <c r="N1686" s="638"/>
      <c r="O1686" s="638"/>
      <c r="P1686" s="34"/>
      <c r="Q1686" s="35"/>
      <c r="R1686" s="36"/>
      <c r="S1686" s="37"/>
      <c r="T1686" s="21"/>
      <c r="U1686" s="495"/>
      <c r="V1686" s="38"/>
      <c r="W1686" s="21"/>
      <c r="X1686" s="21"/>
      <c r="Y1686" s="21"/>
      <c r="Z1686" s="779"/>
      <c r="AA1686" s="21"/>
      <c r="AB1686" s="30"/>
      <c r="AC1686" s="30"/>
      <c r="AD1686" s="30"/>
      <c r="AE1686" s="13"/>
      <c r="AF1686" s="13"/>
      <c r="AG1686" s="13"/>
      <c r="AH1686" s="13"/>
      <c r="AI1686" s="13"/>
      <c r="AJ1686" s="13"/>
      <c r="AK1686" s="13"/>
      <c r="AL1686" s="13"/>
      <c r="AM1686" s="13"/>
      <c r="AN1686" s="30"/>
      <c r="AO1686" s="31"/>
      <c r="AP1686" s="39"/>
      <c r="AQ1686" s="39"/>
      <c r="AR1686" s="31"/>
      <c r="AS1686" s="39"/>
      <c r="AT1686" s="39"/>
      <c r="AU1686" s="39"/>
      <c r="AV1686" s="39"/>
      <c r="AW1686" s="39"/>
      <c r="AX1686" s="13"/>
      <c r="AY1686" s="13"/>
      <c r="AZ1686" s="13"/>
      <c r="BA1686" s="13"/>
      <c r="BB1686" s="291"/>
      <c r="BC1686" s="302"/>
      <c r="BI1686" s="287"/>
    </row>
    <row r="1687" spans="1:61" s="282" customFormat="1">
      <c r="A1687" s="31"/>
      <c r="B1687" s="31"/>
      <c r="C1687" s="166"/>
      <c r="D1687" s="261"/>
      <c r="E1687" s="261"/>
      <c r="F1687" s="261"/>
      <c r="G1687" s="261"/>
      <c r="H1687" s="261"/>
      <c r="I1687" s="261"/>
      <c r="J1687" s="261"/>
      <c r="K1687" s="261"/>
      <c r="L1687" s="33"/>
      <c r="M1687" s="261"/>
      <c r="N1687" s="638"/>
      <c r="O1687" s="638"/>
      <c r="P1687" s="34"/>
      <c r="Q1687" s="35"/>
      <c r="R1687" s="36"/>
      <c r="S1687" s="37"/>
      <c r="T1687" s="21"/>
      <c r="U1687" s="495"/>
      <c r="V1687" s="38"/>
      <c r="W1687" s="21"/>
      <c r="X1687" s="21"/>
      <c r="Y1687" s="21"/>
      <c r="Z1687" s="779"/>
      <c r="AA1687" s="21"/>
      <c r="AB1687" s="30"/>
      <c r="AC1687" s="30"/>
      <c r="AD1687" s="30"/>
      <c r="AE1687" s="13"/>
      <c r="AF1687" s="13"/>
      <c r="AG1687" s="13"/>
      <c r="AH1687" s="13"/>
      <c r="AI1687" s="13"/>
      <c r="AJ1687" s="13"/>
      <c r="AK1687" s="13"/>
      <c r="AL1687" s="13"/>
      <c r="AM1687" s="13"/>
      <c r="AN1687" s="30"/>
      <c r="AO1687" s="31"/>
      <c r="AP1687" s="39"/>
      <c r="AQ1687" s="39"/>
      <c r="AR1687" s="31"/>
      <c r="AS1687" s="39"/>
      <c r="AT1687" s="39"/>
      <c r="AU1687" s="39"/>
      <c r="AV1687" s="39"/>
      <c r="AW1687" s="39"/>
      <c r="AX1687" s="13"/>
      <c r="AY1687" s="13"/>
      <c r="AZ1687" s="13"/>
      <c r="BA1687" s="13"/>
      <c r="BB1687" s="291"/>
      <c r="BC1687" s="302"/>
      <c r="BI1687" s="287"/>
    </row>
    <row r="1688" spans="1:61" s="282" customFormat="1">
      <c r="A1688" s="31"/>
      <c r="B1688" s="31"/>
      <c r="C1688" s="166"/>
      <c r="D1688" s="261"/>
      <c r="E1688" s="261"/>
      <c r="F1688" s="261"/>
      <c r="G1688" s="261"/>
      <c r="H1688" s="261"/>
      <c r="I1688" s="261"/>
      <c r="J1688" s="261"/>
      <c r="K1688" s="261"/>
      <c r="L1688" s="33"/>
      <c r="M1688" s="261"/>
      <c r="N1688" s="638"/>
      <c r="O1688" s="638"/>
      <c r="P1688" s="34"/>
      <c r="Q1688" s="35"/>
      <c r="R1688" s="36"/>
      <c r="S1688" s="37"/>
      <c r="T1688" s="21"/>
      <c r="U1688" s="495"/>
      <c r="V1688" s="38"/>
      <c r="W1688" s="21"/>
      <c r="X1688" s="21"/>
      <c r="Y1688" s="21"/>
      <c r="Z1688" s="779"/>
      <c r="AA1688" s="21"/>
      <c r="AB1688" s="30"/>
      <c r="AC1688" s="30"/>
      <c r="AD1688" s="30"/>
      <c r="AE1688" s="13"/>
      <c r="AF1688" s="13"/>
      <c r="AG1688" s="13"/>
      <c r="AH1688" s="13"/>
      <c r="AI1688" s="13"/>
      <c r="AJ1688" s="13"/>
      <c r="AK1688" s="13"/>
      <c r="AL1688" s="13"/>
      <c r="AM1688" s="13"/>
      <c r="AN1688" s="30"/>
      <c r="AO1688" s="31"/>
      <c r="AP1688" s="39"/>
      <c r="AQ1688" s="39"/>
      <c r="AR1688" s="31"/>
      <c r="AS1688" s="39"/>
      <c r="AT1688" s="39"/>
      <c r="AU1688" s="39"/>
      <c r="AV1688" s="39"/>
      <c r="AW1688" s="39"/>
      <c r="AX1688" s="13"/>
      <c r="AY1688" s="13"/>
      <c r="AZ1688" s="13"/>
      <c r="BA1688" s="13"/>
      <c r="BB1688" s="291"/>
      <c r="BC1688" s="302"/>
      <c r="BI1688" s="287"/>
    </row>
    <row r="1689" spans="1:61" s="282" customFormat="1">
      <c r="A1689" s="31"/>
      <c r="B1689" s="31"/>
      <c r="C1689" s="166"/>
      <c r="D1689" s="261"/>
      <c r="E1689" s="261"/>
      <c r="F1689" s="261"/>
      <c r="G1689" s="261"/>
      <c r="H1689" s="261"/>
      <c r="I1689" s="261"/>
      <c r="J1689" s="261"/>
      <c r="K1689" s="261"/>
      <c r="L1689" s="33"/>
      <c r="M1689" s="261"/>
      <c r="N1689" s="638"/>
      <c r="O1689" s="638"/>
      <c r="P1689" s="34"/>
      <c r="Q1689" s="35"/>
      <c r="R1689" s="36"/>
      <c r="S1689" s="37"/>
      <c r="T1689" s="21"/>
      <c r="U1689" s="495"/>
      <c r="V1689" s="38"/>
      <c r="W1689" s="21"/>
      <c r="X1689" s="21"/>
      <c r="Y1689" s="21"/>
      <c r="Z1689" s="779"/>
      <c r="AA1689" s="21"/>
      <c r="AB1689" s="30"/>
      <c r="AC1689" s="30"/>
      <c r="AD1689" s="30"/>
      <c r="AE1689" s="13"/>
      <c r="AF1689" s="13"/>
      <c r="AG1689" s="13"/>
      <c r="AH1689" s="13"/>
      <c r="AI1689" s="13"/>
      <c r="AJ1689" s="13"/>
      <c r="AK1689" s="13"/>
      <c r="AL1689" s="13"/>
      <c r="AM1689" s="13"/>
      <c r="AN1689" s="30"/>
      <c r="AO1689" s="31"/>
      <c r="AP1689" s="39"/>
      <c r="AQ1689" s="39"/>
      <c r="AR1689" s="31"/>
      <c r="AS1689" s="39"/>
      <c r="AT1689" s="39"/>
      <c r="AU1689" s="39"/>
      <c r="AV1689" s="39"/>
      <c r="AW1689" s="39"/>
      <c r="AX1689" s="13"/>
      <c r="AY1689" s="13"/>
      <c r="AZ1689" s="13"/>
      <c r="BA1689" s="13"/>
      <c r="BB1689" s="291"/>
      <c r="BC1689" s="302"/>
      <c r="BI1689" s="287"/>
    </row>
    <row r="1690" spans="1:61" s="282" customFormat="1">
      <c r="A1690" s="31"/>
      <c r="B1690" s="31"/>
      <c r="C1690" s="166"/>
      <c r="D1690" s="261"/>
      <c r="E1690" s="261"/>
      <c r="F1690" s="261"/>
      <c r="G1690" s="261"/>
      <c r="H1690" s="261"/>
      <c r="I1690" s="261"/>
      <c r="J1690" s="261"/>
      <c r="K1690" s="261"/>
      <c r="L1690" s="33"/>
      <c r="M1690" s="261"/>
      <c r="N1690" s="638"/>
      <c r="O1690" s="638"/>
      <c r="P1690" s="34"/>
      <c r="Q1690" s="35"/>
      <c r="R1690" s="36"/>
      <c r="S1690" s="37"/>
      <c r="T1690" s="21"/>
      <c r="U1690" s="495"/>
      <c r="V1690" s="38"/>
      <c r="W1690" s="21"/>
      <c r="X1690" s="21"/>
      <c r="Y1690" s="21"/>
      <c r="Z1690" s="779"/>
      <c r="AA1690" s="21"/>
      <c r="AB1690" s="30"/>
      <c r="AC1690" s="30"/>
      <c r="AD1690" s="30"/>
      <c r="AE1690" s="13"/>
      <c r="AF1690" s="13"/>
      <c r="AG1690" s="13"/>
      <c r="AH1690" s="13"/>
      <c r="AI1690" s="13"/>
      <c r="AJ1690" s="13"/>
      <c r="AK1690" s="13"/>
      <c r="AL1690" s="13"/>
      <c r="AM1690" s="13"/>
      <c r="AN1690" s="30"/>
      <c r="AO1690" s="31"/>
      <c r="AP1690" s="39"/>
      <c r="AQ1690" s="39"/>
      <c r="AR1690" s="31"/>
      <c r="AS1690" s="39"/>
      <c r="AT1690" s="39"/>
      <c r="AU1690" s="39"/>
      <c r="AV1690" s="39"/>
      <c r="AW1690" s="39"/>
      <c r="AX1690" s="13"/>
      <c r="AY1690" s="13"/>
      <c r="AZ1690" s="13"/>
      <c r="BA1690" s="13"/>
      <c r="BB1690" s="291"/>
      <c r="BC1690" s="302"/>
      <c r="BI1690" s="287"/>
    </row>
    <row r="1691" spans="1:61" s="282" customFormat="1">
      <c r="A1691" s="31"/>
      <c r="B1691" s="31"/>
      <c r="C1691" s="166"/>
      <c r="D1691" s="261"/>
      <c r="E1691" s="261"/>
      <c r="F1691" s="261"/>
      <c r="G1691" s="261"/>
      <c r="H1691" s="261"/>
      <c r="I1691" s="261"/>
      <c r="J1691" s="261"/>
      <c r="K1691" s="261"/>
      <c r="L1691" s="33"/>
      <c r="M1691" s="261"/>
      <c r="N1691" s="638"/>
      <c r="O1691" s="638"/>
      <c r="P1691" s="34"/>
      <c r="Q1691" s="35"/>
      <c r="R1691" s="36"/>
      <c r="S1691" s="37"/>
      <c r="T1691" s="21"/>
      <c r="U1691" s="495"/>
      <c r="V1691" s="38"/>
      <c r="W1691" s="21"/>
      <c r="X1691" s="21"/>
      <c r="Y1691" s="21"/>
      <c r="Z1691" s="779"/>
      <c r="AA1691" s="21"/>
      <c r="AB1691" s="30"/>
      <c r="AC1691" s="30"/>
      <c r="AD1691" s="30"/>
      <c r="AE1691" s="13"/>
      <c r="AF1691" s="13"/>
      <c r="AG1691" s="13"/>
      <c r="AH1691" s="13"/>
      <c r="AI1691" s="13"/>
      <c r="AJ1691" s="13"/>
      <c r="AK1691" s="13"/>
      <c r="AL1691" s="13"/>
      <c r="AM1691" s="13"/>
      <c r="AN1691" s="30"/>
      <c r="AO1691" s="31"/>
      <c r="AP1691" s="39"/>
      <c r="AQ1691" s="39"/>
      <c r="AR1691" s="31"/>
      <c r="AS1691" s="39"/>
      <c r="AT1691" s="39"/>
      <c r="AU1691" s="39"/>
      <c r="AV1691" s="39"/>
      <c r="AW1691" s="39"/>
      <c r="AX1691" s="13"/>
      <c r="AY1691" s="13"/>
      <c r="AZ1691" s="13"/>
      <c r="BA1691" s="13"/>
      <c r="BB1691" s="291"/>
      <c r="BC1691" s="302"/>
      <c r="BI1691" s="287"/>
    </row>
    <row r="1692" spans="1:61" s="282" customFormat="1">
      <c r="A1692" s="31"/>
      <c r="B1692" s="31"/>
      <c r="C1692" s="166"/>
      <c r="D1692" s="261"/>
      <c r="E1692" s="261"/>
      <c r="F1692" s="261"/>
      <c r="G1692" s="261"/>
      <c r="H1692" s="261"/>
      <c r="I1692" s="261"/>
      <c r="J1692" s="261"/>
      <c r="K1692" s="261"/>
      <c r="L1692" s="33"/>
      <c r="M1692" s="261"/>
      <c r="N1692" s="638"/>
      <c r="O1692" s="638"/>
      <c r="P1692" s="34"/>
      <c r="Q1692" s="35"/>
      <c r="R1692" s="36"/>
      <c r="S1692" s="37"/>
      <c r="T1692" s="21"/>
      <c r="U1692" s="495"/>
      <c r="V1692" s="38"/>
      <c r="W1692" s="21"/>
      <c r="X1692" s="21"/>
      <c r="Y1692" s="21"/>
      <c r="Z1692" s="779"/>
      <c r="AA1692" s="21"/>
      <c r="AB1692" s="30"/>
      <c r="AC1692" s="30"/>
      <c r="AD1692" s="30"/>
      <c r="AE1692" s="13"/>
      <c r="AF1692" s="13"/>
      <c r="AG1692" s="13"/>
      <c r="AH1692" s="13"/>
      <c r="AI1692" s="13"/>
      <c r="AJ1692" s="13"/>
      <c r="AK1692" s="13"/>
      <c r="AL1692" s="13"/>
      <c r="AM1692" s="13"/>
      <c r="AN1692" s="30"/>
      <c r="AO1692" s="31"/>
      <c r="AP1692" s="39"/>
      <c r="AQ1692" s="39"/>
      <c r="AR1692" s="31"/>
      <c r="AS1692" s="39"/>
      <c r="AT1692" s="39"/>
      <c r="AU1692" s="39"/>
      <c r="AV1692" s="39"/>
      <c r="AW1692" s="39"/>
      <c r="AX1692" s="13"/>
      <c r="AY1692" s="13"/>
      <c r="AZ1692" s="13"/>
      <c r="BA1692" s="13"/>
      <c r="BB1692" s="291"/>
      <c r="BC1692" s="302"/>
      <c r="BI1692" s="287"/>
    </row>
    <row r="1693" spans="1:61" s="282" customFormat="1">
      <c r="A1693" s="31"/>
      <c r="B1693" s="31"/>
      <c r="C1693" s="166"/>
      <c r="D1693" s="261"/>
      <c r="E1693" s="261"/>
      <c r="F1693" s="261"/>
      <c r="G1693" s="261"/>
      <c r="H1693" s="261"/>
      <c r="I1693" s="261"/>
      <c r="J1693" s="261"/>
      <c r="K1693" s="261"/>
      <c r="L1693" s="33"/>
      <c r="M1693" s="261"/>
      <c r="N1693" s="638"/>
      <c r="O1693" s="638"/>
      <c r="P1693" s="34"/>
      <c r="Q1693" s="35"/>
      <c r="R1693" s="36"/>
      <c r="S1693" s="37"/>
      <c r="T1693" s="21"/>
      <c r="U1693" s="495"/>
      <c r="V1693" s="38"/>
      <c r="W1693" s="21"/>
      <c r="X1693" s="21"/>
      <c r="Y1693" s="21"/>
      <c r="Z1693" s="779"/>
      <c r="AA1693" s="21"/>
      <c r="AB1693" s="30"/>
      <c r="AC1693" s="30"/>
      <c r="AD1693" s="30"/>
      <c r="AE1693" s="13"/>
      <c r="AF1693" s="13"/>
      <c r="AG1693" s="13"/>
      <c r="AH1693" s="13"/>
      <c r="AI1693" s="13"/>
      <c r="AJ1693" s="13"/>
      <c r="AK1693" s="13"/>
      <c r="AL1693" s="13"/>
      <c r="AM1693" s="13"/>
      <c r="AN1693" s="30"/>
      <c r="AO1693" s="31"/>
      <c r="AP1693" s="39"/>
      <c r="AQ1693" s="39"/>
      <c r="AR1693" s="31"/>
      <c r="AS1693" s="39"/>
      <c r="AT1693" s="39"/>
      <c r="AU1693" s="39"/>
      <c r="AV1693" s="39"/>
      <c r="AW1693" s="39"/>
      <c r="AX1693" s="13"/>
      <c r="AY1693" s="13"/>
      <c r="AZ1693" s="13"/>
      <c r="BA1693" s="13"/>
      <c r="BB1693" s="291"/>
      <c r="BC1693" s="302"/>
      <c r="BI1693" s="287"/>
    </row>
    <row r="1694" spans="1:61" s="282" customFormat="1">
      <c r="A1694" s="31"/>
      <c r="B1694" s="31"/>
      <c r="C1694" s="166"/>
      <c r="D1694" s="261"/>
      <c r="E1694" s="261"/>
      <c r="F1694" s="261"/>
      <c r="G1694" s="261"/>
      <c r="H1694" s="261"/>
      <c r="I1694" s="261"/>
      <c r="J1694" s="261"/>
      <c r="K1694" s="261"/>
      <c r="L1694" s="33"/>
      <c r="M1694" s="261"/>
      <c r="N1694" s="638"/>
      <c r="O1694" s="638"/>
      <c r="P1694" s="34"/>
      <c r="Q1694" s="35"/>
      <c r="R1694" s="36"/>
      <c r="S1694" s="37"/>
      <c r="T1694" s="21"/>
      <c r="U1694" s="495"/>
      <c r="V1694" s="38"/>
      <c r="W1694" s="21"/>
      <c r="X1694" s="21"/>
      <c r="Y1694" s="21"/>
      <c r="Z1694" s="779"/>
      <c r="AA1694" s="21"/>
      <c r="AB1694" s="30"/>
      <c r="AC1694" s="30"/>
      <c r="AD1694" s="30"/>
      <c r="AE1694" s="13"/>
      <c r="AF1694" s="13"/>
      <c r="AG1694" s="13"/>
      <c r="AH1694" s="13"/>
      <c r="AI1694" s="13"/>
      <c r="AJ1694" s="13"/>
      <c r="AK1694" s="13"/>
      <c r="AL1694" s="13"/>
      <c r="AM1694" s="13"/>
      <c r="AN1694" s="30"/>
      <c r="AO1694" s="31"/>
      <c r="AP1694" s="39"/>
      <c r="AQ1694" s="39"/>
      <c r="AR1694" s="31"/>
      <c r="AS1694" s="39"/>
      <c r="AT1694" s="39"/>
      <c r="AU1694" s="39"/>
      <c r="AV1694" s="39"/>
      <c r="AW1694" s="39"/>
      <c r="AX1694" s="13"/>
      <c r="AY1694" s="13"/>
      <c r="AZ1694" s="13"/>
      <c r="BA1694" s="13"/>
      <c r="BB1694" s="291"/>
      <c r="BC1694" s="302"/>
      <c r="BI1694" s="287"/>
    </row>
    <row r="1695" spans="1:61" s="282" customFormat="1">
      <c r="A1695" s="31"/>
      <c r="B1695" s="31"/>
      <c r="C1695" s="166"/>
      <c r="D1695" s="261"/>
      <c r="E1695" s="261"/>
      <c r="F1695" s="261"/>
      <c r="G1695" s="261"/>
      <c r="H1695" s="261"/>
      <c r="I1695" s="261"/>
      <c r="J1695" s="261"/>
      <c r="K1695" s="261"/>
      <c r="L1695" s="33"/>
      <c r="M1695" s="261"/>
      <c r="N1695" s="638"/>
      <c r="O1695" s="638"/>
      <c r="P1695" s="34"/>
      <c r="Q1695" s="35"/>
      <c r="R1695" s="36"/>
      <c r="S1695" s="37"/>
      <c r="T1695" s="21"/>
      <c r="U1695" s="495"/>
      <c r="V1695" s="38"/>
      <c r="W1695" s="21"/>
      <c r="X1695" s="21"/>
      <c r="Y1695" s="21"/>
      <c r="Z1695" s="779"/>
      <c r="AA1695" s="21"/>
      <c r="AB1695" s="30"/>
      <c r="AC1695" s="30"/>
      <c r="AD1695" s="30"/>
      <c r="AE1695" s="13"/>
      <c r="AF1695" s="13"/>
      <c r="AG1695" s="13"/>
      <c r="AH1695" s="13"/>
      <c r="AI1695" s="13"/>
      <c r="AJ1695" s="13"/>
      <c r="AK1695" s="13"/>
      <c r="AL1695" s="13"/>
      <c r="AM1695" s="13"/>
      <c r="AN1695" s="30"/>
      <c r="AO1695" s="31"/>
      <c r="AP1695" s="39"/>
      <c r="AQ1695" s="39"/>
      <c r="AR1695" s="31"/>
      <c r="AS1695" s="39"/>
      <c r="AT1695" s="39"/>
      <c r="AU1695" s="39"/>
      <c r="AV1695" s="39"/>
      <c r="AW1695" s="39"/>
      <c r="AX1695" s="13"/>
      <c r="AY1695" s="13"/>
      <c r="AZ1695" s="13"/>
      <c r="BA1695" s="13"/>
      <c r="BB1695" s="291"/>
      <c r="BC1695" s="302"/>
      <c r="BI1695" s="287"/>
    </row>
    <row r="1696" spans="1:61" s="282" customFormat="1">
      <c r="A1696" s="31"/>
      <c r="B1696" s="31"/>
      <c r="C1696" s="166"/>
      <c r="D1696" s="261"/>
      <c r="E1696" s="261"/>
      <c r="F1696" s="261"/>
      <c r="G1696" s="261"/>
      <c r="H1696" s="261"/>
      <c r="I1696" s="261"/>
      <c r="J1696" s="261"/>
      <c r="K1696" s="261"/>
      <c r="L1696" s="33"/>
      <c r="M1696" s="261"/>
      <c r="N1696" s="638"/>
      <c r="O1696" s="638"/>
      <c r="P1696" s="34"/>
      <c r="Q1696" s="35"/>
      <c r="R1696" s="36"/>
      <c r="S1696" s="37"/>
      <c r="T1696" s="21"/>
      <c r="U1696" s="495"/>
      <c r="V1696" s="38"/>
      <c r="W1696" s="21"/>
      <c r="X1696" s="21"/>
      <c r="Y1696" s="21"/>
      <c r="Z1696" s="779"/>
      <c r="AA1696" s="21"/>
      <c r="AB1696" s="30"/>
      <c r="AC1696" s="30"/>
      <c r="AD1696" s="30"/>
      <c r="AE1696" s="13"/>
      <c r="AF1696" s="13"/>
      <c r="AG1696" s="13"/>
      <c r="AH1696" s="13"/>
      <c r="AI1696" s="13"/>
      <c r="AJ1696" s="13"/>
      <c r="AK1696" s="13"/>
      <c r="AL1696" s="13"/>
      <c r="AM1696" s="13"/>
      <c r="AN1696" s="30"/>
      <c r="AO1696" s="31"/>
      <c r="AP1696" s="39"/>
      <c r="AQ1696" s="39"/>
      <c r="AR1696" s="31"/>
      <c r="AS1696" s="39"/>
      <c r="AT1696" s="39"/>
      <c r="AU1696" s="39"/>
      <c r="AV1696" s="39"/>
      <c r="AW1696" s="39"/>
      <c r="AX1696" s="13"/>
      <c r="AY1696" s="13"/>
      <c r="AZ1696" s="13"/>
      <c r="BA1696" s="13"/>
      <c r="BB1696" s="291"/>
      <c r="BC1696" s="302"/>
      <c r="BI1696" s="287"/>
    </row>
    <row r="1697" spans="1:61" s="282" customFormat="1">
      <c r="A1697" s="31"/>
      <c r="B1697" s="31"/>
      <c r="C1697" s="166"/>
      <c r="D1697" s="261"/>
      <c r="E1697" s="261"/>
      <c r="F1697" s="261"/>
      <c r="G1697" s="261"/>
      <c r="H1697" s="261"/>
      <c r="I1697" s="261"/>
      <c r="J1697" s="261"/>
      <c r="K1697" s="261"/>
      <c r="L1697" s="33"/>
      <c r="M1697" s="261"/>
      <c r="N1697" s="638"/>
      <c r="O1697" s="638"/>
      <c r="P1697" s="34"/>
      <c r="Q1697" s="35"/>
      <c r="R1697" s="36"/>
      <c r="S1697" s="37"/>
      <c r="T1697" s="21"/>
      <c r="U1697" s="495"/>
      <c r="V1697" s="38"/>
      <c r="W1697" s="21"/>
      <c r="X1697" s="21"/>
      <c r="Y1697" s="21"/>
      <c r="Z1697" s="779"/>
      <c r="AA1697" s="21"/>
      <c r="AB1697" s="30"/>
      <c r="AC1697" s="30"/>
      <c r="AD1697" s="30"/>
      <c r="AE1697" s="13"/>
      <c r="AF1697" s="13"/>
      <c r="AG1697" s="13"/>
      <c r="AH1697" s="13"/>
      <c r="AI1697" s="13"/>
      <c r="AJ1697" s="13"/>
      <c r="AK1697" s="13"/>
      <c r="AL1697" s="13"/>
      <c r="AM1697" s="13"/>
      <c r="AN1697" s="30"/>
      <c r="AO1697" s="31"/>
      <c r="AP1697" s="39"/>
      <c r="AQ1697" s="39"/>
      <c r="AR1697" s="31"/>
      <c r="AS1697" s="39"/>
      <c r="AT1697" s="39"/>
      <c r="AU1697" s="39"/>
      <c r="AV1697" s="39"/>
      <c r="AW1697" s="39"/>
      <c r="AX1697" s="13"/>
      <c r="AY1697" s="13"/>
      <c r="AZ1697" s="13"/>
      <c r="BA1697" s="13"/>
      <c r="BB1697" s="291"/>
      <c r="BC1697" s="302"/>
      <c r="BI1697" s="287"/>
    </row>
    <row r="1698" spans="1:61" s="282" customFormat="1">
      <c r="A1698" s="31"/>
      <c r="B1698" s="31"/>
      <c r="C1698" s="166"/>
      <c r="D1698" s="261"/>
      <c r="E1698" s="261"/>
      <c r="F1698" s="261"/>
      <c r="G1698" s="261"/>
      <c r="H1698" s="261"/>
      <c r="I1698" s="261"/>
      <c r="J1698" s="261"/>
      <c r="K1698" s="261"/>
      <c r="L1698" s="33"/>
      <c r="M1698" s="261"/>
      <c r="N1698" s="638"/>
      <c r="O1698" s="638"/>
      <c r="P1698" s="34"/>
      <c r="Q1698" s="35"/>
      <c r="R1698" s="36"/>
      <c r="S1698" s="37"/>
      <c r="T1698" s="21"/>
      <c r="U1698" s="495"/>
      <c r="V1698" s="38"/>
      <c r="W1698" s="21"/>
      <c r="X1698" s="21"/>
      <c r="Y1698" s="21"/>
      <c r="Z1698" s="779"/>
      <c r="AA1698" s="21"/>
      <c r="AB1698" s="30"/>
      <c r="AC1698" s="30"/>
      <c r="AD1698" s="30"/>
      <c r="AE1698" s="13"/>
      <c r="AF1698" s="13"/>
      <c r="AG1698" s="13"/>
      <c r="AH1698" s="13"/>
      <c r="AI1698" s="13"/>
      <c r="AJ1698" s="13"/>
      <c r="AK1698" s="13"/>
      <c r="AL1698" s="13"/>
      <c r="AM1698" s="13"/>
      <c r="AN1698" s="30"/>
      <c r="AO1698" s="31"/>
      <c r="AP1698" s="39"/>
      <c r="AQ1698" s="39"/>
      <c r="AR1698" s="31"/>
      <c r="AS1698" s="39"/>
      <c r="AT1698" s="39"/>
      <c r="AU1698" s="39"/>
      <c r="AV1698" s="39"/>
      <c r="AW1698" s="39"/>
      <c r="AX1698" s="13"/>
      <c r="AY1698" s="13"/>
      <c r="AZ1698" s="13"/>
      <c r="BA1698" s="13"/>
      <c r="BB1698" s="291"/>
      <c r="BC1698" s="302"/>
      <c r="BI1698" s="287"/>
    </row>
    <row r="1699" spans="1:61" s="282" customFormat="1">
      <c r="A1699" s="31"/>
      <c r="B1699" s="31"/>
      <c r="C1699" s="166"/>
      <c r="D1699" s="261"/>
      <c r="E1699" s="261"/>
      <c r="F1699" s="261"/>
      <c r="G1699" s="261"/>
      <c r="H1699" s="261"/>
      <c r="I1699" s="261"/>
      <c r="J1699" s="261"/>
      <c r="K1699" s="261"/>
      <c r="L1699" s="33"/>
      <c r="M1699" s="261"/>
      <c r="N1699" s="638"/>
      <c r="O1699" s="638"/>
      <c r="P1699" s="34"/>
      <c r="Q1699" s="35"/>
      <c r="R1699" s="36"/>
      <c r="S1699" s="37"/>
      <c r="T1699" s="21"/>
      <c r="U1699" s="495"/>
      <c r="V1699" s="38"/>
      <c r="W1699" s="21"/>
      <c r="X1699" s="21"/>
      <c r="Y1699" s="21"/>
      <c r="Z1699" s="779"/>
      <c r="AA1699" s="21"/>
      <c r="AB1699" s="30"/>
      <c r="AC1699" s="30"/>
      <c r="AD1699" s="30"/>
      <c r="AE1699" s="13"/>
      <c r="AF1699" s="13"/>
      <c r="AG1699" s="13"/>
      <c r="AH1699" s="13"/>
      <c r="AI1699" s="13"/>
      <c r="AJ1699" s="13"/>
      <c r="AK1699" s="13"/>
      <c r="AL1699" s="13"/>
      <c r="AM1699" s="13"/>
      <c r="AN1699" s="30"/>
      <c r="AO1699" s="31"/>
      <c r="AP1699" s="39"/>
      <c r="AQ1699" s="39"/>
      <c r="AR1699" s="31"/>
      <c r="AS1699" s="39"/>
      <c r="AT1699" s="39"/>
      <c r="AU1699" s="39"/>
      <c r="AV1699" s="39"/>
      <c r="AW1699" s="39"/>
      <c r="AX1699" s="13"/>
      <c r="AY1699" s="13"/>
      <c r="AZ1699" s="13"/>
      <c r="BA1699" s="13"/>
      <c r="BB1699" s="291"/>
      <c r="BC1699" s="302"/>
      <c r="BI1699" s="287"/>
    </row>
    <row r="1700" spans="1:61" s="282" customFormat="1">
      <c r="A1700" s="31"/>
      <c r="B1700" s="31"/>
      <c r="C1700" s="166"/>
      <c r="D1700" s="261"/>
      <c r="E1700" s="261"/>
      <c r="F1700" s="261"/>
      <c r="G1700" s="261"/>
      <c r="H1700" s="261"/>
      <c r="I1700" s="261"/>
      <c r="J1700" s="261"/>
      <c r="K1700" s="261"/>
      <c r="L1700" s="33"/>
      <c r="M1700" s="261"/>
      <c r="N1700" s="638"/>
      <c r="O1700" s="638"/>
      <c r="P1700" s="34"/>
      <c r="Q1700" s="35"/>
      <c r="R1700" s="36"/>
      <c r="S1700" s="37"/>
      <c r="T1700" s="21"/>
      <c r="U1700" s="495"/>
      <c r="V1700" s="38"/>
      <c r="W1700" s="21"/>
      <c r="X1700" s="21"/>
      <c r="Y1700" s="21"/>
      <c r="Z1700" s="779"/>
      <c r="AA1700" s="21"/>
      <c r="AB1700" s="30"/>
      <c r="AC1700" s="30"/>
      <c r="AD1700" s="30"/>
      <c r="AE1700" s="13"/>
      <c r="AF1700" s="13"/>
      <c r="AG1700" s="13"/>
      <c r="AH1700" s="13"/>
      <c r="AI1700" s="13"/>
      <c r="AJ1700" s="13"/>
      <c r="AK1700" s="13"/>
      <c r="AL1700" s="13"/>
      <c r="AM1700" s="13"/>
      <c r="AN1700" s="30"/>
      <c r="AO1700" s="31"/>
      <c r="AP1700" s="39"/>
      <c r="AQ1700" s="39"/>
      <c r="AR1700" s="31"/>
      <c r="AS1700" s="39"/>
      <c r="AT1700" s="39"/>
      <c r="AU1700" s="39"/>
      <c r="AV1700" s="39"/>
      <c r="AW1700" s="39"/>
      <c r="AX1700" s="13"/>
      <c r="AY1700" s="13"/>
      <c r="AZ1700" s="13"/>
      <c r="BA1700" s="13"/>
      <c r="BB1700" s="291"/>
      <c r="BC1700" s="302"/>
      <c r="BI1700" s="287"/>
    </row>
    <row r="1701" spans="1:61" s="282" customFormat="1">
      <c r="A1701" s="31"/>
      <c r="B1701" s="31"/>
      <c r="C1701" s="166"/>
      <c r="D1701" s="261"/>
      <c r="E1701" s="261"/>
      <c r="F1701" s="261"/>
      <c r="G1701" s="261"/>
      <c r="H1701" s="261"/>
      <c r="I1701" s="261"/>
      <c r="J1701" s="261"/>
      <c r="K1701" s="261"/>
      <c r="L1701" s="33"/>
      <c r="M1701" s="261"/>
      <c r="N1701" s="638"/>
      <c r="O1701" s="638"/>
      <c r="P1701" s="34"/>
      <c r="Q1701" s="35"/>
      <c r="R1701" s="36"/>
      <c r="S1701" s="37"/>
      <c r="T1701" s="21"/>
      <c r="U1701" s="495"/>
      <c r="V1701" s="38"/>
      <c r="W1701" s="21"/>
      <c r="X1701" s="21"/>
      <c r="Y1701" s="21"/>
      <c r="Z1701" s="779"/>
      <c r="AA1701" s="21"/>
      <c r="AB1701" s="30"/>
      <c r="AC1701" s="30"/>
      <c r="AD1701" s="30"/>
      <c r="AE1701" s="13"/>
      <c r="AF1701" s="13"/>
      <c r="AG1701" s="13"/>
      <c r="AH1701" s="13"/>
      <c r="AI1701" s="13"/>
      <c r="AJ1701" s="13"/>
      <c r="AK1701" s="13"/>
      <c r="AL1701" s="13"/>
      <c r="AM1701" s="13"/>
      <c r="AN1701" s="30"/>
      <c r="AO1701" s="31"/>
      <c r="AP1701" s="39"/>
      <c r="AQ1701" s="39"/>
      <c r="AR1701" s="31"/>
      <c r="AS1701" s="39"/>
      <c r="AT1701" s="39"/>
      <c r="AU1701" s="39"/>
      <c r="AV1701" s="39"/>
      <c r="AW1701" s="39"/>
      <c r="AX1701" s="13"/>
      <c r="AY1701" s="13"/>
      <c r="AZ1701" s="13"/>
      <c r="BA1701" s="13"/>
      <c r="BB1701" s="291"/>
      <c r="BC1701" s="302"/>
      <c r="BI1701" s="287"/>
    </row>
    <row r="1702" spans="1:61" s="282" customFormat="1">
      <c r="A1702" s="31"/>
      <c r="B1702" s="31"/>
      <c r="C1702" s="166"/>
      <c r="D1702" s="261"/>
      <c r="E1702" s="261"/>
      <c r="F1702" s="261"/>
      <c r="G1702" s="261"/>
      <c r="H1702" s="261"/>
      <c r="I1702" s="261"/>
      <c r="J1702" s="261"/>
      <c r="K1702" s="261"/>
      <c r="L1702" s="33"/>
      <c r="M1702" s="261"/>
      <c r="N1702" s="638"/>
      <c r="O1702" s="638"/>
      <c r="P1702" s="34"/>
      <c r="Q1702" s="35"/>
      <c r="R1702" s="36"/>
      <c r="S1702" s="37"/>
      <c r="T1702" s="21"/>
      <c r="U1702" s="495"/>
      <c r="V1702" s="38"/>
      <c r="W1702" s="21"/>
      <c r="X1702" s="21"/>
      <c r="Y1702" s="21"/>
      <c r="Z1702" s="779"/>
      <c r="AA1702" s="21"/>
      <c r="AB1702" s="30"/>
      <c r="AC1702" s="30"/>
      <c r="AD1702" s="30"/>
      <c r="AE1702" s="13"/>
      <c r="AF1702" s="13"/>
      <c r="AG1702" s="13"/>
      <c r="AH1702" s="13"/>
      <c r="AI1702" s="13"/>
      <c r="AJ1702" s="13"/>
      <c r="AK1702" s="13"/>
      <c r="AL1702" s="13"/>
      <c r="AM1702" s="13"/>
      <c r="AN1702" s="30"/>
      <c r="AO1702" s="31"/>
      <c r="AP1702" s="39"/>
      <c r="AQ1702" s="39"/>
      <c r="AR1702" s="31"/>
      <c r="AS1702" s="39"/>
      <c r="AT1702" s="39"/>
      <c r="AU1702" s="39"/>
      <c r="AV1702" s="39"/>
      <c r="AW1702" s="39"/>
      <c r="AX1702" s="13"/>
      <c r="AY1702" s="13"/>
      <c r="AZ1702" s="13"/>
      <c r="BA1702" s="13"/>
      <c r="BB1702" s="291"/>
      <c r="BC1702" s="302"/>
      <c r="BI1702" s="287"/>
    </row>
    <row r="1703" spans="1:61" s="282" customFormat="1">
      <c r="A1703" s="31"/>
      <c r="B1703" s="31"/>
      <c r="C1703" s="166"/>
      <c r="D1703" s="261"/>
      <c r="E1703" s="261"/>
      <c r="F1703" s="261"/>
      <c r="G1703" s="261"/>
      <c r="H1703" s="261"/>
      <c r="I1703" s="261"/>
      <c r="J1703" s="261"/>
      <c r="K1703" s="261"/>
      <c r="L1703" s="33"/>
      <c r="M1703" s="261"/>
      <c r="N1703" s="638"/>
      <c r="O1703" s="638"/>
      <c r="P1703" s="34"/>
      <c r="Q1703" s="35"/>
      <c r="R1703" s="36"/>
      <c r="S1703" s="37"/>
      <c r="T1703" s="21"/>
      <c r="U1703" s="495"/>
      <c r="V1703" s="38"/>
      <c r="W1703" s="21"/>
      <c r="X1703" s="21"/>
      <c r="Y1703" s="21"/>
      <c r="Z1703" s="779"/>
      <c r="AA1703" s="21"/>
      <c r="AB1703" s="30"/>
      <c r="AC1703" s="30"/>
      <c r="AD1703" s="30"/>
      <c r="AE1703" s="13"/>
      <c r="AF1703" s="13"/>
      <c r="AG1703" s="13"/>
      <c r="AH1703" s="13"/>
      <c r="AI1703" s="13"/>
      <c r="AJ1703" s="13"/>
      <c r="AK1703" s="13"/>
      <c r="AL1703" s="13"/>
      <c r="AM1703" s="13"/>
      <c r="AN1703" s="30"/>
      <c r="AO1703" s="31"/>
      <c r="AP1703" s="39"/>
      <c r="AQ1703" s="39"/>
      <c r="AR1703" s="31"/>
      <c r="AS1703" s="39"/>
      <c r="AT1703" s="39"/>
      <c r="AU1703" s="39"/>
      <c r="AV1703" s="39"/>
      <c r="AW1703" s="39"/>
      <c r="AX1703" s="13"/>
      <c r="AY1703" s="13"/>
      <c r="AZ1703" s="13"/>
      <c r="BA1703" s="13"/>
      <c r="BB1703" s="291"/>
      <c r="BC1703" s="302"/>
      <c r="BI1703" s="287"/>
    </row>
    <row r="1704" spans="1:61" s="282" customFormat="1">
      <c r="A1704" s="31"/>
      <c r="B1704" s="31"/>
      <c r="C1704" s="166"/>
      <c r="D1704" s="261"/>
      <c r="E1704" s="261"/>
      <c r="F1704" s="261"/>
      <c r="G1704" s="261"/>
      <c r="H1704" s="261"/>
      <c r="I1704" s="261"/>
      <c r="J1704" s="261"/>
      <c r="K1704" s="261"/>
      <c r="L1704" s="33"/>
      <c r="M1704" s="261"/>
      <c r="N1704" s="638"/>
      <c r="O1704" s="638"/>
      <c r="P1704" s="34"/>
      <c r="Q1704" s="35"/>
      <c r="R1704" s="36"/>
      <c r="S1704" s="37"/>
      <c r="T1704" s="21"/>
      <c r="U1704" s="495"/>
      <c r="V1704" s="38"/>
      <c r="W1704" s="21"/>
      <c r="X1704" s="21"/>
      <c r="Y1704" s="21"/>
      <c r="Z1704" s="779"/>
      <c r="AA1704" s="21"/>
      <c r="AB1704" s="30"/>
      <c r="AC1704" s="30"/>
      <c r="AD1704" s="30"/>
      <c r="AE1704" s="13"/>
      <c r="AF1704" s="13"/>
      <c r="AG1704" s="13"/>
      <c r="AH1704" s="13"/>
      <c r="AI1704" s="13"/>
      <c r="AJ1704" s="13"/>
      <c r="AK1704" s="13"/>
      <c r="AL1704" s="13"/>
      <c r="AM1704" s="13"/>
      <c r="AN1704" s="30"/>
      <c r="AO1704" s="31"/>
      <c r="AP1704" s="39"/>
      <c r="AQ1704" s="39"/>
      <c r="AR1704" s="31"/>
      <c r="AS1704" s="39"/>
      <c r="AT1704" s="39"/>
      <c r="AU1704" s="39"/>
      <c r="AV1704" s="39"/>
      <c r="AW1704" s="39"/>
      <c r="AX1704" s="13"/>
      <c r="AY1704" s="13"/>
      <c r="AZ1704" s="13"/>
      <c r="BA1704" s="13"/>
      <c r="BB1704" s="291"/>
      <c r="BC1704" s="302"/>
      <c r="BI1704" s="287"/>
    </row>
    <row r="1705" spans="1:61" s="282" customFormat="1">
      <c r="A1705" s="31"/>
      <c r="B1705" s="31"/>
      <c r="C1705" s="166"/>
      <c r="D1705" s="261"/>
      <c r="E1705" s="261"/>
      <c r="F1705" s="261"/>
      <c r="G1705" s="261"/>
      <c r="H1705" s="261"/>
      <c r="I1705" s="261"/>
      <c r="J1705" s="261"/>
      <c r="K1705" s="261"/>
      <c r="L1705" s="33"/>
      <c r="M1705" s="261"/>
      <c r="N1705" s="638"/>
      <c r="O1705" s="638"/>
      <c r="P1705" s="34"/>
      <c r="Q1705" s="35"/>
      <c r="R1705" s="36"/>
      <c r="S1705" s="37"/>
      <c r="T1705" s="21"/>
      <c r="U1705" s="495"/>
      <c r="V1705" s="38"/>
      <c r="W1705" s="21"/>
      <c r="X1705" s="21"/>
      <c r="Y1705" s="21"/>
      <c r="Z1705" s="779"/>
      <c r="AA1705" s="21"/>
      <c r="AB1705" s="30"/>
      <c r="AC1705" s="30"/>
      <c r="AD1705" s="30"/>
      <c r="AE1705" s="13"/>
      <c r="AF1705" s="13"/>
      <c r="AG1705" s="13"/>
      <c r="AH1705" s="13"/>
      <c r="AI1705" s="13"/>
      <c r="AJ1705" s="13"/>
      <c r="AK1705" s="13"/>
      <c r="AL1705" s="13"/>
      <c r="AM1705" s="13"/>
      <c r="AN1705" s="30"/>
      <c r="AO1705" s="31"/>
      <c r="AP1705" s="39"/>
      <c r="AQ1705" s="39"/>
      <c r="AR1705" s="31"/>
      <c r="AS1705" s="39"/>
      <c r="AT1705" s="39"/>
      <c r="AU1705" s="39"/>
      <c r="AV1705" s="39"/>
      <c r="AW1705" s="39"/>
      <c r="AX1705" s="13"/>
      <c r="AY1705" s="13"/>
      <c r="AZ1705" s="13"/>
      <c r="BA1705" s="13"/>
      <c r="BB1705" s="291"/>
      <c r="BC1705" s="302"/>
      <c r="BI1705" s="287"/>
    </row>
    <row r="1706" spans="1:61" s="282" customFormat="1">
      <c r="A1706" s="31"/>
      <c r="B1706" s="31"/>
      <c r="C1706" s="166"/>
      <c r="D1706" s="261"/>
      <c r="E1706" s="261"/>
      <c r="F1706" s="261"/>
      <c r="G1706" s="261"/>
      <c r="H1706" s="261"/>
      <c r="I1706" s="261"/>
      <c r="J1706" s="261"/>
      <c r="K1706" s="261"/>
      <c r="L1706" s="33"/>
      <c r="M1706" s="261"/>
      <c r="N1706" s="638"/>
      <c r="O1706" s="638"/>
      <c r="P1706" s="34"/>
      <c r="Q1706" s="35"/>
      <c r="R1706" s="36"/>
      <c r="S1706" s="37"/>
      <c r="T1706" s="21"/>
      <c r="U1706" s="495"/>
      <c r="V1706" s="38"/>
      <c r="W1706" s="21"/>
      <c r="X1706" s="21"/>
      <c r="Y1706" s="21"/>
      <c r="Z1706" s="779"/>
      <c r="AA1706" s="21"/>
      <c r="AB1706" s="30"/>
      <c r="AC1706" s="30"/>
      <c r="AD1706" s="30"/>
      <c r="AE1706" s="13"/>
      <c r="AF1706" s="13"/>
      <c r="AG1706" s="13"/>
      <c r="AH1706" s="13"/>
      <c r="AI1706" s="13"/>
      <c r="AJ1706" s="13"/>
      <c r="AK1706" s="13"/>
      <c r="AL1706" s="13"/>
      <c r="AM1706" s="13"/>
      <c r="AN1706" s="30"/>
      <c r="AO1706" s="31"/>
      <c r="AP1706" s="39"/>
      <c r="AQ1706" s="39"/>
      <c r="AR1706" s="31"/>
      <c r="AS1706" s="39"/>
      <c r="AT1706" s="39"/>
      <c r="AU1706" s="39"/>
      <c r="AV1706" s="39"/>
      <c r="AW1706" s="39"/>
      <c r="AX1706" s="13"/>
      <c r="AY1706" s="13"/>
      <c r="AZ1706" s="13"/>
      <c r="BA1706" s="13"/>
      <c r="BB1706" s="291"/>
      <c r="BC1706" s="302"/>
      <c r="BI1706" s="287"/>
    </row>
    <row r="1707" spans="1:61" s="282" customFormat="1">
      <c r="A1707" s="31"/>
      <c r="B1707" s="31"/>
      <c r="C1707" s="166"/>
      <c r="D1707" s="261"/>
      <c r="E1707" s="261"/>
      <c r="F1707" s="261"/>
      <c r="G1707" s="261"/>
      <c r="H1707" s="261"/>
      <c r="I1707" s="261"/>
      <c r="J1707" s="261"/>
      <c r="K1707" s="261"/>
      <c r="L1707" s="33"/>
      <c r="M1707" s="261"/>
      <c r="N1707" s="638"/>
      <c r="O1707" s="638"/>
      <c r="P1707" s="34"/>
      <c r="Q1707" s="35"/>
      <c r="R1707" s="36"/>
      <c r="S1707" s="37"/>
      <c r="T1707" s="21"/>
      <c r="U1707" s="495"/>
      <c r="V1707" s="38"/>
      <c r="W1707" s="21"/>
      <c r="X1707" s="21"/>
      <c r="Y1707" s="21"/>
      <c r="Z1707" s="779"/>
      <c r="AA1707" s="21"/>
      <c r="AB1707" s="30"/>
      <c r="AC1707" s="30"/>
      <c r="AD1707" s="30"/>
      <c r="AE1707" s="13"/>
      <c r="AF1707" s="13"/>
      <c r="AG1707" s="13"/>
      <c r="AH1707" s="13"/>
      <c r="AI1707" s="13"/>
      <c r="AJ1707" s="13"/>
      <c r="AK1707" s="13"/>
      <c r="AL1707" s="13"/>
      <c r="AM1707" s="13"/>
      <c r="AN1707" s="30"/>
      <c r="AO1707" s="31"/>
      <c r="AP1707" s="39"/>
      <c r="AQ1707" s="39"/>
      <c r="AR1707" s="31"/>
      <c r="AS1707" s="39"/>
      <c r="AT1707" s="39"/>
      <c r="AU1707" s="39"/>
      <c r="AV1707" s="39"/>
      <c r="AW1707" s="39"/>
      <c r="AX1707" s="13"/>
      <c r="AY1707" s="13"/>
      <c r="AZ1707" s="13"/>
      <c r="BA1707" s="13"/>
      <c r="BB1707" s="291"/>
      <c r="BC1707" s="302"/>
      <c r="BI1707" s="287"/>
    </row>
    <row r="1708" spans="1:61" s="282" customFormat="1">
      <c r="A1708" s="31"/>
      <c r="B1708" s="31"/>
      <c r="C1708" s="166"/>
      <c r="D1708" s="261"/>
      <c r="E1708" s="261"/>
      <c r="F1708" s="261"/>
      <c r="G1708" s="261"/>
      <c r="H1708" s="261"/>
      <c r="I1708" s="261"/>
      <c r="J1708" s="261"/>
      <c r="K1708" s="261"/>
      <c r="L1708" s="33"/>
      <c r="M1708" s="261"/>
      <c r="N1708" s="638"/>
      <c r="O1708" s="638"/>
      <c r="P1708" s="34"/>
      <c r="Q1708" s="35"/>
      <c r="R1708" s="36"/>
      <c r="S1708" s="37"/>
      <c r="T1708" s="21"/>
      <c r="U1708" s="495"/>
      <c r="V1708" s="38"/>
      <c r="W1708" s="21"/>
      <c r="X1708" s="21"/>
      <c r="Y1708" s="21"/>
      <c r="Z1708" s="779"/>
      <c r="AA1708" s="21"/>
      <c r="AB1708" s="30"/>
      <c r="AC1708" s="30"/>
      <c r="AD1708" s="30"/>
      <c r="AE1708" s="13"/>
      <c r="AF1708" s="13"/>
      <c r="AG1708" s="13"/>
      <c r="AH1708" s="13"/>
      <c r="AI1708" s="13"/>
      <c r="AJ1708" s="13"/>
      <c r="AK1708" s="13"/>
      <c r="AL1708" s="13"/>
      <c r="AM1708" s="13"/>
      <c r="AN1708" s="30"/>
      <c r="AO1708" s="31"/>
      <c r="AP1708" s="39"/>
      <c r="AQ1708" s="39"/>
      <c r="AR1708" s="31"/>
      <c r="AS1708" s="39"/>
      <c r="AT1708" s="39"/>
      <c r="AU1708" s="39"/>
      <c r="AV1708" s="39"/>
      <c r="AW1708" s="39"/>
      <c r="AX1708" s="13"/>
      <c r="AY1708" s="13"/>
      <c r="AZ1708" s="13"/>
      <c r="BA1708" s="13"/>
      <c r="BB1708" s="291"/>
      <c r="BC1708" s="302"/>
      <c r="BI1708" s="287"/>
    </row>
    <row r="1709" spans="1:61" s="282" customFormat="1">
      <c r="A1709" s="31"/>
      <c r="B1709" s="31"/>
      <c r="C1709" s="166"/>
      <c r="D1709" s="261"/>
      <c r="E1709" s="261"/>
      <c r="F1709" s="261"/>
      <c r="G1709" s="261"/>
      <c r="H1709" s="261"/>
      <c r="I1709" s="261"/>
      <c r="J1709" s="261"/>
      <c r="K1709" s="261"/>
      <c r="L1709" s="33"/>
      <c r="M1709" s="261"/>
      <c r="N1709" s="638"/>
      <c r="O1709" s="638"/>
      <c r="P1709" s="34"/>
      <c r="Q1709" s="35"/>
      <c r="R1709" s="36"/>
      <c r="S1709" s="37"/>
      <c r="T1709" s="21"/>
      <c r="U1709" s="495"/>
      <c r="V1709" s="38"/>
      <c r="W1709" s="21"/>
      <c r="X1709" s="21"/>
      <c r="Y1709" s="21"/>
      <c r="Z1709" s="779"/>
      <c r="AA1709" s="21"/>
      <c r="AB1709" s="30"/>
      <c r="AC1709" s="30"/>
      <c r="AD1709" s="30"/>
      <c r="AE1709" s="13"/>
      <c r="AF1709" s="13"/>
      <c r="AG1709" s="13"/>
      <c r="AH1709" s="13"/>
      <c r="AI1709" s="13"/>
      <c r="AJ1709" s="13"/>
      <c r="AK1709" s="13"/>
      <c r="AL1709" s="13"/>
      <c r="AM1709" s="13"/>
      <c r="AN1709" s="30"/>
      <c r="AO1709" s="31"/>
      <c r="AP1709" s="39"/>
      <c r="AQ1709" s="39"/>
      <c r="AR1709" s="31"/>
      <c r="AS1709" s="39"/>
      <c r="AT1709" s="39"/>
      <c r="AU1709" s="39"/>
      <c r="AV1709" s="39"/>
      <c r="AW1709" s="39"/>
      <c r="AX1709" s="13"/>
      <c r="AY1709" s="13"/>
      <c r="AZ1709" s="13"/>
      <c r="BA1709" s="13"/>
      <c r="BB1709" s="291"/>
      <c r="BC1709" s="302"/>
      <c r="BI1709" s="287"/>
    </row>
    <row r="1710" spans="1:61" s="282" customFormat="1">
      <c r="A1710" s="31"/>
      <c r="B1710" s="31"/>
      <c r="C1710" s="166"/>
      <c r="D1710" s="261"/>
      <c r="E1710" s="261"/>
      <c r="F1710" s="261"/>
      <c r="G1710" s="261"/>
      <c r="H1710" s="261"/>
      <c r="I1710" s="261"/>
      <c r="J1710" s="261"/>
      <c r="K1710" s="261"/>
      <c r="L1710" s="33"/>
      <c r="M1710" s="261"/>
      <c r="N1710" s="638"/>
      <c r="O1710" s="638"/>
      <c r="P1710" s="34"/>
      <c r="Q1710" s="35"/>
      <c r="R1710" s="36"/>
      <c r="S1710" s="37"/>
      <c r="T1710" s="21"/>
      <c r="U1710" s="495"/>
      <c r="V1710" s="38"/>
      <c r="W1710" s="21"/>
      <c r="X1710" s="21"/>
      <c r="Y1710" s="21"/>
      <c r="Z1710" s="779"/>
      <c r="AA1710" s="21"/>
      <c r="AB1710" s="30"/>
      <c r="AC1710" s="30"/>
      <c r="AD1710" s="30"/>
      <c r="AE1710" s="13"/>
      <c r="AF1710" s="13"/>
      <c r="AG1710" s="13"/>
      <c r="AH1710" s="13"/>
      <c r="AI1710" s="13"/>
      <c r="AJ1710" s="13"/>
      <c r="AK1710" s="13"/>
      <c r="AL1710" s="13"/>
      <c r="AM1710" s="13"/>
      <c r="AN1710" s="30"/>
      <c r="AO1710" s="31"/>
      <c r="AP1710" s="39"/>
      <c r="AQ1710" s="39"/>
      <c r="AR1710" s="31"/>
      <c r="AS1710" s="39"/>
      <c r="AT1710" s="39"/>
      <c r="AU1710" s="39"/>
      <c r="AV1710" s="39"/>
      <c r="AW1710" s="39"/>
      <c r="AX1710" s="13"/>
      <c r="AY1710" s="13"/>
      <c r="AZ1710" s="13"/>
      <c r="BA1710" s="13"/>
      <c r="BB1710" s="291"/>
      <c r="BC1710" s="302"/>
      <c r="BI1710" s="287"/>
    </row>
    <row r="1711" spans="1:61" s="282" customFormat="1">
      <c r="A1711" s="31"/>
      <c r="B1711" s="31"/>
      <c r="C1711" s="166"/>
      <c r="D1711" s="261"/>
      <c r="E1711" s="261"/>
      <c r="F1711" s="261"/>
      <c r="G1711" s="261"/>
      <c r="H1711" s="261"/>
      <c r="I1711" s="261"/>
      <c r="J1711" s="261"/>
      <c r="K1711" s="261"/>
      <c r="L1711" s="33"/>
      <c r="M1711" s="261"/>
      <c r="N1711" s="638"/>
      <c r="O1711" s="638"/>
      <c r="P1711" s="34"/>
      <c r="Q1711" s="35"/>
      <c r="R1711" s="36"/>
      <c r="S1711" s="37"/>
      <c r="T1711" s="21"/>
      <c r="U1711" s="495"/>
      <c r="V1711" s="38"/>
      <c r="W1711" s="21"/>
      <c r="X1711" s="21"/>
      <c r="Y1711" s="21"/>
      <c r="Z1711" s="779"/>
      <c r="AA1711" s="21"/>
      <c r="AB1711" s="30"/>
      <c r="AC1711" s="30"/>
      <c r="AD1711" s="30"/>
      <c r="AE1711" s="13"/>
      <c r="AF1711" s="13"/>
      <c r="AG1711" s="13"/>
      <c r="AH1711" s="13"/>
      <c r="AI1711" s="13"/>
      <c r="AJ1711" s="13"/>
      <c r="AK1711" s="13"/>
      <c r="AL1711" s="13"/>
      <c r="AM1711" s="13"/>
      <c r="AN1711" s="30"/>
      <c r="AO1711" s="31"/>
      <c r="AP1711" s="39"/>
      <c r="AQ1711" s="39"/>
      <c r="AR1711" s="31"/>
      <c r="AS1711" s="39"/>
      <c r="AT1711" s="39"/>
      <c r="AU1711" s="39"/>
      <c r="AV1711" s="39"/>
      <c r="AW1711" s="39"/>
      <c r="AX1711" s="13"/>
      <c r="AY1711" s="13"/>
      <c r="AZ1711" s="13"/>
      <c r="BA1711" s="13"/>
      <c r="BB1711" s="291"/>
      <c r="BC1711" s="302"/>
      <c r="BI1711" s="287"/>
    </row>
    <row r="1712" spans="1:61" s="282" customFormat="1">
      <c r="A1712" s="31"/>
      <c r="B1712" s="31"/>
      <c r="C1712" s="166"/>
      <c r="D1712" s="261"/>
      <c r="E1712" s="261"/>
      <c r="F1712" s="261"/>
      <c r="G1712" s="261"/>
      <c r="H1712" s="261"/>
      <c r="I1712" s="261"/>
      <c r="J1712" s="261"/>
      <c r="K1712" s="261"/>
      <c r="L1712" s="33"/>
      <c r="M1712" s="261"/>
      <c r="N1712" s="638"/>
      <c r="O1712" s="638"/>
      <c r="P1712" s="34"/>
      <c r="Q1712" s="35"/>
      <c r="R1712" s="36"/>
      <c r="S1712" s="37"/>
      <c r="T1712" s="21"/>
      <c r="U1712" s="495"/>
      <c r="V1712" s="38"/>
      <c r="W1712" s="21"/>
      <c r="X1712" s="21"/>
      <c r="Y1712" s="21"/>
      <c r="Z1712" s="779"/>
      <c r="AA1712" s="21"/>
      <c r="AB1712" s="30"/>
      <c r="AC1712" s="30"/>
      <c r="AD1712" s="30"/>
      <c r="AE1712" s="13"/>
      <c r="AF1712" s="13"/>
      <c r="AG1712" s="13"/>
      <c r="AH1712" s="13"/>
      <c r="AI1712" s="13"/>
      <c r="AJ1712" s="13"/>
      <c r="AK1712" s="13"/>
      <c r="AL1712" s="13"/>
      <c r="AM1712" s="13"/>
      <c r="AN1712" s="30"/>
      <c r="AO1712" s="31"/>
      <c r="AP1712" s="39"/>
      <c r="AQ1712" s="39"/>
      <c r="AR1712" s="31"/>
      <c r="AS1712" s="39"/>
      <c r="AT1712" s="39"/>
      <c r="AU1712" s="39"/>
      <c r="AV1712" s="39"/>
      <c r="AW1712" s="39"/>
      <c r="AX1712" s="13"/>
      <c r="AY1712" s="13"/>
      <c r="AZ1712" s="13"/>
      <c r="BA1712" s="13"/>
      <c r="BB1712" s="291"/>
      <c r="BC1712" s="302"/>
      <c r="BI1712" s="287"/>
    </row>
    <row r="1713" spans="1:61" s="282" customFormat="1">
      <c r="A1713" s="31"/>
      <c r="B1713" s="31"/>
      <c r="C1713" s="166"/>
      <c r="D1713" s="261"/>
      <c r="E1713" s="261"/>
      <c r="F1713" s="261"/>
      <c r="G1713" s="261"/>
      <c r="H1713" s="261"/>
      <c r="I1713" s="261"/>
      <c r="J1713" s="261"/>
      <c r="K1713" s="261"/>
      <c r="L1713" s="33"/>
      <c r="M1713" s="261"/>
      <c r="N1713" s="638"/>
      <c r="O1713" s="638"/>
      <c r="P1713" s="34"/>
      <c r="Q1713" s="35"/>
      <c r="R1713" s="36"/>
      <c r="S1713" s="37"/>
      <c r="T1713" s="21"/>
      <c r="U1713" s="495"/>
      <c r="V1713" s="38"/>
      <c r="W1713" s="21"/>
      <c r="X1713" s="21"/>
      <c r="Y1713" s="21"/>
      <c r="Z1713" s="779"/>
      <c r="AA1713" s="21"/>
      <c r="AB1713" s="30"/>
      <c r="AC1713" s="30"/>
      <c r="AD1713" s="30"/>
      <c r="AE1713" s="13"/>
      <c r="AF1713" s="13"/>
      <c r="AG1713" s="13"/>
      <c r="AH1713" s="13"/>
      <c r="AI1713" s="13"/>
      <c r="AJ1713" s="13"/>
      <c r="AK1713" s="13"/>
      <c r="AL1713" s="13"/>
      <c r="AM1713" s="13"/>
      <c r="AN1713" s="30"/>
      <c r="AO1713" s="31"/>
      <c r="AP1713" s="39"/>
      <c r="AQ1713" s="39"/>
      <c r="AR1713" s="31"/>
      <c r="AS1713" s="39"/>
      <c r="AT1713" s="39"/>
      <c r="AU1713" s="39"/>
      <c r="AV1713" s="39"/>
      <c r="AW1713" s="39"/>
      <c r="AX1713" s="13"/>
      <c r="AY1713" s="13"/>
      <c r="AZ1713" s="13"/>
      <c r="BA1713" s="13"/>
      <c r="BB1713" s="291"/>
      <c r="BC1713" s="302"/>
      <c r="BI1713" s="287"/>
    </row>
    <row r="1714" spans="1:61" s="282" customFormat="1">
      <c r="A1714" s="31"/>
      <c r="B1714" s="31"/>
      <c r="C1714" s="166"/>
      <c r="D1714" s="261"/>
      <c r="E1714" s="261"/>
      <c r="F1714" s="261"/>
      <c r="G1714" s="261"/>
      <c r="H1714" s="261"/>
      <c r="I1714" s="261"/>
      <c r="J1714" s="261"/>
      <c r="K1714" s="261"/>
      <c r="L1714" s="33"/>
      <c r="M1714" s="261"/>
      <c r="N1714" s="638"/>
      <c r="O1714" s="638"/>
      <c r="P1714" s="34"/>
      <c r="Q1714" s="35"/>
      <c r="R1714" s="36"/>
      <c r="S1714" s="37"/>
      <c r="T1714" s="21"/>
      <c r="U1714" s="495"/>
      <c r="V1714" s="38"/>
      <c r="W1714" s="21"/>
      <c r="X1714" s="21"/>
      <c r="Y1714" s="21"/>
      <c r="Z1714" s="779"/>
      <c r="AA1714" s="21"/>
      <c r="AB1714" s="30"/>
      <c r="AC1714" s="30"/>
      <c r="AD1714" s="30"/>
      <c r="AE1714" s="13"/>
      <c r="AF1714" s="13"/>
      <c r="AG1714" s="13"/>
      <c r="AH1714" s="13"/>
      <c r="AI1714" s="13"/>
      <c r="AJ1714" s="13"/>
      <c r="AK1714" s="13"/>
      <c r="AL1714" s="13"/>
      <c r="AM1714" s="13"/>
      <c r="AN1714" s="30"/>
      <c r="AO1714" s="31"/>
      <c r="AP1714" s="39"/>
      <c r="AQ1714" s="39"/>
      <c r="AR1714" s="31"/>
      <c r="AS1714" s="39"/>
      <c r="AT1714" s="39"/>
      <c r="AU1714" s="39"/>
      <c r="AV1714" s="39"/>
      <c r="AW1714" s="39"/>
      <c r="AX1714" s="13"/>
      <c r="AY1714" s="13"/>
      <c r="AZ1714" s="13"/>
      <c r="BA1714" s="13"/>
      <c r="BB1714" s="291"/>
      <c r="BC1714" s="302"/>
      <c r="BI1714" s="287"/>
    </row>
    <row r="1715" spans="1:61" s="282" customFormat="1">
      <c r="A1715" s="31"/>
      <c r="B1715" s="31"/>
      <c r="C1715" s="166"/>
      <c r="D1715" s="261"/>
      <c r="E1715" s="261"/>
      <c r="F1715" s="261"/>
      <c r="G1715" s="261"/>
      <c r="H1715" s="261"/>
      <c r="I1715" s="261"/>
      <c r="J1715" s="261"/>
      <c r="K1715" s="261"/>
      <c r="L1715" s="33"/>
      <c r="M1715" s="261"/>
      <c r="N1715" s="638"/>
      <c r="O1715" s="638"/>
      <c r="P1715" s="34"/>
      <c r="Q1715" s="35"/>
      <c r="R1715" s="36"/>
      <c r="S1715" s="37"/>
      <c r="T1715" s="21"/>
      <c r="U1715" s="495"/>
      <c r="V1715" s="38"/>
      <c r="W1715" s="21"/>
      <c r="X1715" s="21"/>
      <c r="Y1715" s="21"/>
      <c r="Z1715" s="779"/>
      <c r="AA1715" s="21"/>
      <c r="AB1715" s="30"/>
      <c r="AC1715" s="30"/>
      <c r="AD1715" s="30"/>
      <c r="AE1715" s="13"/>
      <c r="AF1715" s="13"/>
      <c r="AG1715" s="13"/>
      <c r="AH1715" s="13"/>
      <c r="AI1715" s="13"/>
      <c r="AJ1715" s="13"/>
      <c r="AK1715" s="13"/>
      <c r="AL1715" s="13"/>
      <c r="AM1715" s="13"/>
      <c r="AN1715" s="30"/>
      <c r="AO1715" s="31"/>
      <c r="AP1715" s="39"/>
      <c r="AQ1715" s="39"/>
      <c r="AR1715" s="31"/>
      <c r="AS1715" s="39"/>
      <c r="AT1715" s="39"/>
      <c r="AU1715" s="39"/>
      <c r="AV1715" s="39"/>
      <c r="AW1715" s="39"/>
      <c r="AX1715" s="13"/>
      <c r="AY1715" s="13"/>
      <c r="AZ1715" s="13"/>
      <c r="BA1715" s="13"/>
      <c r="BB1715" s="291"/>
      <c r="BC1715" s="302"/>
      <c r="BI1715" s="287"/>
    </row>
    <row r="1716" spans="1:61" s="282" customFormat="1">
      <c r="A1716" s="31"/>
      <c r="B1716" s="31"/>
      <c r="C1716" s="166"/>
      <c r="D1716" s="261"/>
      <c r="E1716" s="261"/>
      <c r="F1716" s="261"/>
      <c r="G1716" s="261"/>
      <c r="H1716" s="261"/>
      <c r="I1716" s="261"/>
      <c r="J1716" s="261"/>
      <c r="K1716" s="261"/>
      <c r="L1716" s="33"/>
      <c r="M1716" s="261"/>
      <c r="N1716" s="638"/>
      <c r="O1716" s="638"/>
      <c r="P1716" s="34"/>
      <c r="Q1716" s="35"/>
      <c r="R1716" s="36"/>
      <c r="S1716" s="37"/>
      <c r="T1716" s="21"/>
      <c r="U1716" s="495"/>
      <c r="V1716" s="38"/>
      <c r="W1716" s="21"/>
      <c r="X1716" s="21"/>
      <c r="Y1716" s="21"/>
      <c r="Z1716" s="779"/>
      <c r="AA1716" s="21"/>
      <c r="AB1716" s="30"/>
      <c r="AC1716" s="30"/>
      <c r="AD1716" s="30"/>
      <c r="AE1716" s="13"/>
      <c r="AF1716" s="13"/>
      <c r="AG1716" s="13"/>
      <c r="AH1716" s="13"/>
      <c r="AI1716" s="13"/>
      <c r="AJ1716" s="13"/>
      <c r="AK1716" s="13"/>
      <c r="AL1716" s="13"/>
      <c r="AM1716" s="13"/>
      <c r="AN1716" s="30"/>
      <c r="AO1716" s="31"/>
      <c r="AP1716" s="39"/>
      <c r="AQ1716" s="39"/>
      <c r="AR1716" s="31"/>
      <c r="AS1716" s="39"/>
      <c r="AT1716" s="39"/>
      <c r="AU1716" s="39"/>
      <c r="AV1716" s="39"/>
      <c r="AW1716" s="39"/>
      <c r="AX1716" s="13"/>
      <c r="AY1716" s="13"/>
      <c r="AZ1716" s="13"/>
      <c r="BA1716" s="13"/>
      <c r="BB1716" s="291"/>
      <c r="BC1716" s="302"/>
      <c r="BI1716" s="287"/>
    </row>
    <row r="1717" spans="1:61" s="282" customFormat="1">
      <c r="A1717" s="31"/>
      <c r="B1717" s="31"/>
      <c r="C1717" s="166"/>
      <c r="D1717" s="261"/>
      <c r="E1717" s="261"/>
      <c r="F1717" s="261"/>
      <c r="G1717" s="261"/>
      <c r="H1717" s="261"/>
      <c r="I1717" s="261"/>
      <c r="J1717" s="261"/>
      <c r="K1717" s="261"/>
      <c r="L1717" s="33"/>
      <c r="M1717" s="261"/>
      <c r="N1717" s="638"/>
      <c r="O1717" s="638"/>
      <c r="P1717" s="34"/>
      <c r="Q1717" s="35"/>
      <c r="R1717" s="36"/>
      <c r="S1717" s="37"/>
      <c r="T1717" s="21"/>
      <c r="U1717" s="495"/>
      <c r="V1717" s="38"/>
      <c r="W1717" s="21"/>
      <c r="X1717" s="21"/>
      <c r="Y1717" s="21"/>
      <c r="Z1717" s="779"/>
      <c r="AA1717" s="21"/>
      <c r="AB1717" s="30"/>
      <c r="AC1717" s="30"/>
      <c r="AD1717" s="30"/>
      <c r="AE1717" s="13"/>
      <c r="AF1717" s="13"/>
      <c r="AG1717" s="13"/>
      <c r="AH1717" s="13"/>
      <c r="AI1717" s="13"/>
      <c r="AJ1717" s="13"/>
      <c r="AK1717" s="13"/>
      <c r="AL1717" s="13"/>
      <c r="AM1717" s="13"/>
      <c r="AN1717" s="30"/>
      <c r="AO1717" s="31"/>
      <c r="AP1717" s="39"/>
      <c r="AQ1717" s="39"/>
      <c r="AR1717" s="31"/>
      <c r="AS1717" s="39"/>
      <c r="AT1717" s="39"/>
      <c r="AU1717" s="39"/>
      <c r="AV1717" s="39"/>
      <c r="AW1717" s="39"/>
      <c r="AX1717" s="13"/>
      <c r="AY1717" s="13"/>
      <c r="AZ1717" s="13"/>
      <c r="BA1717" s="13"/>
      <c r="BB1717" s="291"/>
      <c r="BC1717" s="302"/>
      <c r="BI1717" s="287"/>
    </row>
    <row r="1718" spans="1:61" s="282" customFormat="1">
      <c r="A1718" s="31"/>
      <c r="B1718" s="31"/>
      <c r="C1718" s="166"/>
      <c r="D1718" s="261"/>
      <c r="E1718" s="261"/>
      <c r="F1718" s="261"/>
      <c r="G1718" s="261"/>
      <c r="H1718" s="261"/>
      <c r="I1718" s="261"/>
      <c r="J1718" s="261"/>
      <c r="K1718" s="261"/>
      <c r="L1718" s="33"/>
      <c r="M1718" s="261"/>
      <c r="N1718" s="638"/>
      <c r="O1718" s="638"/>
      <c r="P1718" s="34"/>
      <c r="Q1718" s="35"/>
      <c r="R1718" s="36"/>
      <c r="S1718" s="37"/>
      <c r="T1718" s="21"/>
      <c r="U1718" s="495"/>
      <c r="V1718" s="38"/>
      <c r="W1718" s="21"/>
      <c r="X1718" s="21"/>
      <c r="Y1718" s="21"/>
      <c r="Z1718" s="779"/>
      <c r="AA1718" s="21"/>
      <c r="AB1718" s="30"/>
      <c r="AC1718" s="30"/>
      <c r="AD1718" s="30"/>
      <c r="AE1718" s="13"/>
      <c r="AF1718" s="13"/>
      <c r="AG1718" s="13"/>
      <c r="AH1718" s="13"/>
      <c r="AI1718" s="13"/>
      <c r="AJ1718" s="13"/>
      <c r="AK1718" s="13"/>
      <c r="AL1718" s="13"/>
      <c r="AM1718" s="13"/>
      <c r="AN1718" s="30"/>
      <c r="AO1718" s="31"/>
      <c r="AP1718" s="39"/>
      <c r="AQ1718" s="39"/>
      <c r="AR1718" s="31"/>
      <c r="AS1718" s="39"/>
      <c r="AT1718" s="39"/>
      <c r="AU1718" s="39"/>
      <c r="AV1718" s="39"/>
      <c r="AW1718" s="39"/>
      <c r="AX1718" s="13"/>
      <c r="AY1718" s="13"/>
      <c r="AZ1718" s="13"/>
      <c r="BA1718" s="13"/>
      <c r="BB1718" s="291"/>
      <c r="BC1718" s="302"/>
      <c r="BI1718" s="287"/>
    </row>
    <row r="1719" spans="1:61" s="282" customFormat="1">
      <c r="A1719" s="31"/>
      <c r="B1719" s="31"/>
      <c r="C1719" s="166"/>
      <c r="D1719" s="261"/>
      <c r="E1719" s="261"/>
      <c r="F1719" s="261"/>
      <c r="G1719" s="261"/>
      <c r="H1719" s="261"/>
      <c r="I1719" s="261"/>
      <c r="J1719" s="261"/>
      <c r="K1719" s="261"/>
      <c r="L1719" s="33"/>
      <c r="M1719" s="261"/>
      <c r="N1719" s="638"/>
      <c r="O1719" s="638"/>
      <c r="P1719" s="34"/>
      <c r="Q1719" s="35"/>
      <c r="R1719" s="36"/>
      <c r="S1719" s="37"/>
      <c r="T1719" s="21"/>
      <c r="U1719" s="495"/>
      <c r="V1719" s="38"/>
      <c r="W1719" s="21"/>
      <c r="X1719" s="21"/>
      <c r="Y1719" s="21"/>
      <c r="Z1719" s="779"/>
      <c r="AA1719" s="21"/>
      <c r="AB1719" s="30"/>
      <c r="AC1719" s="30"/>
      <c r="AD1719" s="30"/>
      <c r="AE1719" s="13"/>
      <c r="AF1719" s="13"/>
      <c r="AG1719" s="13"/>
      <c r="AH1719" s="13"/>
      <c r="AI1719" s="13"/>
      <c r="AJ1719" s="13"/>
      <c r="AK1719" s="13"/>
      <c r="AL1719" s="13"/>
      <c r="AM1719" s="13"/>
      <c r="AN1719" s="30"/>
      <c r="AO1719" s="31"/>
      <c r="AP1719" s="39"/>
      <c r="AQ1719" s="39"/>
      <c r="AR1719" s="31"/>
      <c r="AS1719" s="39"/>
      <c r="AT1719" s="39"/>
      <c r="AU1719" s="39"/>
      <c r="AV1719" s="39"/>
      <c r="AW1719" s="39"/>
      <c r="AX1719" s="13"/>
      <c r="AY1719" s="13"/>
      <c r="AZ1719" s="13"/>
      <c r="BA1719" s="13"/>
      <c r="BB1719" s="291"/>
      <c r="BC1719" s="302"/>
      <c r="BI1719" s="287"/>
    </row>
    <row r="1720" spans="1:61" s="282" customFormat="1">
      <c r="A1720" s="31"/>
      <c r="B1720" s="31"/>
      <c r="C1720" s="166"/>
      <c r="D1720" s="261"/>
      <c r="E1720" s="261"/>
      <c r="F1720" s="261"/>
      <c r="G1720" s="261"/>
      <c r="H1720" s="261"/>
      <c r="I1720" s="261"/>
      <c r="J1720" s="261"/>
      <c r="K1720" s="261"/>
      <c r="L1720" s="33"/>
      <c r="M1720" s="261"/>
      <c r="N1720" s="638"/>
      <c r="O1720" s="638"/>
      <c r="P1720" s="34"/>
      <c r="Q1720" s="35"/>
      <c r="R1720" s="36"/>
      <c r="S1720" s="37"/>
      <c r="T1720" s="21"/>
      <c r="U1720" s="495"/>
      <c r="V1720" s="38"/>
      <c r="W1720" s="21"/>
      <c r="X1720" s="21"/>
      <c r="Y1720" s="21"/>
      <c r="Z1720" s="779"/>
      <c r="AA1720" s="21"/>
      <c r="AB1720" s="30"/>
      <c r="AC1720" s="30"/>
      <c r="AD1720" s="30"/>
      <c r="AE1720" s="13"/>
      <c r="AF1720" s="13"/>
      <c r="AG1720" s="13"/>
      <c r="AH1720" s="13"/>
      <c r="AI1720" s="13"/>
      <c r="AJ1720" s="13"/>
      <c r="AK1720" s="13"/>
      <c r="AL1720" s="13"/>
      <c r="AM1720" s="13"/>
      <c r="AN1720" s="30"/>
      <c r="AO1720" s="31"/>
      <c r="AP1720" s="39"/>
      <c r="AQ1720" s="39"/>
      <c r="AR1720" s="31"/>
      <c r="AS1720" s="39"/>
      <c r="AT1720" s="39"/>
      <c r="AU1720" s="39"/>
      <c r="AV1720" s="39"/>
      <c r="AW1720" s="39"/>
      <c r="AX1720" s="13"/>
      <c r="AY1720" s="13"/>
      <c r="AZ1720" s="13"/>
      <c r="BA1720" s="13"/>
      <c r="BB1720" s="291"/>
      <c r="BC1720" s="302"/>
      <c r="BI1720" s="287"/>
    </row>
    <row r="1721" spans="1:61" s="282" customFormat="1">
      <c r="A1721" s="31"/>
      <c r="B1721" s="31"/>
      <c r="C1721" s="166"/>
      <c r="D1721" s="261"/>
      <c r="E1721" s="261"/>
      <c r="F1721" s="261"/>
      <c r="G1721" s="261"/>
      <c r="H1721" s="261"/>
      <c r="I1721" s="261"/>
      <c r="J1721" s="261"/>
      <c r="K1721" s="261"/>
      <c r="L1721" s="33"/>
      <c r="M1721" s="261"/>
      <c r="N1721" s="638"/>
      <c r="O1721" s="638"/>
      <c r="P1721" s="34"/>
      <c r="Q1721" s="35"/>
      <c r="R1721" s="36"/>
      <c r="S1721" s="37"/>
      <c r="T1721" s="21"/>
      <c r="U1721" s="495"/>
      <c r="V1721" s="38"/>
      <c r="W1721" s="21"/>
      <c r="X1721" s="21"/>
      <c r="Y1721" s="21"/>
      <c r="Z1721" s="779"/>
      <c r="AA1721" s="21"/>
      <c r="AB1721" s="30"/>
      <c r="AC1721" s="30"/>
      <c r="AD1721" s="30"/>
      <c r="AE1721" s="13"/>
      <c r="AF1721" s="13"/>
      <c r="AG1721" s="13"/>
      <c r="AH1721" s="13"/>
      <c r="AI1721" s="13"/>
      <c r="AJ1721" s="13"/>
      <c r="AK1721" s="13"/>
      <c r="AL1721" s="13"/>
      <c r="AM1721" s="13"/>
      <c r="AN1721" s="30"/>
      <c r="AO1721" s="31"/>
      <c r="AP1721" s="39"/>
      <c r="AQ1721" s="39"/>
      <c r="AR1721" s="31"/>
      <c r="AS1721" s="39"/>
      <c r="AT1721" s="39"/>
      <c r="AU1721" s="39"/>
      <c r="AV1721" s="39"/>
      <c r="AW1721" s="39"/>
      <c r="AX1721" s="13"/>
      <c r="AY1721" s="13"/>
      <c r="AZ1721" s="13"/>
      <c r="BA1721" s="13"/>
      <c r="BB1721" s="291"/>
      <c r="BC1721" s="302"/>
      <c r="BI1721" s="287"/>
    </row>
    <row r="1722" spans="1:61" s="282" customFormat="1">
      <c r="A1722" s="31"/>
      <c r="B1722" s="31"/>
      <c r="C1722" s="166"/>
      <c r="D1722" s="261"/>
      <c r="E1722" s="261"/>
      <c r="F1722" s="261"/>
      <c r="G1722" s="261"/>
      <c r="H1722" s="261"/>
      <c r="I1722" s="261"/>
      <c r="J1722" s="261"/>
      <c r="K1722" s="261"/>
      <c r="L1722" s="33"/>
      <c r="M1722" s="261"/>
      <c r="N1722" s="638"/>
      <c r="O1722" s="638"/>
      <c r="P1722" s="34"/>
      <c r="Q1722" s="35"/>
      <c r="R1722" s="36"/>
      <c r="S1722" s="37"/>
      <c r="T1722" s="21"/>
      <c r="U1722" s="495"/>
      <c r="V1722" s="38"/>
      <c r="W1722" s="21"/>
      <c r="X1722" s="21"/>
      <c r="Y1722" s="21"/>
      <c r="Z1722" s="779"/>
      <c r="AA1722" s="21"/>
      <c r="AB1722" s="30"/>
      <c r="AC1722" s="30"/>
      <c r="AD1722" s="30"/>
      <c r="AE1722" s="13"/>
      <c r="AF1722" s="13"/>
      <c r="AG1722" s="13"/>
      <c r="AH1722" s="13"/>
      <c r="AI1722" s="13"/>
      <c r="AJ1722" s="13"/>
      <c r="AK1722" s="13"/>
      <c r="AL1722" s="13"/>
      <c r="AM1722" s="13"/>
      <c r="AN1722" s="30"/>
      <c r="AO1722" s="31"/>
      <c r="AP1722" s="39"/>
      <c r="AQ1722" s="39"/>
      <c r="AR1722" s="31"/>
      <c r="AS1722" s="39"/>
      <c r="AT1722" s="39"/>
      <c r="AU1722" s="39"/>
      <c r="AV1722" s="39"/>
      <c r="AW1722" s="39"/>
      <c r="AX1722" s="13"/>
      <c r="AY1722" s="13"/>
      <c r="AZ1722" s="13"/>
      <c r="BA1722" s="13"/>
      <c r="BB1722" s="291"/>
      <c r="BC1722" s="302"/>
      <c r="BI1722" s="287"/>
    </row>
    <row r="1723" spans="1:61" s="282" customFormat="1">
      <c r="A1723" s="31"/>
      <c r="B1723" s="31"/>
      <c r="C1723" s="166"/>
      <c r="D1723" s="261"/>
      <c r="E1723" s="261"/>
      <c r="F1723" s="261"/>
      <c r="G1723" s="261"/>
      <c r="H1723" s="261"/>
      <c r="I1723" s="261"/>
      <c r="J1723" s="261"/>
      <c r="K1723" s="261"/>
      <c r="L1723" s="33"/>
      <c r="M1723" s="261"/>
      <c r="N1723" s="638"/>
      <c r="O1723" s="638"/>
      <c r="P1723" s="34"/>
      <c r="Q1723" s="35"/>
      <c r="R1723" s="36"/>
      <c r="S1723" s="37"/>
      <c r="T1723" s="21"/>
      <c r="U1723" s="495"/>
      <c r="V1723" s="38"/>
      <c r="W1723" s="21"/>
      <c r="X1723" s="21"/>
      <c r="Y1723" s="21"/>
      <c r="Z1723" s="779"/>
      <c r="AA1723" s="21"/>
      <c r="AB1723" s="30"/>
      <c r="AC1723" s="30"/>
      <c r="AD1723" s="30"/>
      <c r="AE1723" s="13"/>
      <c r="AF1723" s="13"/>
      <c r="AG1723" s="13"/>
      <c r="AH1723" s="13"/>
      <c r="AI1723" s="13"/>
      <c r="AJ1723" s="13"/>
      <c r="AK1723" s="13"/>
      <c r="AL1723" s="13"/>
      <c r="AM1723" s="13"/>
      <c r="AN1723" s="30"/>
      <c r="AO1723" s="31"/>
      <c r="AP1723" s="39"/>
      <c r="AQ1723" s="39"/>
      <c r="AR1723" s="31"/>
      <c r="AS1723" s="39"/>
      <c r="AT1723" s="39"/>
      <c r="AU1723" s="39"/>
      <c r="AV1723" s="39"/>
      <c r="AW1723" s="39"/>
      <c r="AX1723" s="13"/>
      <c r="AY1723" s="13"/>
      <c r="AZ1723" s="13"/>
      <c r="BA1723" s="13"/>
      <c r="BB1723" s="291"/>
      <c r="BC1723" s="302"/>
      <c r="BI1723" s="287"/>
    </row>
    <row r="1724" spans="1:61" s="282" customFormat="1">
      <c r="A1724" s="31"/>
      <c r="B1724" s="31"/>
      <c r="C1724" s="166"/>
      <c r="D1724" s="261"/>
      <c r="E1724" s="261"/>
      <c r="F1724" s="261"/>
      <c r="G1724" s="261"/>
      <c r="H1724" s="261"/>
      <c r="I1724" s="261"/>
      <c r="J1724" s="261"/>
      <c r="K1724" s="261"/>
      <c r="L1724" s="33"/>
      <c r="M1724" s="261"/>
      <c r="N1724" s="638"/>
      <c r="O1724" s="638"/>
      <c r="P1724" s="34"/>
      <c r="Q1724" s="35"/>
      <c r="R1724" s="36"/>
      <c r="S1724" s="37"/>
      <c r="T1724" s="21"/>
      <c r="U1724" s="495"/>
      <c r="V1724" s="38"/>
      <c r="W1724" s="21"/>
      <c r="X1724" s="21"/>
      <c r="Y1724" s="21"/>
      <c r="Z1724" s="779"/>
      <c r="AA1724" s="21"/>
      <c r="AB1724" s="30"/>
      <c r="AC1724" s="30"/>
      <c r="AD1724" s="30"/>
      <c r="AE1724" s="13"/>
      <c r="AF1724" s="13"/>
      <c r="AG1724" s="13"/>
      <c r="AH1724" s="13"/>
      <c r="AI1724" s="13"/>
      <c r="AJ1724" s="13"/>
      <c r="AK1724" s="13"/>
      <c r="AL1724" s="13"/>
      <c r="AM1724" s="13"/>
      <c r="AN1724" s="30"/>
      <c r="AO1724" s="31"/>
      <c r="AP1724" s="39"/>
      <c r="AQ1724" s="39"/>
      <c r="AR1724" s="31"/>
      <c r="AS1724" s="39"/>
      <c r="AT1724" s="39"/>
      <c r="AU1724" s="39"/>
      <c r="AV1724" s="39"/>
      <c r="AW1724" s="39"/>
      <c r="AX1724" s="13"/>
      <c r="AY1724" s="13"/>
      <c r="AZ1724" s="13"/>
      <c r="BA1724" s="13"/>
      <c r="BB1724" s="291"/>
      <c r="BC1724" s="302"/>
      <c r="BI1724" s="287"/>
    </row>
    <row r="1725" spans="1:61" s="282" customFormat="1">
      <c r="A1725" s="31"/>
      <c r="B1725" s="31"/>
      <c r="C1725" s="166"/>
      <c r="D1725" s="261"/>
      <c r="E1725" s="261"/>
      <c r="F1725" s="261"/>
      <c r="G1725" s="261"/>
      <c r="H1725" s="261"/>
      <c r="I1725" s="261"/>
      <c r="J1725" s="261"/>
      <c r="K1725" s="261"/>
      <c r="L1725" s="33"/>
      <c r="M1725" s="261"/>
      <c r="N1725" s="638"/>
      <c r="O1725" s="638"/>
      <c r="P1725" s="34"/>
      <c r="Q1725" s="35"/>
      <c r="R1725" s="36"/>
      <c r="S1725" s="37"/>
      <c r="T1725" s="21"/>
      <c r="U1725" s="495"/>
      <c r="V1725" s="38"/>
      <c r="W1725" s="21"/>
      <c r="X1725" s="21"/>
      <c r="Y1725" s="21"/>
      <c r="Z1725" s="779"/>
      <c r="AA1725" s="21"/>
      <c r="AB1725" s="30"/>
      <c r="AC1725" s="30"/>
      <c r="AD1725" s="30"/>
      <c r="AE1725" s="13"/>
      <c r="AF1725" s="13"/>
      <c r="AG1725" s="13"/>
      <c r="AH1725" s="13"/>
      <c r="AI1725" s="13"/>
      <c r="AJ1725" s="13"/>
      <c r="AK1725" s="13"/>
      <c r="AL1725" s="13"/>
      <c r="AM1725" s="13"/>
      <c r="AN1725" s="30"/>
      <c r="AO1725" s="31"/>
      <c r="AP1725" s="39"/>
      <c r="AQ1725" s="39"/>
      <c r="AR1725" s="31"/>
      <c r="AS1725" s="39"/>
      <c r="AT1725" s="39"/>
      <c r="AU1725" s="39"/>
      <c r="AV1725" s="39"/>
      <c r="AW1725" s="39"/>
      <c r="AX1725" s="13"/>
      <c r="AY1725" s="13"/>
      <c r="AZ1725" s="13"/>
      <c r="BA1725" s="13"/>
      <c r="BB1725" s="291"/>
      <c r="BC1725" s="302"/>
      <c r="BI1725" s="287"/>
    </row>
    <row r="1726" spans="1:61" s="282" customFormat="1">
      <c r="A1726" s="31"/>
      <c r="B1726" s="31"/>
      <c r="C1726" s="166"/>
      <c r="D1726" s="261"/>
      <c r="E1726" s="261"/>
      <c r="F1726" s="261"/>
      <c r="G1726" s="261"/>
      <c r="H1726" s="261"/>
      <c r="I1726" s="261"/>
      <c r="J1726" s="261"/>
      <c r="K1726" s="261"/>
      <c r="L1726" s="33"/>
      <c r="M1726" s="261"/>
      <c r="N1726" s="638"/>
      <c r="O1726" s="638"/>
      <c r="P1726" s="34"/>
      <c r="Q1726" s="35"/>
      <c r="R1726" s="36"/>
      <c r="S1726" s="37"/>
      <c r="T1726" s="21"/>
      <c r="U1726" s="495"/>
      <c r="V1726" s="38"/>
      <c r="W1726" s="21"/>
      <c r="X1726" s="21"/>
      <c r="Y1726" s="21"/>
      <c r="Z1726" s="779"/>
      <c r="AA1726" s="21"/>
      <c r="AB1726" s="30"/>
      <c r="AC1726" s="30"/>
      <c r="AD1726" s="30"/>
      <c r="AE1726" s="13"/>
      <c r="AF1726" s="13"/>
      <c r="AG1726" s="13"/>
      <c r="AH1726" s="13"/>
      <c r="AI1726" s="13"/>
      <c r="AJ1726" s="13"/>
      <c r="AK1726" s="13"/>
      <c r="AL1726" s="13"/>
      <c r="AM1726" s="13"/>
      <c r="AN1726" s="30"/>
      <c r="AO1726" s="31"/>
      <c r="AP1726" s="39"/>
      <c r="AQ1726" s="39"/>
      <c r="AR1726" s="31"/>
      <c r="AS1726" s="39"/>
      <c r="AT1726" s="39"/>
      <c r="AU1726" s="39"/>
      <c r="AV1726" s="39"/>
      <c r="AW1726" s="39"/>
      <c r="AX1726" s="13"/>
      <c r="AY1726" s="13"/>
      <c r="AZ1726" s="13"/>
      <c r="BA1726" s="13"/>
      <c r="BB1726" s="291"/>
      <c r="BC1726" s="302"/>
      <c r="BI1726" s="287"/>
    </row>
    <row r="1727" spans="1:61" s="282" customFormat="1">
      <c r="A1727" s="31"/>
      <c r="B1727" s="31"/>
      <c r="C1727" s="166"/>
      <c r="D1727" s="261"/>
      <c r="E1727" s="261"/>
      <c r="F1727" s="261"/>
      <c r="G1727" s="261"/>
      <c r="H1727" s="261"/>
      <c r="I1727" s="261"/>
      <c r="J1727" s="261"/>
      <c r="K1727" s="261"/>
      <c r="L1727" s="33"/>
      <c r="M1727" s="261"/>
      <c r="N1727" s="638"/>
      <c r="O1727" s="638"/>
      <c r="P1727" s="34"/>
      <c r="Q1727" s="35"/>
      <c r="R1727" s="36"/>
      <c r="S1727" s="37"/>
      <c r="T1727" s="21"/>
      <c r="U1727" s="495"/>
      <c r="V1727" s="38"/>
      <c r="W1727" s="21"/>
      <c r="X1727" s="21"/>
      <c r="Y1727" s="21"/>
      <c r="Z1727" s="779"/>
      <c r="AA1727" s="21"/>
      <c r="AB1727" s="30"/>
      <c r="AC1727" s="30"/>
      <c r="AD1727" s="30"/>
      <c r="AE1727" s="13"/>
      <c r="AF1727" s="13"/>
      <c r="AG1727" s="13"/>
      <c r="AH1727" s="13"/>
      <c r="AI1727" s="13"/>
      <c r="AJ1727" s="13"/>
      <c r="AK1727" s="13"/>
      <c r="AL1727" s="13"/>
      <c r="AM1727" s="13"/>
      <c r="AN1727" s="30"/>
      <c r="AO1727" s="31"/>
      <c r="AP1727" s="39"/>
      <c r="AQ1727" s="39"/>
      <c r="AR1727" s="31"/>
      <c r="AS1727" s="39"/>
      <c r="AT1727" s="39"/>
      <c r="AU1727" s="39"/>
      <c r="AV1727" s="39"/>
      <c r="AW1727" s="39"/>
      <c r="AX1727" s="13"/>
      <c r="AY1727" s="13"/>
      <c r="AZ1727" s="13"/>
      <c r="BA1727" s="13"/>
      <c r="BB1727" s="291"/>
      <c r="BC1727" s="302"/>
      <c r="BI1727" s="287"/>
    </row>
    <row r="1728" spans="1:61" s="282" customFormat="1">
      <c r="A1728" s="31"/>
      <c r="B1728" s="31"/>
      <c r="C1728" s="166"/>
      <c r="D1728" s="261"/>
      <c r="E1728" s="261"/>
      <c r="F1728" s="261"/>
      <c r="G1728" s="261"/>
      <c r="H1728" s="261"/>
      <c r="I1728" s="261"/>
      <c r="J1728" s="261"/>
      <c r="K1728" s="261"/>
      <c r="L1728" s="33"/>
      <c r="M1728" s="261"/>
      <c r="N1728" s="638"/>
      <c r="O1728" s="638"/>
      <c r="P1728" s="34"/>
      <c r="Q1728" s="35"/>
      <c r="R1728" s="36"/>
      <c r="S1728" s="37"/>
      <c r="T1728" s="21"/>
      <c r="U1728" s="495"/>
      <c r="V1728" s="38"/>
      <c r="W1728" s="21"/>
      <c r="X1728" s="21"/>
      <c r="Y1728" s="21"/>
      <c r="Z1728" s="779"/>
      <c r="AA1728" s="21"/>
      <c r="AB1728" s="30"/>
      <c r="AC1728" s="30"/>
      <c r="AD1728" s="30"/>
      <c r="AE1728" s="13"/>
      <c r="AF1728" s="13"/>
      <c r="AG1728" s="13"/>
      <c r="AH1728" s="13"/>
      <c r="AI1728" s="13"/>
      <c r="AJ1728" s="13"/>
      <c r="AK1728" s="13"/>
      <c r="AL1728" s="13"/>
      <c r="AM1728" s="13"/>
      <c r="AN1728" s="30"/>
      <c r="AO1728" s="31"/>
      <c r="AP1728" s="39"/>
      <c r="AQ1728" s="39"/>
      <c r="AR1728" s="31"/>
      <c r="AS1728" s="39"/>
      <c r="AT1728" s="39"/>
      <c r="AU1728" s="39"/>
      <c r="AV1728" s="39"/>
      <c r="AW1728" s="39"/>
      <c r="AX1728" s="13"/>
      <c r="AY1728" s="13"/>
      <c r="AZ1728" s="13"/>
      <c r="BA1728" s="13"/>
      <c r="BB1728" s="291"/>
      <c r="BC1728" s="302"/>
      <c r="BI1728" s="287"/>
    </row>
    <row r="1729" spans="1:61" s="282" customFormat="1">
      <c r="A1729" s="31"/>
      <c r="B1729" s="31"/>
      <c r="C1729" s="166"/>
      <c r="D1729" s="261"/>
      <c r="E1729" s="261"/>
      <c r="F1729" s="261"/>
      <c r="G1729" s="261"/>
      <c r="H1729" s="261"/>
      <c r="I1729" s="261"/>
      <c r="J1729" s="261"/>
      <c r="K1729" s="261"/>
      <c r="L1729" s="33"/>
      <c r="M1729" s="261"/>
      <c r="N1729" s="638"/>
      <c r="O1729" s="638"/>
      <c r="P1729" s="34"/>
      <c r="Q1729" s="35"/>
      <c r="R1729" s="36"/>
      <c r="S1729" s="37"/>
      <c r="T1729" s="21"/>
      <c r="U1729" s="495"/>
      <c r="V1729" s="38"/>
      <c r="W1729" s="21"/>
      <c r="X1729" s="21"/>
      <c r="Y1729" s="21"/>
      <c r="Z1729" s="779"/>
      <c r="AA1729" s="21"/>
      <c r="AB1729" s="30"/>
      <c r="AC1729" s="30"/>
      <c r="AD1729" s="30"/>
      <c r="AE1729" s="13"/>
      <c r="AF1729" s="13"/>
      <c r="AG1729" s="13"/>
      <c r="AH1729" s="13"/>
      <c r="AI1729" s="13"/>
      <c r="AJ1729" s="13"/>
      <c r="AK1729" s="13"/>
      <c r="AL1729" s="13"/>
      <c r="AM1729" s="13"/>
      <c r="AN1729" s="30"/>
      <c r="AO1729" s="31"/>
      <c r="AP1729" s="39"/>
      <c r="AQ1729" s="39"/>
      <c r="AR1729" s="31"/>
      <c r="AS1729" s="39"/>
      <c r="AT1729" s="39"/>
      <c r="AU1729" s="39"/>
      <c r="AV1729" s="39"/>
      <c r="AW1729" s="39"/>
      <c r="AX1729" s="13"/>
      <c r="AY1729" s="13"/>
      <c r="AZ1729" s="13"/>
      <c r="BA1729" s="13"/>
      <c r="BB1729" s="291"/>
      <c r="BC1729" s="302"/>
      <c r="BI1729" s="287"/>
    </row>
    <row r="1730" spans="1:61" s="282" customFormat="1">
      <c r="A1730" s="31"/>
      <c r="B1730" s="31"/>
      <c r="C1730" s="166"/>
      <c r="D1730" s="261"/>
      <c r="E1730" s="261"/>
      <c r="F1730" s="261"/>
      <c r="G1730" s="261"/>
      <c r="H1730" s="261"/>
      <c r="I1730" s="261"/>
      <c r="J1730" s="261"/>
      <c r="K1730" s="261"/>
      <c r="L1730" s="33"/>
      <c r="M1730" s="261"/>
      <c r="N1730" s="638"/>
      <c r="O1730" s="638"/>
      <c r="P1730" s="34"/>
      <c r="Q1730" s="35"/>
      <c r="R1730" s="36"/>
      <c r="S1730" s="37"/>
      <c r="T1730" s="21"/>
      <c r="U1730" s="495"/>
      <c r="V1730" s="38"/>
      <c r="W1730" s="21"/>
      <c r="X1730" s="21"/>
      <c r="Y1730" s="21"/>
      <c r="Z1730" s="779"/>
      <c r="AA1730" s="21"/>
      <c r="AB1730" s="30"/>
      <c r="AC1730" s="30"/>
      <c r="AD1730" s="30"/>
      <c r="AE1730" s="13"/>
      <c r="AF1730" s="13"/>
      <c r="AG1730" s="13"/>
      <c r="AH1730" s="13"/>
      <c r="AI1730" s="13"/>
      <c r="AJ1730" s="13"/>
      <c r="AK1730" s="13"/>
      <c r="AL1730" s="13"/>
      <c r="AM1730" s="13"/>
      <c r="AN1730" s="30"/>
      <c r="AO1730" s="31"/>
      <c r="AP1730" s="39"/>
      <c r="AQ1730" s="39"/>
      <c r="AR1730" s="31"/>
      <c r="AS1730" s="39"/>
      <c r="AT1730" s="39"/>
      <c r="AU1730" s="39"/>
      <c r="AV1730" s="39"/>
      <c r="AW1730" s="39"/>
      <c r="AX1730" s="13"/>
      <c r="AY1730" s="13"/>
      <c r="AZ1730" s="13"/>
      <c r="BA1730" s="13"/>
      <c r="BB1730" s="291"/>
      <c r="BC1730" s="302"/>
      <c r="BI1730" s="287"/>
    </row>
    <row r="1731" spans="1:61" s="282" customFormat="1">
      <c r="A1731" s="31"/>
      <c r="B1731" s="31"/>
      <c r="C1731" s="166"/>
      <c r="D1731" s="261"/>
      <c r="E1731" s="261"/>
      <c r="F1731" s="261"/>
      <c r="G1731" s="261"/>
      <c r="H1731" s="261"/>
      <c r="I1731" s="261"/>
      <c r="J1731" s="261"/>
      <c r="K1731" s="261"/>
      <c r="L1731" s="33"/>
      <c r="M1731" s="261"/>
      <c r="N1731" s="638"/>
      <c r="O1731" s="638"/>
      <c r="P1731" s="34"/>
      <c r="Q1731" s="35"/>
      <c r="R1731" s="36"/>
      <c r="S1731" s="37"/>
      <c r="T1731" s="21"/>
      <c r="U1731" s="495"/>
      <c r="V1731" s="38"/>
      <c r="W1731" s="21"/>
      <c r="X1731" s="21"/>
      <c r="Y1731" s="21"/>
      <c r="Z1731" s="779"/>
      <c r="AA1731" s="21"/>
      <c r="AB1731" s="30"/>
      <c r="AC1731" s="30"/>
      <c r="AD1731" s="30"/>
      <c r="AE1731" s="13"/>
      <c r="AF1731" s="13"/>
      <c r="AG1731" s="13"/>
      <c r="AH1731" s="13"/>
      <c r="AI1731" s="13"/>
      <c r="AJ1731" s="13"/>
      <c r="AK1731" s="13"/>
      <c r="AL1731" s="13"/>
      <c r="AM1731" s="13"/>
      <c r="AN1731" s="30"/>
      <c r="AO1731" s="31"/>
      <c r="AP1731" s="39"/>
      <c r="AQ1731" s="39"/>
      <c r="AR1731" s="31"/>
      <c r="AS1731" s="39"/>
      <c r="AT1731" s="39"/>
      <c r="AU1731" s="39"/>
      <c r="AV1731" s="39"/>
      <c r="AW1731" s="39"/>
      <c r="AX1731" s="13"/>
      <c r="AY1731" s="13"/>
      <c r="AZ1731" s="13"/>
      <c r="BA1731" s="13"/>
      <c r="BB1731" s="291"/>
      <c r="BC1731" s="302"/>
      <c r="BI1731" s="287"/>
    </row>
    <row r="1732" spans="1:61" s="282" customFormat="1">
      <c r="A1732" s="31"/>
      <c r="B1732" s="31"/>
      <c r="C1732" s="166"/>
      <c r="D1732" s="261"/>
      <c r="E1732" s="261"/>
      <c r="F1732" s="261"/>
      <c r="G1732" s="261"/>
      <c r="H1732" s="261"/>
      <c r="I1732" s="261"/>
      <c r="J1732" s="261"/>
      <c r="K1732" s="261"/>
      <c r="L1732" s="33"/>
      <c r="M1732" s="261"/>
      <c r="N1732" s="638"/>
      <c r="O1732" s="638"/>
      <c r="P1732" s="34"/>
      <c r="Q1732" s="35"/>
      <c r="R1732" s="36"/>
      <c r="S1732" s="37"/>
      <c r="T1732" s="21"/>
      <c r="U1732" s="495"/>
      <c r="V1732" s="38"/>
      <c r="W1732" s="21"/>
      <c r="X1732" s="21"/>
      <c r="Y1732" s="21"/>
      <c r="Z1732" s="779"/>
      <c r="AA1732" s="21"/>
      <c r="AB1732" s="30"/>
      <c r="AC1732" s="30"/>
      <c r="AD1732" s="30"/>
      <c r="AE1732" s="13"/>
      <c r="AF1732" s="13"/>
      <c r="AG1732" s="13"/>
      <c r="AH1732" s="13"/>
      <c r="AI1732" s="13"/>
      <c r="AJ1732" s="13"/>
      <c r="AK1732" s="13"/>
      <c r="AL1732" s="13"/>
      <c r="AM1732" s="13"/>
      <c r="AN1732" s="30"/>
      <c r="AO1732" s="31"/>
      <c r="AP1732" s="39"/>
      <c r="AQ1732" s="39"/>
      <c r="AR1732" s="31"/>
      <c r="AS1732" s="39"/>
      <c r="AT1732" s="39"/>
      <c r="AU1732" s="39"/>
      <c r="AV1732" s="39"/>
      <c r="AW1732" s="39"/>
      <c r="AX1732" s="13"/>
      <c r="AY1732" s="13"/>
      <c r="AZ1732" s="13"/>
      <c r="BA1732" s="13"/>
      <c r="BB1732" s="291"/>
      <c r="BC1732" s="302"/>
      <c r="BI1732" s="287"/>
    </row>
    <row r="1733" spans="1:61" s="282" customFormat="1">
      <c r="A1733" s="31"/>
      <c r="B1733" s="31"/>
      <c r="C1733" s="166"/>
      <c r="D1733" s="261"/>
      <c r="E1733" s="261"/>
      <c r="F1733" s="261"/>
      <c r="G1733" s="261"/>
      <c r="H1733" s="261"/>
      <c r="I1733" s="261"/>
      <c r="J1733" s="261"/>
      <c r="K1733" s="261"/>
      <c r="L1733" s="33"/>
      <c r="M1733" s="261"/>
      <c r="N1733" s="638"/>
      <c r="O1733" s="638"/>
      <c r="P1733" s="34"/>
      <c r="Q1733" s="35"/>
      <c r="R1733" s="36"/>
      <c r="S1733" s="37"/>
      <c r="T1733" s="21"/>
      <c r="U1733" s="495"/>
      <c r="V1733" s="38"/>
      <c r="W1733" s="21"/>
      <c r="X1733" s="21"/>
      <c r="Y1733" s="21"/>
      <c r="Z1733" s="779"/>
      <c r="AA1733" s="21"/>
      <c r="AB1733" s="30"/>
      <c r="AC1733" s="30"/>
      <c r="AD1733" s="30"/>
      <c r="AE1733" s="13"/>
      <c r="AF1733" s="13"/>
      <c r="AG1733" s="13"/>
      <c r="AH1733" s="13"/>
      <c r="AI1733" s="13"/>
      <c r="AJ1733" s="13"/>
      <c r="AK1733" s="13"/>
      <c r="AL1733" s="13"/>
      <c r="AM1733" s="13"/>
      <c r="AN1733" s="30"/>
      <c r="AO1733" s="31"/>
      <c r="AP1733" s="39"/>
      <c r="AQ1733" s="39"/>
      <c r="AR1733" s="31"/>
      <c r="AS1733" s="39"/>
      <c r="AT1733" s="39"/>
      <c r="AU1733" s="39"/>
      <c r="AV1733" s="39"/>
      <c r="AW1733" s="39"/>
      <c r="AX1733" s="13"/>
      <c r="AY1733" s="13"/>
      <c r="AZ1733" s="13"/>
      <c r="BA1733" s="13"/>
      <c r="BB1733" s="291"/>
      <c r="BC1733" s="302"/>
      <c r="BI1733" s="287"/>
    </row>
    <row r="1734" spans="1:61" s="282" customFormat="1">
      <c r="A1734" s="31"/>
      <c r="B1734" s="31"/>
      <c r="C1734" s="166"/>
      <c r="D1734" s="261"/>
      <c r="E1734" s="261"/>
      <c r="F1734" s="261"/>
      <c r="G1734" s="261"/>
      <c r="H1734" s="261"/>
      <c r="I1734" s="261"/>
      <c r="J1734" s="261"/>
      <c r="K1734" s="261"/>
      <c r="L1734" s="33"/>
      <c r="M1734" s="261"/>
      <c r="N1734" s="638"/>
      <c r="O1734" s="638"/>
      <c r="P1734" s="34"/>
      <c r="Q1734" s="35"/>
      <c r="R1734" s="36"/>
      <c r="S1734" s="37"/>
      <c r="T1734" s="21"/>
      <c r="U1734" s="495"/>
      <c r="V1734" s="38"/>
      <c r="W1734" s="21"/>
      <c r="X1734" s="21"/>
      <c r="Y1734" s="21"/>
      <c r="Z1734" s="779"/>
      <c r="AA1734" s="21"/>
      <c r="AB1734" s="30"/>
      <c r="AC1734" s="30"/>
      <c r="AD1734" s="30"/>
      <c r="AE1734" s="13"/>
      <c r="AF1734" s="13"/>
      <c r="AG1734" s="13"/>
      <c r="AH1734" s="13"/>
      <c r="AI1734" s="13"/>
      <c r="AJ1734" s="13"/>
      <c r="AK1734" s="13"/>
      <c r="AL1734" s="13"/>
      <c r="AM1734" s="13"/>
      <c r="AN1734" s="30"/>
      <c r="AO1734" s="31"/>
      <c r="AP1734" s="39"/>
      <c r="AQ1734" s="39"/>
      <c r="AR1734" s="31"/>
      <c r="AS1734" s="39"/>
      <c r="AT1734" s="39"/>
      <c r="AU1734" s="39"/>
      <c r="AV1734" s="39"/>
      <c r="AW1734" s="39"/>
      <c r="AX1734" s="13"/>
      <c r="AY1734" s="13"/>
      <c r="AZ1734" s="13"/>
      <c r="BA1734" s="13"/>
      <c r="BB1734" s="291"/>
      <c r="BC1734" s="302"/>
      <c r="BI1734" s="287"/>
    </row>
    <row r="1735" spans="1:61" s="282" customFormat="1">
      <c r="A1735" s="31"/>
      <c r="B1735" s="31"/>
      <c r="C1735" s="166"/>
      <c r="D1735" s="261"/>
      <c r="E1735" s="261"/>
      <c r="F1735" s="261"/>
      <c r="G1735" s="261"/>
      <c r="H1735" s="261"/>
      <c r="I1735" s="261"/>
      <c r="J1735" s="261"/>
      <c r="K1735" s="261"/>
      <c r="L1735" s="33"/>
      <c r="M1735" s="261"/>
      <c r="N1735" s="638"/>
      <c r="O1735" s="638"/>
      <c r="P1735" s="34"/>
      <c r="Q1735" s="35"/>
      <c r="R1735" s="36"/>
      <c r="S1735" s="37"/>
      <c r="T1735" s="21"/>
      <c r="U1735" s="495"/>
      <c r="V1735" s="38"/>
      <c r="W1735" s="21"/>
      <c r="X1735" s="21"/>
      <c r="Y1735" s="21"/>
      <c r="Z1735" s="779"/>
      <c r="AA1735" s="21"/>
      <c r="AB1735" s="30"/>
      <c r="AC1735" s="30"/>
      <c r="AD1735" s="30"/>
      <c r="AE1735" s="13"/>
      <c r="AF1735" s="13"/>
      <c r="AG1735" s="13"/>
      <c r="AH1735" s="13"/>
      <c r="AI1735" s="13"/>
      <c r="AJ1735" s="13"/>
      <c r="AK1735" s="13"/>
      <c r="AL1735" s="13"/>
      <c r="AM1735" s="13"/>
      <c r="AN1735" s="30"/>
      <c r="AO1735" s="31"/>
      <c r="AP1735" s="39"/>
      <c r="AQ1735" s="39"/>
      <c r="AR1735" s="31"/>
      <c r="AS1735" s="39"/>
      <c r="AT1735" s="39"/>
      <c r="AU1735" s="39"/>
      <c r="AV1735" s="39"/>
      <c r="AW1735" s="39"/>
      <c r="AX1735" s="13"/>
      <c r="AY1735" s="13"/>
      <c r="AZ1735" s="13"/>
      <c r="BA1735" s="13"/>
      <c r="BB1735" s="291"/>
      <c r="BC1735" s="302"/>
      <c r="BI1735" s="287"/>
    </row>
    <row r="1736" spans="1:61" s="282" customFormat="1">
      <c r="A1736" s="31"/>
      <c r="B1736" s="31"/>
      <c r="C1736" s="166"/>
      <c r="D1736" s="261"/>
      <c r="E1736" s="261"/>
      <c r="F1736" s="261"/>
      <c r="G1736" s="261"/>
      <c r="H1736" s="261"/>
      <c r="I1736" s="261"/>
      <c r="J1736" s="261"/>
      <c r="K1736" s="261"/>
      <c r="L1736" s="33"/>
      <c r="M1736" s="261"/>
      <c r="N1736" s="638"/>
      <c r="O1736" s="638"/>
      <c r="P1736" s="34"/>
      <c r="Q1736" s="35"/>
      <c r="R1736" s="36"/>
      <c r="S1736" s="37"/>
      <c r="T1736" s="21"/>
      <c r="U1736" s="495"/>
      <c r="V1736" s="38"/>
      <c r="W1736" s="21"/>
      <c r="X1736" s="21"/>
      <c r="Y1736" s="21"/>
      <c r="Z1736" s="779"/>
      <c r="AA1736" s="21"/>
      <c r="AB1736" s="30"/>
      <c r="AC1736" s="30"/>
      <c r="AD1736" s="30"/>
      <c r="AE1736" s="13"/>
      <c r="AF1736" s="13"/>
      <c r="AG1736" s="13"/>
      <c r="AH1736" s="13"/>
      <c r="AI1736" s="13"/>
      <c r="AJ1736" s="13"/>
      <c r="AK1736" s="13"/>
      <c r="AL1736" s="13"/>
      <c r="AM1736" s="13"/>
      <c r="AN1736" s="30"/>
      <c r="AO1736" s="31"/>
      <c r="AP1736" s="39"/>
      <c r="AQ1736" s="39"/>
      <c r="AR1736" s="31"/>
      <c r="AS1736" s="39"/>
      <c r="AT1736" s="39"/>
      <c r="AU1736" s="39"/>
      <c r="AV1736" s="39"/>
      <c r="AW1736" s="39"/>
      <c r="AX1736" s="13"/>
      <c r="AY1736" s="13"/>
      <c r="AZ1736" s="13"/>
      <c r="BA1736" s="13"/>
      <c r="BB1736" s="291"/>
      <c r="BC1736" s="302"/>
      <c r="BI1736" s="287"/>
    </row>
    <row r="1737" spans="1:61" s="282" customFormat="1">
      <c r="A1737" s="31"/>
      <c r="B1737" s="31"/>
      <c r="C1737" s="166"/>
      <c r="D1737" s="261"/>
      <c r="E1737" s="261"/>
      <c r="F1737" s="261"/>
      <c r="G1737" s="261"/>
      <c r="H1737" s="261"/>
      <c r="I1737" s="261"/>
      <c r="J1737" s="261"/>
      <c r="K1737" s="261"/>
      <c r="L1737" s="33"/>
      <c r="M1737" s="261"/>
      <c r="N1737" s="638"/>
      <c r="O1737" s="638"/>
      <c r="P1737" s="34"/>
      <c r="Q1737" s="35"/>
      <c r="R1737" s="36"/>
      <c r="S1737" s="37"/>
      <c r="T1737" s="21"/>
      <c r="U1737" s="495"/>
      <c r="V1737" s="38"/>
      <c r="W1737" s="21"/>
      <c r="X1737" s="21"/>
      <c r="Y1737" s="21"/>
      <c r="Z1737" s="779"/>
      <c r="AA1737" s="21"/>
      <c r="AB1737" s="30"/>
      <c r="AC1737" s="30"/>
      <c r="AD1737" s="30"/>
      <c r="AE1737" s="13"/>
      <c r="AF1737" s="13"/>
      <c r="AG1737" s="13"/>
      <c r="AH1737" s="13"/>
      <c r="AI1737" s="13"/>
      <c r="AJ1737" s="13"/>
      <c r="AK1737" s="13"/>
      <c r="AL1737" s="13"/>
      <c r="AM1737" s="13"/>
      <c r="AN1737" s="30"/>
      <c r="AO1737" s="31"/>
      <c r="AP1737" s="39"/>
      <c r="AQ1737" s="39"/>
      <c r="AR1737" s="31"/>
      <c r="AS1737" s="39"/>
      <c r="AT1737" s="39"/>
      <c r="AU1737" s="39"/>
      <c r="AV1737" s="39"/>
      <c r="AW1737" s="39"/>
      <c r="AX1737" s="13"/>
      <c r="AY1737" s="13"/>
      <c r="AZ1737" s="13"/>
      <c r="BA1737" s="13"/>
      <c r="BB1737" s="291"/>
      <c r="BC1737" s="302"/>
      <c r="BI1737" s="287"/>
    </row>
    <row r="1738" spans="1:61" s="282" customFormat="1">
      <c r="A1738" s="31"/>
      <c r="B1738" s="31"/>
      <c r="C1738" s="166"/>
      <c r="D1738" s="261"/>
      <c r="E1738" s="261"/>
      <c r="F1738" s="261"/>
      <c r="G1738" s="261"/>
      <c r="H1738" s="261"/>
      <c r="I1738" s="261"/>
      <c r="J1738" s="261"/>
      <c r="K1738" s="261"/>
      <c r="L1738" s="33"/>
      <c r="M1738" s="261"/>
      <c r="N1738" s="638"/>
      <c r="O1738" s="638"/>
      <c r="P1738" s="34"/>
      <c r="Q1738" s="35"/>
      <c r="R1738" s="36"/>
      <c r="S1738" s="37"/>
      <c r="T1738" s="21"/>
      <c r="U1738" s="495"/>
      <c r="V1738" s="38"/>
      <c r="W1738" s="21"/>
      <c r="X1738" s="21"/>
      <c r="Y1738" s="21"/>
      <c r="Z1738" s="779"/>
      <c r="AA1738" s="21"/>
      <c r="AB1738" s="30"/>
      <c r="AC1738" s="30"/>
      <c r="AD1738" s="30"/>
      <c r="AE1738" s="13"/>
      <c r="AF1738" s="13"/>
      <c r="AG1738" s="13"/>
      <c r="AH1738" s="13"/>
      <c r="AI1738" s="13"/>
      <c r="AJ1738" s="13"/>
      <c r="AK1738" s="13"/>
      <c r="AL1738" s="13"/>
      <c r="AM1738" s="13"/>
      <c r="AN1738" s="30"/>
      <c r="AO1738" s="31"/>
      <c r="AP1738" s="39"/>
      <c r="AQ1738" s="39"/>
      <c r="AR1738" s="31"/>
      <c r="AS1738" s="39"/>
      <c r="AT1738" s="39"/>
      <c r="AU1738" s="39"/>
      <c r="AV1738" s="39"/>
      <c r="AW1738" s="39"/>
      <c r="AX1738" s="13"/>
      <c r="AY1738" s="13"/>
      <c r="AZ1738" s="13"/>
      <c r="BA1738" s="13"/>
      <c r="BB1738" s="291"/>
      <c r="BC1738" s="302"/>
      <c r="BI1738" s="287"/>
    </row>
    <row r="1739" spans="1:61" s="282" customFormat="1">
      <c r="A1739" s="31"/>
      <c r="B1739" s="31"/>
      <c r="C1739" s="166"/>
      <c r="D1739" s="261"/>
      <c r="E1739" s="261"/>
      <c r="F1739" s="261"/>
      <c r="G1739" s="261"/>
      <c r="H1739" s="261"/>
      <c r="I1739" s="261"/>
      <c r="J1739" s="261"/>
      <c r="K1739" s="261"/>
      <c r="L1739" s="33"/>
      <c r="M1739" s="261"/>
      <c r="N1739" s="638"/>
      <c r="O1739" s="638"/>
      <c r="P1739" s="34"/>
      <c r="Q1739" s="35"/>
      <c r="R1739" s="36"/>
      <c r="S1739" s="37"/>
      <c r="T1739" s="21"/>
      <c r="U1739" s="495"/>
      <c r="V1739" s="38"/>
      <c r="W1739" s="21"/>
      <c r="X1739" s="21"/>
      <c r="Y1739" s="21"/>
      <c r="Z1739" s="779"/>
      <c r="AA1739" s="21"/>
      <c r="AB1739" s="30"/>
      <c r="AC1739" s="30"/>
      <c r="AD1739" s="30"/>
      <c r="AE1739" s="13"/>
      <c r="AF1739" s="13"/>
      <c r="AG1739" s="13"/>
      <c r="AH1739" s="13"/>
      <c r="AI1739" s="13"/>
      <c r="AJ1739" s="13"/>
      <c r="AK1739" s="13"/>
      <c r="AL1739" s="13"/>
      <c r="AM1739" s="13"/>
      <c r="AN1739" s="30"/>
      <c r="AO1739" s="31"/>
      <c r="AP1739" s="39"/>
      <c r="AQ1739" s="39"/>
      <c r="AR1739" s="31"/>
      <c r="AS1739" s="39"/>
      <c r="AT1739" s="39"/>
      <c r="AU1739" s="39"/>
      <c r="AV1739" s="39"/>
      <c r="AW1739" s="39"/>
      <c r="AX1739" s="13"/>
      <c r="AY1739" s="13"/>
      <c r="AZ1739" s="13"/>
      <c r="BA1739" s="13"/>
      <c r="BB1739" s="291"/>
      <c r="BC1739" s="302"/>
      <c r="BI1739" s="287"/>
    </row>
    <row r="1740" spans="1:61" s="282" customFormat="1">
      <c r="A1740" s="31"/>
      <c r="B1740" s="31"/>
      <c r="C1740" s="166"/>
      <c r="D1740" s="261"/>
      <c r="E1740" s="261"/>
      <c r="F1740" s="261"/>
      <c r="G1740" s="261"/>
      <c r="H1740" s="261"/>
      <c r="I1740" s="261"/>
      <c r="J1740" s="261"/>
      <c r="K1740" s="261"/>
      <c r="L1740" s="33"/>
      <c r="M1740" s="261"/>
      <c r="N1740" s="638"/>
      <c r="O1740" s="638"/>
      <c r="P1740" s="34"/>
      <c r="Q1740" s="35"/>
      <c r="R1740" s="36"/>
      <c r="S1740" s="37"/>
      <c r="T1740" s="21"/>
      <c r="U1740" s="495"/>
      <c r="V1740" s="38"/>
      <c r="W1740" s="21"/>
      <c r="X1740" s="21"/>
      <c r="Y1740" s="21"/>
      <c r="Z1740" s="779"/>
      <c r="AA1740" s="21"/>
      <c r="AB1740" s="30"/>
      <c r="AC1740" s="30"/>
      <c r="AD1740" s="30"/>
      <c r="AE1740" s="13"/>
      <c r="AF1740" s="13"/>
      <c r="AG1740" s="13"/>
      <c r="AH1740" s="13"/>
      <c r="AI1740" s="13"/>
      <c r="AJ1740" s="13"/>
      <c r="AK1740" s="13"/>
      <c r="AL1740" s="13"/>
      <c r="AM1740" s="13"/>
      <c r="AN1740" s="30"/>
      <c r="AO1740" s="31"/>
      <c r="AP1740" s="39"/>
      <c r="AQ1740" s="39"/>
      <c r="AR1740" s="31"/>
      <c r="AS1740" s="39"/>
      <c r="AT1740" s="39"/>
      <c r="AU1740" s="39"/>
      <c r="AV1740" s="39"/>
      <c r="AW1740" s="39"/>
      <c r="AX1740" s="13"/>
      <c r="AY1740" s="13"/>
      <c r="AZ1740" s="13"/>
      <c r="BA1740" s="13"/>
      <c r="BB1740" s="291"/>
      <c r="BC1740" s="302"/>
      <c r="BI1740" s="287"/>
    </row>
    <row r="1741" spans="1:61" s="282" customFormat="1">
      <c r="A1741" s="31"/>
      <c r="B1741" s="31"/>
      <c r="C1741" s="166"/>
      <c r="D1741" s="261"/>
      <c r="E1741" s="261"/>
      <c r="F1741" s="261"/>
      <c r="G1741" s="261"/>
      <c r="H1741" s="261"/>
      <c r="I1741" s="261"/>
      <c r="J1741" s="261"/>
      <c r="K1741" s="261"/>
      <c r="L1741" s="33"/>
      <c r="M1741" s="261"/>
      <c r="N1741" s="638"/>
      <c r="O1741" s="638"/>
      <c r="P1741" s="34"/>
      <c r="Q1741" s="35"/>
      <c r="R1741" s="36"/>
      <c r="S1741" s="37"/>
      <c r="T1741" s="21"/>
      <c r="U1741" s="495"/>
      <c r="V1741" s="38"/>
      <c r="W1741" s="21"/>
      <c r="X1741" s="21"/>
      <c r="Y1741" s="21"/>
      <c r="Z1741" s="779"/>
      <c r="AA1741" s="21"/>
      <c r="AB1741" s="30"/>
      <c r="AC1741" s="30"/>
      <c r="AD1741" s="30"/>
      <c r="AE1741" s="13"/>
      <c r="AF1741" s="13"/>
      <c r="AG1741" s="13"/>
      <c r="AH1741" s="13"/>
      <c r="AI1741" s="13"/>
      <c r="AJ1741" s="13"/>
      <c r="AK1741" s="13"/>
      <c r="AL1741" s="13"/>
      <c r="AM1741" s="13"/>
      <c r="AN1741" s="30"/>
      <c r="AO1741" s="31"/>
      <c r="AP1741" s="39"/>
      <c r="AQ1741" s="39"/>
      <c r="AR1741" s="31"/>
      <c r="AS1741" s="39"/>
      <c r="AT1741" s="39"/>
      <c r="AU1741" s="39"/>
      <c r="AV1741" s="39"/>
      <c r="AW1741" s="39"/>
      <c r="AX1741" s="13"/>
      <c r="AY1741" s="13"/>
      <c r="AZ1741" s="13"/>
      <c r="BA1741" s="13"/>
      <c r="BB1741" s="291"/>
      <c r="BC1741" s="302"/>
      <c r="BI1741" s="287"/>
    </row>
    <row r="1742" spans="1:61" s="282" customFormat="1">
      <c r="A1742" s="31"/>
      <c r="B1742" s="31"/>
      <c r="C1742" s="166"/>
      <c r="D1742" s="261"/>
      <c r="E1742" s="261"/>
      <c r="F1742" s="261"/>
      <c r="G1742" s="261"/>
      <c r="H1742" s="261"/>
      <c r="I1742" s="261"/>
      <c r="J1742" s="261"/>
      <c r="K1742" s="261"/>
      <c r="L1742" s="33"/>
      <c r="M1742" s="261"/>
      <c r="N1742" s="638"/>
      <c r="O1742" s="638"/>
      <c r="P1742" s="34"/>
      <c r="Q1742" s="35"/>
      <c r="R1742" s="36"/>
      <c r="S1742" s="37"/>
      <c r="T1742" s="21"/>
      <c r="U1742" s="495"/>
      <c r="V1742" s="38"/>
      <c r="W1742" s="21"/>
      <c r="X1742" s="21"/>
      <c r="Y1742" s="21"/>
      <c r="Z1742" s="779"/>
      <c r="AA1742" s="21"/>
      <c r="AB1742" s="30"/>
      <c r="AC1742" s="30"/>
      <c r="AD1742" s="30"/>
      <c r="AE1742" s="13"/>
      <c r="AF1742" s="13"/>
      <c r="AG1742" s="13"/>
      <c r="AH1742" s="13"/>
      <c r="AI1742" s="13"/>
      <c r="AJ1742" s="13"/>
      <c r="AK1742" s="13"/>
      <c r="AL1742" s="13"/>
      <c r="AM1742" s="13"/>
      <c r="AN1742" s="30"/>
      <c r="AO1742" s="31"/>
      <c r="AP1742" s="39"/>
      <c r="AQ1742" s="39"/>
      <c r="AR1742" s="31"/>
      <c r="AS1742" s="39"/>
      <c r="AT1742" s="39"/>
      <c r="AU1742" s="39"/>
      <c r="AV1742" s="39"/>
      <c r="AW1742" s="39"/>
      <c r="AX1742" s="13"/>
      <c r="AY1742" s="13"/>
      <c r="AZ1742" s="13"/>
      <c r="BA1742" s="13"/>
      <c r="BB1742" s="291"/>
      <c r="BC1742" s="302"/>
      <c r="BI1742" s="287"/>
    </row>
    <row r="1743" spans="1:61" s="282" customFormat="1">
      <c r="A1743" s="31"/>
      <c r="B1743" s="31"/>
      <c r="C1743" s="166"/>
      <c r="D1743" s="261"/>
      <c r="E1743" s="261"/>
      <c r="F1743" s="261"/>
      <c r="G1743" s="261"/>
      <c r="H1743" s="261"/>
      <c r="I1743" s="261"/>
      <c r="J1743" s="261"/>
      <c r="K1743" s="261"/>
      <c r="L1743" s="33"/>
      <c r="M1743" s="261"/>
      <c r="N1743" s="638"/>
      <c r="O1743" s="638"/>
      <c r="P1743" s="34"/>
      <c r="Q1743" s="35"/>
      <c r="R1743" s="36"/>
      <c r="S1743" s="37"/>
      <c r="T1743" s="21"/>
      <c r="U1743" s="495"/>
      <c r="V1743" s="38"/>
      <c r="W1743" s="21"/>
      <c r="X1743" s="21"/>
      <c r="Y1743" s="21"/>
      <c r="Z1743" s="779"/>
      <c r="AA1743" s="21"/>
      <c r="AB1743" s="30"/>
      <c r="AC1743" s="30"/>
      <c r="AD1743" s="30"/>
      <c r="AE1743" s="13"/>
      <c r="AF1743" s="13"/>
      <c r="AG1743" s="13"/>
      <c r="AH1743" s="13"/>
      <c r="AI1743" s="13"/>
      <c r="AJ1743" s="13"/>
      <c r="AK1743" s="13"/>
      <c r="AL1743" s="13"/>
      <c r="AM1743" s="13"/>
      <c r="AN1743" s="30"/>
      <c r="AO1743" s="31"/>
      <c r="AP1743" s="39"/>
      <c r="AQ1743" s="39"/>
      <c r="AR1743" s="31"/>
      <c r="AS1743" s="39"/>
      <c r="AT1743" s="39"/>
      <c r="AU1743" s="39"/>
      <c r="AV1743" s="39"/>
      <c r="AW1743" s="39"/>
      <c r="AX1743" s="13"/>
      <c r="AY1743" s="13"/>
      <c r="AZ1743" s="13"/>
      <c r="BA1743" s="13"/>
      <c r="BB1743" s="291"/>
      <c r="BC1743" s="302"/>
      <c r="BI1743" s="287"/>
    </row>
    <row r="1744" spans="1:61" s="282" customFormat="1">
      <c r="A1744" s="31"/>
      <c r="B1744" s="31"/>
      <c r="C1744" s="166"/>
      <c r="D1744" s="261"/>
      <c r="E1744" s="261"/>
      <c r="F1744" s="261"/>
      <c r="G1744" s="261"/>
      <c r="H1744" s="261"/>
      <c r="I1744" s="261"/>
      <c r="J1744" s="261"/>
      <c r="K1744" s="261"/>
      <c r="L1744" s="33"/>
      <c r="M1744" s="261"/>
      <c r="N1744" s="638"/>
      <c r="O1744" s="638"/>
      <c r="P1744" s="34"/>
      <c r="Q1744" s="35"/>
      <c r="R1744" s="36"/>
      <c r="S1744" s="37"/>
      <c r="T1744" s="21"/>
      <c r="U1744" s="495"/>
      <c r="V1744" s="38"/>
      <c r="W1744" s="21"/>
      <c r="X1744" s="21"/>
      <c r="Y1744" s="21"/>
      <c r="Z1744" s="779"/>
      <c r="AA1744" s="21"/>
      <c r="AB1744" s="30"/>
      <c r="AC1744" s="30"/>
      <c r="AD1744" s="30"/>
      <c r="AE1744" s="13"/>
      <c r="AF1744" s="13"/>
      <c r="AG1744" s="13"/>
      <c r="AH1744" s="13"/>
      <c r="AI1744" s="13"/>
      <c r="AJ1744" s="13"/>
      <c r="AK1744" s="13"/>
      <c r="AL1744" s="13"/>
      <c r="AM1744" s="13"/>
      <c r="AN1744" s="30"/>
      <c r="AO1744" s="31"/>
      <c r="AP1744" s="39"/>
      <c r="AQ1744" s="39"/>
      <c r="AR1744" s="31"/>
      <c r="AS1744" s="39"/>
      <c r="AT1744" s="39"/>
      <c r="AU1744" s="39"/>
      <c r="AV1744" s="39"/>
      <c r="AW1744" s="39"/>
      <c r="AX1744" s="13"/>
      <c r="AY1744" s="13"/>
      <c r="AZ1744" s="13"/>
      <c r="BA1744" s="13"/>
      <c r="BB1744" s="291"/>
      <c r="BC1744" s="302"/>
      <c r="BI1744" s="287"/>
    </row>
    <row r="1745" spans="1:61" s="282" customFormat="1">
      <c r="A1745" s="31"/>
      <c r="B1745" s="31"/>
      <c r="C1745" s="166"/>
      <c r="D1745" s="261"/>
      <c r="E1745" s="261"/>
      <c r="F1745" s="261"/>
      <c r="G1745" s="261"/>
      <c r="H1745" s="261"/>
      <c r="I1745" s="261"/>
      <c r="J1745" s="261"/>
      <c r="K1745" s="261"/>
      <c r="L1745" s="33"/>
      <c r="M1745" s="261"/>
      <c r="N1745" s="638"/>
      <c r="O1745" s="638"/>
      <c r="P1745" s="34"/>
      <c r="Q1745" s="35"/>
      <c r="R1745" s="36"/>
      <c r="S1745" s="37"/>
      <c r="T1745" s="21"/>
      <c r="U1745" s="495"/>
      <c r="V1745" s="38"/>
      <c r="W1745" s="21"/>
      <c r="X1745" s="21"/>
      <c r="Y1745" s="21"/>
      <c r="Z1745" s="779"/>
      <c r="AA1745" s="21"/>
      <c r="AB1745" s="30"/>
      <c r="AC1745" s="30"/>
      <c r="AD1745" s="30"/>
      <c r="AE1745" s="13"/>
      <c r="AF1745" s="13"/>
      <c r="AG1745" s="13"/>
      <c r="AH1745" s="13"/>
      <c r="AI1745" s="13"/>
      <c r="AJ1745" s="13"/>
      <c r="AK1745" s="13"/>
      <c r="AL1745" s="13"/>
      <c r="AM1745" s="13"/>
      <c r="AN1745" s="30"/>
      <c r="AO1745" s="31"/>
      <c r="AP1745" s="39"/>
      <c r="AQ1745" s="39"/>
      <c r="AR1745" s="31"/>
      <c r="AS1745" s="39"/>
      <c r="AT1745" s="39"/>
      <c r="AU1745" s="39"/>
      <c r="AV1745" s="39"/>
      <c r="AW1745" s="39"/>
      <c r="AX1745" s="13"/>
      <c r="AY1745" s="13"/>
      <c r="AZ1745" s="13"/>
      <c r="BA1745" s="13"/>
      <c r="BB1745" s="291"/>
      <c r="BC1745" s="302"/>
      <c r="BI1745" s="287"/>
    </row>
    <row r="1746" spans="1:61" s="282" customFormat="1">
      <c r="A1746" s="31"/>
      <c r="B1746" s="31"/>
      <c r="C1746" s="166"/>
      <c r="D1746" s="261"/>
      <c r="E1746" s="261"/>
      <c r="F1746" s="261"/>
      <c r="G1746" s="261"/>
      <c r="H1746" s="261"/>
      <c r="I1746" s="261"/>
      <c r="J1746" s="261"/>
      <c r="K1746" s="261"/>
      <c r="L1746" s="33"/>
      <c r="M1746" s="261"/>
      <c r="N1746" s="638"/>
      <c r="O1746" s="638"/>
      <c r="P1746" s="34"/>
      <c r="Q1746" s="35"/>
      <c r="R1746" s="36"/>
      <c r="S1746" s="37"/>
      <c r="T1746" s="21"/>
      <c r="U1746" s="495"/>
      <c r="V1746" s="38"/>
      <c r="W1746" s="21"/>
      <c r="X1746" s="21"/>
      <c r="Y1746" s="21"/>
      <c r="Z1746" s="779"/>
      <c r="AA1746" s="21"/>
      <c r="AB1746" s="30"/>
      <c r="AC1746" s="30"/>
      <c r="AD1746" s="30"/>
      <c r="AE1746" s="13"/>
      <c r="AF1746" s="13"/>
      <c r="AG1746" s="13"/>
      <c r="AH1746" s="13"/>
      <c r="AI1746" s="13"/>
      <c r="AJ1746" s="13"/>
      <c r="AK1746" s="13"/>
      <c r="AL1746" s="13"/>
      <c r="AM1746" s="13"/>
      <c r="AN1746" s="30"/>
      <c r="AO1746" s="31"/>
      <c r="AP1746" s="39"/>
      <c r="AQ1746" s="39"/>
      <c r="AR1746" s="31"/>
      <c r="AS1746" s="39"/>
      <c r="AT1746" s="39"/>
      <c r="AU1746" s="39"/>
      <c r="AV1746" s="39"/>
      <c r="AW1746" s="39"/>
      <c r="AX1746" s="13"/>
      <c r="AY1746" s="13"/>
      <c r="AZ1746" s="13"/>
      <c r="BA1746" s="13"/>
      <c r="BB1746" s="291"/>
      <c r="BC1746" s="302"/>
      <c r="BI1746" s="287"/>
    </row>
    <row r="1747" spans="1:61" s="282" customFormat="1">
      <c r="A1747" s="31"/>
      <c r="B1747" s="31"/>
      <c r="C1747" s="166"/>
      <c r="D1747" s="261"/>
      <c r="E1747" s="261"/>
      <c r="F1747" s="261"/>
      <c r="G1747" s="261"/>
      <c r="H1747" s="261"/>
      <c r="I1747" s="261"/>
      <c r="J1747" s="261"/>
      <c r="K1747" s="261"/>
      <c r="L1747" s="33"/>
      <c r="M1747" s="261"/>
      <c r="N1747" s="638"/>
      <c r="O1747" s="638"/>
      <c r="P1747" s="34"/>
      <c r="Q1747" s="35"/>
      <c r="R1747" s="36"/>
      <c r="S1747" s="37"/>
      <c r="T1747" s="21"/>
      <c r="U1747" s="495"/>
      <c r="V1747" s="38"/>
      <c r="W1747" s="21"/>
      <c r="X1747" s="21"/>
      <c r="Y1747" s="21"/>
      <c r="Z1747" s="779"/>
      <c r="AA1747" s="21"/>
      <c r="AB1747" s="30"/>
      <c r="AC1747" s="30"/>
      <c r="AD1747" s="30"/>
      <c r="AE1747" s="13"/>
      <c r="AF1747" s="13"/>
      <c r="AG1747" s="13"/>
      <c r="AH1747" s="13"/>
      <c r="AI1747" s="13"/>
      <c r="AJ1747" s="13"/>
      <c r="AK1747" s="13"/>
      <c r="AL1747" s="13"/>
      <c r="AM1747" s="13"/>
      <c r="AN1747" s="30"/>
      <c r="AO1747" s="31"/>
      <c r="AP1747" s="39"/>
      <c r="AQ1747" s="39"/>
      <c r="AR1747" s="31"/>
      <c r="AS1747" s="39"/>
      <c r="AT1747" s="39"/>
      <c r="AU1747" s="39"/>
      <c r="AV1747" s="39"/>
      <c r="AW1747" s="39"/>
      <c r="AX1747" s="13"/>
      <c r="AY1747" s="13"/>
      <c r="AZ1747" s="13"/>
      <c r="BA1747" s="13"/>
      <c r="BB1747" s="291"/>
      <c r="BC1747" s="302"/>
      <c r="BI1747" s="287"/>
    </row>
    <row r="1748" spans="1:61" s="282" customFormat="1">
      <c r="A1748" s="31"/>
      <c r="B1748" s="31"/>
      <c r="C1748" s="166"/>
      <c r="D1748" s="261"/>
      <c r="E1748" s="261"/>
      <c r="F1748" s="261"/>
      <c r="G1748" s="261"/>
      <c r="H1748" s="261"/>
      <c r="I1748" s="261"/>
      <c r="J1748" s="261"/>
      <c r="K1748" s="261"/>
      <c r="L1748" s="33"/>
      <c r="M1748" s="261"/>
      <c r="N1748" s="638"/>
      <c r="O1748" s="638"/>
      <c r="P1748" s="34"/>
      <c r="Q1748" s="35"/>
      <c r="R1748" s="36"/>
      <c r="S1748" s="37"/>
      <c r="T1748" s="21"/>
      <c r="U1748" s="495"/>
      <c r="V1748" s="38"/>
      <c r="W1748" s="21"/>
      <c r="X1748" s="21"/>
      <c r="Y1748" s="21"/>
      <c r="Z1748" s="779"/>
      <c r="AA1748" s="21"/>
      <c r="AB1748" s="30"/>
      <c r="AC1748" s="30"/>
      <c r="AD1748" s="30"/>
      <c r="AE1748" s="13"/>
      <c r="AF1748" s="13"/>
      <c r="AG1748" s="13"/>
      <c r="AH1748" s="13"/>
      <c r="AI1748" s="13"/>
      <c r="AJ1748" s="13"/>
      <c r="AK1748" s="13"/>
      <c r="AL1748" s="13"/>
      <c r="AM1748" s="13"/>
      <c r="AN1748" s="30"/>
      <c r="AO1748" s="31"/>
      <c r="AP1748" s="39"/>
      <c r="AQ1748" s="39"/>
      <c r="AR1748" s="31"/>
      <c r="AS1748" s="39"/>
      <c r="AT1748" s="39"/>
      <c r="AU1748" s="39"/>
      <c r="AV1748" s="39"/>
      <c r="AW1748" s="39"/>
      <c r="AX1748" s="13"/>
      <c r="AY1748" s="13"/>
      <c r="AZ1748" s="13"/>
      <c r="BA1748" s="13"/>
      <c r="BB1748" s="291"/>
      <c r="BC1748" s="302"/>
      <c r="BI1748" s="287"/>
    </row>
    <row r="1749" spans="1:61" s="282" customFormat="1">
      <c r="A1749" s="31"/>
      <c r="B1749" s="31"/>
      <c r="C1749" s="166"/>
      <c r="D1749" s="261"/>
      <c r="E1749" s="261"/>
      <c r="F1749" s="261"/>
      <c r="G1749" s="261"/>
      <c r="H1749" s="261"/>
      <c r="I1749" s="261"/>
      <c r="J1749" s="261"/>
      <c r="K1749" s="261"/>
      <c r="L1749" s="33"/>
      <c r="M1749" s="261"/>
      <c r="N1749" s="638"/>
      <c r="O1749" s="638"/>
      <c r="P1749" s="34"/>
      <c r="Q1749" s="35"/>
      <c r="R1749" s="36"/>
      <c r="S1749" s="37"/>
      <c r="T1749" s="21"/>
      <c r="U1749" s="495"/>
      <c r="V1749" s="38"/>
      <c r="W1749" s="21"/>
      <c r="X1749" s="21"/>
      <c r="Y1749" s="21"/>
      <c r="Z1749" s="779"/>
      <c r="AA1749" s="21"/>
      <c r="AB1749" s="30"/>
      <c r="AC1749" s="30"/>
      <c r="AD1749" s="30"/>
      <c r="AE1749" s="13"/>
      <c r="AF1749" s="13"/>
      <c r="AG1749" s="13"/>
      <c r="AH1749" s="13"/>
      <c r="AI1749" s="13"/>
      <c r="AJ1749" s="13"/>
      <c r="AK1749" s="13"/>
      <c r="AL1749" s="13"/>
      <c r="AM1749" s="13"/>
      <c r="AN1749" s="30"/>
      <c r="AO1749" s="31"/>
      <c r="AP1749" s="39"/>
      <c r="AQ1749" s="39"/>
      <c r="AR1749" s="31"/>
      <c r="AS1749" s="39"/>
      <c r="AT1749" s="39"/>
      <c r="AU1749" s="39"/>
      <c r="AV1749" s="39"/>
      <c r="AW1749" s="39"/>
      <c r="AX1749" s="13"/>
      <c r="AY1749" s="13"/>
      <c r="AZ1749" s="13"/>
      <c r="BA1749" s="13"/>
      <c r="BB1749" s="291"/>
      <c r="BC1749" s="302"/>
      <c r="BI1749" s="287"/>
    </row>
    <row r="1750" spans="1:61" s="282" customFormat="1">
      <c r="A1750" s="31"/>
      <c r="B1750" s="31"/>
      <c r="C1750" s="166"/>
      <c r="D1750" s="261"/>
      <c r="E1750" s="261"/>
      <c r="F1750" s="261"/>
      <c r="G1750" s="261"/>
      <c r="H1750" s="261"/>
      <c r="I1750" s="261"/>
      <c r="J1750" s="261"/>
      <c r="K1750" s="261"/>
      <c r="L1750" s="33"/>
      <c r="M1750" s="261"/>
      <c r="N1750" s="638"/>
      <c r="O1750" s="638"/>
      <c r="P1750" s="34"/>
      <c r="Q1750" s="35"/>
      <c r="R1750" s="36"/>
      <c r="S1750" s="37"/>
      <c r="T1750" s="21"/>
      <c r="U1750" s="495"/>
      <c r="V1750" s="38"/>
      <c r="W1750" s="21"/>
      <c r="X1750" s="21"/>
      <c r="Y1750" s="21"/>
      <c r="Z1750" s="779"/>
      <c r="AA1750" s="21"/>
      <c r="AB1750" s="30"/>
      <c r="AC1750" s="30"/>
      <c r="AD1750" s="30"/>
      <c r="AE1750" s="13"/>
      <c r="AF1750" s="13"/>
      <c r="AG1750" s="13"/>
      <c r="AH1750" s="13"/>
      <c r="AI1750" s="13"/>
      <c r="AJ1750" s="13"/>
      <c r="AK1750" s="13"/>
      <c r="AL1750" s="13"/>
      <c r="AM1750" s="13"/>
      <c r="AN1750" s="30"/>
      <c r="AO1750" s="31"/>
      <c r="AP1750" s="39"/>
      <c r="AQ1750" s="39"/>
      <c r="AR1750" s="31"/>
      <c r="AS1750" s="39"/>
      <c r="AT1750" s="39"/>
      <c r="AU1750" s="39"/>
      <c r="AV1750" s="39"/>
      <c r="AW1750" s="39"/>
      <c r="AX1750" s="13"/>
      <c r="AY1750" s="13"/>
      <c r="AZ1750" s="13"/>
      <c r="BA1750" s="13"/>
      <c r="BB1750" s="291"/>
      <c r="BC1750" s="302"/>
      <c r="BI1750" s="287"/>
    </row>
    <row r="1751" spans="1:61" s="282" customFormat="1">
      <c r="A1751" s="31"/>
      <c r="B1751" s="31"/>
      <c r="C1751" s="166"/>
      <c r="D1751" s="261"/>
      <c r="E1751" s="261"/>
      <c r="F1751" s="261"/>
      <c r="G1751" s="261"/>
      <c r="H1751" s="261"/>
      <c r="I1751" s="261"/>
      <c r="J1751" s="261"/>
      <c r="K1751" s="261"/>
      <c r="L1751" s="33"/>
      <c r="M1751" s="261"/>
      <c r="N1751" s="638"/>
      <c r="O1751" s="638"/>
      <c r="P1751" s="34"/>
      <c r="Q1751" s="35"/>
      <c r="R1751" s="36"/>
      <c r="S1751" s="37"/>
      <c r="T1751" s="21"/>
      <c r="U1751" s="495"/>
      <c r="V1751" s="38"/>
      <c r="W1751" s="21"/>
      <c r="X1751" s="21"/>
      <c r="Y1751" s="21"/>
      <c r="Z1751" s="779"/>
      <c r="AA1751" s="21"/>
      <c r="AB1751" s="30"/>
      <c r="AC1751" s="30"/>
      <c r="AD1751" s="30"/>
      <c r="AE1751" s="13"/>
      <c r="AF1751" s="13"/>
      <c r="AG1751" s="13"/>
      <c r="AH1751" s="13"/>
      <c r="AI1751" s="13"/>
      <c r="AJ1751" s="13"/>
      <c r="AK1751" s="13"/>
      <c r="AL1751" s="13"/>
      <c r="AM1751" s="13"/>
      <c r="AN1751" s="30"/>
      <c r="AO1751" s="31"/>
      <c r="AP1751" s="39"/>
      <c r="AQ1751" s="39"/>
      <c r="AR1751" s="31"/>
      <c r="AS1751" s="39"/>
      <c r="AT1751" s="39"/>
      <c r="AU1751" s="39"/>
      <c r="AV1751" s="39"/>
      <c r="AW1751" s="39"/>
      <c r="AX1751" s="13"/>
      <c r="AY1751" s="13"/>
      <c r="AZ1751" s="13"/>
      <c r="BA1751" s="13"/>
      <c r="BB1751" s="291"/>
      <c r="BC1751" s="302"/>
      <c r="BI1751" s="287"/>
    </row>
    <row r="1752" spans="1:61" s="282" customFormat="1">
      <c r="A1752" s="31"/>
      <c r="B1752" s="31"/>
      <c r="C1752" s="166"/>
      <c r="D1752" s="261"/>
      <c r="E1752" s="261"/>
      <c r="F1752" s="261"/>
      <c r="G1752" s="261"/>
      <c r="H1752" s="261"/>
      <c r="I1752" s="261"/>
      <c r="J1752" s="261"/>
      <c r="K1752" s="261"/>
      <c r="L1752" s="33"/>
      <c r="M1752" s="261"/>
      <c r="N1752" s="638"/>
      <c r="O1752" s="638"/>
      <c r="P1752" s="34"/>
      <c r="Q1752" s="35"/>
      <c r="R1752" s="36"/>
      <c r="S1752" s="37"/>
      <c r="T1752" s="21"/>
      <c r="U1752" s="495"/>
      <c r="V1752" s="38"/>
      <c r="W1752" s="21"/>
      <c r="X1752" s="21"/>
      <c r="Y1752" s="21"/>
      <c r="Z1752" s="779"/>
      <c r="AA1752" s="21"/>
      <c r="AB1752" s="30"/>
      <c r="AC1752" s="30"/>
      <c r="AD1752" s="30"/>
      <c r="AE1752" s="13"/>
      <c r="AF1752" s="13"/>
      <c r="AG1752" s="13"/>
      <c r="AH1752" s="13"/>
      <c r="AI1752" s="13"/>
      <c r="AJ1752" s="13"/>
      <c r="AK1752" s="13"/>
      <c r="AL1752" s="13"/>
      <c r="AM1752" s="13"/>
      <c r="AN1752" s="30"/>
      <c r="AO1752" s="31"/>
      <c r="AP1752" s="39"/>
      <c r="AQ1752" s="39"/>
      <c r="AR1752" s="31"/>
      <c r="AS1752" s="39"/>
      <c r="AT1752" s="39"/>
      <c r="AU1752" s="39"/>
      <c r="AV1752" s="39"/>
      <c r="AW1752" s="39"/>
      <c r="AX1752" s="13"/>
      <c r="AY1752" s="13"/>
      <c r="AZ1752" s="13"/>
      <c r="BA1752" s="13"/>
      <c r="BB1752" s="291"/>
      <c r="BC1752" s="302"/>
      <c r="BI1752" s="287"/>
    </row>
    <row r="1753" spans="1:61" s="282" customFormat="1">
      <c r="A1753" s="31"/>
      <c r="B1753" s="31"/>
      <c r="C1753" s="166"/>
      <c r="D1753" s="261"/>
      <c r="E1753" s="261"/>
      <c r="F1753" s="261"/>
      <c r="G1753" s="261"/>
      <c r="H1753" s="261"/>
      <c r="I1753" s="261"/>
      <c r="J1753" s="261"/>
      <c r="K1753" s="261"/>
      <c r="L1753" s="33"/>
      <c r="M1753" s="261"/>
      <c r="N1753" s="638"/>
      <c r="O1753" s="638"/>
      <c r="P1753" s="34"/>
      <c r="Q1753" s="35"/>
      <c r="R1753" s="36"/>
      <c r="S1753" s="37"/>
      <c r="T1753" s="21"/>
      <c r="U1753" s="495"/>
      <c r="V1753" s="38"/>
      <c r="W1753" s="21"/>
      <c r="X1753" s="21"/>
      <c r="Y1753" s="21"/>
      <c r="Z1753" s="779"/>
      <c r="AA1753" s="21"/>
      <c r="AB1753" s="30"/>
      <c r="AC1753" s="30"/>
      <c r="AD1753" s="30"/>
      <c r="AE1753" s="13"/>
      <c r="AF1753" s="13"/>
      <c r="AG1753" s="13"/>
      <c r="AH1753" s="13"/>
      <c r="AI1753" s="13"/>
      <c r="AJ1753" s="13"/>
      <c r="AK1753" s="13"/>
      <c r="AL1753" s="13"/>
      <c r="AM1753" s="13"/>
      <c r="AN1753" s="30"/>
      <c r="AO1753" s="31"/>
      <c r="AP1753" s="39"/>
      <c r="AQ1753" s="39"/>
      <c r="AR1753" s="31"/>
      <c r="AS1753" s="39"/>
      <c r="AT1753" s="39"/>
      <c r="AU1753" s="39"/>
      <c r="AV1753" s="39"/>
      <c r="AW1753" s="39"/>
      <c r="AX1753" s="13"/>
      <c r="AY1753" s="13"/>
      <c r="AZ1753" s="13"/>
      <c r="BA1753" s="13"/>
      <c r="BB1753" s="291"/>
      <c r="BC1753" s="302"/>
      <c r="BI1753" s="287"/>
    </row>
    <row r="1754" spans="1:61" s="282" customFormat="1">
      <c r="A1754" s="31"/>
      <c r="B1754" s="31"/>
      <c r="C1754" s="166"/>
      <c r="D1754" s="261"/>
      <c r="E1754" s="261"/>
      <c r="F1754" s="261"/>
      <c r="G1754" s="261"/>
      <c r="H1754" s="261"/>
      <c r="I1754" s="261"/>
      <c r="J1754" s="261"/>
      <c r="K1754" s="261"/>
      <c r="L1754" s="33"/>
      <c r="M1754" s="261"/>
      <c r="N1754" s="638"/>
      <c r="O1754" s="638"/>
      <c r="P1754" s="34"/>
      <c r="Q1754" s="35"/>
      <c r="R1754" s="36"/>
      <c r="S1754" s="37"/>
      <c r="T1754" s="21"/>
      <c r="U1754" s="495"/>
      <c r="V1754" s="38"/>
      <c r="W1754" s="21"/>
      <c r="X1754" s="21"/>
      <c r="Y1754" s="21"/>
      <c r="Z1754" s="779"/>
      <c r="AA1754" s="21"/>
      <c r="AB1754" s="30"/>
      <c r="AC1754" s="30"/>
      <c r="AD1754" s="30"/>
      <c r="AE1754" s="13"/>
      <c r="AF1754" s="13"/>
      <c r="AG1754" s="13"/>
      <c r="AH1754" s="13"/>
      <c r="AI1754" s="13"/>
      <c r="AJ1754" s="13"/>
      <c r="AK1754" s="13"/>
      <c r="AL1754" s="13"/>
      <c r="AM1754" s="13"/>
      <c r="AN1754" s="30"/>
      <c r="AO1754" s="31"/>
      <c r="AP1754" s="39"/>
      <c r="AQ1754" s="39"/>
      <c r="AR1754" s="31"/>
      <c r="AS1754" s="39"/>
      <c r="AT1754" s="39"/>
      <c r="AU1754" s="39"/>
      <c r="AV1754" s="39"/>
      <c r="AW1754" s="39"/>
      <c r="AX1754" s="13"/>
      <c r="AY1754" s="13"/>
      <c r="AZ1754" s="13"/>
      <c r="BA1754" s="13"/>
      <c r="BB1754" s="291"/>
      <c r="BC1754" s="302"/>
      <c r="BI1754" s="287"/>
    </row>
    <row r="1755" spans="1:61" s="282" customFormat="1">
      <c r="A1755" s="31"/>
      <c r="B1755" s="31"/>
      <c r="C1755" s="166"/>
      <c r="D1755" s="261"/>
      <c r="E1755" s="261"/>
      <c r="F1755" s="261"/>
      <c r="G1755" s="261"/>
      <c r="H1755" s="261"/>
      <c r="I1755" s="261"/>
      <c r="J1755" s="261"/>
      <c r="K1755" s="261"/>
      <c r="L1755" s="33"/>
      <c r="M1755" s="261"/>
      <c r="N1755" s="638"/>
      <c r="O1755" s="638"/>
      <c r="P1755" s="34"/>
      <c r="Q1755" s="35"/>
      <c r="R1755" s="36"/>
      <c r="S1755" s="37"/>
      <c r="T1755" s="21"/>
      <c r="U1755" s="495"/>
      <c r="V1755" s="38"/>
      <c r="W1755" s="21"/>
      <c r="X1755" s="21"/>
      <c r="Y1755" s="21"/>
      <c r="Z1755" s="779"/>
      <c r="AA1755" s="21"/>
      <c r="AB1755" s="30"/>
      <c r="AC1755" s="30"/>
      <c r="AD1755" s="30"/>
      <c r="AE1755" s="13"/>
      <c r="AF1755" s="13"/>
      <c r="AG1755" s="13"/>
      <c r="AH1755" s="13"/>
      <c r="AI1755" s="13"/>
      <c r="AJ1755" s="13"/>
      <c r="AK1755" s="13"/>
      <c r="AL1755" s="13"/>
      <c r="AM1755" s="13"/>
      <c r="AN1755" s="30"/>
      <c r="AO1755" s="31"/>
      <c r="AP1755" s="39"/>
      <c r="AQ1755" s="39"/>
      <c r="AR1755" s="31"/>
      <c r="AS1755" s="39"/>
      <c r="AT1755" s="39"/>
      <c r="AU1755" s="39"/>
      <c r="AV1755" s="39"/>
      <c r="AW1755" s="39"/>
      <c r="AX1755" s="13"/>
      <c r="AY1755" s="13"/>
      <c r="AZ1755" s="13"/>
      <c r="BA1755" s="13"/>
      <c r="BB1755" s="291"/>
      <c r="BC1755" s="302"/>
      <c r="BI1755" s="287"/>
    </row>
    <row r="1756" spans="1:61" s="282" customFormat="1">
      <c r="A1756" s="31"/>
      <c r="B1756" s="31"/>
      <c r="C1756" s="166"/>
      <c r="D1756" s="261"/>
      <c r="E1756" s="261"/>
      <c r="F1756" s="261"/>
      <c r="G1756" s="261"/>
      <c r="H1756" s="261"/>
      <c r="I1756" s="261"/>
      <c r="J1756" s="261"/>
      <c r="K1756" s="261"/>
      <c r="L1756" s="33"/>
      <c r="M1756" s="261"/>
      <c r="N1756" s="638"/>
      <c r="O1756" s="638"/>
      <c r="P1756" s="34"/>
      <c r="Q1756" s="35"/>
      <c r="R1756" s="36"/>
      <c r="S1756" s="37"/>
      <c r="T1756" s="21"/>
      <c r="U1756" s="495"/>
      <c r="V1756" s="38"/>
      <c r="W1756" s="21"/>
      <c r="X1756" s="21"/>
      <c r="Y1756" s="21"/>
      <c r="Z1756" s="779"/>
      <c r="AA1756" s="21"/>
      <c r="AB1756" s="30"/>
      <c r="AC1756" s="30"/>
      <c r="AD1756" s="30"/>
      <c r="AE1756" s="13"/>
      <c r="AF1756" s="13"/>
      <c r="AG1756" s="13"/>
      <c r="AH1756" s="13"/>
      <c r="AI1756" s="13"/>
      <c r="AJ1756" s="13"/>
      <c r="AK1756" s="13"/>
      <c r="AL1756" s="13"/>
      <c r="AM1756" s="13"/>
      <c r="AN1756" s="30"/>
      <c r="AO1756" s="31"/>
      <c r="AP1756" s="39"/>
      <c r="AQ1756" s="39"/>
      <c r="AR1756" s="31"/>
      <c r="AS1756" s="39"/>
      <c r="AT1756" s="39"/>
      <c r="AU1756" s="39"/>
      <c r="AV1756" s="39"/>
      <c r="AW1756" s="39"/>
      <c r="AX1756" s="13"/>
      <c r="AY1756" s="13"/>
      <c r="AZ1756" s="13"/>
      <c r="BA1756" s="13"/>
      <c r="BB1756" s="291"/>
      <c r="BC1756" s="302"/>
      <c r="BI1756" s="287"/>
    </row>
    <row r="1757" spans="1:61" s="282" customFormat="1">
      <c r="A1757" s="31"/>
      <c r="B1757" s="31"/>
      <c r="C1757" s="166"/>
      <c r="D1757" s="261"/>
      <c r="E1757" s="261"/>
      <c r="F1757" s="261"/>
      <c r="G1757" s="261"/>
      <c r="H1757" s="261"/>
      <c r="I1757" s="261"/>
      <c r="J1757" s="261"/>
      <c r="K1757" s="261"/>
      <c r="L1757" s="33"/>
      <c r="M1757" s="261"/>
      <c r="N1757" s="638"/>
      <c r="O1757" s="638"/>
      <c r="P1757" s="34"/>
      <c r="Q1757" s="35"/>
      <c r="R1757" s="36"/>
      <c r="S1757" s="37"/>
      <c r="T1757" s="21"/>
      <c r="U1757" s="495"/>
      <c r="V1757" s="38"/>
      <c r="W1757" s="21"/>
      <c r="X1757" s="21"/>
      <c r="Y1757" s="21"/>
      <c r="Z1757" s="779"/>
      <c r="AA1757" s="21"/>
      <c r="AB1757" s="30"/>
      <c r="AC1757" s="30"/>
      <c r="AD1757" s="30"/>
      <c r="AE1757" s="13"/>
      <c r="AF1757" s="13"/>
      <c r="AG1757" s="13"/>
      <c r="AH1757" s="13"/>
      <c r="AI1757" s="13"/>
      <c r="AJ1757" s="13"/>
      <c r="AK1757" s="13"/>
      <c r="AL1757" s="13"/>
      <c r="AM1757" s="13"/>
      <c r="AN1757" s="30"/>
      <c r="AO1757" s="31"/>
      <c r="AP1757" s="39"/>
      <c r="AQ1757" s="39"/>
      <c r="AR1757" s="31"/>
      <c r="AS1757" s="39"/>
      <c r="AT1757" s="39"/>
      <c r="AU1757" s="39"/>
      <c r="AV1757" s="39"/>
      <c r="AW1757" s="39"/>
      <c r="AX1757" s="13"/>
      <c r="AY1757" s="13"/>
      <c r="AZ1757" s="13"/>
      <c r="BA1757" s="13"/>
      <c r="BB1757" s="291"/>
      <c r="BC1757" s="302"/>
      <c r="BI1757" s="287"/>
    </row>
    <row r="1758" spans="1:61" s="282" customFormat="1">
      <c r="A1758" s="31"/>
      <c r="B1758" s="31"/>
      <c r="C1758" s="166"/>
      <c r="D1758" s="261"/>
      <c r="E1758" s="261"/>
      <c r="F1758" s="261"/>
      <c r="G1758" s="261"/>
      <c r="H1758" s="261"/>
      <c r="I1758" s="261"/>
      <c r="J1758" s="261"/>
      <c r="K1758" s="261"/>
      <c r="L1758" s="33"/>
      <c r="M1758" s="261"/>
      <c r="N1758" s="638"/>
      <c r="O1758" s="638"/>
      <c r="P1758" s="34"/>
      <c r="Q1758" s="35"/>
      <c r="R1758" s="36"/>
      <c r="S1758" s="37"/>
      <c r="T1758" s="21"/>
      <c r="U1758" s="495"/>
      <c r="V1758" s="38"/>
      <c r="W1758" s="21"/>
      <c r="X1758" s="21"/>
      <c r="Y1758" s="21"/>
      <c r="Z1758" s="779"/>
      <c r="AA1758" s="21"/>
      <c r="AB1758" s="30"/>
      <c r="AC1758" s="30"/>
      <c r="AD1758" s="30"/>
      <c r="AE1758" s="13"/>
      <c r="AF1758" s="13"/>
      <c r="AG1758" s="13"/>
      <c r="AH1758" s="13"/>
      <c r="AI1758" s="13"/>
      <c r="AJ1758" s="13"/>
      <c r="AK1758" s="13"/>
      <c r="AL1758" s="13"/>
      <c r="AM1758" s="13"/>
      <c r="AN1758" s="30"/>
      <c r="AO1758" s="31"/>
      <c r="AP1758" s="39"/>
      <c r="AQ1758" s="39"/>
      <c r="AR1758" s="31"/>
      <c r="AS1758" s="39"/>
      <c r="AT1758" s="39"/>
      <c r="AU1758" s="39"/>
      <c r="AV1758" s="39"/>
      <c r="AW1758" s="39"/>
      <c r="AX1758" s="13"/>
      <c r="AY1758" s="13"/>
      <c r="AZ1758" s="13"/>
      <c r="BA1758" s="13"/>
      <c r="BB1758" s="291"/>
      <c r="BC1758" s="302"/>
      <c r="BI1758" s="287"/>
    </row>
    <row r="1759" spans="1:61" s="282" customFormat="1">
      <c r="A1759" s="31"/>
      <c r="B1759" s="31"/>
      <c r="C1759" s="166"/>
      <c r="D1759" s="261"/>
      <c r="E1759" s="261"/>
      <c r="F1759" s="261"/>
      <c r="G1759" s="261"/>
      <c r="H1759" s="261"/>
      <c r="I1759" s="261"/>
      <c r="J1759" s="261"/>
      <c r="K1759" s="261"/>
      <c r="L1759" s="33"/>
      <c r="M1759" s="261"/>
      <c r="N1759" s="638"/>
      <c r="O1759" s="638"/>
      <c r="P1759" s="34"/>
      <c r="Q1759" s="35"/>
      <c r="R1759" s="36"/>
      <c r="S1759" s="37"/>
      <c r="T1759" s="21"/>
      <c r="U1759" s="495"/>
      <c r="V1759" s="38"/>
      <c r="W1759" s="21"/>
      <c r="X1759" s="21"/>
      <c r="Y1759" s="21"/>
      <c r="Z1759" s="779"/>
      <c r="AA1759" s="21"/>
      <c r="AB1759" s="30"/>
      <c r="AC1759" s="30"/>
      <c r="AD1759" s="30"/>
      <c r="AE1759" s="13"/>
      <c r="AF1759" s="13"/>
      <c r="AG1759" s="13"/>
      <c r="AH1759" s="13"/>
      <c r="AI1759" s="13"/>
      <c r="AJ1759" s="13"/>
      <c r="AK1759" s="13"/>
      <c r="AL1759" s="13"/>
      <c r="AM1759" s="13"/>
      <c r="AN1759" s="30"/>
      <c r="AO1759" s="31"/>
      <c r="AP1759" s="39"/>
      <c r="AQ1759" s="39"/>
      <c r="AR1759" s="31"/>
      <c r="AS1759" s="39"/>
      <c r="AT1759" s="39"/>
      <c r="AU1759" s="39"/>
      <c r="AV1759" s="39"/>
      <c r="AW1759" s="39"/>
      <c r="AX1759" s="13"/>
      <c r="AY1759" s="13"/>
      <c r="AZ1759" s="13"/>
      <c r="BA1759" s="13"/>
      <c r="BB1759" s="291"/>
      <c r="BC1759" s="302"/>
      <c r="BI1759" s="287"/>
    </row>
    <row r="1760" spans="1:61" s="282" customFormat="1">
      <c r="A1760" s="31"/>
      <c r="B1760" s="31"/>
      <c r="C1760" s="166"/>
      <c r="D1760" s="261"/>
      <c r="E1760" s="261"/>
      <c r="F1760" s="261"/>
      <c r="G1760" s="261"/>
      <c r="H1760" s="261"/>
      <c r="I1760" s="261"/>
      <c r="J1760" s="261"/>
      <c r="K1760" s="261"/>
      <c r="L1760" s="33"/>
      <c r="M1760" s="261"/>
      <c r="N1760" s="638"/>
      <c r="O1760" s="638"/>
      <c r="P1760" s="34"/>
      <c r="Q1760" s="35"/>
      <c r="R1760" s="36"/>
      <c r="S1760" s="37"/>
      <c r="T1760" s="21"/>
      <c r="U1760" s="495"/>
      <c r="V1760" s="38"/>
      <c r="W1760" s="21"/>
      <c r="X1760" s="21"/>
      <c r="Y1760" s="21"/>
      <c r="Z1760" s="779"/>
      <c r="AA1760" s="21"/>
      <c r="AB1760" s="30"/>
      <c r="AC1760" s="30"/>
      <c r="AD1760" s="30"/>
      <c r="AE1760" s="13"/>
      <c r="AF1760" s="13"/>
      <c r="AG1760" s="13"/>
      <c r="AH1760" s="13"/>
      <c r="AI1760" s="13"/>
      <c r="AJ1760" s="13"/>
      <c r="AK1760" s="13"/>
      <c r="AL1760" s="13"/>
      <c r="AM1760" s="13"/>
      <c r="AN1760" s="30"/>
      <c r="AO1760" s="31"/>
      <c r="AP1760" s="39"/>
      <c r="AQ1760" s="39"/>
      <c r="AR1760" s="31"/>
      <c r="AS1760" s="39"/>
      <c r="AT1760" s="39"/>
      <c r="AU1760" s="39"/>
      <c r="AV1760" s="39"/>
      <c r="AW1760" s="39"/>
      <c r="AX1760" s="13"/>
      <c r="AY1760" s="13"/>
      <c r="AZ1760" s="13"/>
      <c r="BA1760" s="13"/>
      <c r="BB1760" s="291"/>
      <c r="BC1760" s="302"/>
      <c r="BI1760" s="287"/>
    </row>
    <row r="1761" spans="1:61" s="282" customFormat="1">
      <c r="A1761" s="31"/>
      <c r="B1761" s="31"/>
      <c r="C1761" s="166"/>
      <c r="D1761" s="261"/>
      <c r="E1761" s="261"/>
      <c r="F1761" s="261"/>
      <c r="G1761" s="261"/>
      <c r="H1761" s="261"/>
      <c r="I1761" s="261"/>
      <c r="J1761" s="261"/>
      <c r="K1761" s="261"/>
      <c r="L1761" s="33"/>
      <c r="M1761" s="261"/>
      <c r="N1761" s="638"/>
      <c r="O1761" s="638"/>
      <c r="P1761" s="34"/>
      <c r="Q1761" s="35"/>
      <c r="R1761" s="36"/>
      <c r="S1761" s="37"/>
      <c r="T1761" s="21"/>
      <c r="U1761" s="495"/>
      <c r="V1761" s="38"/>
      <c r="W1761" s="21"/>
      <c r="X1761" s="21"/>
      <c r="Y1761" s="21"/>
      <c r="Z1761" s="779"/>
      <c r="AA1761" s="21"/>
      <c r="AB1761" s="30"/>
      <c r="AC1761" s="30"/>
      <c r="AD1761" s="30"/>
      <c r="AE1761" s="13"/>
      <c r="AF1761" s="13"/>
      <c r="AG1761" s="13"/>
      <c r="AH1761" s="13"/>
      <c r="AI1761" s="13"/>
      <c r="AJ1761" s="13"/>
      <c r="AK1761" s="13"/>
      <c r="AL1761" s="13"/>
      <c r="AM1761" s="13"/>
      <c r="AN1761" s="30"/>
      <c r="AO1761" s="31"/>
      <c r="AP1761" s="39"/>
      <c r="AQ1761" s="39"/>
      <c r="AR1761" s="31"/>
      <c r="AS1761" s="39"/>
      <c r="AT1761" s="39"/>
      <c r="AU1761" s="39"/>
      <c r="AV1761" s="39"/>
      <c r="AW1761" s="39"/>
      <c r="AX1761" s="13"/>
      <c r="AY1761" s="13"/>
      <c r="AZ1761" s="13"/>
      <c r="BA1761" s="13"/>
      <c r="BB1761" s="291"/>
      <c r="BC1761" s="302"/>
      <c r="BI1761" s="287"/>
    </row>
    <row r="1762" spans="1:61" s="282" customFormat="1">
      <c r="A1762" s="31"/>
      <c r="B1762" s="31"/>
      <c r="C1762" s="166"/>
      <c r="D1762" s="261"/>
      <c r="E1762" s="261"/>
      <c r="F1762" s="261"/>
      <c r="G1762" s="261"/>
      <c r="H1762" s="261"/>
      <c r="I1762" s="261"/>
      <c r="J1762" s="261"/>
      <c r="K1762" s="261"/>
      <c r="L1762" s="33"/>
      <c r="M1762" s="261"/>
      <c r="N1762" s="638"/>
      <c r="O1762" s="638"/>
      <c r="P1762" s="34"/>
      <c r="Q1762" s="35"/>
      <c r="R1762" s="36"/>
      <c r="S1762" s="37"/>
      <c r="T1762" s="21"/>
      <c r="U1762" s="495"/>
      <c r="V1762" s="38"/>
      <c r="W1762" s="21"/>
      <c r="X1762" s="21"/>
      <c r="Y1762" s="21"/>
      <c r="Z1762" s="779"/>
      <c r="AA1762" s="21"/>
      <c r="AB1762" s="30"/>
      <c r="AC1762" s="30"/>
      <c r="AD1762" s="30"/>
      <c r="AE1762" s="13"/>
      <c r="AF1762" s="13"/>
      <c r="AG1762" s="13"/>
      <c r="AH1762" s="13"/>
      <c r="AI1762" s="13"/>
      <c r="AJ1762" s="13"/>
      <c r="AK1762" s="13"/>
      <c r="AL1762" s="13"/>
      <c r="AM1762" s="13"/>
      <c r="AN1762" s="30"/>
      <c r="AO1762" s="31"/>
      <c r="AP1762" s="39"/>
      <c r="AQ1762" s="39"/>
      <c r="AR1762" s="31"/>
      <c r="AS1762" s="39"/>
      <c r="AT1762" s="39"/>
      <c r="AU1762" s="39"/>
      <c r="AV1762" s="39"/>
      <c r="AW1762" s="39"/>
      <c r="AX1762" s="13"/>
      <c r="AY1762" s="13"/>
      <c r="AZ1762" s="13"/>
      <c r="BA1762" s="13"/>
      <c r="BB1762" s="291"/>
      <c r="BC1762" s="302"/>
      <c r="BI1762" s="287"/>
    </row>
    <row r="1763" spans="1:61" s="282" customFormat="1">
      <c r="A1763" s="31"/>
      <c r="B1763" s="31"/>
      <c r="C1763" s="166"/>
      <c r="D1763" s="261"/>
      <c r="E1763" s="261"/>
      <c r="F1763" s="261"/>
      <c r="G1763" s="261"/>
      <c r="H1763" s="261"/>
      <c r="I1763" s="261"/>
      <c r="J1763" s="261"/>
      <c r="K1763" s="261"/>
      <c r="L1763" s="33"/>
      <c r="M1763" s="261"/>
      <c r="N1763" s="638"/>
      <c r="O1763" s="638"/>
      <c r="P1763" s="34"/>
      <c r="Q1763" s="35"/>
      <c r="R1763" s="36"/>
      <c r="S1763" s="37"/>
      <c r="T1763" s="21"/>
      <c r="U1763" s="495"/>
      <c r="V1763" s="38"/>
      <c r="W1763" s="21"/>
      <c r="X1763" s="21"/>
      <c r="Y1763" s="21"/>
      <c r="Z1763" s="779"/>
      <c r="AA1763" s="21"/>
      <c r="AB1763" s="30"/>
      <c r="AC1763" s="30"/>
      <c r="AD1763" s="30"/>
      <c r="AE1763" s="13"/>
      <c r="AF1763" s="13"/>
      <c r="AG1763" s="13"/>
      <c r="AH1763" s="13"/>
      <c r="AI1763" s="13"/>
      <c r="AJ1763" s="13"/>
      <c r="AK1763" s="13"/>
      <c r="AL1763" s="13"/>
      <c r="AM1763" s="13"/>
      <c r="AN1763" s="30"/>
      <c r="AO1763" s="31"/>
      <c r="AP1763" s="39"/>
      <c r="AQ1763" s="39"/>
      <c r="AR1763" s="31"/>
      <c r="AS1763" s="39"/>
      <c r="AT1763" s="39"/>
      <c r="AU1763" s="39"/>
      <c r="AV1763" s="39"/>
      <c r="AW1763" s="39"/>
      <c r="AX1763" s="13"/>
      <c r="AY1763" s="13"/>
      <c r="AZ1763" s="13"/>
      <c r="BA1763" s="13"/>
      <c r="BB1763" s="291"/>
      <c r="BC1763" s="302"/>
      <c r="BI1763" s="287"/>
    </row>
    <row r="1764" spans="1:61" s="282" customFormat="1">
      <c r="A1764" s="31"/>
      <c r="B1764" s="31"/>
      <c r="C1764" s="166"/>
      <c r="D1764" s="261"/>
      <c r="E1764" s="261"/>
      <c r="F1764" s="261"/>
      <c r="G1764" s="261"/>
      <c r="H1764" s="261"/>
      <c r="I1764" s="261"/>
      <c r="J1764" s="261"/>
      <c r="K1764" s="261"/>
      <c r="L1764" s="33"/>
      <c r="M1764" s="261"/>
      <c r="N1764" s="638"/>
      <c r="O1764" s="638"/>
      <c r="P1764" s="34"/>
      <c r="Q1764" s="35"/>
      <c r="R1764" s="36"/>
      <c r="S1764" s="37"/>
      <c r="T1764" s="21"/>
      <c r="U1764" s="495"/>
      <c r="V1764" s="38"/>
      <c r="W1764" s="21"/>
      <c r="X1764" s="21"/>
      <c r="Y1764" s="21"/>
      <c r="Z1764" s="779"/>
      <c r="AA1764" s="21"/>
      <c r="AB1764" s="30"/>
      <c r="AC1764" s="30"/>
      <c r="AD1764" s="30"/>
      <c r="AE1764" s="13"/>
      <c r="AF1764" s="13"/>
      <c r="AG1764" s="13"/>
      <c r="AH1764" s="13"/>
      <c r="AI1764" s="13"/>
      <c r="AJ1764" s="13"/>
      <c r="AK1764" s="13"/>
      <c r="AL1764" s="13"/>
      <c r="AM1764" s="13"/>
      <c r="AN1764" s="30"/>
      <c r="AO1764" s="31"/>
      <c r="AP1764" s="39"/>
      <c r="AQ1764" s="39"/>
      <c r="AR1764" s="31"/>
      <c r="AS1764" s="39"/>
      <c r="AT1764" s="39"/>
      <c r="AU1764" s="39"/>
      <c r="AV1764" s="39"/>
      <c r="AW1764" s="39"/>
      <c r="AX1764" s="13"/>
      <c r="AY1764" s="13"/>
      <c r="AZ1764" s="13"/>
      <c r="BA1764" s="13"/>
      <c r="BB1764" s="291"/>
      <c r="BC1764" s="302"/>
      <c r="BI1764" s="287"/>
    </row>
    <row r="1765" spans="1:61" s="282" customFormat="1">
      <c r="A1765" s="31"/>
      <c r="B1765" s="31"/>
      <c r="C1765" s="166"/>
      <c r="D1765" s="261"/>
      <c r="E1765" s="261"/>
      <c r="F1765" s="261"/>
      <c r="G1765" s="261"/>
      <c r="H1765" s="261"/>
      <c r="I1765" s="261"/>
      <c r="J1765" s="261"/>
      <c r="K1765" s="261"/>
      <c r="L1765" s="33"/>
      <c r="M1765" s="261"/>
      <c r="N1765" s="638"/>
      <c r="O1765" s="638"/>
      <c r="P1765" s="34"/>
      <c r="Q1765" s="35"/>
      <c r="R1765" s="36"/>
      <c r="S1765" s="37"/>
      <c r="T1765" s="21"/>
      <c r="U1765" s="495"/>
      <c r="V1765" s="38"/>
      <c r="W1765" s="21"/>
      <c r="X1765" s="21"/>
      <c r="Y1765" s="21"/>
      <c r="Z1765" s="779"/>
      <c r="AA1765" s="21"/>
      <c r="AB1765" s="30"/>
      <c r="AC1765" s="30"/>
      <c r="AD1765" s="30"/>
      <c r="AE1765" s="13"/>
      <c r="AF1765" s="13"/>
      <c r="AG1765" s="13"/>
      <c r="AH1765" s="13"/>
      <c r="AI1765" s="13"/>
      <c r="AJ1765" s="13"/>
      <c r="AK1765" s="13"/>
      <c r="AL1765" s="13"/>
      <c r="AM1765" s="13"/>
      <c r="AN1765" s="30"/>
      <c r="AO1765" s="31"/>
      <c r="AP1765" s="39"/>
      <c r="AQ1765" s="39"/>
      <c r="AR1765" s="31"/>
      <c r="AS1765" s="39"/>
      <c r="AT1765" s="39"/>
      <c r="AU1765" s="39"/>
      <c r="AV1765" s="39"/>
      <c r="AW1765" s="39"/>
      <c r="AX1765" s="13"/>
      <c r="AY1765" s="13"/>
      <c r="AZ1765" s="13"/>
      <c r="BA1765" s="13"/>
      <c r="BB1765" s="291"/>
      <c r="BC1765" s="302"/>
      <c r="BI1765" s="287"/>
    </row>
    <row r="1766" spans="1:61" s="282" customFormat="1">
      <c r="A1766" s="31"/>
      <c r="B1766" s="31"/>
      <c r="C1766" s="166"/>
      <c r="D1766" s="261"/>
      <c r="E1766" s="261"/>
      <c r="F1766" s="261"/>
      <c r="G1766" s="261"/>
      <c r="H1766" s="261"/>
      <c r="I1766" s="261"/>
      <c r="J1766" s="261"/>
      <c r="K1766" s="261"/>
      <c r="L1766" s="33"/>
      <c r="M1766" s="261"/>
      <c r="N1766" s="638"/>
      <c r="O1766" s="638"/>
      <c r="P1766" s="34"/>
      <c r="Q1766" s="35"/>
      <c r="R1766" s="36"/>
      <c r="S1766" s="37"/>
      <c r="T1766" s="21"/>
      <c r="U1766" s="495"/>
      <c r="V1766" s="38"/>
      <c r="W1766" s="21"/>
      <c r="X1766" s="21"/>
      <c r="Y1766" s="21"/>
      <c r="Z1766" s="779"/>
      <c r="AA1766" s="21"/>
      <c r="AB1766" s="30"/>
      <c r="AC1766" s="30"/>
      <c r="AD1766" s="30"/>
      <c r="AE1766" s="13"/>
      <c r="AF1766" s="13"/>
      <c r="AG1766" s="13"/>
      <c r="AH1766" s="13"/>
      <c r="AI1766" s="13"/>
      <c r="AJ1766" s="13"/>
      <c r="AK1766" s="13"/>
      <c r="AL1766" s="13"/>
      <c r="AM1766" s="13"/>
      <c r="AN1766" s="30"/>
      <c r="AO1766" s="31"/>
      <c r="AP1766" s="39"/>
      <c r="AQ1766" s="39"/>
      <c r="AR1766" s="31"/>
      <c r="AS1766" s="39"/>
      <c r="AT1766" s="39"/>
      <c r="AU1766" s="39"/>
      <c r="AV1766" s="39"/>
      <c r="AW1766" s="39"/>
      <c r="AX1766" s="13"/>
      <c r="AY1766" s="13"/>
      <c r="AZ1766" s="13"/>
      <c r="BA1766" s="13"/>
      <c r="BB1766" s="291"/>
      <c r="BC1766" s="302"/>
      <c r="BI1766" s="287"/>
    </row>
    <row r="1767" spans="1:61" s="282" customFormat="1">
      <c r="A1767" s="31"/>
      <c r="B1767" s="31"/>
      <c r="C1767" s="166"/>
      <c r="D1767" s="261"/>
      <c r="E1767" s="261"/>
      <c r="F1767" s="261"/>
      <c r="G1767" s="261"/>
      <c r="H1767" s="261"/>
      <c r="I1767" s="261"/>
      <c r="J1767" s="261"/>
      <c r="K1767" s="261"/>
      <c r="L1767" s="33"/>
      <c r="M1767" s="261"/>
      <c r="N1767" s="638"/>
      <c r="O1767" s="638"/>
      <c r="P1767" s="34"/>
      <c r="Q1767" s="35"/>
      <c r="R1767" s="36"/>
      <c r="S1767" s="37"/>
      <c r="T1767" s="21"/>
      <c r="U1767" s="495"/>
      <c r="V1767" s="38"/>
      <c r="W1767" s="21"/>
      <c r="X1767" s="21"/>
      <c r="Y1767" s="21"/>
      <c r="Z1767" s="779"/>
      <c r="AA1767" s="21"/>
      <c r="AB1767" s="30"/>
      <c r="AC1767" s="30"/>
      <c r="AD1767" s="30"/>
      <c r="AE1767" s="13"/>
      <c r="AF1767" s="13"/>
      <c r="AG1767" s="13"/>
      <c r="AH1767" s="13"/>
      <c r="AI1767" s="13"/>
      <c r="AJ1767" s="13"/>
      <c r="AK1767" s="13"/>
      <c r="AL1767" s="13"/>
      <c r="AM1767" s="13"/>
      <c r="AN1767" s="30"/>
      <c r="AO1767" s="31"/>
      <c r="AP1767" s="39"/>
      <c r="AQ1767" s="39"/>
      <c r="AR1767" s="31"/>
      <c r="AS1767" s="39"/>
      <c r="AT1767" s="39"/>
      <c r="AU1767" s="39"/>
      <c r="AV1767" s="39"/>
      <c r="AW1767" s="39"/>
      <c r="AX1767" s="13"/>
      <c r="AY1767" s="13"/>
      <c r="AZ1767" s="13"/>
      <c r="BA1767" s="13"/>
      <c r="BB1767" s="291"/>
      <c r="BC1767" s="302"/>
      <c r="BI1767" s="287"/>
    </row>
    <row r="1768" spans="1:61" s="282" customFormat="1">
      <c r="A1768" s="31"/>
      <c r="B1768" s="31"/>
      <c r="C1768" s="166"/>
      <c r="D1768" s="261"/>
      <c r="E1768" s="261"/>
      <c r="F1768" s="261"/>
      <c r="G1768" s="261"/>
      <c r="H1768" s="261"/>
      <c r="I1768" s="261"/>
      <c r="J1768" s="261"/>
      <c r="K1768" s="261"/>
      <c r="L1768" s="33"/>
      <c r="M1768" s="261"/>
      <c r="N1768" s="638"/>
      <c r="O1768" s="638"/>
      <c r="P1768" s="34"/>
      <c r="Q1768" s="35"/>
      <c r="R1768" s="36"/>
      <c r="S1768" s="37"/>
      <c r="T1768" s="21"/>
      <c r="U1768" s="495"/>
      <c r="V1768" s="38"/>
      <c r="W1768" s="21"/>
      <c r="X1768" s="21"/>
      <c r="Y1768" s="21"/>
      <c r="Z1768" s="779"/>
      <c r="AA1768" s="21"/>
      <c r="AB1768" s="30"/>
      <c r="AC1768" s="30"/>
      <c r="AD1768" s="30"/>
      <c r="AE1768" s="13"/>
      <c r="AF1768" s="13"/>
      <c r="AG1768" s="13"/>
      <c r="AH1768" s="13"/>
      <c r="AI1768" s="13"/>
      <c r="AJ1768" s="13"/>
      <c r="AK1768" s="13"/>
      <c r="AL1768" s="13"/>
      <c r="AM1768" s="13"/>
      <c r="AN1768" s="30"/>
      <c r="AO1768" s="31"/>
      <c r="AP1768" s="39"/>
      <c r="AQ1768" s="39"/>
      <c r="AR1768" s="31"/>
      <c r="AS1768" s="39"/>
      <c r="AT1768" s="39"/>
      <c r="AU1768" s="39"/>
      <c r="AV1768" s="39"/>
      <c r="AW1768" s="39"/>
      <c r="AX1768" s="13"/>
      <c r="AY1768" s="13"/>
      <c r="AZ1768" s="13"/>
      <c r="BA1768" s="13"/>
      <c r="BB1768" s="291"/>
      <c r="BC1768" s="302"/>
      <c r="BI1768" s="287"/>
    </row>
    <row r="1769" spans="1:61" s="282" customFormat="1">
      <c r="A1769" s="31"/>
      <c r="B1769" s="31"/>
      <c r="C1769" s="166"/>
      <c r="D1769" s="261"/>
      <c r="E1769" s="261"/>
      <c r="F1769" s="261"/>
      <c r="G1769" s="261"/>
      <c r="H1769" s="261"/>
      <c r="I1769" s="261"/>
      <c r="J1769" s="261"/>
      <c r="K1769" s="261"/>
      <c r="L1769" s="33"/>
      <c r="M1769" s="261"/>
      <c r="N1769" s="638"/>
      <c r="O1769" s="638"/>
      <c r="P1769" s="34"/>
      <c r="Q1769" s="35"/>
      <c r="R1769" s="36"/>
      <c r="S1769" s="37"/>
      <c r="T1769" s="21"/>
      <c r="U1769" s="495"/>
      <c r="V1769" s="38"/>
      <c r="W1769" s="21"/>
      <c r="X1769" s="21"/>
      <c r="Y1769" s="21"/>
      <c r="Z1769" s="779"/>
      <c r="AA1769" s="21"/>
      <c r="AB1769" s="30"/>
      <c r="AC1769" s="30"/>
      <c r="AD1769" s="30"/>
      <c r="AE1769" s="13"/>
      <c r="AF1769" s="13"/>
      <c r="AG1769" s="13"/>
      <c r="AH1769" s="13"/>
      <c r="AI1769" s="13"/>
      <c r="AJ1769" s="13"/>
      <c r="AK1769" s="13"/>
      <c r="AL1769" s="13"/>
      <c r="AM1769" s="13"/>
      <c r="AN1769" s="30"/>
      <c r="AO1769" s="31"/>
      <c r="AP1769" s="39"/>
      <c r="AQ1769" s="39"/>
      <c r="AR1769" s="31"/>
      <c r="AS1769" s="39"/>
      <c r="AT1769" s="39"/>
      <c r="AU1769" s="39"/>
      <c r="AV1769" s="39"/>
      <c r="AW1769" s="39"/>
      <c r="AX1769" s="13"/>
      <c r="AY1769" s="13"/>
      <c r="AZ1769" s="13"/>
      <c r="BA1769" s="13"/>
      <c r="BB1769" s="291"/>
      <c r="BC1769" s="302"/>
      <c r="BI1769" s="287"/>
    </row>
    <row r="1770" spans="1:61" s="282" customFormat="1">
      <c r="A1770" s="31"/>
      <c r="B1770" s="31"/>
      <c r="C1770" s="166"/>
      <c r="D1770" s="261"/>
      <c r="E1770" s="261"/>
      <c r="F1770" s="261"/>
      <c r="G1770" s="261"/>
      <c r="H1770" s="261"/>
      <c r="I1770" s="261"/>
      <c r="J1770" s="261"/>
      <c r="K1770" s="261"/>
      <c r="L1770" s="33"/>
      <c r="M1770" s="261"/>
      <c r="N1770" s="638"/>
      <c r="O1770" s="638"/>
      <c r="P1770" s="34"/>
      <c r="Q1770" s="35"/>
      <c r="R1770" s="36"/>
      <c r="S1770" s="37"/>
      <c r="T1770" s="21"/>
      <c r="U1770" s="495"/>
      <c r="V1770" s="38"/>
      <c r="W1770" s="21"/>
      <c r="X1770" s="21"/>
      <c r="Y1770" s="21"/>
      <c r="Z1770" s="779"/>
      <c r="AA1770" s="21"/>
      <c r="AB1770" s="30"/>
      <c r="AC1770" s="30"/>
      <c r="AD1770" s="30"/>
      <c r="AE1770" s="13"/>
      <c r="AF1770" s="13"/>
      <c r="AG1770" s="13"/>
      <c r="AH1770" s="13"/>
      <c r="AI1770" s="13"/>
      <c r="AJ1770" s="13"/>
      <c r="AK1770" s="13"/>
      <c r="AL1770" s="13"/>
      <c r="AM1770" s="13"/>
      <c r="AN1770" s="30"/>
      <c r="AO1770" s="31"/>
      <c r="AP1770" s="39"/>
      <c r="AQ1770" s="39"/>
      <c r="AR1770" s="31"/>
      <c r="AS1770" s="39"/>
      <c r="AT1770" s="39"/>
      <c r="AU1770" s="39"/>
      <c r="AV1770" s="39"/>
      <c r="AW1770" s="39"/>
      <c r="AX1770" s="13"/>
      <c r="AY1770" s="13"/>
      <c r="AZ1770" s="13"/>
      <c r="BA1770" s="13"/>
      <c r="BB1770" s="291"/>
      <c r="BC1770" s="302"/>
      <c r="BI1770" s="287"/>
    </row>
    <row r="1771" spans="1:61" s="282" customFormat="1">
      <c r="A1771" s="31"/>
      <c r="B1771" s="31"/>
      <c r="C1771" s="166"/>
      <c r="D1771" s="261"/>
      <c r="E1771" s="261"/>
      <c r="F1771" s="261"/>
      <c r="G1771" s="261"/>
      <c r="H1771" s="261"/>
      <c r="I1771" s="261"/>
      <c r="J1771" s="261"/>
      <c r="K1771" s="261"/>
      <c r="L1771" s="33"/>
      <c r="M1771" s="261"/>
      <c r="N1771" s="638"/>
      <c r="O1771" s="638"/>
      <c r="P1771" s="34"/>
      <c r="Q1771" s="35"/>
      <c r="R1771" s="36"/>
      <c r="S1771" s="37"/>
      <c r="T1771" s="21"/>
      <c r="U1771" s="495"/>
      <c r="V1771" s="38"/>
      <c r="W1771" s="21"/>
      <c r="X1771" s="21"/>
      <c r="Y1771" s="21"/>
      <c r="Z1771" s="779"/>
      <c r="AA1771" s="21"/>
      <c r="AB1771" s="30"/>
      <c r="AC1771" s="30"/>
      <c r="AD1771" s="30"/>
      <c r="AE1771" s="13"/>
      <c r="AF1771" s="13"/>
      <c r="AG1771" s="13"/>
      <c r="AH1771" s="13"/>
      <c r="AI1771" s="13"/>
      <c r="AJ1771" s="13"/>
      <c r="AK1771" s="13"/>
      <c r="AL1771" s="13"/>
      <c r="AM1771" s="13"/>
      <c r="AN1771" s="30"/>
      <c r="AO1771" s="31"/>
      <c r="AP1771" s="39"/>
      <c r="AQ1771" s="39"/>
      <c r="AR1771" s="31"/>
      <c r="AS1771" s="39"/>
      <c r="AT1771" s="39"/>
      <c r="AU1771" s="39"/>
      <c r="AV1771" s="39"/>
      <c r="AW1771" s="39"/>
      <c r="AX1771" s="13"/>
      <c r="AY1771" s="13"/>
      <c r="AZ1771" s="13"/>
      <c r="BA1771" s="13"/>
      <c r="BB1771" s="291"/>
      <c r="BC1771" s="302"/>
      <c r="BI1771" s="287"/>
    </row>
    <row r="1772" spans="1:61" s="282" customFormat="1">
      <c r="A1772" s="31"/>
      <c r="B1772" s="31"/>
      <c r="C1772" s="166"/>
      <c r="D1772" s="261"/>
      <c r="E1772" s="261"/>
      <c r="F1772" s="261"/>
      <c r="G1772" s="261"/>
      <c r="H1772" s="261"/>
      <c r="I1772" s="261"/>
      <c r="J1772" s="261"/>
      <c r="K1772" s="261"/>
      <c r="L1772" s="33"/>
      <c r="M1772" s="261"/>
      <c r="N1772" s="638"/>
      <c r="O1772" s="638"/>
      <c r="P1772" s="34"/>
      <c r="Q1772" s="35"/>
      <c r="R1772" s="36"/>
      <c r="S1772" s="37"/>
      <c r="T1772" s="21"/>
      <c r="U1772" s="495"/>
      <c r="V1772" s="38"/>
      <c r="W1772" s="21"/>
      <c r="X1772" s="21"/>
      <c r="Y1772" s="21"/>
      <c r="Z1772" s="779"/>
      <c r="AA1772" s="21"/>
      <c r="AB1772" s="30"/>
      <c r="AC1772" s="30"/>
      <c r="AD1772" s="30"/>
      <c r="AE1772" s="13"/>
      <c r="AF1772" s="13"/>
      <c r="AG1772" s="13"/>
      <c r="AH1772" s="13"/>
      <c r="AI1772" s="13"/>
      <c r="AJ1772" s="13"/>
      <c r="AK1772" s="13"/>
      <c r="AL1772" s="13"/>
      <c r="AM1772" s="13"/>
      <c r="AN1772" s="30"/>
      <c r="AO1772" s="31"/>
      <c r="AP1772" s="39"/>
      <c r="AQ1772" s="39"/>
      <c r="AR1772" s="31"/>
      <c r="AS1772" s="39"/>
      <c r="AT1772" s="39"/>
      <c r="AU1772" s="39"/>
      <c r="AV1772" s="39"/>
      <c r="AW1772" s="39"/>
      <c r="AX1772" s="13"/>
      <c r="AY1772" s="13"/>
      <c r="AZ1772" s="13"/>
      <c r="BA1772" s="13"/>
      <c r="BB1772" s="291"/>
      <c r="BC1772" s="302"/>
      <c r="BI1772" s="287"/>
    </row>
    <row r="1773" spans="1:61" s="282" customFormat="1">
      <c r="A1773" s="31"/>
      <c r="B1773" s="31"/>
      <c r="C1773" s="166"/>
      <c r="D1773" s="261"/>
      <c r="E1773" s="261"/>
      <c r="F1773" s="261"/>
      <c r="G1773" s="261"/>
      <c r="H1773" s="261"/>
      <c r="I1773" s="261"/>
      <c r="J1773" s="261"/>
      <c r="K1773" s="261"/>
      <c r="L1773" s="33"/>
      <c r="M1773" s="261"/>
      <c r="N1773" s="638"/>
      <c r="O1773" s="638"/>
      <c r="P1773" s="34"/>
      <c r="Q1773" s="35"/>
      <c r="R1773" s="36"/>
      <c r="S1773" s="37"/>
      <c r="T1773" s="21"/>
      <c r="U1773" s="495"/>
      <c r="V1773" s="38"/>
      <c r="W1773" s="21"/>
      <c r="X1773" s="21"/>
      <c r="Y1773" s="21"/>
      <c r="Z1773" s="779"/>
      <c r="AA1773" s="21"/>
      <c r="AB1773" s="30"/>
      <c r="AC1773" s="30"/>
      <c r="AD1773" s="30"/>
      <c r="AE1773" s="13"/>
      <c r="AF1773" s="13"/>
      <c r="AG1773" s="13"/>
      <c r="AH1773" s="13"/>
      <c r="AI1773" s="13"/>
      <c r="AJ1773" s="13"/>
      <c r="AK1773" s="13"/>
      <c r="AL1773" s="13"/>
      <c r="AM1773" s="13"/>
      <c r="AN1773" s="30"/>
      <c r="AO1773" s="31"/>
      <c r="AP1773" s="39"/>
      <c r="AQ1773" s="39"/>
      <c r="AR1773" s="31"/>
      <c r="AS1773" s="39"/>
      <c r="AT1773" s="39"/>
      <c r="AU1773" s="39"/>
      <c r="AV1773" s="39"/>
      <c r="AW1773" s="39"/>
      <c r="AX1773" s="13"/>
      <c r="AY1773" s="13"/>
      <c r="AZ1773" s="13"/>
      <c r="BA1773" s="13"/>
      <c r="BB1773" s="291"/>
      <c r="BC1773" s="302"/>
      <c r="BI1773" s="287"/>
    </row>
    <row r="1774" spans="1:61" s="282" customFormat="1">
      <c r="A1774" s="31"/>
      <c r="B1774" s="31"/>
      <c r="C1774" s="166"/>
      <c r="D1774" s="261"/>
      <c r="E1774" s="261"/>
      <c r="F1774" s="261"/>
      <c r="G1774" s="261"/>
      <c r="H1774" s="261"/>
      <c r="I1774" s="261"/>
      <c r="J1774" s="261"/>
      <c r="K1774" s="261"/>
      <c r="L1774" s="33"/>
      <c r="M1774" s="261"/>
      <c r="N1774" s="638"/>
      <c r="O1774" s="638"/>
      <c r="P1774" s="34"/>
      <c r="Q1774" s="35"/>
      <c r="R1774" s="36"/>
      <c r="S1774" s="37"/>
      <c r="T1774" s="21"/>
      <c r="U1774" s="495"/>
      <c r="V1774" s="38"/>
      <c r="W1774" s="21"/>
      <c r="X1774" s="21"/>
      <c r="Y1774" s="21"/>
      <c r="Z1774" s="779"/>
      <c r="AA1774" s="21"/>
      <c r="AB1774" s="30"/>
      <c r="AC1774" s="30"/>
      <c r="AD1774" s="30"/>
      <c r="AE1774" s="13"/>
      <c r="AF1774" s="13"/>
      <c r="AG1774" s="13"/>
      <c r="AH1774" s="13"/>
      <c r="AI1774" s="13"/>
      <c r="AJ1774" s="13"/>
      <c r="AK1774" s="13"/>
      <c r="AL1774" s="13"/>
      <c r="AM1774" s="13"/>
      <c r="AN1774" s="30"/>
      <c r="AO1774" s="31"/>
      <c r="AP1774" s="39"/>
      <c r="AQ1774" s="39"/>
      <c r="AR1774" s="31"/>
      <c r="AS1774" s="39"/>
      <c r="AT1774" s="39"/>
      <c r="AU1774" s="39"/>
      <c r="AV1774" s="39"/>
      <c r="AW1774" s="39"/>
      <c r="AX1774" s="13"/>
      <c r="AY1774" s="13"/>
      <c r="AZ1774" s="13"/>
      <c r="BA1774" s="13"/>
      <c r="BB1774" s="291"/>
      <c r="BC1774" s="302"/>
      <c r="BI1774" s="287"/>
    </row>
    <row r="1775" spans="1:61" s="282" customFormat="1">
      <c r="A1775" s="31"/>
      <c r="B1775" s="31"/>
      <c r="C1775" s="166"/>
      <c r="D1775" s="261"/>
      <c r="E1775" s="261"/>
      <c r="F1775" s="261"/>
      <c r="G1775" s="261"/>
      <c r="H1775" s="261"/>
      <c r="I1775" s="261"/>
      <c r="J1775" s="261"/>
      <c r="K1775" s="261"/>
      <c r="L1775" s="33"/>
      <c r="M1775" s="261"/>
      <c r="N1775" s="638"/>
      <c r="O1775" s="638"/>
      <c r="P1775" s="34"/>
      <c r="Q1775" s="35"/>
      <c r="R1775" s="36"/>
      <c r="S1775" s="37"/>
      <c r="T1775" s="21"/>
      <c r="U1775" s="495"/>
      <c r="V1775" s="38"/>
      <c r="W1775" s="21"/>
      <c r="X1775" s="21"/>
      <c r="Y1775" s="21"/>
      <c r="Z1775" s="779"/>
      <c r="AA1775" s="21"/>
      <c r="AB1775" s="30"/>
      <c r="AC1775" s="30"/>
      <c r="AD1775" s="30"/>
      <c r="AE1775" s="13"/>
      <c r="AF1775" s="13"/>
      <c r="AG1775" s="13"/>
      <c r="AH1775" s="13"/>
      <c r="AI1775" s="13"/>
      <c r="AJ1775" s="13"/>
      <c r="AK1775" s="13"/>
      <c r="AL1775" s="13"/>
      <c r="AM1775" s="13"/>
      <c r="AN1775" s="30"/>
      <c r="AO1775" s="31"/>
      <c r="AP1775" s="39"/>
      <c r="AQ1775" s="39"/>
      <c r="AR1775" s="31"/>
      <c r="AS1775" s="39"/>
      <c r="AT1775" s="39"/>
      <c r="AU1775" s="39"/>
      <c r="AV1775" s="39"/>
      <c r="AW1775" s="39"/>
      <c r="AX1775" s="13"/>
      <c r="AY1775" s="13"/>
      <c r="AZ1775" s="13"/>
      <c r="BA1775" s="13"/>
      <c r="BB1775" s="291"/>
      <c r="BC1775" s="302"/>
      <c r="BI1775" s="287"/>
    </row>
    <row r="1776" spans="1:61" s="282" customFormat="1">
      <c r="A1776" s="31"/>
      <c r="B1776" s="31"/>
      <c r="C1776" s="166"/>
      <c r="D1776" s="261"/>
      <c r="E1776" s="261"/>
      <c r="F1776" s="261"/>
      <c r="G1776" s="261"/>
      <c r="H1776" s="261"/>
      <c r="I1776" s="261"/>
      <c r="J1776" s="261"/>
      <c r="K1776" s="261"/>
      <c r="L1776" s="33"/>
      <c r="M1776" s="261"/>
      <c r="N1776" s="638"/>
      <c r="O1776" s="638"/>
      <c r="P1776" s="34"/>
      <c r="Q1776" s="35"/>
      <c r="R1776" s="36"/>
      <c r="S1776" s="37"/>
      <c r="T1776" s="21"/>
      <c r="U1776" s="495"/>
      <c r="V1776" s="38"/>
      <c r="W1776" s="21"/>
      <c r="X1776" s="21"/>
      <c r="Y1776" s="21"/>
      <c r="Z1776" s="779"/>
      <c r="AA1776" s="21"/>
      <c r="AB1776" s="30"/>
      <c r="AC1776" s="30"/>
      <c r="AD1776" s="30"/>
      <c r="AE1776" s="13"/>
      <c r="AF1776" s="13"/>
      <c r="AG1776" s="13"/>
      <c r="AH1776" s="13"/>
      <c r="AI1776" s="13"/>
      <c r="AJ1776" s="13"/>
      <c r="AK1776" s="13"/>
      <c r="AL1776" s="13"/>
      <c r="AM1776" s="13"/>
      <c r="AN1776" s="30"/>
      <c r="AO1776" s="31"/>
      <c r="AP1776" s="39"/>
      <c r="AQ1776" s="39"/>
      <c r="AR1776" s="31"/>
      <c r="AS1776" s="39"/>
      <c r="AT1776" s="39"/>
      <c r="AU1776" s="39"/>
      <c r="AV1776" s="39"/>
      <c r="AW1776" s="39"/>
      <c r="AX1776" s="13"/>
      <c r="AY1776" s="13"/>
      <c r="AZ1776" s="13"/>
      <c r="BA1776" s="13"/>
      <c r="BB1776" s="291"/>
      <c r="BC1776" s="302"/>
      <c r="BI1776" s="287"/>
    </row>
    <row r="1777" spans="1:61" s="282" customFormat="1">
      <c r="A1777" s="31"/>
      <c r="B1777" s="31"/>
      <c r="C1777" s="166"/>
      <c r="D1777" s="261"/>
      <c r="E1777" s="261"/>
      <c r="F1777" s="261"/>
      <c r="G1777" s="261"/>
      <c r="H1777" s="261"/>
      <c r="I1777" s="261"/>
      <c r="J1777" s="261"/>
      <c r="K1777" s="261"/>
      <c r="L1777" s="33"/>
      <c r="M1777" s="261"/>
      <c r="N1777" s="638"/>
      <c r="O1777" s="638"/>
      <c r="P1777" s="34"/>
      <c r="Q1777" s="35"/>
      <c r="R1777" s="36"/>
      <c r="S1777" s="37"/>
      <c r="T1777" s="21"/>
      <c r="U1777" s="495"/>
      <c r="V1777" s="38"/>
      <c r="W1777" s="21"/>
      <c r="X1777" s="21"/>
      <c r="Y1777" s="21"/>
      <c r="Z1777" s="779"/>
      <c r="AA1777" s="21"/>
      <c r="AB1777" s="30"/>
      <c r="AC1777" s="30"/>
      <c r="AD1777" s="30"/>
      <c r="AE1777" s="13"/>
      <c r="AF1777" s="13"/>
      <c r="AG1777" s="13"/>
      <c r="AH1777" s="13"/>
      <c r="AI1777" s="13"/>
      <c r="AJ1777" s="13"/>
      <c r="AK1777" s="13"/>
      <c r="AL1777" s="13"/>
      <c r="AM1777" s="13"/>
      <c r="AN1777" s="30"/>
      <c r="AO1777" s="31"/>
      <c r="AP1777" s="39"/>
      <c r="AQ1777" s="39"/>
      <c r="AR1777" s="31"/>
      <c r="AS1777" s="39"/>
      <c r="AT1777" s="39"/>
      <c r="AU1777" s="39"/>
      <c r="AV1777" s="39"/>
      <c r="AW1777" s="39"/>
      <c r="AX1777" s="13"/>
      <c r="AY1777" s="13"/>
      <c r="AZ1777" s="13"/>
      <c r="BA1777" s="13"/>
      <c r="BB1777" s="291"/>
      <c r="BC1777" s="302"/>
      <c r="BI1777" s="287"/>
    </row>
    <row r="1778" spans="1:61" s="282" customFormat="1">
      <c r="A1778" s="31"/>
      <c r="B1778" s="31"/>
      <c r="C1778" s="166"/>
      <c r="D1778" s="261"/>
      <c r="E1778" s="261"/>
      <c r="F1778" s="261"/>
      <c r="G1778" s="261"/>
      <c r="H1778" s="261"/>
      <c r="I1778" s="261"/>
      <c r="J1778" s="261"/>
      <c r="K1778" s="261"/>
      <c r="L1778" s="33"/>
      <c r="M1778" s="261"/>
      <c r="N1778" s="638"/>
      <c r="O1778" s="638"/>
      <c r="P1778" s="34"/>
      <c r="Q1778" s="35"/>
      <c r="R1778" s="36"/>
      <c r="S1778" s="37"/>
      <c r="T1778" s="21"/>
      <c r="U1778" s="495"/>
      <c r="V1778" s="38"/>
      <c r="W1778" s="21"/>
      <c r="X1778" s="21"/>
      <c r="Y1778" s="21"/>
      <c r="Z1778" s="779"/>
      <c r="AA1778" s="21"/>
      <c r="AB1778" s="30"/>
      <c r="AC1778" s="30"/>
      <c r="AD1778" s="30"/>
      <c r="AE1778" s="13"/>
      <c r="AF1778" s="13"/>
      <c r="AG1778" s="13"/>
      <c r="AH1778" s="13"/>
      <c r="AI1778" s="13"/>
      <c r="AJ1778" s="13"/>
      <c r="AK1778" s="13"/>
      <c r="AL1778" s="13"/>
      <c r="AM1778" s="13"/>
      <c r="AN1778" s="30"/>
      <c r="AO1778" s="31"/>
      <c r="AP1778" s="39"/>
      <c r="AQ1778" s="39"/>
      <c r="AR1778" s="31"/>
      <c r="AS1778" s="39"/>
      <c r="AT1778" s="39"/>
      <c r="AU1778" s="39"/>
      <c r="AV1778" s="39"/>
      <c r="AW1778" s="39"/>
      <c r="AX1778" s="13"/>
      <c r="AY1778" s="13"/>
      <c r="AZ1778" s="13"/>
      <c r="BA1778" s="13"/>
      <c r="BB1778" s="291"/>
      <c r="BC1778" s="302"/>
      <c r="BI1778" s="287"/>
    </row>
    <row r="1779" spans="1:61" s="282" customFormat="1">
      <c r="A1779" s="31"/>
      <c r="B1779" s="31"/>
      <c r="C1779" s="166"/>
      <c r="D1779" s="261"/>
      <c r="E1779" s="261"/>
      <c r="F1779" s="261"/>
      <c r="G1779" s="261"/>
      <c r="H1779" s="261"/>
      <c r="I1779" s="261"/>
      <c r="J1779" s="261"/>
      <c r="K1779" s="261"/>
      <c r="L1779" s="33"/>
      <c r="M1779" s="261"/>
      <c r="N1779" s="638"/>
      <c r="O1779" s="638"/>
      <c r="P1779" s="34"/>
      <c r="Q1779" s="35"/>
      <c r="R1779" s="36"/>
      <c r="S1779" s="37"/>
      <c r="T1779" s="21"/>
      <c r="U1779" s="495"/>
      <c r="V1779" s="38"/>
      <c r="W1779" s="21"/>
      <c r="X1779" s="21"/>
      <c r="Y1779" s="21"/>
      <c r="Z1779" s="779"/>
      <c r="AA1779" s="21"/>
      <c r="AB1779" s="30"/>
      <c r="AC1779" s="30"/>
      <c r="AD1779" s="30"/>
      <c r="AE1779" s="13"/>
      <c r="AF1779" s="13"/>
      <c r="AG1779" s="13"/>
      <c r="AH1779" s="13"/>
      <c r="AI1779" s="13"/>
      <c r="AJ1779" s="13"/>
      <c r="AK1779" s="13"/>
      <c r="AL1779" s="13"/>
      <c r="AM1779" s="13"/>
      <c r="AN1779" s="30"/>
      <c r="AO1779" s="31"/>
      <c r="AP1779" s="39"/>
      <c r="AQ1779" s="39"/>
      <c r="AR1779" s="31"/>
      <c r="AS1779" s="39"/>
      <c r="AT1779" s="39"/>
      <c r="AU1779" s="39"/>
      <c r="AV1779" s="39"/>
      <c r="AW1779" s="39"/>
      <c r="AX1779" s="13"/>
      <c r="AY1779" s="13"/>
      <c r="AZ1779" s="13"/>
      <c r="BA1779" s="13"/>
      <c r="BB1779" s="291"/>
      <c r="BC1779" s="302"/>
      <c r="BI1779" s="287"/>
    </row>
    <row r="1780" spans="1:61" s="282" customFormat="1">
      <c r="A1780" s="31"/>
      <c r="B1780" s="31"/>
      <c r="C1780" s="166"/>
      <c r="D1780" s="261"/>
      <c r="E1780" s="261"/>
      <c r="F1780" s="261"/>
      <c r="G1780" s="261"/>
      <c r="H1780" s="261"/>
      <c r="I1780" s="261"/>
      <c r="J1780" s="261"/>
      <c r="K1780" s="261"/>
      <c r="L1780" s="33"/>
      <c r="M1780" s="261"/>
      <c r="N1780" s="638"/>
      <c r="O1780" s="638"/>
      <c r="P1780" s="34"/>
      <c r="Q1780" s="35"/>
      <c r="R1780" s="36"/>
      <c r="S1780" s="37"/>
      <c r="T1780" s="21"/>
      <c r="U1780" s="495"/>
      <c r="V1780" s="38"/>
      <c r="W1780" s="21"/>
      <c r="X1780" s="21"/>
      <c r="Y1780" s="21"/>
      <c r="Z1780" s="779"/>
      <c r="AA1780" s="21"/>
      <c r="AB1780" s="30"/>
      <c r="AC1780" s="30"/>
      <c r="AD1780" s="30"/>
      <c r="AE1780" s="13"/>
      <c r="AF1780" s="13"/>
      <c r="AG1780" s="13"/>
      <c r="AH1780" s="13"/>
      <c r="AI1780" s="13"/>
      <c r="AJ1780" s="13"/>
      <c r="AK1780" s="13"/>
      <c r="AL1780" s="13"/>
      <c r="AM1780" s="13"/>
      <c r="AN1780" s="30"/>
      <c r="AO1780" s="31"/>
      <c r="AP1780" s="39"/>
      <c r="AQ1780" s="39"/>
      <c r="AR1780" s="31"/>
      <c r="AS1780" s="39"/>
      <c r="AT1780" s="39"/>
      <c r="AU1780" s="39"/>
      <c r="AV1780" s="39"/>
      <c r="AW1780" s="39"/>
      <c r="AX1780" s="13"/>
      <c r="AY1780" s="13"/>
      <c r="AZ1780" s="13"/>
      <c r="BA1780" s="13"/>
      <c r="BB1780" s="291"/>
      <c r="BC1780" s="302"/>
      <c r="BI1780" s="287"/>
    </row>
    <row r="1781" spans="1:61" s="282" customFormat="1">
      <c r="A1781" s="31"/>
      <c r="B1781" s="31"/>
      <c r="C1781" s="166"/>
      <c r="D1781" s="261"/>
      <c r="E1781" s="261"/>
      <c r="F1781" s="261"/>
      <c r="G1781" s="261"/>
      <c r="H1781" s="261"/>
      <c r="I1781" s="261"/>
      <c r="J1781" s="261"/>
      <c r="K1781" s="261"/>
      <c r="L1781" s="33"/>
      <c r="M1781" s="261"/>
      <c r="N1781" s="638"/>
      <c r="O1781" s="638"/>
      <c r="P1781" s="34"/>
      <c r="Q1781" s="35"/>
      <c r="R1781" s="36"/>
      <c r="S1781" s="37"/>
      <c r="T1781" s="21"/>
      <c r="U1781" s="495"/>
      <c r="V1781" s="38"/>
      <c r="W1781" s="21"/>
      <c r="X1781" s="21"/>
      <c r="Y1781" s="21"/>
      <c r="Z1781" s="779"/>
      <c r="AA1781" s="21"/>
      <c r="AB1781" s="30"/>
      <c r="AC1781" s="30"/>
      <c r="AD1781" s="30"/>
      <c r="AE1781" s="13"/>
      <c r="AF1781" s="13"/>
      <c r="AG1781" s="13"/>
      <c r="AH1781" s="13"/>
      <c r="AI1781" s="13"/>
      <c r="AJ1781" s="13"/>
      <c r="AK1781" s="13"/>
      <c r="AL1781" s="13"/>
      <c r="AM1781" s="13"/>
      <c r="AN1781" s="30"/>
      <c r="AO1781" s="31"/>
      <c r="AP1781" s="39"/>
      <c r="AQ1781" s="39"/>
      <c r="AR1781" s="31"/>
      <c r="AS1781" s="39"/>
      <c r="AT1781" s="39"/>
      <c r="AU1781" s="39"/>
      <c r="AV1781" s="39"/>
      <c r="AW1781" s="39"/>
      <c r="AX1781" s="13"/>
      <c r="AY1781" s="13"/>
      <c r="AZ1781" s="13"/>
      <c r="BA1781" s="13"/>
      <c r="BB1781" s="291"/>
      <c r="BC1781" s="302"/>
      <c r="BI1781" s="287"/>
    </row>
    <row r="1782" spans="1:61" s="282" customFormat="1">
      <c r="A1782" s="31"/>
      <c r="B1782" s="31"/>
      <c r="C1782" s="166"/>
      <c r="D1782" s="261"/>
      <c r="E1782" s="261"/>
      <c r="F1782" s="261"/>
      <c r="G1782" s="261"/>
      <c r="H1782" s="261"/>
      <c r="I1782" s="261"/>
      <c r="J1782" s="261"/>
      <c r="K1782" s="261"/>
      <c r="L1782" s="33"/>
      <c r="M1782" s="261"/>
      <c r="N1782" s="638"/>
      <c r="O1782" s="638"/>
      <c r="P1782" s="34"/>
      <c r="Q1782" s="35"/>
      <c r="R1782" s="36"/>
      <c r="S1782" s="37"/>
      <c r="T1782" s="21"/>
      <c r="U1782" s="495"/>
      <c r="V1782" s="38"/>
      <c r="W1782" s="21"/>
      <c r="X1782" s="21"/>
      <c r="Y1782" s="21"/>
      <c r="Z1782" s="779"/>
      <c r="AA1782" s="21"/>
      <c r="AB1782" s="30"/>
      <c r="AC1782" s="30"/>
      <c r="AD1782" s="30"/>
      <c r="AE1782" s="13"/>
      <c r="AF1782" s="13"/>
      <c r="AG1782" s="13"/>
      <c r="AH1782" s="13"/>
      <c r="AI1782" s="13"/>
      <c r="AJ1782" s="13"/>
      <c r="AK1782" s="13"/>
      <c r="AL1782" s="13"/>
      <c r="AM1782" s="13"/>
      <c r="AN1782" s="30"/>
      <c r="AO1782" s="31"/>
      <c r="AP1782" s="39"/>
      <c r="AQ1782" s="39"/>
      <c r="AR1782" s="31"/>
      <c r="AS1782" s="39"/>
      <c r="AT1782" s="39"/>
      <c r="AU1782" s="39"/>
      <c r="AV1782" s="39"/>
      <c r="AW1782" s="39"/>
      <c r="AX1782" s="13"/>
      <c r="AY1782" s="13"/>
      <c r="AZ1782" s="13"/>
      <c r="BA1782" s="13"/>
      <c r="BB1782" s="291"/>
      <c r="BC1782" s="302"/>
      <c r="BI1782" s="287"/>
    </row>
    <row r="1783" spans="1:61" s="282" customFormat="1">
      <c r="A1783" s="31"/>
      <c r="B1783" s="31"/>
      <c r="C1783" s="166"/>
      <c r="D1783" s="261"/>
      <c r="E1783" s="261"/>
      <c r="F1783" s="261"/>
      <c r="G1783" s="261"/>
      <c r="H1783" s="261"/>
      <c r="I1783" s="261"/>
      <c r="J1783" s="261"/>
      <c r="K1783" s="261"/>
      <c r="L1783" s="33"/>
      <c r="M1783" s="261"/>
      <c r="N1783" s="638"/>
      <c r="O1783" s="638"/>
      <c r="P1783" s="34"/>
      <c r="Q1783" s="35"/>
      <c r="R1783" s="36"/>
      <c r="S1783" s="37"/>
      <c r="T1783" s="21"/>
      <c r="U1783" s="495"/>
      <c r="V1783" s="38"/>
      <c r="W1783" s="21"/>
      <c r="X1783" s="21"/>
      <c r="Y1783" s="21"/>
      <c r="Z1783" s="779"/>
      <c r="AA1783" s="21"/>
      <c r="AB1783" s="30"/>
      <c r="AC1783" s="30"/>
      <c r="AD1783" s="30"/>
      <c r="AE1783" s="13"/>
      <c r="AF1783" s="13"/>
      <c r="AG1783" s="13"/>
      <c r="AH1783" s="13"/>
      <c r="AI1783" s="13"/>
      <c r="AJ1783" s="13"/>
      <c r="AK1783" s="13"/>
      <c r="AL1783" s="13"/>
      <c r="AM1783" s="13"/>
      <c r="AN1783" s="30"/>
      <c r="AO1783" s="31"/>
      <c r="AP1783" s="39"/>
      <c r="AQ1783" s="39"/>
      <c r="AR1783" s="31"/>
      <c r="AS1783" s="39"/>
      <c r="AT1783" s="39"/>
      <c r="AU1783" s="39"/>
      <c r="AV1783" s="39"/>
      <c r="AW1783" s="39"/>
      <c r="AX1783" s="13"/>
      <c r="AY1783" s="13"/>
      <c r="AZ1783" s="13"/>
      <c r="BA1783" s="13"/>
      <c r="BB1783" s="291"/>
      <c r="BC1783" s="302"/>
      <c r="BI1783" s="287"/>
    </row>
    <row r="1784" spans="1:61" s="282" customFormat="1">
      <c r="A1784" s="31"/>
      <c r="B1784" s="31"/>
      <c r="C1784" s="166"/>
      <c r="D1784" s="261"/>
      <c r="E1784" s="261"/>
      <c r="F1784" s="261"/>
      <c r="G1784" s="261"/>
      <c r="H1784" s="261"/>
      <c r="I1784" s="261"/>
      <c r="J1784" s="261"/>
      <c r="K1784" s="261"/>
      <c r="L1784" s="33"/>
      <c r="M1784" s="261"/>
      <c r="N1784" s="638"/>
      <c r="O1784" s="638"/>
      <c r="P1784" s="34"/>
      <c r="Q1784" s="35"/>
      <c r="R1784" s="36"/>
      <c r="S1784" s="37"/>
      <c r="T1784" s="21"/>
      <c r="U1784" s="495"/>
      <c r="V1784" s="38"/>
      <c r="W1784" s="21"/>
      <c r="X1784" s="21"/>
      <c r="Y1784" s="21"/>
      <c r="Z1784" s="779"/>
      <c r="AA1784" s="21"/>
      <c r="AB1784" s="30"/>
      <c r="AC1784" s="30"/>
      <c r="AD1784" s="30"/>
      <c r="AE1784" s="13"/>
      <c r="AF1784" s="13"/>
      <c r="AG1784" s="13"/>
      <c r="AH1784" s="13"/>
      <c r="AI1784" s="13"/>
      <c r="AJ1784" s="13"/>
      <c r="AK1784" s="13"/>
      <c r="AL1784" s="13"/>
      <c r="AM1784" s="13"/>
      <c r="AN1784" s="30"/>
      <c r="AO1784" s="31"/>
      <c r="AP1784" s="39"/>
      <c r="AQ1784" s="39"/>
      <c r="AR1784" s="31"/>
      <c r="AS1784" s="39"/>
      <c r="AT1784" s="39"/>
      <c r="AU1784" s="39"/>
      <c r="AV1784" s="39"/>
      <c r="AW1784" s="39"/>
      <c r="AX1784" s="13"/>
      <c r="AY1784" s="13"/>
      <c r="AZ1784" s="13"/>
      <c r="BA1784" s="13"/>
      <c r="BB1784" s="291"/>
      <c r="BC1784" s="302"/>
      <c r="BI1784" s="287"/>
    </row>
    <row r="1785" spans="1:61" s="282" customFormat="1">
      <c r="A1785" s="31"/>
      <c r="B1785" s="31"/>
      <c r="C1785" s="166"/>
      <c r="D1785" s="261"/>
      <c r="E1785" s="261"/>
      <c r="F1785" s="261"/>
      <c r="G1785" s="261"/>
      <c r="H1785" s="261"/>
      <c r="I1785" s="261"/>
      <c r="J1785" s="261"/>
      <c r="K1785" s="261"/>
      <c r="L1785" s="33"/>
      <c r="M1785" s="261"/>
      <c r="N1785" s="638"/>
      <c r="O1785" s="638"/>
      <c r="P1785" s="34"/>
      <c r="Q1785" s="35"/>
      <c r="R1785" s="36"/>
      <c r="S1785" s="37"/>
      <c r="T1785" s="21"/>
      <c r="U1785" s="495"/>
      <c r="V1785" s="38"/>
      <c r="W1785" s="21"/>
      <c r="X1785" s="21"/>
      <c r="Y1785" s="21"/>
      <c r="Z1785" s="779"/>
      <c r="AA1785" s="21"/>
      <c r="AB1785" s="30"/>
      <c r="AC1785" s="30"/>
      <c r="AD1785" s="30"/>
      <c r="AE1785" s="13"/>
      <c r="AF1785" s="13"/>
      <c r="AG1785" s="13"/>
      <c r="AH1785" s="13"/>
      <c r="AI1785" s="13"/>
      <c r="AJ1785" s="13"/>
      <c r="AK1785" s="13"/>
      <c r="AL1785" s="13"/>
      <c r="AM1785" s="13"/>
      <c r="AN1785" s="30"/>
      <c r="AO1785" s="31"/>
      <c r="AP1785" s="39"/>
      <c r="AQ1785" s="39"/>
      <c r="AR1785" s="31"/>
      <c r="AS1785" s="39"/>
      <c r="AT1785" s="39"/>
      <c r="AU1785" s="39"/>
      <c r="AV1785" s="39"/>
      <c r="AW1785" s="39"/>
      <c r="AX1785" s="13"/>
      <c r="AY1785" s="13"/>
      <c r="AZ1785" s="13"/>
      <c r="BA1785" s="13"/>
      <c r="BB1785" s="291"/>
      <c r="BC1785" s="302"/>
      <c r="BI1785" s="287"/>
    </row>
    <row r="1786" spans="1:61" s="282" customFormat="1">
      <c r="A1786" s="31"/>
      <c r="B1786" s="31"/>
      <c r="C1786" s="166"/>
      <c r="D1786" s="261"/>
      <c r="E1786" s="261"/>
      <c r="F1786" s="261"/>
      <c r="G1786" s="261"/>
      <c r="H1786" s="261"/>
      <c r="I1786" s="261"/>
      <c r="J1786" s="261"/>
      <c r="K1786" s="261"/>
      <c r="L1786" s="33"/>
      <c r="M1786" s="261"/>
      <c r="N1786" s="638"/>
      <c r="O1786" s="638"/>
      <c r="P1786" s="34"/>
      <c r="Q1786" s="35"/>
      <c r="R1786" s="36"/>
      <c r="S1786" s="37"/>
      <c r="T1786" s="21"/>
      <c r="U1786" s="495"/>
      <c r="V1786" s="38"/>
      <c r="W1786" s="21"/>
      <c r="X1786" s="21"/>
      <c r="Y1786" s="21"/>
      <c r="Z1786" s="779"/>
      <c r="AA1786" s="21"/>
      <c r="AB1786" s="30"/>
      <c r="AC1786" s="30"/>
      <c r="AD1786" s="30"/>
      <c r="AE1786" s="13"/>
      <c r="AF1786" s="13"/>
      <c r="AG1786" s="13"/>
      <c r="AH1786" s="13"/>
      <c r="AI1786" s="13"/>
      <c r="AJ1786" s="13"/>
      <c r="AK1786" s="13"/>
      <c r="AL1786" s="13"/>
      <c r="AM1786" s="13"/>
      <c r="AN1786" s="30"/>
      <c r="AO1786" s="31"/>
      <c r="AP1786" s="39"/>
      <c r="AQ1786" s="39"/>
      <c r="AR1786" s="31"/>
      <c r="AS1786" s="39"/>
      <c r="AT1786" s="39"/>
      <c r="AU1786" s="39"/>
      <c r="AV1786" s="39"/>
      <c r="AW1786" s="39"/>
      <c r="AX1786" s="13"/>
      <c r="AY1786" s="13"/>
      <c r="AZ1786" s="13"/>
      <c r="BA1786" s="13"/>
      <c r="BB1786" s="291"/>
      <c r="BC1786" s="302"/>
      <c r="BI1786" s="287"/>
    </row>
    <row r="1787" spans="1:61" s="282" customFormat="1">
      <c r="A1787" s="31"/>
      <c r="B1787" s="31"/>
      <c r="C1787" s="166"/>
      <c r="D1787" s="261"/>
      <c r="E1787" s="261"/>
      <c r="F1787" s="261"/>
      <c r="G1787" s="261"/>
      <c r="H1787" s="261"/>
      <c r="I1787" s="261"/>
      <c r="J1787" s="261"/>
      <c r="K1787" s="261"/>
      <c r="L1787" s="33"/>
      <c r="M1787" s="261"/>
      <c r="N1787" s="638"/>
      <c r="O1787" s="638"/>
      <c r="P1787" s="34"/>
      <c r="Q1787" s="35"/>
      <c r="R1787" s="36"/>
      <c r="S1787" s="37"/>
      <c r="T1787" s="21"/>
      <c r="U1787" s="495"/>
      <c r="V1787" s="38"/>
      <c r="W1787" s="21"/>
      <c r="X1787" s="21"/>
      <c r="Y1787" s="21"/>
      <c r="Z1787" s="779"/>
      <c r="AA1787" s="21"/>
      <c r="AB1787" s="30"/>
      <c r="AC1787" s="30"/>
      <c r="AD1787" s="30"/>
      <c r="AE1787" s="13"/>
      <c r="AF1787" s="13"/>
      <c r="AG1787" s="13"/>
      <c r="AH1787" s="13"/>
      <c r="AI1787" s="13"/>
      <c r="AJ1787" s="13"/>
      <c r="AK1787" s="13"/>
      <c r="AL1787" s="13"/>
      <c r="AM1787" s="13"/>
      <c r="AN1787" s="30"/>
      <c r="AO1787" s="31"/>
      <c r="AP1787" s="39"/>
      <c r="AQ1787" s="39"/>
      <c r="AR1787" s="31"/>
      <c r="AS1787" s="39"/>
      <c r="AT1787" s="39"/>
      <c r="AU1787" s="39"/>
      <c r="AV1787" s="39"/>
      <c r="AW1787" s="39"/>
      <c r="AX1787" s="13"/>
      <c r="AY1787" s="13"/>
      <c r="AZ1787" s="13"/>
      <c r="BA1787" s="13"/>
      <c r="BB1787" s="291"/>
      <c r="BC1787" s="302"/>
      <c r="BI1787" s="287"/>
    </row>
    <row r="1788" spans="1:61" s="282" customFormat="1">
      <c r="A1788" s="31"/>
      <c r="B1788" s="31"/>
      <c r="C1788" s="166"/>
      <c r="D1788" s="261"/>
      <c r="E1788" s="261"/>
      <c r="F1788" s="261"/>
      <c r="G1788" s="261"/>
      <c r="H1788" s="261"/>
      <c r="I1788" s="261"/>
      <c r="J1788" s="261"/>
      <c r="K1788" s="261"/>
      <c r="L1788" s="33"/>
      <c r="M1788" s="261"/>
      <c r="N1788" s="638"/>
      <c r="O1788" s="638"/>
      <c r="P1788" s="34"/>
      <c r="Q1788" s="35"/>
      <c r="R1788" s="36"/>
      <c r="S1788" s="37"/>
      <c r="T1788" s="21"/>
      <c r="U1788" s="495"/>
      <c r="V1788" s="38"/>
      <c r="W1788" s="21"/>
      <c r="X1788" s="21"/>
      <c r="Y1788" s="21"/>
      <c r="Z1788" s="779"/>
      <c r="AA1788" s="21"/>
      <c r="AB1788" s="30"/>
      <c r="AC1788" s="30"/>
      <c r="AD1788" s="30"/>
      <c r="AE1788" s="13"/>
      <c r="AF1788" s="13"/>
      <c r="AG1788" s="13"/>
      <c r="AH1788" s="13"/>
      <c r="AI1788" s="13"/>
      <c r="AJ1788" s="13"/>
      <c r="AK1788" s="13"/>
      <c r="AL1788" s="13"/>
      <c r="AM1788" s="13"/>
      <c r="AN1788" s="30"/>
      <c r="AO1788" s="31"/>
      <c r="AP1788" s="39"/>
      <c r="AQ1788" s="39"/>
      <c r="AR1788" s="31"/>
      <c r="AS1788" s="39"/>
      <c r="AT1788" s="39"/>
      <c r="AU1788" s="39"/>
      <c r="AV1788" s="39"/>
      <c r="AW1788" s="39"/>
      <c r="AX1788" s="13"/>
      <c r="AY1788" s="13"/>
      <c r="AZ1788" s="13"/>
      <c r="BA1788" s="13"/>
      <c r="BB1788" s="291"/>
      <c r="BC1788" s="302"/>
      <c r="BI1788" s="287"/>
    </row>
    <row r="1789" spans="1:61" s="282" customFormat="1">
      <c r="A1789" s="31"/>
      <c r="B1789" s="31"/>
      <c r="C1789" s="166"/>
      <c r="D1789" s="261"/>
      <c r="E1789" s="261"/>
      <c r="F1789" s="261"/>
      <c r="G1789" s="261"/>
      <c r="H1789" s="261"/>
      <c r="I1789" s="261"/>
      <c r="J1789" s="261"/>
      <c r="K1789" s="261"/>
      <c r="L1789" s="33"/>
      <c r="M1789" s="261"/>
      <c r="N1789" s="638"/>
      <c r="O1789" s="638"/>
      <c r="P1789" s="34"/>
      <c r="Q1789" s="35"/>
      <c r="R1789" s="36"/>
      <c r="S1789" s="37"/>
      <c r="T1789" s="21"/>
      <c r="U1789" s="495"/>
      <c r="V1789" s="38"/>
      <c r="W1789" s="21"/>
      <c r="X1789" s="21"/>
      <c r="Y1789" s="21"/>
      <c r="Z1789" s="779"/>
      <c r="AA1789" s="21"/>
      <c r="AB1789" s="30"/>
      <c r="AC1789" s="30"/>
      <c r="AD1789" s="30"/>
      <c r="AE1789" s="13"/>
      <c r="AF1789" s="13"/>
      <c r="AG1789" s="13"/>
      <c r="AH1789" s="13"/>
      <c r="AI1789" s="13"/>
      <c r="AJ1789" s="13"/>
      <c r="AK1789" s="13"/>
      <c r="AL1789" s="13"/>
      <c r="AM1789" s="13"/>
      <c r="AN1789" s="30"/>
      <c r="AO1789" s="31"/>
      <c r="AP1789" s="39"/>
      <c r="AQ1789" s="39"/>
      <c r="AR1789" s="31"/>
      <c r="AS1789" s="39"/>
      <c r="AT1789" s="39"/>
      <c r="AU1789" s="39"/>
      <c r="AV1789" s="39"/>
      <c r="AW1789" s="39"/>
      <c r="AX1789" s="13"/>
      <c r="AY1789" s="13"/>
      <c r="AZ1789" s="13"/>
      <c r="BA1789" s="13"/>
      <c r="BB1789" s="291"/>
      <c r="BC1789" s="302"/>
      <c r="BI1789" s="287"/>
    </row>
    <row r="1790" spans="1:61" s="282" customFormat="1">
      <c r="A1790" s="31"/>
      <c r="B1790" s="31"/>
      <c r="C1790" s="166"/>
      <c r="D1790" s="261"/>
      <c r="E1790" s="261"/>
      <c r="F1790" s="261"/>
      <c r="G1790" s="261"/>
      <c r="H1790" s="261"/>
      <c r="I1790" s="261"/>
      <c r="J1790" s="261"/>
      <c r="K1790" s="261"/>
      <c r="L1790" s="33"/>
      <c r="M1790" s="261"/>
      <c r="N1790" s="638"/>
      <c r="O1790" s="638"/>
      <c r="P1790" s="34"/>
      <c r="Q1790" s="35"/>
      <c r="R1790" s="36"/>
      <c r="S1790" s="37"/>
      <c r="T1790" s="21"/>
      <c r="U1790" s="495"/>
      <c r="V1790" s="38"/>
      <c r="W1790" s="21"/>
      <c r="X1790" s="21"/>
      <c r="Y1790" s="21"/>
      <c r="Z1790" s="779"/>
      <c r="AA1790" s="21"/>
      <c r="AB1790" s="30"/>
      <c r="AC1790" s="30"/>
      <c r="AD1790" s="30"/>
      <c r="AE1790" s="13"/>
      <c r="AF1790" s="13"/>
      <c r="AG1790" s="13"/>
      <c r="AH1790" s="13"/>
      <c r="AI1790" s="13"/>
      <c r="AJ1790" s="13"/>
      <c r="AK1790" s="13"/>
      <c r="AL1790" s="13"/>
      <c r="AM1790" s="13"/>
      <c r="AN1790" s="30"/>
      <c r="AO1790" s="31"/>
      <c r="AP1790" s="39"/>
      <c r="AQ1790" s="39"/>
      <c r="AR1790" s="31"/>
      <c r="AS1790" s="39"/>
      <c r="AT1790" s="39"/>
      <c r="AU1790" s="39"/>
      <c r="AV1790" s="39"/>
      <c r="AW1790" s="39"/>
      <c r="AX1790" s="13"/>
      <c r="AY1790" s="13"/>
      <c r="AZ1790" s="13"/>
      <c r="BA1790" s="13"/>
      <c r="BB1790" s="291"/>
      <c r="BC1790" s="302"/>
      <c r="BI1790" s="287"/>
    </row>
    <row r="1791" spans="1:61" s="282" customFormat="1">
      <c r="A1791" s="31"/>
      <c r="B1791" s="31"/>
      <c r="C1791" s="166"/>
      <c r="D1791" s="261"/>
      <c r="E1791" s="261"/>
      <c r="F1791" s="261"/>
      <c r="G1791" s="261"/>
      <c r="H1791" s="261"/>
      <c r="I1791" s="261"/>
      <c r="J1791" s="261"/>
      <c r="K1791" s="261"/>
      <c r="L1791" s="33"/>
      <c r="M1791" s="261"/>
      <c r="N1791" s="638"/>
      <c r="O1791" s="638"/>
      <c r="P1791" s="34"/>
      <c r="Q1791" s="35"/>
      <c r="R1791" s="36"/>
      <c r="S1791" s="37"/>
      <c r="T1791" s="21"/>
      <c r="U1791" s="495"/>
      <c r="V1791" s="38"/>
      <c r="W1791" s="21"/>
      <c r="X1791" s="21"/>
      <c r="Y1791" s="21"/>
      <c r="Z1791" s="779"/>
      <c r="AA1791" s="21"/>
      <c r="AB1791" s="30"/>
      <c r="AC1791" s="30"/>
      <c r="AD1791" s="30"/>
      <c r="AE1791" s="13"/>
      <c r="AF1791" s="13"/>
      <c r="AG1791" s="13"/>
      <c r="AH1791" s="13"/>
      <c r="AI1791" s="13"/>
      <c r="AJ1791" s="13"/>
      <c r="AK1791" s="13"/>
      <c r="AL1791" s="13"/>
      <c r="AM1791" s="13"/>
      <c r="AN1791" s="30"/>
      <c r="AO1791" s="31"/>
      <c r="AP1791" s="39"/>
      <c r="AQ1791" s="39"/>
      <c r="AR1791" s="31"/>
      <c r="AS1791" s="39"/>
      <c r="AT1791" s="39"/>
      <c r="AU1791" s="39"/>
      <c r="AV1791" s="39"/>
      <c r="AW1791" s="39"/>
      <c r="AX1791" s="13"/>
      <c r="AY1791" s="13"/>
      <c r="AZ1791" s="13"/>
      <c r="BA1791" s="13"/>
      <c r="BB1791" s="291"/>
      <c r="BC1791" s="302"/>
      <c r="BI1791" s="287"/>
    </row>
    <row r="1792" spans="1:61" s="282" customFormat="1">
      <c r="A1792" s="31"/>
      <c r="B1792" s="31"/>
      <c r="C1792" s="166"/>
      <c r="D1792" s="261"/>
      <c r="E1792" s="261"/>
      <c r="F1792" s="261"/>
      <c r="G1792" s="261"/>
      <c r="H1792" s="261"/>
      <c r="I1792" s="261"/>
      <c r="J1792" s="261"/>
      <c r="K1792" s="261"/>
      <c r="L1792" s="33"/>
      <c r="M1792" s="261"/>
      <c r="N1792" s="638"/>
      <c r="O1792" s="638"/>
      <c r="P1792" s="34"/>
      <c r="Q1792" s="35"/>
      <c r="R1792" s="36"/>
      <c r="S1792" s="37"/>
      <c r="T1792" s="21"/>
      <c r="U1792" s="495"/>
      <c r="V1792" s="38"/>
      <c r="W1792" s="21"/>
      <c r="X1792" s="21"/>
      <c r="Y1792" s="21"/>
      <c r="Z1792" s="779"/>
      <c r="AA1792" s="21"/>
      <c r="AB1792" s="30"/>
      <c r="AC1792" s="30"/>
      <c r="AD1792" s="30"/>
      <c r="AE1792" s="13"/>
      <c r="AF1792" s="13"/>
      <c r="AG1792" s="13"/>
      <c r="AH1792" s="13"/>
      <c r="AI1792" s="13"/>
      <c r="AJ1792" s="13"/>
      <c r="AK1792" s="13"/>
      <c r="AL1792" s="13"/>
      <c r="AM1792" s="13"/>
      <c r="AN1792" s="30"/>
      <c r="AO1792" s="31"/>
      <c r="AP1792" s="39"/>
      <c r="AQ1792" s="39"/>
      <c r="AR1792" s="31"/>
      <c r="AS1792" s="39"/>
      <c r="AT1792" s="39"/>
      <c r="AU1792" s="39"/>
      <c r="AV1792" s="39"/>
      <c r="AW1792" s="39"/>
      <c r="AX1792" s="13"/>
      <c r="AY1792" s="13"/>
      <c r="AZ1792" s="13"/>
      <c r="BA1792" s="13"/>
      <c r="BB1792" s="291"/>
      <c r="BC1792" s="302"/>
      <c r="BI1792" s="287"/>
    </row>
    <row r="1793" spans="1:61" s="282" customFormat="1">
      <c r="A1793" s="31"/>
      <c r="B1793" s="31"/>
      <c r="C1793" s="166"/>
      <c r="D1793" s="261"/>
      <c r="E1793" s="261"/>
      <c r="F1793" s="261"/>
      <c r="G1793" s="261"/>
      <c r="H1793" s="261"/>
      <c r="I1793" s="261"/>
      <c r="J1793" s="261"/>
      <c r="K1793" s="261"/>
      <c r="L1793" s="33"/>
      <c r="M1793" s="261"/>
      <c r="N1793" s="638"/>
      <c r="O1793" s="638"/>
      <c r="P1793" s="34"/>
      <c r="Q1793" s="35"/>
      <c r="R1793" s="36"/>
      <c r="S1793" s="37"/>
      <c r="T1793" s="21"/>
      <c r="U1793" s="495"/>
      <c r="V1793" s="38"/>
      <c r="W1793" s="21"/>
      <c r="X1793" s="21"/>
      <c r="Y1793" s="21"/>
      <c r="Z1793" s="779"/>
      <c r="AA1793" s="21"/>
      <c r="AB1793" s="30"/>
      <c r="AC1793" s="30"/>
      <c r="AD1793" s="30"/>
      <c r="AE1793" s="13"/>
      <c r="AF1793" s="13"/>
      <c r="AG1793" s="13"/>
      <c r="AH1793" s="13"/>
      <c r="AI1793" s="13"/>
      <c r="AJ1793" s="13"/>
      <c r="AK1793" s="13"/>
      <c r="AL1793" s="13"/>
      <c r="AM1793" s="13"/>
      <c r="AN1793" s="30"/>
      <c r="AO1793" s="31"/>
      <c r="AP1793" s="39"/>
      <c r="AQ1793" s="39"/>
      <c r="AR1793" s="31"/>
      <c r="AS1793" s="39"/>
      <c r="AT1793" s="39"/>
      <c r="AU1793" s="39"/>
      <c r="AV1793" s="39"/>
      <c r="AW1793" s="39"/>
      <c r="AX1793" s="13"/>
      <c r="AY1793" s="13"/>
      <c r="AZ1793" s="13"/>
      <c r="BA1793" s="13"/>
      <c r="BB1793" s="291"/>
      <c r="BC1793" s="302"/>
      <c r="BI1793" s="287"/>
    </row>
    <row r="1794" spans="1:61" s="282" customFormat="1">
      <c r="A1794" s="31"/>
      <c r="B1794" s="31"/>
      <c r="C1794" s="166"/>
      <c r="D1794" s="261"/>
      <c r="E1794" s="261"/>
      <c r="F1794" s="261"/>
      <c r="G1794" s="261"/>
      <c r="H1794" s="261"/>
      <c r="I1794" s="261"/>
      <c r="J1794" s="261"/>
      <c r="K1794" s="261"/>
      <c r="L1794" s="33"/>
      <c r="M1794" s="261"/>
      <c r="N1794" s="638"/>
      <c r="O1794" s="638"/>
      <c r="P1794" s="34"/>
      <c r="Q1794" s="35"/>
      <c r="R1794" s="36"/>
      <c r="S1794" s="37"/>
      <c r="T1794" s="21"/>
      <c r="U1794" s="495"/>
      <c r="V1794" s="38"/>
      <c r="W1794" s="21"/>
      <c r="X1794" s="21"/>
      <c r="Y1794" s="21"/>
      <c r="Z1794" s="779"/>
      <c r="AA1794" s="21"/>
      <c r="AB1794" s="30"/>
      <c r="AC1794" s="30"/>
      <c r="AD1794" s="30"/>
      <c r="AE1794" s="13"/>
      <c r="AF1794" s="13"/>
      <c r="AG1794" s="13"/>
      <c r="AH1794" s="13"/>
      <c r="AI1794" s="13"/>
      <c r="AJ1794" s="13"/>
      <c r="AK1794" s="13"/>
      <c r="AL1794" s="13"/>
      <c r="AM1794" s="13"/>
      <c r="AN1794" s="30"/>
      <c r="AO1794" s="31"/>
      <c r="AP1794" s="39"/>
      <c r="AQ1794" s="39"/>
      <c r="AR1794" s="31"/>
      <c r="AS1794" s="39"/>
      <c r="AT1794" s="39"/>
      <c r="AU1794" s="39"/>
      <c r="AV1794" s="39"/>
      <c r="AW1794" s="39"/>
      <c r="AX1794" s="13"/>
      <c r="AY1794" s="13"/>
      <c r="AZ1794" s="13"/>
      <c r="BA1794" s="13"/>
      <c r="BB1794" s="291"/>
      <c r="BC1794" s="302"/>
      <c r="BI1794" s="287"/>
    </row>
    <row r="1795" spans="1:61" s="282" customFormat="1">
      <c r="A1795" s="31"/>
      <c r="B1795" s="31"/>
      <c r="C1795" s="166"/>
      <c r="D1795" s="261"/>
      <c r="E1795" s="261"/>
      <c r="F1795" s="261"/>
      <c r="G1795" s="261"/>
      <c r="H1795" s="261"/>
      <c r="I1795" s="261"/>
      <c r="J1795" s="261"/>
      <c r="K1795" s="261"/>
      <c r="L1795" s="33"/>
      <c r="M1795" s="261"/>
      <c r="N1795" s="638"/>
      <c r="O1795" s="638"/>
      <c r="P1795" s="34"/>
      <c r="Q1795" s="35"/>
      <c r="R1795" s="36"/>
      <c r="S1795" s="37"/>
      <c r="T1795" s="21"/>
      <c r="U1795" s="495"/>
      <c r="V1795" s="38"/>
      <c r="W1795" s="21"/>
      <c r="X1795" s="21"/>
      <c r="Y1795" s="21"/>
      <c r="Z1795" s="779"/>
      <c r="AA1795" s="21"/>
      <c r="AB1795" s="30"/>
      <c r="AC1795" s="30"/>
      <c r="AD1795" s="30"/>
      <c r="AE1795" s="13"/>
      <c r="AF1795" s="13"/>
      <c r="AG1795" s="13"/>
      <c r="AH1795" s="13"/>
      <c r="AI1795" s="13"/>
      <c r="AJ1795" s="13"/>
      <c r="AK1795" s="13"/>
      <c r="AL1795" s="13"/>
      <c r="AM1795" s="13"/>
      <c r="AN1795" s="30"/>
      <c r="AO1795" s="31"/>
      <c r="AP1795" s="39"/>
      <c r="AQ1795" s="39"/>
      <c r="AR1795" s="31"/>
      <c r="AS1795" s="39"/>
      <c r="AT1795" s="39"/>
      <c r="AU1795" s="39"/>
      <c r="AV1795" s="39"/>
      <c r="AW1795" s="39"/>
      <c r="AX1795" s="13"/>
      <c r="AY1795" s="13"/>
      <c r="AZ1795" s="13"/>
      <c r="BA1795" s="13"/>
      <c r="BB1795" s="291"/>
      <c r="BC1795" s="302"/>
      <c r="BI1795" s="287"/>
    </row>
    <row r="1796" spans="1:61" s="282" customFormat="1">
      <c r="A1796" s="31"/>
      <c r="B1796" s="31"/>
      <c r="C1796" s="166"/>
      <c r="D1796" s="261"/>
      <c r="E1796" s="261"/>
      <c r="F1796" s="261"/>
      <c r="G1796" s="261"/>
      <c r="H1796" s="261"/>
      <c r="I1796" s="261"/>
      <c r="J1796" s="261"/>
      <c r="K1796" s="261"/>
      <c r="L1796" s="33"/>
      <c r="M1796" s="261"/>
      <c r="N1796" s="638"/>
      <c r="O1796" s="638"/>
      <c r="P1796" s="34"/>
      <c r="Q1796" s="35"/>
      <c r="R1796" s="36"/>
      <c r="S1796" s="37"/>
      <c r="T1796" s="21"/>
      <c r="U1796" s="495"/>
      <c r="V1796" s="38"/>
      <c r="W1796" s="21"/>
      <c r="X1796" s="21"/>
      <c r="Y1796" s="21"/>
      <c r="Z1796" s="779"/>
      <c r="AA1796" s="21"/>
      <c r="AB1796" s="30"/>
      <c r="AC1796" s="30"/>
      <c r="AD1796" s="30"/>
      <c r="AE1796" s="13"/>
      <c r="AF1796" s="13"/>
      <c r="AG1796" s="13"/>
      <c r="AH1796" s="13"/>
      <c r="AI1796" s="13"/>
      <c r="AJ1796" s="13"/>
      <c r="AK1796" s="13"/>
      <c r="AL1796" s="13"/>
      <c r="AM1796" s="13"/>
      <c r="AN1796" s="30"/>
      <c r="AO1796" s="31"/>
      <c r="AP1796" s="39"/>
      <c r="AQ1796" s="39"/>
      <c r="AR1796" s="31"/>
      <c r="AS1796" s="39"/>
      <c r="AT1796" s="39"/>
      <c r="AU1796" s="39"/>
      <c r="AV1796" s="39"/>
      <c r="AW1796" s="39"/>
      <c r="AX1796" s="13"/>
      <c r="AY1796" s="13"/>
      <c r="AZ1796" s="13"/>
      <c r="BA1796" s="13"/>
      <c r="BB1796" s="291"/>
      <c r="BC1796" s="302"/>
      <c r="BI1796" s="287"/>
    </row>
    <row r="1797" spans="1:61" s="282" customFormat="1">
      <c r="A1797" s="31"/>
      <c r="B1797" s="31"/>
      <c r="C1797" s="166"/>
      <c r="D1797" s="261"/>
      <c r="E1797" s="261"/>
      <c r="F1797" s="261"/>
      <c r="G1797" s="261"/>
      <c r="H1797" s="261"/>
      <c r="I1797" s="261"/>
      <c r="J1797" s="261"/>
      <c r="K1797" s="261"/>
      <c r="L1797" s="33"/>
      <c r="M1797" s="261"/>
      <c r="N1797" s="638"/>
      <c r="O1797" s="638"/>
      <c r="P1797" s="34"/>
      <c r="Q1797" s="35"/>
      <c r="R1797" s="36"/>
      <c r="S1797" s="37"/>
      <c r="T1797" s="21"/>
      <c r="U1797" s="495"/>
      <c r="V1797" s="38"/>
      <c r="W1797" s="21"/>
      <c r="X1797" s="21"/>
      <c r="Y1797" s="21"/>
      <c r="Z1797" s="779"/>
      <c r="AA1797" s="21"/>
      <c r="AB1797" s="30"/>
      <c r="AC1797" s="30"/>
      <c r="AD1797" s="30"/>
      <c r="AE1797" s="13"/>
      <c r="AF1797" s="13"/>
      <c r="AG1797" s="13"/>
      <c r="AH1797" s="13"/>
      <c r="AI1797" s="13"/>
      <c r="AJ1797" s="13"/>
      <c r="AK1797" s="13"/>
      <c r="AL1797" s="13"/>
      <c r="AM1797" s="13"/>
      <c r="AN1797" s="30"/>
      <c r="AO1797" s="31"/>
      <c r="AP1797" s="39"/>
      <c r="AQ1797" s="39"/>
      <c r="AR1797" s="31"/>
      <c r="AS1797" s="39"/>
      <c r="AT1797" s="39"/>
      <c r="AU1797" s="39"/>
      <c r="AV1797" s="39"/>
      <c r="AW1797" s="39"/>
      <c r="AX1797" s="13"/>
      <c r="AY1797" s="13"/>
      <c r="AZ1797" s="13"/>
      <c r="BA1797" s="13"/>
      <c r="BB1797" s="291"/>
      <c r="BC1797" s="302"/>
      <c r="BI1797" s="287"/>
    </row>
    <row r="1798" spans="1:61" s="282" customFormat="1">
      <c r="A1798" s="31"/>
      <c r="B1798" s="31"/>
      <c r="C1798" s="166"/>
      <c r="D1798" s="261"/>
      <c r="E1798" s="261"/>
      <c r="F1798" s="261"/>
      <c r="G1798" s="261"/>
      <c r="H1798" s="261"/>
      <c r="I1798" s="261"/>
      <c r="J1798" s="261"/>
      <c r="K1798" s="261"/>
      <c r="L1798" s="33"/>
      <c r="M1798" s="261"/>
      <c r="N1798" s="638"/>
      <c r="O1798" s="638"/>
      <c r="P1798" s="34"/>
      <c r="Q1798" s="35"/>
      <c r="R1798" s="36"/>
      <c r="S1798" s="37"/>
      <c r="T1798" s="21"/>
      <c r="U1798" s="495"/>
      <c r="V1798" s="38"/>
      <c r="W1798" s="21"/>
      <c r="X1798" s="21"/>
      <c r="Y1798" s="21"/>
      <c r="Z1798" s="779"/>
      <c r="AA1798" s="21"/>
      <c r="AB1798" s="30"/>
      <c r="AC1798" s="30"/>
      <c r="AD1798" s="30"/>
      <c r="AE1798" s="13"/>
      <c r="AF1798" s="13"/>
      <c r="AG1798" s="13"/>
      <c r="AH1798" s="13"/>
      <c r="AI1798" s="13"/>
      <c r="AJ1798" s="13"/>
      <c r="AK1798" s="13"/>
      <c r="AL1798" s="13"/>
      <c r="AM1798" s="13"/>
      <c r="AN1798" s="30"/>
      <c r="AO1798" s="31"/>
      <c r="AP1798" s="39"/>
      <c r="AQ1798" s="39"/>
      <c r="AR1798" s="31"/>
      <c r="AS1798" s="39"/>
      <c r="AT1798" s="39"/>
      <c r="AU1798" s="39"/>
      <c r="AV1798" s="39"/>
      <c r="AW1798" s="39"/>
      <c r="AX1798" s="13"/>
      <c r="AY1798" s="13"/>
      <c r="AZ1798" s="13"/>
      <c r="BA1798" s="13"/>
      <c r="BB1798" s="291"/>
      <c r="BC1798" s="302"/>
      <c r="BI1798" s="287"/>
    </row>
    <row r="1799" spans="1:61" s="282" customFormat="1">
      <c r="A1799" s="31"/>
      <c r="B1799" s="31"/>
      <c r="C1799" s="166"/>
      <c r="D1799" s="261"/>
      <c r="E1799" s="261"/>
      <c r="F1799" s="261"/>
      <c r="G1799" s="261"/>
      <c r="H1799" s="261"/>
      <c r="I1799" s="261"/>
      <c r="J1799" s="261"/>
      <c r="K1799" s="261"/>
      <c r="L1799" s="33"/>
      <c r="M1799" s="261"/>
      <c r="N1799" s="638"/>
      <c r="O1799" s="638"/>
      <c r="P1799" s="34"/>
      <c r="Q1799" s="35"/>
      <c r="R1799" s="36"/>
      <c r="S1799" s="37"/>
      <c r="T1799" s="21"/>
      <c r="U1799" s="495"/>
      <c r="V1799" s="38"/>
      <c r="W1799" s="21"/>
      <c r="X1799" s="21"/>
      <c r="Y1799" s="21"/>
      <c r="Z1799" s="779"/>
      <c r="AA1799" s="21"/>
      <c r="AB1799" s="30"/>
      <c r="AC1799" s="30"/>
      <c r="AD1799" s="30"/>
      <c r="AE1799" s="13"/>
      <c r="AF1799" s="13"/>
      <c r="AG1799" s="13"/>
      <c r="AH1799" s="13"/>
      <c r="AI1799" s="13"/>
      <c r="AJ1799" s="13"/>
      <c r="AK1799" s="13"/>
      <c r="AL1799" s="13"/>
      <c r="AM1799" s="13"/>
      <c r="AN1799" s="30"/>
      <c r="AO1799" s="31"/>
      <c r="AP1799" s="39"/>
      <c r="AQ1799" s="39"/>
      <c r="AR1799" s="31"/>
      <c r="AS1799" s="39"/>
      <c r="AT1799" s="39"/>
      <c r="AU1799" s="39"/>
      <c r="AV1799" s="39"/>
      <c r="AW1799" s="39"/>
      <c r="AX1799" s="13"/>
      <c r="AY1799" s="13"/>
      <c r="AZ1799" s="13"/>
      <c r="BA1799" s="13"/>
      <c r="BB1799" s="291"/>
      <c r="BC1799" s="302"/>
      <c r="BI1799" s="287"/>
    </row>
    <row r="1800" spans="1:61" s="282" customFormat="1">
      <c r="A1800" s="31"/>
      <c r="B1800" s="31"/>
      <c r="C1800" s="166"/>
      <c r="D1800" s="261"/>
      <c r="E1800" s="261"/>
      <c r="F1800" s="261"/>
      <c r="G1800" s="261"/>
      <c r="H1800" s="261"/>
      <c r="I1800" s="261"/>
      <c r="J1800" s="261"/>
      <c r="K1800" s="261"/>
      <c r="L1800" s="33"/>
      <c r="M1800" s="261"/>
      <c r="N1800" s="638"/>
      <c r="O1800" s="638"/>
      <c r="P1800" s="34"/>
      <c r="Q1800" s="35"/>
      <c r="R1800" s="36"/>
      <c r="S1800" s="37"/>
      <c r="T1800" s="21"/>
      <c r="U1800" s="495"/>
      <c r="V1800" s="38"/>
      <c r="W1800" s="21"/>
      <c r="X1800" s="21"/>
      <c r="Y1800" s="21"/>
      <c r="Z1800" s="779"/>
      <c r="AA1800" s="21"/>
      <c r="AB1800" s="30"/>
      <c r="AC1800" s="30"/>
      <c r="AD1800" s="30"/>
      <c r="AE1800" s="13"/>
      <c r="AF1800" s="13"/>
      <c r="AG1800" s="13"/>
      <c r="AH1800" s="13"/>
      <c r="AI1800" s="13"/>
      <c r="AJ1800" s="13"/>
      <c r="AK1800" s="13"/>
      <c r="AL1800" s="13"/>
      <c r="AM1800" s="13"/>
      <c r="AN1800" s="30"/>
      <c r="AO1800" s="31"/>
      <c r="AP1800" s="39"/>
      <c r="AQ1800" s="39"/>
      <c r="AR1800" s="31"/>
      <c r="AS1800" s="39"/>
      <c r="AT1800" s="39"/>
      <c r="AU1800" s="39"/>
      <c r="AV1800" s="39"/>
      <c r="AW1800" s="39"/>
      <c r="AX1800" s="13"/>
      <c r="AY1800" s="13"/>
      <c r="AZ1800" s="13"/>
      <c r="BA1800" s="13"/>
      <c r="BB1800" s="291"/>
      <c r="BC1800" s="302"/>
      <c r="BI1800" s="287"/>
    </row>
    <row r="1801" spans="1:61" s="282" customFormat="1">
      <c r="A1801" s="31"/>
      <c r="B1801" s="31"/>
      <c r="C1801" s="166"/>
      <c r="D1801" s="261"/>
      <c r="E1801" s="261"/>
      <c r="F1801" s="261"/>
      <c r="G1801" s="261"/>
      <c r="H1801" s="261"/>
      <c r="I1801" s="261"/>
      <c r="J1801" s="261"/>
      <c r="K1801" s="261"/>
      <c r="L1801" s="33"/>
      <c r="M1801" s="261"/>
      <c r="N1801" s="638"/>
      <c r="O1801" s="638"/>
      <c r="P1801" s="34"/>
      <c r="Q1801" s="35"/>
      <c r="R1801" s="36"/>
      <c r="S1801" s="37"/>
      <c r="T1801" s="21"/>
      <c r="U1801" s="495"/>
      <c r="V1801" s="38"/>
      <c r="W1801" s="21"/>
      <c r="X1801" s="21"/>
      <c r="Y1801" s="21"/>
      <c r="Z1801" s="779"/>
      <c r="AA1801" s="21"/>
      <c r="AB1801" s="30"/>
      <c r="AC1801" s="30"/>
      <c r="AD1801" s="30"/>
      <c r="AE1801" s="13"/>
      <c r="AF1801" s="13"/>
      <c r="AG1801" s="13"/>
      <c r="AH1801" s="13"/>
      <c r="AI1801" s="13"/>
      <c r="AJ1801" s="13"/>
      <c r="AK1801" s="13"/>
      <c r="AL1801" s="13"/>
      <c r="AM1801" s="13"/>
      <c r="AN1801" s="30"/>
      <c r="AO1801" s="31"/>
      <c r="AP1801" s="39"/>
      <c r="AQ1801" s="39"/>
      <c r="AR1801" s="31"/>
      <c r="AS1801" s="39"/>
      <c r="AT1801" s="39"/>
      <c r="AU1801" s="39"/>
      <c r="AV1801" s="39"/>
      <c r="AW1801" s="39"/>
      <c r="AX1801" s="13"/>
      <c r="AY1801" s="13"/>
      <c r="AZ1801" s="13"/>
      <c r="BA1801" s="13"/>
      <c r="BB1801" s="291"/>
      <c r="BC1801" s="302"/>
      <c r="BI1801" s="287"/>
    </row>
    <row r="1802" spans="1:61" s="282" customFormat="1">
      <c r="A1802" s="31"/>
      <c r="B1802" s="31"/>
      <c r="C1802" s="166"/>
      <c r="D1802" s="261"/>
      <c r="E1802" s="261"/>
      <c r="F1802" s="261"/>
      <c r="G1802" s="261"/>
      <c r="H1802" s="261"/>
      <c r="I1802" s="261"/>
      <c r="J1802" s="261"/>
      <c r="K1802" s="261"/>
      <c r="L1802" s="33"/>
      <c r="M1802" s="261"/>
      <c r="N1802" s="638"/>
      <c r="O1802" s="638"/>
      <c r="P1802" s="34"/>
      <c r="Q1802" s="35"/>
      <c r="R1802" s="36"/>
      <c r="S1802" s="37"/>
      <c r="T1802" s="21"/>
      <c r="U1802" s="495"/>
      <c r="V1802" s="38"/>
      <c r="W1802" s="21"/>
      <c r="X1802" s="21"/>
      <c r="Y1802" s="21"/>
      <c r="Z1802" s="779"/>
      <c r="AA1802" s="21"/>
      <c r="AB1802" s="30"/>
      <c r="AC1802" s="30"/>
      <c r="AD1802" s="30"/>
      <c r="AE1802" s="13"/>
      <c r="AF1802" s="13"/>
      <c r="AG1802" s="13"/>
      <c r="AH1802" s="13"/>
      <c r="AI1802" s="13"/>
      <c r="AJ1802" s="13"/>
      <c r="AK1802" s="13"/>
      <c r="AL1802" s="13"/>
      <c r="AM1802" s="13"/>
      <c r="AN1802" s="30"/>
      <c r="AO1802" s="31"/>
      <c r="AP1802" s="39"/>
      <c r="AQ1802" s="39"/>
      <c r="AR1802" s="31"/>
      <c r="AS1802" s="39"/>
      <c r="AT1802" s="39"/>
      <c r="AU1802" s="39"/>
      <c r="AV1802" s="39"/>
      <c r="AW1802" s="39"/>
      <c r="AX1802" s="13"/>
      <c r="AY1802" s="13"/>
      <c r="AZ1802" s="13"/>
      <c r="BA1802" s="13"/>
      <c r="BB1802" s="291"/>
      <c r="BC1802" s="302"/>
      <c r="BI1802" s="287"/>
    </row>
    <row r="1803" spans="1:61" s="282" customFormat="1">
      <c r="A1803" s="31"/>
      <c r="B1803" s="31"/>
      <c r="C1803" s="166"/>
      <c r="D1803" s="261"/>
      <c r="E1803" s="261"/>
      <c r="F1803" s="261"/>
      <c r="G1803" s="261"/>
      <c r="H1803" s="261"/>
      <c r="I1803" s="261"/>
      <c r="J1803" s="261"/>
      <c r="K1803" s="261"/>
      <c r="L1803" s="33"/>
      <c r="M1803" s="261"/>
      <c r="N1803" s="638"/>
      <c r="O1803" s="638"/>
      <c r="P1803" s="34"/>
      <c r="Q1803" s="35"/>
      <c r="R1803" s="36"/>
      <c r="S1803" s="37"/>
      <c r="T1803" s="21"/>
      <c r="U1803" s="495"/>
      <c r="V1803" s="38"/>
      <c r="W1803" s="21"/>
      <c r="X1803" s="21"/>
      <c r="Y1803" s="21"/>
      <c r="Z1803" s="779"/>
      <c r="AA1803" s="21"/>
      <c r="AB1803" s="30"/>
      <c r="AC1803" s="30"/>
      <c r="AD1803" s="30"/>
      <c r="AE1803" s="13"/>
      <c r="AF1803" s="13"/>
      <c r="AG1803" s="13"/>
      <c r="AH1803" s="13"/>
      <c r="AI1803" s="13"/>
      <c r="AJ1803" s="13"/>
      <c r="AK1803" s="13"/>
      <c r="AL1803" s="13"/>
      <c r="AM1803" s="13"/>
      <c r="AN1803" s="30"/>
      <c r="AO1803" s="31"/>
      <c r="AP1803" s="39"/>
      <c r="AQ1803" s="39"/>
      <c r="AR1803" s="31"/>
      <c r="AS1803" s="39"/>
      <c r="AT1803" s="39"/>
      <c r="AU1803" s="39"/>
      <c r="AV1803" s="39"/>
      <c r="AW1803" s="39"/>
      <c r="AX1803" s="13"/>
      <c r="AY1803" s="13"/>
      <c r="AZ1803" s="13"/>
      <c r="BA1803" s="13"/>
      <c r="BB1803" s="291"/>
      <c r="BC1803" s="302"/>
      <c r="BI1803" s="287"/>
    </row>
    <row r="1804" spans="1:61" s="282" customFormat="1">
      <c r="A1804" s="31"/>
      <c r="B1804" s="31"/>
      <c r="C1804" s="166"/>
      <c r="D1804" s="261"/>
      <c r="E1804" s="261"/>
      <c r="F1804" s="261"/>
      <c r="G1804" s="261"/>
      <c r="H1804" s="261"/>
      <c r="I1804" s="261"/>
      <c r="J1804" s="261"/>
      <c r="K1804" s="261"/>
      <c r="L1804" s="33"/>
      <c r="M1804" s="261"/>
      <c r="N1804" s="638"/>
      <c r="O1804" s="638"/>
      <c r="P1804" s="34"/>
      <c r="Q1804" s="35"/>
      <c r="R1804" s="36"/>
      <c r="S1804" s="37"/>
      <c r="T1804" s="21"/>
      <c r="U1804" s="495"/>
      <c r="V1804" s="38"/>
      <c r="W1804" s="21"/>
      <c r="X1804" s="21"/>
      <c r="Y1804" s="21"/>
      <c r="Z1804" s="779"/>
      <c r="AA1804" s="21"/>
      <c r="AB1804" s="30"/>
      <c r="AC1804" s="30"/>
      <c r="AD1804" s="30"/>
      <c r="AE1804" s="13"/>
      <c r="AF1804" s="13"/>
      <c r="AG1804" s="13"/>
      <c r="AH1804" s="13"/>
      <c r="AI1804" s="13"/>
      <c r="AJ1804" s="13"/>
      <c r="AK1804" s="13"/>
      <c r="AL1804" s="13"/>
      <c r="AM1804" s="13"/>
      <c r="AN1804" s="30"/>
      <c r="AO1804" s="31"/>
      <c r="AP1804" s="39"/>
      <c r="AQ1804" s="39"/>
      <c r="AR1804" s="31"/>
      <c r="AS1804" s="39"/>
      <c r="AT1804" s="39"/>
      <c r="AU1804" s="39"/>
      <c r="AV1804" s="39"/>
      <c r="AW1804" s="39"/>
      <c r="AX1804" s="13"/>
      <c r="AY1804" s="13"/>
      <c r="AZ1804" s="13"/>
      <c r="BA1804" s="13"/>
      <c r="BB1804" s="291"/>
      <c r="BC1804" s="302"/>
      <c r="BI1804" s="287"/>
    </row>
    <row r="1805" spans="1:61" s="282" customFormat="1">
      <c r="A1805" s="31"/>
      <c r="B1805" s="31"/>
      <c r="C1805" s="166"/>
      <c r="D1805" s="261"/>
      <c r="E1805" s="261"/>
      <c r="F1805" s="261"/>
      <c r="G1805" s="261"/>
      <c r="H1805" s="261"/>
      <c r="I1805" s="261"/>
      <c r="J1805" s="261"/>
      <c r="K1805" s="261"/>
      <c r="L1805" s="33"/>
      <c r="M1805" s="261"/>
      <c r="N1805" s="638"/>
      <c r="O1805" s="638"/>
      <c r="P1805" s="34"/>
      <c r="Q1805" s="35"/>
      <c r="R1805" s="36"/>
      <c r="S1805" s="37"/>
      <c r="T1805" s="21"/>
      <c r="U1805" s="495"/>
      <c r="V1805" s="38"/>
      <c r="W1805" s="21"/>
      <c r="X1805" s="21"/>
      <c r="Y1805" s="21"/>
      <c r="Z1805" s="779"/>
      <c r="AA1805" s="21"/>
      <c r="AB1805" s="30"/>
      <c r="AC1805" s="30"/>
      <c r="AD1805" s="30"/>
      <c r="AE1805" s="13"/>
      <c r="AF1805" s="13"/>
      <c r="AG1805" s="13"/>
      <c r="AH1805" s="13"/>
      <c r="AI1805" s="13"/>
      <c r="AJ1805" s="13"/>
      <c r="AK1805" s="13"/>
      <c r="AL1805" s="13"/>
      <c r="AM1805" s="13"/>
      <c r="AN1805" s="30"/>
      <c r="AO1805" s="31"/>
      <c r="AP1805" s="39"/>
      <c r="AQ1805" s="39"/>
      <c r="AR1805" s="31"/>
      <c r="AS1805" s="39"/>
      <c r="AT1805" s="39"/>
      <c r="AU1805" s="39"/>
      <c r="AV1805" s="39"/>
      <c r="AW1805" s="39"/>
      <c r="AX1805" s="13"/>
      <c r="AY1805" s="13"/>
      <c r="AZ1805" s="13"/>
      <c r="BA1805" s="13"/>
      <c r="BB1805" s="291"/>
      <c r="BC1805" s="302"/>
      <c r="BI1805" s="287"/>
    </row>
    <row r="1806" spans="1:61" s="282" customFormat="1">
      <c r="A1806" s="31"/>
      <c r="B1806" s="31"/>
      <c r="C1806" s="166"/>
      <c r="D1806" s="261"/>
      <c r="E1806" s="261"/>
      <c r="F1806" s="261"/>
      <c r="G1806" s="261"/>
      <c r="H1806" s="261"/>
      <c r="I1806" s="261"/>
      <c r="J1806" s="261"/>
      <c r="K1806" s="261"/>
      <c r="L1806" s="33"/>
      <c r="M1806" s="261"/>
      <c r="N1806" s="638"/>
      <c r="O1806" s="638"/>
      <c r="P1806" s="34"/>
      <c r="Q1806" s="35"/>
      <c r="R1806" s="36"/>
      <c r="S1806" s="37"/>
      <c r="T1806" s="21"/>
      <c r="U1806" s="495"/>
      <c r="V1806" s="38"/>
      <c r="W1806" s="21"/>
      <c r="X1806" s="21"/>
      <c r="Y1806" s="21"/>
      <c r="Z1806" s="779"/>
      <c r="AA1806" s="21"/>
      <c r="AB1806" s="30"/>
      <c r="AC1806" s="30"/>
      <c r="AD1806" s="30"/>
      <c r="AE1806" s="13"/>
      <c r="AF1806" s="13"/>
      <c r="AG1806" s="13"/>
      <c r="AH1806" s="13"/>
      <c r="AI1806" s="13"/>
      <c r="AJ1806" s="13"/>
      <c r="AK1806" s="13"/>
      <c r="AL1806" s="13"/>
      <c r="AM1806" s="13"/>
      <c r="AN1806" s="30"/>
      <c r="AO1806" s="31"/>
      <c r="AP1806" s="39"/>
      <c r="AQ1806" s="39"/>
      <c r="AR1806" s="31"/>
      <c r="AS1806" s="39"/>
      <c r="AT1806" s="39"/>
      <c r="AU1806" s="39"/>
      <c r="AV1806" s="39"/>
      <c r="AW1806" s="39"/>
      <c r="AX1806" s="13"/>
      <c r="AY1806" s="13"/>
      <c r="AZ1806" s="13"/>
      <c r="BA1806" s="13"/>
      <c r="BB1806" s="291"/>
      <c r="BC1806" s="302"/>
      <c r="BI1806" s="287"/>
    </row>
    <row r="1807" spans="1:61" s="282" customFormat="1">
      <c r="A1807" s="31"/>
      <c r="B1807" s="31"/>
      <c r="C1807" s="166"/>
      <c r="D1807" s="261"/>
      <c r="E1807" s="261"/>
      <c r="F1807" s="261"/>
      <c r="G1807" s="261"/>
      <c r="H1807" s="261"/>
      <c r="I1807" s="261"/>
      <c r="J1807" s="261"/>
      <c r="K1807" s="261"/>
      <c r="L1807" s="33"/>
      <c r="M1807" s="261"/>
      <c r="N1807" s="638"/>
      <c r="O1807" s="638"/>
      <c r="P1807" s="34"/>
      <c r="Q1807" s="35"/>
      <c r="R1807" s="36"/>
      <c r="S1807" s="37"/>
      <c r="T1807" s="21"/>
      <c r="U1807" s="495"/>
      <c r="V1807" s="38"/>
      <c r="W1807" s="21"/>
      <c r="X1807" s="21"/>
      <c r="Y1807" s="21"/>
      <c r="Z1807" s="779"/>
      <c r="AA1807" s="21"/>
      <c r="AB1807" s="30"/>
      <c r="AC1807" s="30"/>
      <c r="AD1807" s="30"/>
      <c r="AE1807" s="13"/>
      <c r="AF1807" s="13"/>
      <c r="AG1807" s="13"/>
      <c r="AH1807" s="13"/>
      <c r="AI1807" s="13"/>
      <c r="AJ1807" s="13"/>
      <c r="AK1807" s="13"/>
      <c r="AL1807" s="13"/>
      <c r="AM1807" s="13"/>
      <c r="AN1807" s="30"/>
      <c r="AO1807" s="31"/>
      <c r="AP1807" s="39"/>
      <c r="AQ1807" s="39"/>
      <c r="AR1807" s="31"/>
      <c r="AS1807" s="39"/>
      <c r="AT1807" s="39"/>
      <c r="AU1807" s="39"/>
      <c r="AV1807" s="39"/>
      <c r="AW1807" s="39"/>
      <c r="AX1807" s="13"/>
      <c r="AY1807" s="13"/>
      <c r="AZ1807" s="13"/>
      <c r="BA1807" s="13"/>
      <c r="BB1807" s="291"/>
      <c r="BC1807" s="302"/>
      <c r="BI1807" s="287"/>
    </row>
    <row r="1808" spans="1:61" s="282" customFormat="1">
      <c r="A1808" s="31"/>
      <c r="B1808" s="31"/>
      <c r="C1808" s="166"/>
      <c r="D1808" s="261"/>
      <c r="E1808" s="261"/>
      <c r="F1808" s="261"/>
      <c r="G1808" s="261"/>
      <c r="H1808" s="261"/>
      <c r="I1808" s="261"/>
      <c r="J1808" s="261"/>
      <c r="K1808" s="261"/>
      <c r="L1808" s="33"/>
      <c r="M1808" s="261"/>
      <c r="N1808" s="638"/>
      <c r="O1808" s="638"/>
      <c r="P1808" s="34"/>
      <c r="Q1808" s="35"/>
      <c r="R1808" s="36"/>
      <c r="S1808" s="37"/>
      <c r="T1808" s="21"/>
      <c r="U1808" s="495"/>
      <c r="V1808" s="38"/>
      <c r="W1808" s="21"/>
      <c r="X1808" s="21"/>
      <c r="Y1808" s="21"/>
      <c r="Z1808" s="779"/>
      <c r="AA1808" s="21"/>
      <c r="AB1808" s="30"/>
      <c r="AC1808" s="30"/>
      <c r="AD1808" s="30"/>
      <c r="AE1808" s="13"/>
      <c r="AF1808" s="13"/>
      <c r="AG1808" s="13"/>
      <c r="AH1808" s="13"/>
      <c r="AI1808" s="13"/>
      <c r="AJ1808" s="13"/>
      <c r="AK1808" s="13"/>
      <c r="AL1808" s="13"/>
      <c r="AM1808" s="13"/>
      <c r="AN1808" s="30"/>
      <c r="AO1808" s="31"/>
      <c r="AP1808" s="39"/>
      <c r="AQ1808" s="39"/>
      <c r="AR1808" s="31"/>
      <c r="AS1808" s="39"/>
      <c r="AT1808" s="39"/>
      <c r="AU1808" s="39"/>
      <c r="AV1808" s="39"/>
      <c r="AW1808" s="39"/>
      <c r="AX1808" s="13"/>
      <c r="AY1808" s="13"/>
      <c r="AZ1808" s="13"/>
      <c r="BA1808" s="13"/>
      <c r="BB1808" s="291"/>
      <c r="BC1808" s="302"/>
      <c r="BI1808" s="287"/>
    </row>
    <row r="1809" spans="1:61" s="282" customFormat="1">
      <c r="A1809" s="31"/>
      <c r="B1809" s="31"/>
      <c r="C1809" s="166"/>
      <c r="D1809" s="261"/>
      <c r="E1809" s="261"/>
      <c r="F1809" s="261"/>
      <c r="G1809" s="261"/>
      <c r="H1809" s="261"/>
      <c r="I1809" s="261"/>
      <c r="J1809" s="261"/>
      <c r="K1809" s="261"/>
      <c r="L1809" s="33"/>
      <c r="M1809" s="261"/>
      <c r="N1809" s="638"/>
      <c r="O1809" s="638"/>
      <c r="P1809" s="34"/>
      <c r="Q1809" s="35"/>
      <c r="R1809" s="36"/>
      <c r="S1809" s="37"/>
      <c r="T1809" s="21"/>
      <c r="U1809" s="495"/>
      <c r="V1809" s="38"/>
      <c r="W1809" s="21"/>
      <c r="X1809" s="21"/>
      <c r="Y1809" s="21"/>
      <c r="Z1809" s="779"/>
      <c r="AA1809" s="21"/>
      <c r="AB1809" s="30"/>
      <c r="AC1809" s="30"/>
      <c r="AD1809" s="30"/>
      <c r="AE1809" s="13"/>
      <c r="AF1809" s="13"/>
      <c r="AG1809" s="13"/>
      <c r="AH1809" s="13"/>
      <c r="AI1809" s="13"/>
      <c r="AJ1809" s="13"/>
      <c r="AK1809" s="13"/>
      <c r="AL1809" s="13"/>
      <c r="AM1809" s="13"/>
      <c r="AN1809" s="30"/>
      <c r="AO1809" s="31"/>
      <c r="AP1809" s="39"/>
      <c r="AQ1809" s="39"/>
      <c r="AR1809" s="31"/>
      <c r="AS1809" s="39"/>
      <c r="AT1809" s="39"/>
      <c r="AU1809" s="39"/>
      <c r="AV1809" s="39"/>
      <c r="AW1809" s="39"/>
      <c r="AX1809" s="13"/>
      <c r="AY1809" s="13"/>
      <c r="AZ1809" s="13"/>
      <c r="BA1809" s="13"/>
      <c r="BB1809" s="291"/>
      <c r="BC1809" s="302"/>
      <c r="BI1809" s="287"/>
    </row>
    <row r="1810" spans="1:61" s="282" customFormat="1">
      <c r="A1810" s="31"/>
      <c r="B1810" s="31"/>
      <c r="C1810" s="166"/>
      <c r="D1810" s="261"/>
      <c r="E1810" s="261"/>
      <c r="F1810" s="261"/>
      <c r="G1810" s="261"/>
      <c r="H1810" s="261"/>
      <c r="I1810" s="261"/>
      <c r="J1810" s="261"/>
      <c r="K1810" s="261"/>
      <c r="L1810" s="33"/>
      <c r="M1810" s="261"/>
      <c r="N1810" s="638"/>
      <c r="O1810" s="638"/>
      <c r="P1810" s="34"/>
      <c r="Q1810" s="35"/>
      <c r="R1810" s="36"/>
      <c r="S1810" s="37"/>
      <c r="T1810" s="21"/>
      <c r="U1810" s="495"/>
      <c r="V1810" s="38"/>
      <c r="W1810" s="21"/>
      <c r="X1810" s="21"/>
      <c r="Y1810" s="21"/>
      <c r="Z1810" s="779"/>
      <c r="AA1810" s="21"/>
      <c r="AB1810" s="30"/>
      <c r="AC1810" s="30"/>
      <c r="AD1810" s="30"/>
      <c r="AE1810" s="13"/>
      <c r="AF1810" s="13"/>
      <c r="AG1810" s="13"/>
      <c r="AH1810" s="13"/>
      <c r="AI1810" s="13"/>
      <c r="AJ1810" s="13"/>
      <c r="AK1810" s="13"/>
      <c r="AL1810" s="13"/>
      <c r="AM1810" s="13"/>
      <c r="AN1810" s="30"/>
      <c r="AO1810" s="31"/>
      <c r="AP1810" s="39"/>
      <c r="AQ1810" s="39"/>
      <c r="AR1810" s="31"/>
      <c r="AS1810" s="39"/>
      <c r="AT1810" s="39"/>
      <c r="AU1810" s="39"/>
      <c r="AV1810" s="39"/>
      <c r="AW1810" s="39"/>
      <c r="AX1810" s="13"/>
      <c r="AY1810" s="13"/>
      <c r="AZ1810" s="13"/>
      <c r="BA1810" s="13"/>
      <c r="BB1810" s="291"/>
      <c r="BC1810" s="302"/>
      <c r="BI1810" s="287"/>
    </row>
    <row r="1811" spans="1:61" s="282" customFormat="1">
      <c r="A1811" s="31"/>
      <c r="B1811" s="31"/>
      <c r="C1811" s="166"/>
      <c r="D1811" s="261"/>
      <c r="E1811" s="261"/>
      <c r="F1811" s="261"/>
      <c r="G1811" s="261"/>
      <c r="H1811" s="261"/>
      <c r="I1811" s="261"/>
      <c r="J1811" s="261"/>
      <c r="K1811" s="261"/>
      <c r="L1811" s="33"/>
      <c r="M1811" s="261"/>
      <c r="N1811" s="638"/>
      <c r="O1811" s="638"/>
      <c r="P1811" s="34"/>
      <c r="Q1811" s="35"/>
      <c r="R1811" s="36"/>
      <c r="S1811" s="37"/>
      <c r="T1811" s="21"/>
      <c r="U1811" s="495"/>
      <c r="V1811" s="38"/>
      <c r="W1811" s="21"/>
      <c r="X1811" s="21"/>
      <c r="Y1811" s="21"/>
      <c r="Z1811" s="779"/>
      <c r="AA1811" s="21"/>
      <c r="AB1811" s="30"/>
      <c r="AC1811" s="30"/>
      <c r="AD1811" s="30"/>
      <c r="AE1811" s="13"/>
      <c r="AF1811" s="13"/>
      <c r="AG1811" s="13"/>
      <c r="AH1811" s="13"/>
      <c r="AI1811" s="13"/>
      <c r="AJ1811" s="13"/>
      <c r="AK1811" s="13"/>
      <c r="AL1811" s="13"/>
      <c r="AM1811" s="13"/>
      <c r="AN1811" s="30"/>
      <c r="AO1811" s="31"/>
      <c r="AP1811" s="39"/>
      <c r="AQ1811" s="39"/>
      <c r="AR1811" s="31"/>
      <c r="AS1811" s="39"/>
      <c r="AT1811" s="39"/>
      <c r="AU1811" s="39"/>
      <c r="AV1811" s="39"/>
      <c r="AW1811" s="39"/>
      <c r="AX1811" s="13"/>
      <c r="AY1811" s="13"/>
      <c r="AZ1811" s="13"/>
      <c r="BA1811" s="13"/>
      <c r="BB1811" s="291"/>
      <c r="BC1811" s="302"/>
      <c r="BI1811" s="287"/>
    </row>
    <row r="1812" spans="1:61" s="282" customFormat="1">
      <c r="A1812" s="31"/>
      <c r="B1812" s="31"/>
      <c r="C1812" s="166"/>
      <c r="D1812" s="261"/>
      <c r="E1812" s="261"/>
      <c r="F1812" s="261"/>
      <c r="G1812" s="261"/>
      <c r="H1812" s="261"/>
      <c r="I1812" s="261"/>
      <c r="J1812" s="261"/>
      <c r="K1812" s="261"/>
      <c r="L1812" s="33"/>
      <c r="M1812" s="261"/>
      <c r="N1812" s="638"/>
      <c r="O1812" s="638"/>
      <c r="P1812" s="34"/>
      <c r="Q1812" s="35"/>
      <c r="R1812" s="36"/>
      <c r="S1812" s="37"/>
      <c r="T1812" s="21"/>
      <c r="U1812" s="495"/>
      <c r="V1812" s="38"/>
      <c r="W1812" s="21"/>
      <c r="X1812" s="21"/>
      <c r="Y1812" s="21"/>
      <c r="Z1812" s="779"/>
      <c r="AA1812" s="21"/>
      <c r="AB1812" s="30"/>
      <c r="AC1812" s="30"/>
      <c r="AD1812" s="30"/>
      <c r="AE1812" s="13"/>
      <c r="AF1812" s="13"/>
      <c r="AG1812" s="13"/>
      <c r="AH1812" s="13"/>
      <c r="AI1812" s="13"/>
      <c r="AJ1812" s="13"/>
      <c r="AK1812" s="13"/>
      <c r="AL1812" s="13"/>
      <c r="AM1812" s="13"/>
      <c r="AN1812" s="30"/>
      <c r="AO1812" s="31"/>
      <c r="AP1812" s="39"/>
      <c r="AQ1812" s="39"/>
      <c r="AR1812" s="31"/>
      <c r="AS1812" s="39"/>
      <c r="AT1812" s="39"/>
      <c r="AU1812" s="39"/>
      <c r="AV1812" s="39"/>
      <c r="AW1812" s="39"/>
      <c r="AX1812" s="13"/>
      <c r="AY1812" s="13"/>
      <c r="AZ1812" s="13"/>
      <c r="BA1812" s="13"/>
      <c r="BB1812" s="291"/>
      <c r="BC1812" s="302"/>
      <c r="BI1812" s="287"/>
    </row>
    <row r="1813" spans="1:61" s="282" customFormat="1">
      <c r="A1813" s="31"/>
      <c r="B1813" s="31"/>
      <c r="C1813" s="166"/>
      <c r="D1813" s="261"/>
      <c r="E1813" s="261"/>
      <c r="F1813" s="261"/>
      <c r="G1813" s="261"/>
      <c r="H1813" s="261"/>
      <c r="I1813" s="261"/>
      <c r="J1813" s="261"/>
      <c r="K1813" s="261"/>
      <c r="L1813" s="33"/>
      <c r="M1813" s="261"/>
      <c r="N1813" s="638"/>
      <c r="O1813" s="638"/>
      <c r="P1813" s="34"/>
      <c r="Q1813" s="35"/>
      <c r="R1813" s="36"/>
      <c r="S1813" s="37"/>
      <c r="T1813" s="21"/>
      <c r="U1813" s="495"/>
      <c r="V1813" s="38"/>
      <c r="W1813" s="21"/>
      <c r="X1813" s="21"/>
      <c r="Y1813" s="21"/>
      <c r="Z1813" s="779"/>
      <c r="AA1813" s="21"/>
      <c r="AB1813" s="30"/>
      <c r="AC1813" s="30"/>
      <c r="AD1813" s="30"/>
      <c r="AE1813" s="13"/>
      <c r="AF1813" s="13"/>
      <c r="AG1813" s="13"/>
      <c r="AH1813" s="13"/>
      <c r="AI1813" s="13"/>
      <c r="AJ1813" s="13"/>
      <c r="AK1813" s="13"/>
      <c r="AL1813" s="13"/>
      <c r="AM1813" s="13"/>
      <c r="AN1813" s="30"/>
      <c r="AO1813" s="31"/>
      <c r="AP1813" s="39"/>
      <c r="AQ1813" s="39"/>
      <c r="AR1813" s="31"/>
      <c r="AS1813" s="39"/>
      <c r="AT1813" s="39"/>
      <c r="AU1813" s="39"/>
      <c r="AV1813" s="39"/>
      <c r="AW1813" s="39"/>
      <c r="AX1813" s="13"/>
      <c r="AY1813" s="13"/>
      <c r="AZ1813" s="13"/>
      <c r="BA1813" s="13"/>
      <c r="BB1813" s="291"/>
      <c r="BC1813" s="302"/>
      <c r="BI1813" s="287"/>
    </row>
    <row r="1814" spans="1:61" s="282" customFormat="1">
      <c r="A1814" s="31"/>
      <c r="B1814" s="31"/>
      <c r="C1814" s="166"/>
      <c r="D1814" s="261"/>
      <c r="E1814" s="261"/>
      <c r="F1814" s="261"/>
      <c r="G1814" s="261"/>
      <c r="H1814" s="261"/>
      <c r="I1814" s="261"/>
      <c r="J1814" s="261"/>
      <c r="K1814" s="261"/>
      <c r="L1814" s="33"/>
      <c r="M1814" s="261"/>
      <c r="N1814" s="638"/>
      <c r="O1814" s="638"/>
      <c r="P1814" s="34"/>
      <c r="Q1814" s="35"/>
      <c r="R1814" s="36"/>
      <c r="S1814" s="37"/>
      <c r="T1814" s="21"/>
      <c r="U1814" s="495"/>
      <c r="V1814" s="38"/>
      <c r="W1814" s="21"/>
      <c r="X1814" s="21"/>
      <c r="Y1814" s="21"/>
      <c r="Z1814" s="779"/>
      <c r="AA1814" s="21"/>
      <c r="AB1814" s="30"/>
      <c r="AC1814" s="30"/>
      <c r="AD1814" s="30"/>
      <c r="AE1814" s="13"/>
      <c r="AF1814" s="13"/>
      <c r="AG1814" s="13"/>
      <c r="AH1814" s="13"/>
      <c r="AI1814" s="13"/>
      <c r="AJ1814" s="13"/>
      <c r="AK1814" s="13"/>
      <c r="AL1814" s="13"/>
      <c r="AM1814" s="13"/>
      <c r="AN1814" s="30"/>
      <c r="AO1814" s="31"/>
      <c r="AP1814" s="39"/>
      <c r="AQ1814" s="39"/>
      <c r="AR1814" s="31"/>
      <c r="AS1814" s="39"/>
      <c r="AT1814" s="39"/>
      <c r="AU1814" s="39"/>
      <c r="AV1814" s="39"/>
      <c r="AW1814" s="39"/>
      <c r="AX1814" s="13"/>
      <c r="AY1814" s="13"/>
      <c r="AZ1814" s="13"/>
      <c r="BA1814" s="13"/>
      <c r="BB1814" s="291"/>
      <c r="BC1814" s="302"/>
      <c r="BI1814" s="287"/>
    </row>
    <row r="1815" spans="1:61" s="282" customFormat="1">
      <c r="A1815" s="31"/>
      <c r="B1815" s="31"/>
      <c r="C1815" s="166"/>
      <c r="D1815" s="261"/>
      <c r="E1815" s="261"/>
      <c r="F1815" s="261"/>
      <c r="G1815" s="261"/>
      <c r="H1815" s="261"/>
      <c r="I1815" s="261"/>
      <c r="J1815" s="261"/>
      <c r="K1815" s="261"/>
      <c r="L1815" s="33"/>
      <c r="M1815" s="261"/>
      <c r="N1815" s="638"/>
      <c r="O1815" s="638"/>
      <c r="P1815" s="34"/>
      <c r="Q1815" s="35"/>
      <c r="R1815" s="36"/>
      <c r="S1815" s="37"/>
      <c r="T1815" s="21"/>
      <c r="U1815" s="495"/>
      <c r="V1815" s="38"/>
      <c r="W1815" s="21"/>
      <c r="X1815" s="21"/>
      <c r="Y1815" s="21"/>
      <c r="Z1815" s="779"/>
      <c r="AA1815" s="21"/>
      <c r="AB1815" s="30"/>
      <c r="AC1815" s="30"/>
      <c r="AD1815" s="30"/>
      <c r="AE1815" s="13"/>
      <c r="AF1815" s="13"/>
      <c r="AG1815" s="13"/>
      <c r="AH1815" s="13"/>
      <c r="AI1815" s="13"/>
      <c r="AJ1815" s="13"/>
      <c r="AK1815" s="13"/>
      <c r="AL1815" s="13"/>
      <c r="AM1815" s="13"/>
      <c r="AN1815" s="30"/>
      <c r="AO1815" s="31"/>
      <c r="AP1815" s="39"/>
      <c r="AQ1815" s="39"/>
      <c r="AR1815" s="31"/>
      <c r="AS1815" s="39"/>
      <c r="AT1815" s="39"/>
      <c r="AU1815" s="39"/>
      <c r="AV1815" s="39"/>
      <c r="AW1815" s="39"/>
      <c r="AX1815" s="13"/>
      <c r="AY1815" s="13"/>
      <c r="AZ1815" s="13"/>
      <c r="BA1815" s="13"/>
      <c r="BB1815" s="291"/>
      <c r="BC1815" s="302"/>
      <c r="BI1815" s="287"/>
    </row>
    <row r="1816" spans="1:61" s="282" customFormat="1">
      <c r="A1816" s="31"/>
      <c r="B1816" s="31"/>
      <c r="C1816" s="166"/>
      <c r="D1816" s="261"/>
      <c r="E1816" s="261"/>
      <c r="F1816" s="261"/>
      <c r="G1816" s="261"/>
      <c r="H1816" s="261"/>
      <c r="I1816" s="261"/>
      <c r="J1816" s="261"/>
      <c r="K1816" s="261"/>
      <c r="L1816" s="33"/>
      <c r="M1816" s="261"/>
      <c r="N1816" s="638"/>
      <c r="O1816" s="638"/>
      <c r="P1816" s="34"/>
      <c r="Q1816" s="35"/>
      <c r="R1816" s="36"/>
      <c r="S1816" s="37"/>
      <c r="T1816" s="21"/>
      <c r="U1816" s="495"/>
      <c r="V1816" s="38"/>
      <c r="W1816" s="21"/>
      <c r="X1816" s="21"/>
      <c r="Y1816" s="21"/>
      <c r="Z1816" s="779"/>
      <c r="AA1816" s="21"/>
      <c r="AB1816" s="30"/>
      <c r="AC1816" s="30"/>
      <c r="AD1816" s="30"/>
      <c r="AE1816" s="13"/>
      <c r="AF1816" s="13"/>
      <c r="AG1816" s="13"/>
      <c r="AH1816" s="13"/>
      <c r="AI1816" s="13"/>
      <c r="AJ1816" s="13"/>
      <c r="AK1816" s="13"/>
      <c r="AL1816" s="13"/>
      <c r="AM1816" s="13"/>
      <c r="AN1816" s="30"/>
      <c r="AO1816" s="31"/>
      <c r="AP1816" s="39"/>
      <c r="AQ1816" s="39"/>
      <c r="AR1816" s="31"/>
      <c r="AS1816" s="39"/>
      <c r="AT1816" s="39"/>
      <c r="AU1816" s="39"/>
      <c r="AV1816" s="39"/>
      <c r="AW1816" s="39"/>
      <c r="AX1816" s="13"/>
      <c r="AY1816" s="13"/>
      <c r="AZ1816" s="13"/>
      <c r="BA1816" s="13"/>
      <c r="BB1816" s="291"/>
      <c r="BC1816" s="302"/>
      <c r="BI1816" s="287"/>
    </row>
    <row r="1817" spans="1:61" s="282" customFormat="1">
      <c r="A1817" s="31"/>
      <c r="B1817" s="31"/>
      <c r="C1817" s="166"/>
      <c r="D1817" s="261"/>
      <c r="E1817" s="261"/>
      <c r="F1817" s="261"/>
      <c r="G1817" s="261"/>
      <c r="H1817" s="261"/>
      <c r="I1817" s="261"/>
      <c r="J1817" s="261"/>
      <c r="K1817" s="261"/>
      <c r="L1817" s="33"/>
      <c r="M1817" s="261"/>
      <c r="N1817" s="638"/>
      <c r="O1817" s="638"/>
      <c r="P1817" s="34"/>
      <c r="Q1817" s="35"/>
      <c r="R1817" s="36"/>
      <c r="S1817" s="37"/>
      <c r="T1817" s="21"/>
      <c r="U1817" s="495"/>
      <c r="V1817" s="38"/>
      <c r="W1817" s="21"/>
      <c r="X1817" s="21"/>
      <c r="Y1817" s="21"/>
      <c r="Z1817" s="779"/>
      <c r="AA1817" s="21"/>
      <c r="AB1817" s="30"/>
      <c r="AC1817" s="30"/>
      <c r="AD1817" s="30"/>
      <c r="AE1817" s="13"/>
      <c r="AF1817" s="13"/>
      <c r="AG1817" s="13"/>
      <c r="AH1817" s="13"/>
      <c r="AI1817" s="13"/>
      <c r="AJ1817" s="13"/>
      <c r="AK1817" s="13"/>
      <c r="AL1817" s="13"/>
      <c r="AM1817" s="13"/>
      <c r="AN1817" s="30"/>
      <c r="AO1817" s="31"/>
      <c r="AP1817" s="39"/>
      <c r="AQ1817" s="39"/>
      <c r="AR1817" s="31"/>
      <c r="AS1817" s="39"/>
      <c r="AT1817" s="39"/>
      <c r="AU1817" s="39"/>
      <c r="AV1817" s="39"/>
      <c r="AW1817" s="39"/>
      <c r="AX1817" s="13"/>
      <c r="AY1817" s="13"/>
      <c r="AZ1817" s="13"/>
      <c r="BA1817" s="13"/>
      <c r="BB1817" s="291"/>
      <c r="BC1817" s="302"/>
      <c r="BI1817" s="287"/>
    </row>
    <row r="1818" spans="1:61" s="282" customFormat="1">
      <c r="A1818" s="31"/>
      <c r="B1818" s="31"/>
      <c r="C1818" s="166"/>
      <c r="D1818" s="261"/>
      <c r="E1818" s="261"/>
      <c r="F1818" s="261"/>
      <c r="G1818" s="261"/>
      <c r="H1818" s="261"/>
      <c r="I1818" s="261"/>
      <c r="J1818" s="261"/>
      <c r="K1818" s="261"/>
      <c r="L1818" s="33"/>
      <c r="M1818" s="261"/>
      <c r="N1818" s="638"/>
      <c r="O1818" s="638"/>
      <c r="P1818" s="34"/>
      <c r="Q1818" s="35"/>
      <c r="R1818" s="36"/>
      <c r="S1818" s="37"/>
      <c r="T1818" s="21"/>
      <c r="U1818" s="495"/>
      <c r="V1818" s="38"/>
      <c r="W1818" s="21"/>
      <c r="X1818" s="21"/>
      <c r="Y1818" s="21"/>
      <c r="Z1818" s="779"/>
      <c r="AA1818" s="21"/>
      <c r="AB1818" s="30"/>
      <c r="AC1818" s="30"/>
      <c r="AD1818" s="30"/>
      <c r="AE1818" s="13"/>
      <c r="AF1818" s="13"/>
      <c r="AG1818" s="13"/>
      <c r="AH1818" s="13"/>
      <c r="AI1818" s="13"/>
      <c r="AJ1818" s="13"/>
      <c r="AK1818" s="13"/>
      <c r="AL1818" s="13"/>
      <c r="AM1818" s="13"/>
      <c r="AN1818" s="30"/>
      <c r="AO1818" s="31"/>
      <c r="AP1818" s="39"/>
      <c r="AQ1818" s="39"/>
      <c r="AR1818" s="31"/>
      <c r="AS1818" s="39"/>
      <c r="AT1818" s="39"/>
      <c r="AU1818" s="39"/>
      <c r="AV1818" s="39"/>
      <c r="AW1818" s="39"/>
      <c r="AX1818" s="13"/>
      <c r="AY1818" s="13"/>
      <c r="AZ1818" s="13"/>
      <c r="BA1818" s="13"/>
      <c r="BB1818" s="291"/>
      <c r="BC1818" s="302"/>
      <c r="BI1818" s="287"/>
    </row>
    <row r="1819" spans="1:61" s="282" customFormat="1">
      <c r="A1819" s="31"/>
      <c r="B1819" s="31"/>
      <c r="C1819" s="166"/>
      <c r="D1819" s="261"/>
      <c r="E1819" s="261"/>
      <c r="F1819" s="261"/>
      <c r="G1819" s="261"/>
      <c r="H1819" s="261"/>
      <c r="I1819" s="261"/>
      <c r="J1819" s="261"/>
      <c r="K1819" s="261"/>
      <c r="L1819" s="33"/>
      <c r="M1819" s="261"/>
      <c r="N1819" s="638"/>
      <c r="O1819" s="638"/>
      <c r="P1819" s="34"/>
      <c r="Q1819" s="35"/>
      <c r="R1819" s="36"/>
      <c r="S1819" s="37"/>
      <c r="T1819" s="21"/>
      <c r="U1819" s="495"/>
      <c r="V1819" s="38"/>
      <c r="W1819" s="21"/>
      <c r="X1819" s="21"/>
      <c r="Y1819" s="21"/>
      <c r="Z1819" s="779"/>
      <c r="AA1819" s="21"/>
      <c r="AB1819" s="30"/>
      <c r="AC1819" s="30"/>
      <c r="AD1819" s="30"/>
      <c r="AE1819" s="13"/>
      <c r="AF1819" s="13"/>
      <c r="AG1819" s="13"/>
      <c r="AH1819" s="13"/>
      <c r="AI1819" s="13"/>
      <c r="AJ1819" s="13"/>
      <c r="AK1819" s="13"/>
      <c r="AL1819" s="13"/>
      <c r="AM1819" s="13"/>
      <c r="AN1819" s="30"/>
      <c r="AO1819" s="31"/>
      <c r="AP1819" s="39"/>
      <c r="AQ1819" s="39"/>
      <c r="AR1819" s="31"/>
      <c r="AS1819" s="39"/>
      <c r="AT1819" s="39"/>
      <c r="AU1819" s="39"/>
      <c r="AV1819" s="39"/>
      <c r="AW1819" s="39"/>
      <c r="AX1819" s="13"/>
      <c r="AY1819" s="13"/>
      <c r="AZ1819" s="13"/>
      <c r="BA1819" s="13"/>
      <c r="BB1819" s="291"/>
      <c r="BC1819" s="302"/>
      <c r="BI1819" s="287"/>
    </row>
    <row r="1820" spans="1:61" s="282" customFormat="1">
      <c r="A1820" s="31"/>
      <c r="B1820" s="31"/>
      <c r="C1820" s="166"/>
      <c r="D1820" s="261"/>
      <c r="E1820" s="261"/>
      <c r="F1820" s="261"/>
      <c r="G1820" s="261"/>
      <c r="H1820" s="261"/>
      <c r="I1820" s="261"/>
      <c r="J1820" s="261"/>
      <c r="K1820" s="261"/>
      <c r="L1820" s="33"/>
      <c r="M1820" s="261"/>
      <c r="N1820" s="638"/>
      <c r="O1820" s="638"/>
      <c r="P1820" s="34"/>
      <c r="Q1820" s="35"/>
      <c r="R1820" s="36"/>
      <c r="S1820" s="37"/>
      <c r="T1820" s="21"/>
      <c r="U1820" s="495"/>
      <c r="V1820" s="38"/>
      <c r="W1820" s="21"/>
      <c r="X1820" s="21"/>
      <c r="Y1820" s="21"/>
      <c r="Z1820" s="779"/>
      <c r="AA1820" s="21"/>
      <c r="AB1820" s="30"/>
      <c r="AC1820" s="30"/>
      <c r="AD1820" s="30"/>
      <c r="AE1820" s="13"/>
      <c r="AF1820" s="13"/>
      <c r="AG1820" s="13"/>
      <c r="AH1820" s="13"/>
      <c r="AI1820" s="13"/>
      <c r="AJ1820" s="13"/>
      <c r="AK1820" s="13"/>
      <c r="AL1820" s="13"/>
      <c r="AM1820" s="13"/>
      <c r="AN1820" s="30"/>
      <c r="AO1820" s="31"/>
      <c r="AP1820" s="39"/>
      <c r="AQ1820" s="39"/>
      <c r="AR1820" s="31"/>
      <c r="AS1820" s="39"/>
      <c r="AT1820" s="39"/>
      <c r="AU1820" s="39"/>
      <c r="AV1820" s="39"/>
      <c r="AW1820" s="39"/>
      <c r="AX1820" s="13"/>
      <c r="AY1820" s="13"/>
      <c r="AZ1820" s="13"/>
      <c r="BA1820" s="13"/>
      <c r="BB1820" s="291"/>
      <c r="BC1820" s="302"/>
      <c r="BI1820" s="287"/>
    </row>
    <row r="1821" spans="1:61" s="282" customFormat="1">
      <c r="A1821" s="31"/>
      <c r="B1821" s="31"/>
      <c r="C1821" s="166"/>
      <c r="D1821" s="261"/>
      <c r="E1821" s="261"/>
      <c r="F1821" s="261"/>
      <c r="G1821" s="261"/>
      <c r="H1821" s="261"/>
      <c r="I1821" s="261"/>
      <c r="J1821" s="261"/>
      <c r="K1821" s="261"/>
      <c r="L1821" s="33"/>
      <c r="M1821" s="261"/>
      <c r="N1821" s="638"/>
      <c r="O1821" s="638"/>
      <c r="P1821" s="34"/>
      <c r="Q1821" s="35"/>
      <c r="R1821" s="36"/>
      <c r="S1821" s="37"/>
      <c r="T1821" s="21"/>
      <c r="U1821" s="495"/>
      <c r="V1821" s="38"/>
      <c r="W1821" s="21"/>
      <c r="X1821" s="21"/>
      <c r="Y1821" s="21"/>
      <c r="Z1821" s="779"/>
      <c r="AA1821" s="21"/>
      <c r="AB1821" s="30"/>
      <c r="AC1821" s="30"/>
      <c r="AD1821" s="30"/>
      <c r="AE1821" s="13"/>
      <c r="AF1821" s="13"/>
      <c r="AG1821" s="13"/>
      <c r="AH1821" s="13"/>
      <c r="AI1821" s="13"/>
      <c r="AJ1821" s="13"/>
      <c r="AK1821" s="13"/>
      <c r="AL1821" s="13"/>
      <c r="AM1821" s="13"/>
      <c r="AN1821" s="30"/>
      <c r="AO1821" s="31"/>
      <c r="AP1821" s="39"/>
      <c r="AQ1821" s="39"/>
      <c r="AR1821" s="31"/>
      <c r="AS1821" s="39"/>
      <c r="AT1821" s="39"/>
      <c r="AU1821" s="39"/>
      <c r="AV1821" s="39"/>
      <c r="AW1821" s="39"/>
      <c r="AX1821" s="13"/>
      <c r="AY1821" s="13"/>
      <c r="AZ1821" s="13"/>
      <c r="BA1821" s="13"/>
      <c r="BB1821" s="291"/>
      <c r="BC1821" s="302"/>
      <c r="BI1821" s="287"/>
    </row>
    <row r="1822" spans="1:61" s="282" customFormat="1">
      <c r="A1822" s="31"/>
      <c r="B1822" s="31"/>
      <c r="C1822" s="166"/>
      <c r="D1822" s="261"/>
      <c r="E1822" s="261"/>
      <c r="F1822" s="261"/>
      <c r="G1822" s="261"/>
      <c r="H1822" s="261"/>
      <c r="I1822" s="261"/>
      <c r="J1822" s="261"/>
      <c r="K1822" s="261"/>
      <c r="L1822" s="33"/>
      <c r="M1822" s="261"/>
      <c r="N1822" s="638"/>
      <c r="O1822" s="638"/>
      <c r="P1822" s="34"/>
      <c r="Q1822" s="35"/>
      <c r="R1822" s="36"/>
      <c r="S1822" s="37"/>
      <c r="T1822" s="21"/>
      <c r="U1822" s="495"/>
      <c r="V1822" s="38"/>
      <c r="W1822" s="21"/>
      <c r="X1822" s="21"/>
      <c r="Y1822" s="21"/>
      <c r="Z1822" s="779"/>
      <c r="AA1822" s="21"/>
      <c r="AB1822" s="30"/>
      <c r="AC1822" s="30"/>
      <c r="AD1822" s="30"/>
      <c r="AE1822" s="13"/>
      <c r="AF1822" s="13"/>
      <c r="AG1822" s="13"/>
      <c r="AH1822" s="13"/>
      <c r="AI1822" s="13"/>
      <c r="AJ1822" s="13"/>
      <c r="AK1822" s="13"/>
      <c r="AL1822" s="13"/>
      <c r="AM1822" s="13"/>
      <c r="AN1822" s="30"/>
      <c r="AO1822" s="31"/>
      <c r="AP1822" s="39"/>
      <c r="AQ1822" s="39"/>
      <c r="AR1822" s="31"/>
      <c r="AS1822" s="39"/>
      <c r="AT1822" s="39"/>
      <c r="AU1822" s="39"/>
      <c r="AV1822" s="39"/>
      <c r="AW1822" s="39"/>
      <c r="AX1822" s="13"/>
      <c r="AY1822" s="13"/>
      <c r="AZ1822" s="13"/>
      <c r="BA1822" s="13"/>
      <c r="BB1822" s="291"/>
      <c r="BC1822" s="302"/>
      <c r="BI1822" s="287"/>
    </row>
    <row r="1823" spans="1:61" s="282" customFormat="1">
      <c r="A1823" s="31"/>
      <c r="B1823" s="31"/>
      <c r="C1823" s="166"/>
      <c r="D1823" s="261"/>
      <c r="E1823" s="261"/>
      <c r="F1823" s="261"/>
      <c r="G1823" s="261"/>
      <c r="H1823" s="261"/>
      <c r="I1823" s="261"/>
      <c r="J1823" s="261"/>
      <c r="K1823" s="261"/>
      <c r="L1823" s="33"/>
      <c r="M1823" s="261"/>
      <c r="N1823" s="638"/>
      <c r="O1823" s="638"/>
      <c r="P1823" s="34"/>
      <c r="Q1823" s="35"/>
      <c r="R1823" s="36"/>
      <c r="S1823" s="37"/>
      <c r="T1823" s="21"/>
      <c r="U1823" s="495"/>
      <c r="V1823" s="38"/>
      <c r="W1823" s="21"/>
      <c r="X1823" s="21"/>
      <c r="Y1823" s="21"/>
      <c r="Z1823" s="779"/>
      <c r="AA1823" s="21"/>
      <c r="AB1823" s="30"/>
      <c r="AC1823" s="30"/>
      <c r="AD1823" s="30"/>
      <c r="AE1823" s="13"/>
      <c r="AF1823" s="13"/>
      <c r="AG1823" s="13"/>
      <c r="AH1823" s="13"/>
      <c r="AI1823" s="13"/>
      <c r="AJ1823" s="13"/>
      <c r="AK1823" s="13"/>
      <c r="AL1823" s="13"/>
      <c r="AM1823" s="13"/>
      <c r="AN1823" s="30"/>
      <c r="AO1823" s="31"/>
      <c r="AP1823" s="39"/>
      <c r="AQ1823" s="39"/>
      <c r="AR1823" s="31"/>
      <c r="AS1823" s="39"/>
      <c r="AT1823" s="39"/>
      <c r="AU1823" s="39"/>
      <c r="AV1823" s="39"/>
      <c r="AW1823" s="39"/>
      <c r="AX1823" s="13"/>
      <c r="AY1823" s="13"/>
      <c r="AZ1823" s="13"/>
      <c r="BA1823" s="13"/>
      <c r="BB1823" s="291"/>
      <c r="BC1823" s="302"/>
      <c r="BI1823" s="287"/>
    </row>
    <row r="1824" spans="1:61" s="282" customFormat="1">
      <c r="A1824" s="31"/>
      <c r="B1824" s="31"/>
      <c r="C1824" s="166"/>
      <c r="D1824" s="261"/>
      <c r="E1824" s="261"/>
      <c r="F1824" s="261"/>
      <c r="G1824" s="261"/>
      <c r="H1824" s="261"/>
      <c r="I1824" s="261"/>
      <c r="J1824" s="261"/>
      <c r="K1824" s="261"/>
      <c r="L1824" s="33"/>
      <c r="M1824" s="261"/>
      <c r="N1824" s="638"/>
      <c r="O1824" s="638"/>
      <c r="P1824" s="34"/>
      <c r="Q1824" s="35"/>
      <c r="R1824" s="36"/>
      <c r="S1824" s="37"/>
      <c r="T1824" s="21"/>
      <c r="U1824" s="495"/>
      <c r="V1824" s="38"/>
      <c r="W1824" s="21"/>
      <c r="X1824" s="21"/>
      <c r="Y1824" s="21"/>
      <c r="Z1824" s="779"/>
      <c r="AA1824" s="21"/>
      <c r="AB1824" s="30"/>
      <c r="AC1824" s="30"/>
      <c r="AD1824" s="30"/>
      <c r="AE1824" s="13"/>
      <c r="AF1824" s="13"/>
      <c r="AG1824" s="13"/>
      <c r="AH1824" s="13"/>
      <c r="AI1824" s="13"/>
      <c r="AJ1824" s="13"/>
      <c r="AK1824" s="13"/>
      <c r="AL1824" s="13"/>
      <c r="AM1824" s="13"/>
      <c r="AN1824" s="30"/>
      <c r="AO1824" s="31"/>
      <c r="AP1824" s="39"/>
      <c r="AQ1824" s="39"/>
      <c r="AR1824" s="31"/>
      <c r="AS1824" s="39"/>
      <c r="AT1824" s="39"/>
      <c r="AU1824" s="39"/>
      <c r="AV1824" s="39"/>
      <c r="AW1824" s="39"/>
      <c r="AX1824" s="13"/>
      <c r="AY1824" s="13"/>
      <c r="AZ1824" s="13"/>
      <c r="BA1824" s="13"/>
      <c r="BB1824" s="291"/>
      <c r="BC1824" s="302"/>
      <c r="BI1824" s="287"/>
    </row>
    <row r="1825" spans="1:61" s="282" customFormat="1">
      <c r="A1825" s="31"/>
      <c r="B1825" s="31"/>
      <c r="C1825" s="166"/>
      <c r="D1825" s="261"/>
      <c r="E1825" s="261"/>
      <c r="F1825" s="261"/>
      <c r="G1825" s="261"/>
      <c r="H1825" s="261"/>
      <c r="I1825" s="261"/>
      <c r="J1825" s="261"/>
      <c r="K1825" s="261"/>
      <c r="L1825" s="33"/>
      <c r="M1825" s="261"/>
      <c r="N1825" s="638"/>
      <c r="O1825" s="638"/>
      <c r="P1825" s="34"/>
      <c r="Q1825" s="35"/>
      <c r="R1825" s="36"/>
      <c r="S1825" s="37"/>
      <c r="T1825" s="21"/>
      <c r="U1825" s="495"/>
      <c r="V1825" s="38"/>
      <c r="W1825" s="21"/>
      <c r="X1825" s="21"/>
      <c r="Y1825" s="21"/>
      <c r="Z1825" s="779"/>
      <c r="AA1825" s="21"/>
      <c r="AB1825" s="30"/>
      <c r="AC1825" s="30"/>
      <c r="AD1825" s="30"/>
      <c r="AE1825" s="13"/>
      <c r="AF1825" s="13"/>
      <c r="AG1825" s="13"/>
      <c r="AH1825" s="13"/>
      <c r="AI1825" s="13"/>
      <c r="AJ1825" s="13"/>
      <c r="AK1825" s="13"/>
      <c r="AL1825" s="13"/>
      <c r="AM1825" s="13"/>
      <c r="AN1825" s="30"/>
      <c r="AO1825" s="31"/>
      <c r="AP1825" s="39"/>
      <c r="AQ1825" s="39"/>
      <c r="AR1825" s="31"/>
      <c r="AS1825" s="39"/>
      <c r="AT1825" s="39"/>
      <c r="AU1825" s="39"/>
      <c r="AV1825" s="39"/>
      <c r="AW1825" s="39"/>
      <c r="AX1825" s="13"/>
      <c r="AY1825" s="13"/>
      <c r="AZ1825" s="13"/>
      <c r="BA1825" s="13"/>
      <c r="BB1825" s="291"/>
      <c r="BC1825" s="302"/>
      <c r="BI1825" s="287"/>
    </row>
    <row r="1826" spans="1:61" s="282" customFormat="1">
      <c r="A1826" s="31"/>
      <c r="B1826" s="31"/>
      <c r="C1826" s="166"/>
      <c r="D1826" s="261"/>
      <c r="E1826" s="261"/>
      <c r="F1826" s="261"/>
      <c r="G1826" s="261"/>
      <c r="H1826" s="261"/>
      <c r="I1826" s="261"/>
      <c r="J1826" s="261"/>
      <c r="K1826" s="261"/>
      <c r="L1826" s="33"/>
      <c r="M1826" s="261"/>
      <c r="N1826" s="638"/>
      <c r="O1826" s="638"/>
      <c r="P1826" s="34"/>
      <c r="Q1826" s="35"/>
      <c r="R1826" s="36"/>
      <c r="S1826" s="37"/>
      <c r="T1826" s="21"/>
      <c r="U1826" s="495"/>
      <c r="V1826" s="38"/>
      <c r="W1826" s="21"/>
      <c r="X1826" s="21"/>
      <c r="Y1826" s="21"/>
      <c r="Z1826" s="779"/>
      <c r="AA1826" s="21"/>
      <c r="AB1826" s="30"/>
      <c r="AC1826" s="30"/>
      <c r="AD1826" s="30"/>
      <c r="AE1826" s="13"/>
      <c r="AF1826" s="13"/>
      <c r="AG1826" s="13"/>
      <c r="AH1826" s="13"/>
      <c r="AI1826" s="13"/>
      <c r="AJ1826" s="13"/>
      <c r="AK1826" s="13"/>
      <c r="AL1826" s="13"/>
      <c r="AM1826" s="13"/>
      <c r="AN1826" s="30"/>
      <c r="AO1826" s="31"/>
      <c r="AP1826" s="39"/>
      <c r="AQ1826" s="39"/>
      <c r="AR1826" s="31"/>
      <c r="AS1826" s="39"/>
      <c r="AT1826" s="39"/>
      <c r="AU1826" s="39"/>
      <c r="AV1826" s="39"/>
      <c r="AW1826" s="39"/>
      <c r="AX1826" s="13"/>
      <c r="AY1826" s="13"/>
      <c r="AZ1826" s="13"/>
      <c r="BA1826" s="13"/>
      <c r="BB1826" s="291"/>
      <c r="BC1826" s="302"/>
      <c r="BI1826" s="287"/>
    </row>
    <row r="1827" spans="1:61" s="282" customFormat="1">
      <c r="A1827" s="31"/>
      <c r="B1827" s="31"/>
      <c r="C1827" s="166"/>
      <c r="D1827" s="261"/>
      <c r="E1827" s="261"/>
      <c r="F1827" s="261"/>
      <c r="G1827" s="261"/>
      <c r="H1827" s="261"/>
      <c r="I1827" s="261"/>
      <c r="J1827" s="261"/>
      <c r="K1827" s="261"/>
      <c r="L1827" s="33"/>
      <c r="M1827" s="261"/>
      <c r="N1827" s="638"/>
      <c r="O1827" s="638"/>
      <c r="P1827" s="34"/>
      <c r="Q1827" s="35"/>
      <c r="R1827" s="36"/>
      <c r="S1827" s="37"/>
      <c r="T1827" s="21"/>
      <c r="U1827" s="495"/>
      <c r="V1827" s="38"/>
      <c r="W1827" s="21"/>
      <c r="X1827" s="21"/>
      <c r="Y1827" s="21"/>
      <c r="Z1827" s="779"/>
      <c r="AA1827" s="21"/>
      <c r="AB1827" s="30"/>
      <c r="AC1827" s="30"/>
      <c r="AD1827" s="30"/>
      <c r="AE1827" s="13"/>
      <c r="AF1827" s="13"/>
      <c r="AG1827" s="13"/>
      <c r="AH1827" s="13"/>
      <c r="AI1827" s="13"/>
      <c r="AJ1827" s="13"/>
      <c r="AK1827" s="13"/>
      <c r="AL1827" s="13"/>
      <c r="AM1827" s="13"/>
      <c r="AN1827" s="30"/>
      <c r="AO1827" s="31"/>
      <c r="AP1827" s="39"/>
      <c r="AQ1827" s="39"/>
      <c r="AR1827" s="31"/>
      <c r="AS1827" s="39"/>
      <c r="AT1827" s="39"/>
      <c r="AU1827" s="39"/>
      <c r="AV1827" s="39"/>
      <c r="AW1827" s="39"/>
      <c r="AX1827" s="13"/>
      <c r="AY1827" s="13"/>
      <c r="AZ1827" s="13"/>
      <c r="BA1827" s="13"/>
      <c r="BB1827" s="291"/>
      <c r="BC1827" s="302"/>
      <c r="BI1827" s="287"/>
    </row>
    <row r="1828" spans="1:61" s="282" customFormat="1">
      <c r="A1828" s="31"/>
      <c r="B1828" s="31"/>
      <c r="C1828" s="166"/>
      <c r="D1828" s="261"/>
      <c r="E1828" s="261"/>
      <c r="F1828" s="261"/>
      <c r="G1828" s="261"/>
      <c r="H1828" s="261"/>
      <c r="I1828" s="261"/>
      <c r="J1828" s="261"/>
      <c r="K1828" s="261"/>
      <c r="L1828" s="33"/>
      <c r="M1828" s="261"/>
      <c r="N1828" s="638"/>
      <c r="O1828" s="638"/>
      <c r="P1828" s="34"/>
      <c r="Q1828" s="35"/>
      <c r="R1828" s="36"/>
      <c r="S1828" s="37"/>
      <c r="T1828" s="21"/>
      <c r="U1828" s="495"/>
      <c r="V1828" s="38"/>
      <c r="W1828" s="21"/>
      <c r="X1828" s="21"/>
      <c r="Y1828" s="21"/>
      <c r="Z1828" s="779"/>
      <c r="AA1828" s="21"/>
      <c r="AB1828" s="30"/>
      <c r="AC1828" s="30"/>
      <c r="AD1828" s="30"/>
      <c r="AE1828" s="13"/>
      <c r="AF1828" s="13"/>
      <c r="AG1828" s="13"/>
      <c r="AH1828" s="13"/>
      <c r="AI1828" s="13"/>
      <c r="AJ1828" s="13"/>
      <c r="AK1828" s="13"/>
      <c r="AL1828" s="13"/>
      <c r="AM1828" s="13"/>
      <c r="AN1828" s="30"/>
      <c r="AO1828" s="31"/>
      <c r="AP1828" s="39"/>
      <c r="AQ1828" s="39"/>
      <c r="AR1828" s="31"/>
      <c r="AS1828" s="39"/>
      <c r="AT1828" s="39"/>
      <c r="AU1828" s="39"/>
      <c r="AV1828" s="39"/>
      <c r="AW1828" s="39"/>
      <c r="AX1828" s="13"/>
      <c r="AY1828" s="13"/>
      <c r="AZ1828" s="13"/>
      <c r="BA1828" s="13"/>
      <c r="BB1828" s="291"/>
      <c r="BC1828" s="302"/>
      <c r="BI1828" s="287"/>
    </row>
    <row r="1829" spans="1:61" s="282" customFormat="1">
      <c r="A1829" s="31"/>
      <c r="B1829" s="31"/>
      <c r="C1829" s="166"/>
      <c r="D1829" s="261"/>
      <c r="E1829" s="261"/>
      <c r="F1829" s="261"/>
      <c r="G1829" s="261"/>
      <c r="H1829" s="261"/>
      <c r="I1829" s="261"/>
      <c r="J1829" s="261"/>
      <c r="K1829" s="261"/>
      <c r="L1829" s="33"/>
      <c r="M1829" s="261"/>
      <c r="N1829" s="638"/>
      <c r="O1829" s="638"/>
      <c r="P1829" s="34"/>
      <c r="Q1829" s="35"/>
      <c r="R1829" s="36"/>
      <c r="S1829" s="37"/>
      <c r="T1829" s="21"/>
      <c r="U1829" s="495"/>
      <c r="V1829" s="38"/>
      <c r="W1829" s="21"/>
      <c r="X1829" s="21"/>
      <c r="Y1829" s="21"/>
      <c r="Z1829" s="779"/>
      <c r="AA1829" s="21"/>
      <c r="AB1829" s="30"/>
      <c r="AC1829" s="30"/>
      <c r="AD1829" s="30"/>
      <c r="AE1829" s="13"/>
      <c r="AF1829" s="13"/>
      <c r="AG1829" s="13"/>
      <c r="AH1829" s="13"/>
      <c r="AI1829" s="13"/>
      <c r="AJ1829" s="13"/>
      <c r="AK1829" s="13"/>
      <c r="AL1829" s="13"/>
      <c r="AM1829" s="13"/>
      <c r="AN1829" s="30"/>
      <c r="AO1829" s="31"/>
      <c r="AP1829" s="39"/>
      <c r="AQ1829" s="39"/>
      <c r="AR1829" s="31"/>
      <c r="AS1829" s="39"/>
      <c r="AT1829" s="39"/>
      <c r="AU1829" s="39"/>
      <c r="AV1829" s="39"/>
      <c r="AW1829" s="39"/>
      <c r="AX1829" s="13"/>
      <c r="AY1829" s="13"/>
      <c r="AZ1829" s="13"/>
      <c r="BA1829" s="13"/>
      <c r="BB1829" s="291"/>
      <c r="BC1829" s="302"/>
      <c r="BI1829" s="287"/>
    </row>
    <row r="1830" spans="1:61" s="282" customFormat="1">
      <c r="A1830" s="31"/>
      <c r="B1830" s="31"/>
      <c r="C1830" s="166"/>
      <c r="D1830" s="261"/>
      <c r="E1830" s="261"/>
      <c r="F1830" s="261"/>
      <c r="G1830" s="261"/>
      <c r="H1830" s="261"/>
      <c r="I1830" s="261"/>
      <c r="J1830" s="261"/>
      <c r="K1830" s="261"/>
      <c r="L1830" s="33"/>
      <c r="M1830" s="261"/>
      <c r="N1830" s="638"/>
      <c r="O1830" s="638"/>
      <c r="P1830" s="34"/>
      <c r="Q1830" s="35"/>
      <c r="R1830" s="36"/>
      <c r="S1830" s="37"/>
      <c r="T1830" s="21"/>
      <c r="U1830" s="495"/>
      <c r="V1830" s="38"/>
      <c r="W1830" s="21"/>
      <c r="X1830" s="21"/>
      <c r="Y1830" s="21"/>
      <c r="Z1830" s="779"/>
      <c r="AA1830" s="21"/>
      <c r="AB1830" s="30"/>
      <c r="AC1830" s="30"/>
      <c r="AD1830" s="30"/>
      <c r="AE1830" s="13"/>
      <c r="AF1830" s="13"/>
      <c r="AG1830" s="13"/>
      <c r="AH1830" s="13"/>
      <c r="AI1830" s="13"/>
      <c r="AJ1830" s="13"/>
      <c r="AK1830" s="13"/>
      <c r="AL1830" s="13"/>
      <c r="AM1830" s="13"/>
      <c r="AN1830" s="30"/>
      <c r="AO1830" s="31"/>
      <c r="AP1830" s="39"/>
      <c r="AQ1830" s="39"/>
      <c r="AR1830" s="31"/>
      <c r="AS1830" s="39"/>
      <c r="AT1830" s="39"/>
      <c r="AU1830" s="39"/>
      <c r="AV1830" s="39"/>
      <c r="AW1830" s="39"/>
      <c r="AX1830" s="13"/>
      <c r="AY1830" s="13"/>
      <c r="AZ1830" s="13"/>
      <c r="BA1830" s="13"/>
      <c r="BB1830" s="291"/>
      <c r="BC1830" s="302"/>
      <c r="BI1830" s="287"/>
    </row>
    <row r="1831" spans="1:61" s="282" customFormat="1">
      <c r="A1831" s="31"/>
      <c r="B1831" s="31"/>
      <c r="C1831" s="166"/>
      <c r="D1831" s="261"/>
      <c r="E1831" s="261"/>
      <c r="F1831" s="261"/>
      <c r="G1831" s="261"/>
      <c r="H1831" s="261"/>
      <c r="I1831" s="261"/>
      <c r="J1831" s="261"/>
      <c r="K1831" s="261"/>
      <c r="L1831" s="33"/>
      <c r="M1831" s="261"/>
      <c r="N1831" s="638"/>
      <c r="O1831" s="638"/>
      <c r="P1831" s="34"/>
      <c r="Q1831" s="35"/>
      <c r="R1831" s="36"/>
      <c r="S1831" s="37"/>
      <c r="T1831" s="21"/>
      <c r="U1831" s="495"/>
      <c r="V1831" s="38"/>
      <c r="W1831" s="21"/>
      <c r="X1831" s="21"/>
      <c r="Y1831" s="21"/>
      <c r="Z1831" s="779"/>
      <c r="AA1831" s="21"/>
      <c r="AB1831" s="30"/>
      <c r="AC1831" s="30"/>
      <c r="AD1831" s="30"/>
      <c r="AE1831" s="13"/>
      <c r="AF1831" s="13"/>
      <c r="AG1831" s="13"/>
      <c r="AH1831" s="13"/>
      <c r="AI1831" s="13"/>
      <c r="AJ1831" s="13"/>
      <c r="AK1831" s="13"/>
      <c r="AL1831" s="13"/>
      <c r="AM1831" s="13"/>
      <c r="AN1831" s="30"/>
      <c r="AO1831" s="31"/>
      <c r="AP1831" s="39"/>
      <c r="AQ1831" s="39"/>
      <c r="AR1831" s="31"/>
      <c r="AS1831" s="39"/>
      <c r="AT1831" s="39"/>
      <c r="AU1831" s="39"/>
      <c r="AV1831" s="39"/>
      <c r="AW1831" s="39"/>
      <c r="AX1831" s="13"/>
      <c r="AY1831" s="13"/>
      <c r="AZ1831" s="13"/>
      <c r="BA1831" s="13"/>
      <c r="BB1831" s="291"/>
      <c r="BC1831" s="302"/>
      <c r="BI1831" s="287"/>
    </row>
    <row r="1832" spans="1:61" s="282" customFormat="1">
      <c r="A1832" s="31"/>
      <c r="B1832" s="31"/>
      <c r="C1832" s="166"/>
      <c r="D1832" s="261"/>
      <c r="E1832" s="261"/>
      <c r="F1832" s="261"/>
      <c r="G1832" s="261"/>
      <c r="H1832" s="261"/>
      <c r="I1832" s="261"/>
      <c r="J1832" s="261"/>
      <c r="K1832" s="261"/>
      <c r="L1832" s="33"/>
      <c r="M1832" s="261"/>
      <c r="N1832" s="638"/>
      <c r="O1832" s="638"/>
      <c r="P1832" s="34"/>
      <c r="Q1832" s="35"/>
      <c r="R1832" s="36"/>
      <c r="S1832" s="37"/>
      <c r="T1832" s="21"/>
      <c r="U1832" s="495"/>
      <c r="V1832" s="38"/>
      <c r="W1832" s="21"/>
      <c r="X1832" s="21"/>
      <c r="Y1832" s="21"/>
      <c r="Z1832" s="779"/>
      <c r="AA1832" s="21"/>
      <c r="AB1832" s="30"/>
      <c r="AC1832" s="30"/>
      <c r="AD1832" s="30"/>
      <c r="AE1832" s="13"/>
      <c r="AF1832" s="13"/>
      <c r="AG1832" s="13"/>
      <c r="AH1832" s="13"/>
      <c r="AI1832" s="13"/>
      <c r="AJ1832" s="13"/>
      <c r="AK1832" s="13"/>
      <c r="AL1832" s="13"/>
      <c r="AM1832" s="13"/>
      <c r="AN1832" s="30"/>
      <c r="AO1832" s="31"/>
      <c r="AP1832" s="39"/>
      <c r="AQ1832" s="39"/>
      <c r="AR1832" s="31"/>
      <c r="AS1832" s="39"/>
      <c r="AT1832" s="39"/>
      <c r="AU1832" s="39"/>
      <c r="AV1832" s="39"/>
      <c r="AW1832" s="39"/>
      <c r="AX1832" s="13"/>
      <c r="AY1832" s="13"/>
      <c r="AZ1832" s="13"/>
      <c r="BA1832" s="13"/>
      <c r="BB1832" s="291"/>
      <c r="BC1832" s="302"/>
      <c r="BI1832" s="287"/>
    </row>
    <row r="1833" spans="1:61" s="282" customFormat="1">
      <c r="A1833" s="31"/>
      <c r="B1833" s="31"/>
      <c r="C1833" s="166"/>
      <c r="D1833" s="261"/>
      <c r="E1833" s="261"/>
      <c r="F1833" s="261"/>
      <c r="G1833" s="261"/>
      <c r="H1833" s="261"/>
      <c r="I1833" s="261"/>
      <c r="J1833" s="261"/>
      <c r="K1833" s="261"/>
      <c r="L1833" s="33"/>
      <c r="M1833" s="261"/>
      <c r="N1833" s="638"/>
      <c r="O1833" s="638"/>
      <c r="P1833" s="34"/>
      <c r="Q1833" s="35"/>
      <c r="R1833" s="36"/>
      <c r="S1833" s="37"/>
      <c r="T1833" s="21"/>
      <c r="U1833" s="495"/>
      <c r="V1833" s="38"/>
      <c r="W1833" s="21"/>
      <c r="X1833" s="21"/>
      <c r="Y1833" s="21"/>
      <c r="Z1833" s="779"/>
      <c r="AA1833" s="21"/>
      <c r="AB1833" s="30"/>
      <c r="AC1833" s="30"/>
      <c r="AD1833" s="30"/>
      <c r="AE1833" s="13"/>
      <c r="AF1833" s="13"/>
      <c r="AG1833" s="13"/>
      <c r="AH1833" s="13"/>
      <c r="AI1833" s="13"/>
      <c r="AJ1833" s="13"/>
      <c r="AK1833" s="13"/>
      <c r="AL1833" s="13"/>
      <c r="AM1833" s="13"/>
      <c r="AN1833" s="30"/>
      <c r="AO1833" s="31"/>
      <c r="AP1833" s="39"/>
      <c r="AQ1833" s="39"/>
      <c r="AR1833" s="31"/>
      <c r="AS1833" s="39"/>
      <c r="AT1833" s="39"/>
      <c r="AU1833" s="39"/>
      <c r="AV1833" s="39"/>
      <c r="AW1833" s="39"/>
      <c r="AX1833" s="13"/>
      <c r="AY1833" s="13"/>
      <c r="AZ1833" s="13"/>
      <c r="BA1833" s="13"/>
      <c r="BB1833" s="291"/>
      <c r="BC1833" s="302"/>
      <c r="BI1833" s="287"/>
    </row>
    <row r="1834" spans="1:61" s="282" customFormat="1">
      <c r="A1834" s="31"/>
      <c r="B1834" s="31"/>
      <c r="C1834" s="166"/>
      <c r="D1834" s="261"/>
      <c r="E1834" s="261"/>
      <c r="F1834" s="261"/>
      <c r="G1834" s="261"/>
      <c r="H1834" s="261"/>
      <c r="I1834" s="261"/>
      <c r="J1834" s="261"/>
      <c r="K1834" s="261"/>
      <c r="L1834" s="33"/>
      <c r="M1834" s="261"/>
      <c r="N1834" s="638"/>
      <c r="O1834" s="638"/>
      <c r="P1834" s="34"/>
      <c r="Q1834" s="35"/>
      <c r="R1834" s="36"/>
      <c r="S1834" s="37"/>
      <c r="T1834" s="21"/>
      <c r="U1834" s="495"/>
      <c r="V1834" s="38"/>
      <c r="W1834" s="21"/>
      <c r="X1834" s="21"/>
      <c r="Y1834" s="21"/>
      <c r="Z1834" s="779"/>
      <c r="AA1834" s="21"/>
      <c r="AB1834" s="30"/>
      <c r="AC1834" s="30"/>
      <c r="AD1834" s="30"/>
      <c r="AE1834" s="13"/>
      <c r="AF1834" s="13"/>
      <c r="AG1834" s="13"/>
      <c r="AH1834" s="13"/>
      <c r="AI1834" s="13"/>
      <c r="AJ1834" s="13"/>
      <c r="AK1834" s="13"/>
      <c r="AL1834" s="13"/>
      <c r="AM1834" s="13"/>
      <c r="AN1834" s="30"/>
      <c r="AO1834" s="31"/>
      <c r="AP1834" s="39"/>
      <c r="AQ1834" s="39"/>
      <c r="AR1834" s="31"/>
      <c r="AS1834" s="39"/>
      <c r="AT1834" s="39"/>
      <c r="AU1834" s="39"/>
      <c r="AV1834" s="39"/>
      <c r="AW1834" s="39"/>
      <c r="AX1834" s="13"/>
      <c r="AY1834" s="13"/>
      <c r="AZ1834" s="13"/>
      <c r="BA1834" s="13"/>
      <c r="BB1834" s="291"/>
      <c r="BC1834" s="302"/>
      <c r="BI1834" s="287"/>
    </row>
    <row r="1835" spans="1:61" s="282" customFormat="1">
      <c r="A1835" s="31"/>
      <c r="B1835" s="31"/>
      <c r="C1835" s="166"/>
      <c r="D1835" s="261"/>
      <c r="E1835" s="261"/>
      <c r="F1835" s="261"/>
      <c r="G1835" s="261"/>
      <c r="H1835" s="261"/>
      <c r="I1835" s="261"/>
      <c r="J1835" s="261"/>
      <c r="K1835" s="261"/>
      <c r="L1835" s="33"/>
      <c r="M1835" s="261"/>
      <c r="N1835" s="638"/>
      <c r="O1835" s="638"/>
      <c r="P1835" s="34"/>
      <c r="Q1835" s="35"/>
      <c r="R1835" s="36"/>
      <c r="S1835" s="37"/>
      <c r="T1835" s="21"/>
      <c r="U1835" s="495"/>
      <c r="V1835" s="38"/>
      <c r="W1835" s="21"/>
      <c r="X1835" s="21"/>
      <c r="Y1835" s="21"/>
      <c r="Z1835" s="779"/>
      <c r="AA1835" s="21"/>
      <c r="AB1835" s="30"/>
      <c r="AC1835" s="30"/>
      <c r="AD1835" s="30"/>
      <c r="AE1835" s="13"/>
      <c r="AF1835" s="13"/>
      <c r="AG1835" s="13"/>
      <c r="AH1835" s="13"/>
      <c r="AI1835" s="13"/>
      <c r="AJ1835" s="13"/>
      <c r="AK1835" s="13"/>
      <c r="AL1835" s="13"/>
      <c r="AM1835" s="13"/>
      <c r="AN1835" s="30"/>
      <c r="AO1835" s="31"/>
      <c r="AP1835" s="39"/>
      <c r="AQ1835" s="39"/>
      <c r="AR1835" s="31"/>
      <c r="AS1835" s="39"/>
      <c r="AT1835" s="39"/>
      <c r="AU1835" s="39"/>
      <c r="AV1835" s="39"/>
      <c r="AW1835" s="39"/>
      <c r="AX1835" s="13"/>
      <c r="AY1835" s="13"/>
      <c r="AZ1835" s="13"/>
      <c r="BA1835" s="13"/>
      <c r="BB1835" s="291"/>
      <c r="BC1835" s="302"/>
      <c r="BI1835" s="287"/>
    </row>
    <row r="1836" spans="1:61" s="282" customFormat="1">
      <c r="A1836" s="31"/>
      <c r="B1836" s="31"/>
      <c r="C1836" s="166"/>
      <c r="D1836" s="261"/>
      <c r="E1836" s="261"/>
      <c r="F1836" s="261"/>
      <c r="G1836" s="261"/>
      <c r="H1836" s="261"/>
      <c r="I1836" s="261"/>
      <c r="J1836" s="261"/>
      <c r="K1836" s="261"/>
      <c r="L1836" s="33"/>
      <c r="M1836" s="261"/>
      <c r="N1836" s="638"/>
      <c r="O1836" s="638"/>
      <c r="P1836" s="34"/>
      <c r="Q1836" s="35"/>
      <c r="R1836" s="36"/>
      <c r="S1836" s="37"/>
      <c r="T1836" s="21"/>
      <c r="U1836" s="495"/>
      <c r="V1836" s="38"/>
      <c r="W1836" s="21"/>
      <c r="X1836" s="21"/>
      <c r="Y1836" s="21"/>
      <c r="Z1836" s="779"/>
      <c r="AA1836" s="21"/>
      <c r="AB1836" s="30"/>
      <c r="AC1836" s="30"/>
      <c r="AD1836" s="30"/>
      <c r="AE1836" s="13"/>
      <c r="AF1836" s="13"/>
      <c r="AG1836" s="13"/>
      <c r="AH1836" s="13"/>
      <c r="AI1836" s="13"/>
      <c r="AJ1836" s="13"/>
      <c r="AK1836" s="13"/>
      <c r="AL1836" s="13"/>
      <c r="AM1836" s="13"/>
      <c r="AN1836" s="30"/>
      <c r="AO1836" s="31"/>
      <c r="AP1836" s="39"/>
      <c r="AQ1836" s="39"/>
      <c r="AR1836" s="31"/>
      <c r="AS1836" s="39"/>
      <c r="AT1836" s="39"/>
      <c r="AU1836" s="39"/>
      <c r="AV1836" s="39"/>
      <c r="AW1836" s="39"/>
      <c r="AX1836" s="13"/>
      <c r="AY1836" s="13"/>
      <c r="AZ1836" s="13"/>
      <c r="BA1836" s="13"/>
      <c r="BB1836" s="291"/>
      <c r="BC1836" s="302"/>
      <c r="BI1836" s="287"/>
    </row>
    <row r="1837" spans="1:61" s="282" customFormat="1">
      <c r="A1837" s="31"/>
      <c r="B1837" s="31"/>
      <c r="C1837" s="166"/>
      <c r="D1837" s="261"/>
      <c r="E1837" s="261"/>
      <c r="F1837" s="261"/>
      <c r="G1837" s="261"/>
      <c r="H1837" s="261"/>
      <c r="I1837" s="261"/>
      <c r="J1837" s="261"/>
      <c r="K1837" s="261"/>
      <c r="L1837" s="33"/>
      <c r="M1837" s="261"/>
      <c r="N1837" s="638"/>
      <c r="O1837" s="638"/>
      <c r="P1837" s="34"/>
      <c r="Q1837" s="35"/>
      <c r="R1837" s="36"/>
      <c r="S1837" s="37"/>
      <c r="T1837" s="21"/>
      <c r="U1837" s="495"/>
      <c r="V1837" s="38"/>
      <c r="W1837" s="21"/>
      <c r="X1837" s="21"/>
      <c r="Y1837" s="21"/>
      <c r="Z1837" s="779"/>
      <c r="AA1837" s="21"/>
      <c r="AB1837" s="30"/>
      <c r="AC1837" s="30"/>
      <c r="AD1837" s="30"/>
      <c r="AE1837" s="13"/>
      <c r="AF1837" s="13"/>
      <c r="AG1837" s="13"/>
      <c r="AH1837" s="13"/>
      <c r="AI1837" s="13"/>
      <c r="AJ1837" s="13"/>
      <c r="AK1837" s="13"/>
      <c r="AL1837" s="13"/>
      <c r="AM1837" s="13"/>
      <c r="AN1837" s="30"/>
      <c r="AO1837" s="31"/>
      <c r="AP1837" s="39"/>
      <c r="AQ1837" s="39"/>
      <c r="AR1837" s="31"/>
      <c r="AS1837" s="39"/>
      <c r="AT1837" s="39"/>
      <c r="AU1837" s="39"/>
      <c r="AV1837" s="39"/>
      <c r="AW1837" s="39"/>
      <c r="AX1837" s="13"/>
      <c r="AY1837" s="13"/>
      <c r="AZ1837" s="13"/>
      <c r="BA1837" s="13"/>
      <c r="BB1837" s="291"/>
      <c r="BC1837" s="302"/>
      <c r="BI1837" s="287"/>
    </row>
    <row r="1838" spans="1:61" s="282" customFormat="1">
      <c r="A1838" s="31"/>
      <c r="B1838" s="31"/>
      <c r="C1838" s="166"/>
      <c r="D1838" s="261"/>
      <c r="E1838" s="261"/>
      <c r="F1838" s="261"/>
      <c r="G1838" s="261"/>
      <c r="H1838" s="261"/>
      <c r="I1838" s="261"/>
      <c r="J1838" s="261"/>
      <c r="K1838" s="261"/>
      <c r="L1838" s="33"/>
      <c r="M1838" s="261"/>
      <c r="N1838" s="638"/>
      <c r="O1838" s="638"/>
      <c r="P1838" s="34"/>
      <c r="Q1838" s="35"/>
      <c r="R1838" s="36"/>
      <c r="S1838" s="37"/>
      <c r="T1838" s="21"/>
      <c r="U1838" s="495"/>
      <c r="V1838" s="38"/>
      <c r="W1838" s="21"/>
      <c r="X1838" s="21"/>
      <c r="Y1838" s="21"/>
      <c r="Z1838" s="779"/>
      <c r="AA1838" s="21"/>
      <c r="AB1838" s="30"/>
      <c r="AC1838" s="30"/>
      <c r="AD1838" s="30"/>
      <c r="AE1838" s="13"/>
      <c r="AF1838" s="13"/>
      <c r="AG1838" s="13"/>
      <c r="AH1838" s="13"/>
      <c r="AI1838" s="13"/>
      <c r="AJ1838" s="13"/>
      <c r="AK1838" s="13"/>
      <c r="AL1838" s="13"/>
      <c r="AM1838" s="13"/>
      <c r="AN1838" s="30"/>
      <c r="AO1838" s="31"/>
      <c r="AP1838" s="39"/>
      <c r="AQ1838" s="39"/>
      <c r="AR1838" s="31"/>
      <c r="AS1838" s="39"/>
      <c r="AT1838" s="39"/>
      <c r="AU1838" s="39"/>
      <c r="AV1838" s="39"/>
      <c r="AW1838" s="39"/>
      <c r="AX1838" s="13"/>
      <c r="AY1838" s="13"/>
      <c r="AZ1838" s="13"/>
      <c r="BA1838" s="13"/>
      <c r="BB1838" s="291"/>
      <c r="BC1838" s="302"/>
      <c r="BI1838" s="287"/>
    </row>
    <row r="1839" spans="1:61" s="282" customFormat="1">
      <c r="A1839" s="31"/>
      <c r="B1839" s="31"/>
      <c r="C1839" s="166"/>
      <c r="D1839" s="261"/>
      <c r="E1839" s="261"/>
      <c r="F1839" s="261"/>
      <c r="G1839" s="261"/>
      <c r="H1839" s="261"/>
      <c r="I1839" s="261"/>
      <c r="J1839" s="261"/>
      <c r="K1839" s="261"/>
      <c r="L1839" s="33"/>
      <c r="M1839" s="261"/>
      <c r="N1839" s="638"/>
      <c r="O1839" s="638"/>
      <c r="P1839" s="34"/>
      <c r="Q1839" s="35"/>
      <c r="R1839" s="36"/>
      <c r="S1839" s="37"/>
      <c r="T1839" s="21"/>
      <c r="U1839" s="495"/>
      <c r="V1839" s="38"/>
      <c r="W1839" s="21"/>
      <c r="X1839" s="21"/>
      <c r="Y1839" s="21"/>
      <c r="Z1839" s="779"/>
      <c r="AA1839" s="21"/>
      <c r="AB1839" s="30"/>
      <c r="AC1839" s="30"/>
      <c r="AD1839" s="30"/>
      <c r="AE1839" s="13"/>
      <c r="AF1839" s="13"/>
      <c r="AG1839" s="13"/>
      <c r="AH1839" s="13"/>
      <c r="AI1839" s="13"/>
      <c r="AJ1839" s="13"/>
      <c r="AK1839" s="13"/>
      <c r="AL1839" s="13"/>
      <c r="AM1839" s="13"/>
      <c r="AN1839" s="30"/>
      <c r="AO1839" s="31"/>
      <c r="AP1839" s="39"/>
      <c r="AQ1839" s="39"/>
      <c r="AR1839" s="31"/>
      <c r="AS1839" s="39"/>
      <c r="AT1839" s="39"/>
      <c r="AU1839" s="39"/>
      <c r="AV1839" s="39"/>
      <c r="AW1839" s="39"/>
      <c r="AX1839" s="13"/>
      <c r="AY1839" s="13"/>
      <c r="AZ1839" s="13"/>
      <c r="BA1839" s="13"/>
      <c r="BB1839" s="291"/>
      <c r="BC1839" s="302"/>
      <c r="BI1839" s="287"/>
    </row>
    <row r="1840" spans="1:61" s="282" customFormat="1">
      <c r="A1840" s="31"/>
      <c r="B1840" s="31"/>
      <c r="C1840" s="166"/>
      <c r="D1840" s="261"/>
      <c r="E1840" s="261"/>
      <c r="F1840" s="261"/>
      <c r="G1840" s="261"/>
      <c r="H1840" s="261"/>
      <c r="I1840" s="261"/>
      <c r="J1840" s="261"/>
      <c r="K1840" s="261"/>
      <c r="L1840" s="33"/>
      <c r="M1840" s="261"/>
      <c r="N1840" s="638"/>
      <c r="O1840" s="638"/>
      <c r="P1840" s="34"/>
      <c r="Q1840" s="35"/>
      <c r="R1840" s="36"/>
      <c r="S1840" s="37"/>
      <c r="T1840" s="21"/>
      <c r="U1840" s="495"/>
      <c r="V1840" s="38"/>
      <c r="W1840" s="21"/>
      <c r="X1840" s="21"/>
      <c r="Y1840" s="21"/>
      <c r="Z1840" s="779"/>
      <c r="AA1840" s="21"/>
      <c r="AB1840" s="30"/>
      <c r="AC1840" s="30"/>
      <c r="AD1840" s="30"/>
      <c r="AE1840" s="13"/>
      <c r="AF1840" s="13"/>
      <c r="AG1840" s="13"/>
      <c r="AH1840" s="13"/>
      <c r="AI1840" s="13"/>
      <c r="AJ1840" s="13"/>
      <c r="AK1840" s="13"/>
      <c r="AL1840" s="13"/>
      <c r="AM1840" s="13"/>
      <c r="AN1840" s="30"/>
      <c r="AO1840" s="31"/>
      <c r="AP1840" s="39"/>
      <c r="AQ1840" s="39"/>
      <c r="AR1840" s="31"/>
      <c r="AS1840" s="39"/>
      <c r="AT1840" s="39"/>
      <c r="AU1840" s="39"/>
      <c r="AV1840" s="39"/>
      <c r="AW1840" s="39"/>
      <c r="AX1840" s="13"/>
      <c r="AY1840" s="13"/>
      <c r="AZ1840" s="13"/>
      <c r="BA1840" s="13"/>
      <c r="BB1840" s="291"/>
      <c r="BC1840" s="302"/>
      <c r="BI1840" s="287"/>
    </row>
    <row r="1841" spans="1:61" s="282" customFormat="1">
      <c r="A1841" s="31"/>
      <c r="B1841" s="31"/>
      <c r="C1841" s="166"/>
      <c r="D1841" s="261"/>
      <c r="E1841" s="261"/>
      <c r="F1841" s="261"/>
      <c r="G1841" s="261"/>
      <c r="H1841" s="261"/>
      <c r="I1841" s="261"/>
      <c r="J1841" s="261"/>
      <c r="K1841" s="261"/>
      <c r="L1841" s="33"/>
      <c r="M1841" s="261"/>
      <c r="N1841" s="638"/>
      <c r="O1841" s="638"/>
      <c r="P1841" s="34"/>
      <c r="Q1841" s="35"/>
      <c r="R1841" s="36"/>
      <c r="S1841" s="37"/>
      <c r="T1841" s="21"/>
      <c r="U1841" s="495"/>
      <c r="V1841" s="38"/>
      <c r="W1841" s="21"/>
      <c r="X1841" s="21"/>
      <c r="Y1841" s="21"/>
      <c r="Z1841" s="779"/>
      <c r="AA1841" s="21"/>
      <c r="AB1841" s="30"/>
      <c r="AC1841" s="30"/>
      <c r="AD1841" s="30"/>
      <c r="AE1841" s="13"/>
      <c r="AF1841" s="13"/>
      <c r="AG1841" s="13"/>
      <c r="AH1841" s="13"/>
      <c r="AI1841" s="13"/>
      <c r="AJ1841" s="13"/>
      <c r="AK1841" s="13"/>
      <c r="AL1841" s="13"/>
      <c r="AM1841" s="13"/>
      <c r="AN1841" s="30"/>
      <c r="AO1841" s="31"/>
      <c r="AP1841" s="39"/>
      <c r="AQ1841" s="39"/>
      <c r="AR1841" s="31"/>
      <c r="AS1841" s="39"/>
      <c r="AT1841" s="39"/>
      <c r="AU1841" s="39"/>
      <c r="AV1841" s="39"/>
      <c r="AW1841" s="39"/>
      <c r="AX1841" s="13"/>
      <c r="AY1841" s="13"/>
      <c r="AZ1841" s="13"/>
      <c r="BA1841" s="13"/>
      <c r="BB1841" s="291"/>
      <c r="BC1841" s="302"/>
      <c r="BI1841" s="287"/>
    </row>
    <row r="1842" spans="1:61" s="282" customFormat="1">
      <c r="A1842" s="31"/>
      <c r="B1842" s="31"/>
      <c r="C1842" s="166"/>
      <c r="D1842" s="261"/>
      <c r="E1842" s="261"/>
      <c r="F1842" s="261"/>
      <c r="G1842" s="261"/>
      <c r="H1842" s="261"/>
      <c r="I1842" s="261"/>
      <c r="J1842" s="261"/>
      <c r="K1842" s="261"/>
      <c r="L1842" s="33"/>
      <c r="M1842" s="261"/>
      <c r="N1842" s="638"/>
      <c r="O1842" s="638"/>
      <c r="P1842" s="34"/>
      <c r="Q1842" s="35"/>
      <c r="R1842" s="36"/>
      <c r="S1842" s="37"/>
      <c r="T1842" s="21"/>
      <c r="U1842" s="495"/>
      <c r="V1842" s="38"/>
      <c r="W1842" s="21"/>
      <c r="X1842" s="21"/>
      <c r="Y1842" s="21"/>
      <c r="Z1842" s="779"/>
      <c r="AA1842" s="21"/>
      <c r="AB1842" s="30"/>
      <c r="AC1842" s="30"/>
      <c r="AD1842" s="30"/>
      <c r="AE1842" s="13"/>
      <c r="AF1842" s="13"/>
      <c r="AG1842" s="13"/>
      <c r="AH1842" s="13"/>
      <c r="AI1842" s="13"/>
      <c r="AJ1842" s="13"/>
      <c r="AK1842" s="13"/>
      <c r="AL1842" s="13"/>
      <c r="AM1842" s="13"/>
      <c r="AN1842" s="30"/>
      <c r="AO1842" s="31"/>
      <c r="AP1842" s="39"/>
      <c r="AQ1842" s="39"/>
      <c r="AR1842" s="31"/>
      <c r="AS1842" s="39"/>
      <c r="AT1842" s="39"/>
      <c r="AU1842" s="39"/>
      <c r="AV1842" s="39"/>
      <c r="AW1842" s="39"/>
      <c r="AX1842" s="13"/>
      <c r="AY1842" s="13"/>
      <c r="AZ1842" s="13"/>
      <c r="BA1842" s="13"/>
      <c r="BB1842" s="291"/>
      <c r="BC1842" s="302"/>
      <c r="BI1842" s="287"/>
    </row>
    <row r="1843" spans="1:61" s="282" customFormat="1">
      <c r="A1843" s="31"/>
      <c r="B1843" s="31"/>
      <c r="C1843" s="166"/>
      <c r="D1843" s="261"/>
      <c r="E1843" s="261"/>
      <c r="F1843" s="261"/>
      <c r="G1843" s="261"/>
      <c r="H1843" s="261"/>
      <c r="I1843" s="261"/>
      <c r="J1843" s="261"/>
      <c r="K1843" s="261"/>
      <c r="L1843" s="33"/>
      <c r="M1843" s="261"/>
      <c r="N1843" s="638"/>
      <c r="O1843" s="638"/>
      <c r="P1843" s="34"/>
      <c r="Q1843" s="35"/>
      <c r="R1843" s="36"/>
      <c r="S1843" s="37"/>
      <c r="T1843" s="21"/>
      <c r="U1843" s="495"/>
      <c r="V1843" s="38"/>
      <c r="W1843" s="21"/>
      <c r="X1843" s="21"/>
      <c r="Y1843" s="21"/>
      <c r="Z1843" s="779"/>
      <c r="AA1843" s="21"/>
      <c r="AB1843" s="30"/>
      <c r="AC1843" s="30"/>
      <c r="AD1843" s="30"/>
      <c r="AE1843" s="13"/>
      <c r="AF1843" s="13"/>
      <c r="AG1843" s="13"/>
      <c r="AH1843" s="13"/>
      <c r="AI1843" s="13"/>
      <c r="AJ1843" s="13"/>
      <c r="AK1843" s="13"/>
      <c r="AL1843" s="13"/>
      <c r="AM1843" s="13"/>
      <c r="AN1843" s="30"/>
      <c r="AO1843" s="31"/>
      <c r="AP1843" s="39"/>
      <c r="AQ1843" s="39"/>
      <c r="AR1843" s="31"/>
      <c r="AS1843" s="39"/>
      <c r="AT1843" s="39"/>
      <c r="AU1843" s="39"/>
      <c r="AV1843" s="39"/>
      <c r="AW1843" s="39"/>
      <c r="AX1843" s="13"/>
      <c r="AY1843" s="13"/>
      <c r="AZ1843" s="13"/>
      <c r="BA1843" s="13"/>
      <c r="BB1843" s="291"/>
      <c r="BC1843" s="302"/>
      <c r="BI1843" s="287"/>
    </row>
    <row r="1844" spans="1:61" s="282" customFormat="1">
      <c r="A1844" s="31"/>
      <c r="B1844" s="31"/>
      <c r="C1844" s="166"/>
      <c r="D1844" s="261"/>
      <c r="E1844" s="261"/>
      <c r="F1844" s="261"/>
      <c r="G1844" s="261"/>
      <c r="H1844" s="261"/>
      <c r="I1844" s="261"/>
      <c r="J1844" s="261"/>
      <c r="K1844" s="261"/>
      <c r="L1844" s="33"/>
      <c r="M1844" s="261"/>
      <c r="N1844" s="638"/>
      <c r="O1844" s="638"/>
      <c r="P1844" s="34"/>
      <c r="Q1844" s="35"/>
      <c r="R1844" s="36"/>
      <c r="S1844" s="37"/>
      <c r="T1844" s="21"/>
      <c r="U1844" s="495"/>
      <c r="V1844" s="38"/>
      <c r="W1844" s="21"/>
      <c r="X1844" s="21"/>
      <c r="Y1844" s="21"/>
      <c r="Z1844" s="779"/>
      <c r="AA1844" s="21"/>
      <c r="AB1844" s="30"/>
      <c r="AC1844" s="30"/>
      <c r="AD1844" s="30"/>
      <c r="AE1844" s="13"/>
      <c r="AF1844" s="13"/>
      <c r="AG1844" s="13"/>
      <c r="AH1844" s="13"/>
      <c r="AI1844" s="13"/>
      <c r="AJ1844" s="13"/>
      <c r="AK1844" s="13"/>
      <c r="AL1844" s="13"/>
      <c r="AM1844" s="13"/>
      <c r="AN1844" s="30"/>
      <c r="AO1844" s="31"/>
      <c r="AP1844" s="39"/>
      <c r="AQ1844" s="39"/>
      <c r="AR1844" s="31"/>
      <c r="AS1844" s="39"/>
      <c r="AT1844" s="39"/>
      <c r="AU1844" s="39"/>
      <c r="AV1844" s="39"/>
      <c r="AW1844" s="39"/>
      <c r="AX1844" s="13"/>
      <c r="AY1844" s="13"/>
      <c r="AZ1844" s="13"/>
      <c r="BA1844" s="13"/>
      <c r="BB1844" s="291"/>
      <c r="BC1844" s="302"/>
      <c r="BI1844" s="287"/>
    </row>
    <row r="1845" spans="1:61" s="282" customFormat="1">
      <c r="A1845" s="31"/>
      <c r="B1845" s="31"/>
      <c r="C1845" s="166"/>
      <c r="D1845" s="261"/>
      <c r="E1845" s="261"/>
      <c r="F1845" s="261"/>
      <c r="G1845" s="261"/>
      <c r="H1845" s="261"/>
      <c r="I1845" s="261"/>
      <c r="J1845" s="261"/>
      <c r="K1845" s="261"/>
      <c r="L1845" s="33"/>
      <c r="M1845" s="261"/>
      <c r="N1845" s="638"/>
      <c r="O1845" s="638"/>
      <c r="P1845" s="34"/>
      <c r="Q1845" s="35"/>
      <c r="R1845" s="36"/>
      <c r="S1845" s="37"/>
      <c r="T1845" s="21"/>
      <c r="U1845" s="495"/>
      <c r="V1845" s="38"/>
      <c r="W1845" s="21"/>
      <c r="X1845" s="21"/>
      <c r="Y1845" s="21"/>
      <c r="Z1845" s="779"/>
      <c r="AA1845" s="21"/>
      <c r="AB1845" s="30"/>
      <c r="AC1845" s="30"/>
      <c r="AD1845" s="30"/>
      <c r="AE1845" s="13"/>
      <c r="AF1845" s="13"/>
      <c r="AG1845" s="13"/>
      <c r="AH1845" s="13"/>
      <c r="AI1845" s="13"/>
      <c r="AJ1845" s="13"/>
      <c r="AK1845" s="13"/>
      <c r="AL1845" s="13"/>
      <c r="AM1845" s="13"/>
      <c r="AN1845" s="30"/>
      <c r="AO1845" s="31"/>
      <c r="AP1845" s="39"/>
      <c r="AQ1845" s="39"/>
      <c r="AR1845" s="31"/>
      <c r="AS1845" s="39"/>
      <c r="AT1845" s="39"/>
      <c r="AU1845" s="39"/>
      <c r="AV1845" s="39"/>
      <c r="AW1845" s="39"/>
      <c r="AX1845" s="13"/>
      <c r="AY1845" s="13"/>
      <c r="AZ1845" s="13"/>
      <c r="BA1845" s="13"/>
      <c r="BB1845" s="291"/>
      <c r="BC1845" s="302"/>
      <c r="BI1845" s="287"/>
    </row>
    <row r="1846" spans="1:61" s="282" customFormat="1">
      <c r="A1846" s="31"/>
      <c r="B1846" s="31"/>
      <c r="C1846" s="166"/>
      <c r="D1846" s="261"/>
      <c r="E1846" s="261"/>
      <c r="F1846" s="261"/>
      <c r="G1846" s="261"/>
      <c r="H1846" s="261"/>
      <c r="I1846" s="261"/>
      <c r="J1846" s="261"/>
      <c r="K1846" s="261"/>
      <c r="L1846" s="33"/>
      <c r="M1846" s="261"/>
      <c r="N1846" s="638"/>
      <c r="O1846" s="638"/>
      <c r="P1846" s="34"/>
      <c r="Q1846" s="35"/>
      <c r="R1846" s="36"/>
      <c r="S1846" s="37"/>
      <c r="T1846" s="21"/>
      <c r="U1846" s="495"/>
      <c r="V1846" s="38"/>
      <c r="W1846" s="21"/>
      <c r="X1846" s="21"/>
      <c r="Y1846" s="21"/>
      <c r="Z1846" s="779"/>
      <c r="AA1846" s="21"/>
      <c r="AB1846" s="30"/>
      <c r="AC1846" s="30"/>
      <c r="AD1846" s="30"/>
      <c r="AE1846" s="13"/>
      <c r="AF1846" s="13"/>
      <c r="AG1846" s="13"/>
      <c r="AH1846" s="13"/>
      <c r="AI1846" s="13"/>
      <c r="AJ1846" s="13"/>
      <c r="AK1846" s="13"/>
      <c r="AL1846" s="13"/>
      <c r="AM1846" s="13"/>
      <c r="AN1846" s="30"/>
      <c r="AO1846" s="31"/>
      <c r="AP1846" s="39"/>
      <c r="AQ1846" s="39"/>
      <c r="AR1846" s="31"/>
      <c r="AS1846" s="39"/>
      <c r="AT1846" s="39"/>
      <c r="AU1846" s="39"/>
      <c r="AV1846" s="39"/>
      <c r="AW1846" s="39"/>
      <c r="AX1846" s="13"/>
      <c r="AY1846" s="13"/>
      <c r="AZ1846" s="13"/>
      <c r="BA1846" s="13"/>
      <c r="BB1846" s="291"/>
      <c r="BC1846" s="302"/>
      <c r="BI1846" s="287"/>
    </row>
    <row r="1847" spans="1:61" s="282" customFormat="1">
      <c r="A1847" s="31"/>
      <c r="B1847" s="31"/>
      <c r="C1847" s="166"/>
      <c r="D1847" s="261"/>
      <c r="E1847" s="261"/>
      <c r="F1847" s="261"/>
      <c r="G1847" s="261"/>
      <c r="H1847" s="261"/>
      <c r="I1847" s="261"/>
      <c r="J1847" s="261"/>
      <c r="K1847" s="261"/>
      <c r="L1847" s="33"/>
      <c r="M1847" s="261"/>
      <c r="N1847" s="638"/>
      <c r="O1847" s="638"/>
      <c r="P1847" s="34"/>
      <c r="Q1847" s="35"/>
      <c r="R1847" s="36"/>
      <c r="S1847" s="37"/>
      <c r="T1847" s="21"/>
      <c r="U1847" s="495"/>
      <c r="V1847" s="38"/>
      <c r="W1847" s="21"/>
      <c r="X1847" s="21"/>
      <c r="Y1847" s="21"/>
      <c r="Z1847" s="779"/>
      <c r="AA1847" s="21"/>
      <c r="AB1847" s="30"/>
      <c r="AC1847" s="30"/>
      <c r="AD1847" s="30"/>
      <c r="AE1847" s="13"/>
      <c r="AF1847" s="13"/>
      <c r="AG1847" s="13"/>
      <c r="AH1847" s="13"/>
      <c r="AI1847" s="13"/>
      <c r="AJ1847" s="13"/>
      <c r="AK1847" s="13"/>
      <c r="AL1847" s="13"/>
      <c r="AM1847" s="13"/>
      <c r="AN1847" s="30"/>
      <c r="AO1847" s="31"/>
      <c r="AP1847" s="39"/>
      <c r="AQ1847" s="39"/>
      <c r="AR1847" s="31"/>
      <c r="AS1847" s="39"/>
      <c r="AT1847" s="39"/>
      <c r="AU1847" s="39"/>
      <c r="AV1847" s="39"/>
      <c r="AW1847" s="39"/>
      <c r="AX1847" s="13"/>
      <c r="AY1847" s="13"/>
      <c r="AZ1847" s="13"/>
      <c r="BA1847" s="13"/>
      <c r="BB1847" s="291"/>
      <c r="BC1847" s="302"/>
      <c r="BI1847" s="287"/>
    </row>
    <row r="1848" spans="1:61" s="282" customFormat="1">
      <c r="A1848" s="31"/>
      <c r="B1848" s="31"/>
      <c r="C1848" s="166"/>
      <c r="D1848" s="261"/>
      <c r="E1848" s="261"/>
      <c r="F1848" s="261"/>
      <c r="G1848" s="261"/>
      <c r="H1848" s="261"/>
      <c r="I1848" s="261"/>
      <c r="J1848" s="261"/>
      <c r="K1848" s="261"/>
      <c r="L1848" s="33"/>
      <c r="M1848" s="261"/>
      <c r="N1848" s="638"/>
      <c r="O1848" s="638"/>
      <c r="P1848" s="34"/>
      <c r="Q1848" s="35"/>
      <c r="R1848" s="36"/>
      <c r="S1848" s="37"/>
      <c r="T1848" s="21"/>
      <c r="U1848" s="495"/>
      <c r="V1848" s="38"/>
      <c r="W1848" s="21"/>
      <c r="X1848" s="21"/>
      <c r="Y1848" s="21"/>
      <c r="Z1848" s="779"/>
      <c r="AA1848" s="21"/>
      <c r="AB1848" s="30"/>
      <c r="AC1848" s="30"/>
      <c r="AD1848" s="30"/>
      <c r="AE1848" s="13"/>
      <c r="AF1848" s="13"/>
      <c r="AG1848" s="13"/>
      <c r="AH1848" s="13"/>
      <c r="AI1848" s="13"/>
      <c r="AJ1848" s="13"/>
      <c r="AK1848" s="13"/>
      <c r="AL1848" s="13"/>
      <c r="AM1848" s="13"/>
      <c r="AN1848" s="30"/>
      <c r="AO1848" s="31"/>
      <c r="AP1848" s="39"/>
      <c r="AQ1848" s="39"/>
      <c r="AR1848" s="31"/>
      <c r="AS1848" s="39"/>
      <c r="AT1848" s="39"/>
      <c r="AU1848" s="39"/>
      <c r="AV1848" s="39"/>
      <c r="AW1848" s="39"/>
      <c r="AX1848" s="13"/>
      <c r="AY1848" s="13"/>
      <c r="AZ1848" s="13"/>
      <c r="BA1848" s="13"/>
      <c r="BB1848" s="291"/>
      <c r="BC1848" s="302"/>
      <c r="BI1848" s="287"/>
    </row>
    <row r="1849" spans="1:61" s="282" customFormat="1">
      <c r="A1849" s="31"/>
      <c r="B1849" s="31"/>
      <c r="C1849" s="166"/>
      <c r="D1849" s="261"/>
      <c r="E1849" s="261"/>
      <c r="F1849" s="261"/>
      <c r="G1849" s="261"/>
      <c r="H1849" s="261"/>
      <c r="I1849" s="261"/>
      <c r="J1849" s="261"/>
      <c r="K1849" s="261"/>
      <c r="L1849" s="33"/>
      <c r="M1849" s="261"/>
      <c r="N1849" s="638"/>
      <c r="O1849" s="638"/>
      <c r="P1849" s="34"/>
      <c r="Q1849" s="35"/>
      <c r="R1849" s="36"/>
      <c r="S1849" s="37"/>
      <c r="T1849" s="21"/>
      <c r="U1849" s="495"/>
      <c r="V1849" s="38"/>
      <c r="W1849" s="21"/>
      <c r="X1849" s="21"/>
      <c r="Y1849" s="21"/>
      <c r="Z1849" s="779"/>
      <c r="AA1849" s="21"/>
      <c r="AB1849" s="30"/>
      <c r="AC1849" s="30"/>
      <c r="AD1849" s="30"/>
      <c r="AE1849" s="13"/>
      <c r="AF1849" s="13"/>
      <c r="AG1849" s="13"/>
      <c r="AH1849" s="13"/>
      <c r="AI1849" s="13"/>
      <c r="AJ1849" s="13"/>
      <c r="AK1849" s="13"/>
      <c r="AL1849" s="13"/>
      <c r="AM1849" s="13"/>
      <c r="AN1849" s="30"/>
      <c r="AO1849" s="31"/>
      <c r="AP1849" s="39"/>
      <c r="AQ1849" s="39"/>
      <c r="AR1849" s="31"/>
      <c r="AS1849" s="39"/>
      <c r="AT1849" s="39"/>
      <c r="AU1849" s="39"/>
      <c r="AV1849" s="39"/>
      <c r="AW1849" s="39"/>
      <c r="AX1849" s="13"/>
      <c r="AY1849" s="13"/>
      <c r="AZ1849" s="13"/>
      <c r="BA1849" s="13"/>
      <c r="BB1849" s="291"/>
      <c r="BC1849" s="302"/>
      <c r="BI1849" s="287"/>
    </row>
    <row r="1850" spans="1:61" s="282" customFormat="1">
      <c r="A1850" s="31"/>
      <c r="B1850" s="31"/>
      <c r="C1850" s="166"/>
      <c r="D1850" s="261"/>
      <c r="E1850" s="261"/>
      <c r="F1850" s="261"/>
      <c r="G1850" s="261"/>
      <c r="H1850" s="261"/>
      <c r="I1850" s="261"/>
      <c r="J1850" s="261"/>
      <c r="K1850" s="261"/>
      <c r="L1850" s="33"/>
      <c r="M1850" s="261"/>
      <c r="N1850" s="638"/>
      <c r="O1850" s="638"/>
      <c r="P1850" s="34"/>
      <c r="Q1850" s="35"/>
      <c r="R1850" s="36"/>
      <c r="S1850" s="37"/>
      <c r="T1850" s="21"/>
      <c r="U1850" s="495"/>
      <c r="V1850" s="38"/>
      <c r="W1850" s="21"/>
      <c r="X1850" s="21"/>
      <c r="Y1850" s="21"/>
      <c r="Z1850" s="779"/>
      <c r="AA1850" s="21"/>
      <c r="AB1850" s="30"/>
      <c r="AC1850" s="30"/>
      <c r="AD1850" s="30"/>
      <c r="AE1850" s="13"/>
      <c r="AF1850" s="13"/>
      <c r="AG1850" s="13"/>
      <c r="AH1850" s="13"/>
      <c r="AI1850" s="13"/>
      <c r="AJ1850" s="13"/>
      <c r="AK1850" s="13"/>
      <c r="AL1850" s="13"/>
      <c r="AM1850" s="13"/>
      <c r="AN1850" s="30"/>
      <c r="AO1850" s="31"/>
      <c r="AP1850" s="39"/>
      <c r="AQ1850" s="39"/>
      <c r="AR1850" s="31"/>
      <c r="AS1850" s="39"/>
      <c r="AT1850" s="39"/>
      <c r="AU1850" s="39"/>
      <c r="AV1850" s="39"/>
      <c r="AW1850" s="39"/>
      <c r="AX1850" s="13"/>
      <c r="AY1850" s="13"/>
      <c r="AZ1850" s="13"/>
      <c r="BA1850" s="13"/>
      <c r="BB1850" s="291"/>
      <c r="BC1850" s="302"/>
      <c r="BI1850" s="287"/>
    </row>
    <row r="1851" spans="1:61" s="282" customFormat="1">
      <c r="A1851" s="31"/>
      <c r="B1851" s="31"/>
      <c r="C1851" s="166"/>
      <c r="D1851" s="261"/>
      <c r="E1851" s="261"/>
      <c r="F1851" s="261"/>
      <c r="G1851" s="261"/>
      <c r="H1851" s="261"/>
      <c r="I1851" s="261"/>
      <c r="J1851" s="261"/>
      <c r="K1851" s="261"/>
      <c r="L1851" s="33"/>
      <c r="M1851" s="261"/>
      <c r="N1851" s="638"/>
      <c r="O1851" s="638"/>
      <c r="P1851" s="34"/>
      <c r="Q1851" s="35"/>
      <c r="R1851" s="36"/>
      <c r="S1851" s="37"/>
      <c r="T1851" s="21"/>
      <c r="U1851" s="495"/>
      <c r="V1851" s="38"/>
      <c r="W1851" s="21"/>
      <c r="X1851" s="21"/>
      <c r="Y1851" s="21"/>
      <c r="Z1851" s="779"/>
      <c r="AA1851" s="21"/>
      <c r="AB1851" s="30"/>
      <c r="AC1851" s="30"/>
      <c r="AD1851" s="30"/>
      <c r="AE1851" s="13"/>
      <c r="AF1851" s="13"/>
      <c r="AG1851" s="13"/>
      <c r="AH1851" s="13"/>
      <c r="AI1851" s="13"/>
      <c r="AJ1851" s="13"/>
      <c r="AK1851" s="13"/>
      <c r="AL1851" s="13"/>
      <c r="AM1851" s="13"/>
      <c r="AN1851" s="30"/>
      <c r="AO1851" s="31"/>
      <c r="AP1851" s="39"/>
      <c r="AQ1851" s="39"/>
      <c r="AR1851" s="31"/>
      <c r="AS1851" s="39"/>
      <c r="AT1851" s="39"/>
      <c r="AU1851" s="39"/>
      <c r="AV1851" s="39"/>
      <c r="AW1851" s="39"/>
      <c r="AX1851" s="13"/>
      <c r="AY1851" s="13"/>
      <c r="AZ1851" s="13"/>
      <c r="BA1851" s="13"/>
      <c r="BB1851" s="291"/>
      <c r="BC1851" s="302"/>
      <c r="BI1851" s="287"/>
    </row>
    <row r="1852" spans="1:61" s="282" customFormat="1">
      <c r="A1852" s="31"/>
      <c r="B1852" s="31"/>
      <c r="C1852" s="166"/>
      <c r="D1852" s="261"/>
      <c r="E1852" s="261"/>
      <c r="F1852" s="261"/>
      <c r="G1852" s="261"/>
      <c r="H1852" s="261"/>
      <c r="I1852" s="261"/>
      <c r="J1852" s="261"/>
      <c r="K1852" s="261"/>
      <c r="L1852" s="33"/>
      <c r="M1852" s="261"/>
      <c r="N1852" s="638"/>
      <c r="O1852" s="638"/>
      <c r="P1852" s="34"/>
      <c r="Q1852" s="35"/>
      <c r="R1852" s="36"/>
      <c r="S1852" s="37"/>
      <c r="T1852" s="21"/>
      <c r="U1852" s="495"/>
      <c r="V1852" s="38"/>
      <c r="W1852" s="21"/>
      <c r="X1852" s="21"/>
      <c r="Y1852" s="21"/>
      <c r="Z1852" s="779"/>
      <c r="AA1852" s="21"/>
      <c r="AB1852" s="30"/>
      <c r="AC1852" s="30"/>
      <c r="AD1852" s="30"/>
      <c r="AE1852" s="13"/>
      <c r="AF1852" s="13"/>
      <c r="AG1852" s="13"/>
      <c r="AH1852" s="13"/>
      <c r="AI1852" s="13"/>
      <c r="AJ1852" s="13"/>
      <c r="AK1852" s="13"/>
      <c r="AL1852" s="13"/>
      <c r="AM1852" s="13"/>
      <c r="AN1852" s="30"/>
      <c r="AO1852" s="31"/>
      <c r="AP1852" s="39"/>
      <c r="AQ1852" s="39"/>
      <c r="AR1852" s="31"/>
      <c r="AS1852" s="39"/>
      <c r="AT1852" s="39"/>
      <c r="AU1852" s="39"/>
      <c r="AV1852" s="39"/>
      <c r="AW1852" s="39"/>
      <c r="AX1852" s="13"/>
      <c r="AY1852" s="13"/>
      <c r="AZ1852" s="13"/>
      <c r="BA1852" s="13"/>
      <c r="BB1852" s="291"/>
      <c r="BC1852" s="302"/>
      <c r="BI1852" s="287"/>
    </row>
    <row r="1853" spans="1:61" s="282" customFormat="1">
      <c r="A1853" s="31"/>
      <c r="B1853" s="31"/>
      <c r="C1853" s="166"/>
      <c r="D1853" s="261"/>
      <c r="E1853" s="261"/>
      <c r="F1853" s="261"/>
      <c r="G1853" s="261"/>
      <c r="H1853" s="261"/>
      <c r="I1853" s="261"/>
      <c r="J1853" s="261"/>
      <c r="K1853" s="261"/>
      <c r="L1853" s="33"/>
      <c r="M1853" s="261"/>
      <c r="N1853" s="638"/>
      <c r="O1853" s="638"/>
      <c r="P1853" s="34"/>
      <c r="Q1853" s="35"/>
      <c r="R1853" s="36"/>
      <c r="S1853" s="37"/>
      <c r="T1853" s="21"/>
      <c r="U1853" s="495"/>
      <c r="V1853" s="38"/>
      <c r="W1853" s="21"/>
      <c r="X1853" s="21"/>
      <c r="Y1853" s="21"/>
      <c r="Z1853" s="779"/>
      <c r="AA1853" s="21"/>
      <c r="AB1853" s="30"/>
      <c r="AC1853" s="30"/>
      <c r="AD1853" s="30"/>
      <c r="AE1853" s="13"/>
      <c r="AF1853" s="13"/>
      <c r="AG1853" s="13"/>
      <c r="AH1853" s="13"/>
      <c r="AI1853" s="13"/>
      <c r="AJ1853" s="13"/>
      <c r="AK1853" s="13"/>
      <c r="AL1853" s="13"/>
      <c r="AM1853" s="13"/>
      <c r="AN1853" s="30"/>
      <c r="AO1853" s="31"/>
      <c r="AP1853" s="39"/>
      <c r="AQ1853" s="39"/>
      <c r="AR1853" s="31"/>
      <c r="AS1853" s="39"/>
      <c r="AT1853" s="39"/>
      <c r="AU1853" s="39"/>
      <c r="AV1853" s="39"/>
      <c r="AW1853" s="39"/>
      <c r="AX1853" s="13"/>
      <c r="AY1853" s="13"/>
      <c r="AZ1853" s="13"/>
      <c r="BA1853" s="13"/>
      <c r="BB1853" s="291"/>
      <c r="BC1853" s="302"/>
      <c r="BI1853" s="287"/>
    </row>
    <row r="1854" spans="1:61" s="282" customFormat="1">
      <c r="A1854" s="31"/>
      <c r="B1854" s="31"/>
      <c r="C1854" s="166"/>
      <c r="D1854" s="261"/>
      <c r="E1854" s="261"/>
      <c r="F1854" s="261"/>
      <c r="G1854" s="261"/>
      <c r="H1854" s="261"/>
      <c r="I1854" s="261"/>
      <c r="J1854" s="261"/>
      <c r="K1854" s="261"/>
      <c r="L1854" s="33"/>
      <c r="M1854" s="261"/>
      <c r="N1854" s="638"/>
      <c r="O1854" s="638"/>
      <c r="P1854" s="34"/>
      <c r="Q1854" s="35"/>
      <c r="R1854" s="36"/>
      <c r="S1854" s="37"/>
      <c r="T1854" s="21"/>
      <c r="U1854" s="495"/>
      <c r="V1854" s="38"/>
      <c r="W1854" s="21"/>
      <c r="X1854" s="21"/>
      <c r="Y1854" s="21"/>
      <c r="Z1854" s="779"/>
      <c r="AA1854" s="21"/>
      <c r="AB1854" s="30"/>
      <c r="AC1854" s="30"/>
      <c r="AD1854" s="30"/>
      <c r="AE1854" s="13"/>
      <c r="AF1854" s="13"/>
      <c r="AG1854" s="13"/>
      <c r="AH1854" s="13"/>
      <c r="AI1854" s="13"/>
      <c r="AJ1854" s="13"/>
      <c r="AK1854" s="13"/>
      <c r="AL1854" s="13"/>
      <c r="AM1854" s="13"/>
      <c r="AN1854" s="30"/>
      <c r="AO1854" s="31"/>
      <c r="AP1854" s="39"/>
      <c r="AQ1854" s="39"/>
      <c r="AR1854" s="31"/>
      <c r="AS1854" s="39"/>
      <c r="AT1854" s="39"/>
      <c r="AU1854" s="39"/>
      <c r="AV1854" s="39"/>
      <c r="AW1854" s="39"/>
      <c r="AX1854" s="13"/>
      <c r="AY1854" s="13"/>
      <c r="AZ1854" s="13"/>
      <c r="BA1854" s="13"/>
      <c r="BB1854" s="291"/>
      <c r="BC1854" s="302"/>
      <c r="BI1854" s="287"/>
    </row>
    <row r="1855" spans="1:61" s="282" customFormat="1">
      <c r="A1855" s="31"/>
      <c r="B1855" s="31"/>
      <c r="C1855" s="166"/>
      <c r="D1855" s="261"/>
      <c r="E1855" s="261"/>
      <c r="F1855" s="261"/>
      <c r="G1855" s="261"/>
      <c r="H1855" s="261"/>
      <c r="I1855" s="261"/>
      <c r="J1855" s="261"/>
      <c r="K1855" s="261"/>
      <c r="L1855" s="33"/>
      <c r="M1855" s="261"/>
      <c r="N1855" s="638"/>
      <c r="O1855" s="638"/>
      <c r="P1855" s="34"/>
      <c r="Q1855" s="35"/>
      <c r="R1855" s="36"/>
      <c r="S1855" s="37"/>
      <c r="T1855" s="21"/>
      <c r="U1855" s="495"/>
      <c r="V1855" s="38"/>
      <c r="W1855" s="21"/>
      <c r="X1855" s="21"/>
      <c r="Y1855" s="21"/>
      <c r="Z1855" s="779"/>
      <c r="AA1855" s="21"/>
      <c r="AB1855" s="30"/>
      <c r="AC1855" s="30"/>
      <c r="AD1855" s="30"/>
      <c r="AE1855" s="13"/>
      <c r="AF1855" s="13"/>
      <c r="AG1855" s="13"/>
      <c r="AH1855" s="13"/>
      <c r="AI1855" s="13"/>
      <c r="AJ1855" s="13"/>
      <c r="AK1855" s="13"/>
      <c r="AL1855" s="13"/>
      <c r="AM1855" s="13"/>
      <c r="AN1855" s="30"/>
      <c r="AO1855" s="31"/>
      <c r="AP1855" s="39"/>
      <c r="AQ1855" s="39"/>
      <c r="AR1855" s="31"/>
      <c r="AS1855" s="39"/>
      <c r="AT1855" s="39"/>
      <c r="AU1855" s="39"/>
      <c r="AV1855" s="39"/>
      <c r="AW1855" s="39"/>
      <c r="AX1855" s="13"/>
      <c r="AY1855" s="13"/>
      <c r="AZ1855" s="13"/>
      <c r="BA1855" s="13"/>
      <c r="BB1855" s="291"/>
      <c r="BC1855" s="302"/>
      <c r="BI1855" s="287"/>
    </row>
    <row r="1856" spans="1:61" s="282" customFormat="1">
      <c r="A1856" s="31"/>
      <c r="B1856" s="31"/>
      <c r="C1856" s="166"/>
      <c r="D1856" s="261"/>
      <c r="E1856" s="261"/>
      <c r="F1856" s="261"/>
      <c r="G1856" s="261"/>
      <c r="H1856" s="261"/>
      <c r="I1856" s="261"/>
      <c r="J1856" s="261"/>
      <c r="K1856" s="261"/>
      <c r="L1856" s="33"/>
      <c r="M1856" s="261"/>
      <c r="N1856" s="638"/>
      <c r="O1856" s="638"/>
      <c r="P1856" s="34"/>
      <c r="Q1856" s="35"/>
      <c r="R1856" s="36"/>
      <c r="S1856" s="37"/>
      <c r="T1856" s="21"/>
      <c r="U1856" s="495"/>
      <c r="V1856" s="38"/>
      <c r="W1856" s="21"/>
      <c r="X1856" s="21"/>
      <c r="Y1856" s="21"/>
      <c r="Z1856" s="779"/>
      <c r="AA1856" s="21"/>
      <c r="AB1856" s="30"/>
      <c r="AC1856" s="30"/>
      <c r="AD1856" s="30"/>
      <c r="AE1856" s="13"/>
      <c r="AF1856" s="13"/>
      <c r="AG1856" s="13"/>
      <c r="AH1856" s="13"/>
      <c r="AI1856" s="13"/>
      <c r="AJ1856" s="13"/>
      <c r="AK1856" s="13"/>
      <c r="AL1856" s="13"/>
      <c r="AM1856" s="13"/>
      <c r="AN1856" s="30"/>
      <c r="AO1856" s="31"/>
      <c r="AP1856" s="39"/>
      <c r="AQ1856" s="39"/>
      <c r="AR1856" s="31"/>
      <c r="AS1856" s="39"/>
      <c r="AT1856" s="39"/>
      <c r="AU1856" s="39"/>
      <c r="AV1856" s="39"/>
      <c r="AW1856" s="39"/>
      <c r="AX1856" s="13"/>
      <c r="AY1856" s="13"/>
      <c r="AZ1856" s="13"/>
      <c r="BA1856" s="13"/>
      <c r="BB1856" s="291"/>
      <c r="BC1856" s="302"/>
      <c r="BI1856" s="287"/>
    </row>
    <row r="1857" spans="1:61" s="282" customFormat="1">
      <c r="A1857" s="31"/>
      <c r="B1857" s="31"/>
      <c r="C1857" s="166"/>
      <c r="D1857" s="261"/>
      <c r="E1857" s="261"/>
      <c r="F1857" s="261"/>
      <c r="G1857" s="261"/>
      <c r="H1857" s="261"/>
      <c r="I1857" s="261"/>
      <c r="J1857" s="261"/>
      <c r="K1857" s="261"/>
      <c r="L1857" s="33"/>
      <c r="M1857" s="261"/>
      <c r="N1857" s="638"/>
      <c r="O1857" s="638"/>
      <c r="P1857" s="34"/>
      <c r="Q1857" s="35"/>
      <c r="R1857" s="36"/>
      <c r="S1857" s="37"/>
      <c r="T1857" s="21"/>
      <c r="U1857" s="495"/>
      <c r="V1857" s="38"/>
      <c r="W1857" s="21"/>
      <c r="X1857" s="21"/>
      <c r="Y1857" s="21"/>
      <c r="Z1857" s="779"/>
      <c r="AA1857" s="21"/>
      <c r="AB1857" s="30"/>
      <c r="AC1857" s="30"/>
      <c r="AD1857" s="30"/>
      <c r="AE1857" s="13"/>
      <c r="AF1857" s="13"/>
      <c r="AG1857" s="13"/>
      <c r="AH1857" s="13"/>
      <c r="AI1857" s="13"/>
      <c r="AJ1857" s="13"/>
      <c r="AK1857" s="13"/>
      <c r="AL1857" s="13"/>
      <c r="AM1857" s="13"/>
      <c r="AN1857" s="30"/>
      <c r="AO1857" s="31"/>
      <c r="AP1857" s="39"/>
      <c r="AQ1857" s="39"/>
      <c r="AR1857" s="31"/>
      <c r="AS1857" s="39"/>
      <c r="AT1857" s="39"/>
      <c r="AU1857" s="39"/>
      <c r="AV1857" s="39"/>
      <c r="AW1857" s="39"/>
      <c r="AX1857" s="13"/>
      <c r="AY1857" s="13"/>
      <c r="AZ1857" s="13"/>
      <c r="BA1857" s="13"/>
      <c r="BB1857" s="291"/>
      <c r="BC1857" s="302"/>
      <c r="BI1857" s="287"/>
    </row>
    <row r="1858" spans="1:61" s="282" customFormat="1">
      <c r="A1858" s="31"/>
      <c r="B1858" s="31"/>
      <c r="C1858" s="166"/>
      <c r="D1858" s="261"/>
      <c r="E1858" s="261"/>
      <c r="F1858" s="261"/>
      <c r="G1858" s="261"/>
      <c r="H1858" s="261"/>
      <c r="I1858" s="261"/>
      <c r="J1858" s="261"/>
      <c r="K1858" s="261"/>
      <c r="L1858" s="33"/>
      <c r="M1858" s="261"/>
      <c r="N1858" s="638"/>
      <c r="O1858" s="638"/>
      <c r="P1858" s="34"/>
      <c r="Q1858" s="35"/>
      <c r="R1858" s="36"/>
      <c r="S1858" s="37"/>
      <c r="T1858" s="21"/>
      <c r="U1858" s="495"/>
      <c r="V1858" s="38"/>
      <c r="W1858" s="21"/>
      <c r="X1858" s="21"/>
      <c r="Y1858" s="21"/>
      <c r="Z1858" s="779"/>
      <c r="AA1858" s="21"/>
      <c r="AB1858" s="30"/>
      <c r="AC1858" s="30"/>
      <c r="AD1858" s="30"/>
      <c r="AE1858" s="13"/>
      <c r="AF1858" s="13"/>
      <c r="AG1858" s="13"/>
      <c r="AH1858" s="13"/>
      <c r="AI1858" s="13"/>
      <c r="AJ1858" s="13"/>
      <c r="AK1858" s="13"/>
      <c r="AL1858" s="13"/>
      <c r="AM1858" s="13"/>
      <c r="AN1858" s="30"/>
      <c r="AO1858" s="31"/>
      <c r="AP1858" s="39"/>
      <c r="AQ1858" s="39"/>
      <c r="AR1858" s="31"/>
      <c r="AS1858" s="39"/>
      <c r="AT1858" s="39"/>
      <c r="AU1858" s="39"/>
      <c r="AV1858" s="39"/>
      <c r="AW1858" s="39"/>
      <c r="AX1858" s="13"/>
      <c r="AY1858" s="13"/>
      <c r="AZ1858" s="13"/>
      <c r="BA1858" s="13"/>
      <c r="BB1858" s="291"/>
      <c r="BC1858" s="302"/>
      <c r="BI1858" s="287"/>
    </row>
    <row r="1859" spans="1:61" s="282" customFormat="1">
      <c r="A1859" s="31"/>
      <c r="B1859" s="31"/>
      <c r="C1859" s="166"/>
      <c r="D1859" s="261"/>
      <c r="E1859" s="261"/>
      <c r="F1859" s="261"/>
      <c r="G1859" s="261"/>
      <c r="H1859" s="261"/>
      <c r="I1859" s="261"/>
      <c r="J1859" s="261"/>
      <c r="K1859" s="261"/>
      <c r="L1859" s="33"/>
      <c r="M1859" s="261"/>
      <c r="N1859" s="638"/>
      <c r="O1859" s="638"/>
      <c r="P1859" s="34"/>
      <c r="Q1859" s="35"/>
      <c r="R1859" s="36"/>
      <c r="S1859" s="37"/>
      <c r="T1859" s="21"/>
      <c r="U1859" s="495"/>
      <c r="V1859" s="38"/>
      <c r="W1859" s="21"/>
      <c r="X1859" s="21"/>
      <c r="Y1859" s="21"/>
      <c r="Z1859" s="779"/>
      <c r="AA1859" s="21"/>
      <c r="AB1859" s="30"/>
      <c r="AC1859" s="30"/>
      <c r="AD1859" s="30"/>
      <c r="AE1859" s="13"/>
      <c r="AF1859" s="13"/>
      <c r="AG1859" s="13"/>
      <c r="AH1859" s="13"/>
      <c r="AI1859" s="13"/>
      <c r="AJ1859" s="13"/>
      <c r="AK1859" s="13"/>
      <c r="AL1859" s="13"/>
      <c r="AM1859" s="13"/>
      <c r="AN1859" s="30"/>
      <c r="AO1859" s="31"/>
      <c r="AP1859" s="39"/>
      <c r="AQ1859" s="39"/>
      <c r="AR1859" s="31"/>
      <c r="AS1859" s="39"/>
      <c r="AT1859" s="39"/>
      <c r="AU1859" s="39"/>
      <c r="AV1859" s="39"/>
      <c r="AW1859" s="39"/>
      <c r="AX1859" s="13"/>
      <c r="AY1859" s="13"/>
      <c r="AZ1859" s="13"/>
      <c r="BA1859" s="13"/>
      <c r="BB1859" s="291"/>
      <c r="BC1859" s="302"/>
      <c r="BI1859" s="287"/>
    </row>
    <row r="1860" spans="1:61" s="282" customFormat="1">
      <c r="A1860" s="31"/>
      <c r="B1860" s="31"/>
      <c r="C1860" s="166"/>
      <c r="D1860" s="261"/>
      <c r="E1860" s="261"/>
      <c r="F1860" s="261"/>
      <c r="G1860" s="261"/>
      <c r="H1860" s="261"/>
      <c r="I1860" s="261"/>
      <c r="J1860" s="261"/>
      <c r="K1860" s="261"/>
      <c r="L1860" s="33"/>
      <c r="M1860" s="261"/>
      <c r="N1860" s="638"/>
      <c r="O1860" s="638"/>
      <c r="P1860" s="34"/>
      <c r="Q1860" s="35"/>
      <c r="R1860" s="36"/>
      <c r="S1860" s="37"/>
      <c r="T1860" s="21"/>
      <c r="U1860" s="495"/>
      <c r="V1860" s="38"/>
      <c r="W1860" s="21"/>
      <c r="X1860" s="21"/>
      <c r="Y1860" s="21"/>
      <c r="Z1860" s="779"/>
      <c r="AA1860" s="21"/>
      <c r="AB1860" s="30"/>
      <c r="AC1860" s="30"/>
      <c r="AD1860" s="30"/>
      <c r="AE1860" s="13"/>
      <c r="AF1860" s="13"/>
      <c r="AG1860" s="13"/>
      <c r="AH1860" s="13"/>
      <c r="AI1860" s="13"/>
      <c r="AJ1860" s="13"/>
      <c r="AK1860" s="13"/>
      <c r="AL1860" s="13"/>
      <c r="AM1860" s="13"/>
      <c r="AN1860" s="30"/>
      <c r="AO1860" s="31"/>
      <c r="AP1860" s="39"/>
      <c r="AQ1860" s="39"/>
      <c r="AR1860" s="31"/>
      <c r="AS1860" s="39"/>
      <c r="AT1860" s="39"/>
      <c r="AU1860" s="39"/>
      <c r="AV1860" s="39"/>
      <c r="AW1860" s="39"/>
      <c r="AX1860" s="13"/>
      <c r="AY1860" s="13"/>
      <c r="AZ1860" s="13"/>
      <c r="BA1860" s="13"/>
      <c r="BB1860" s="291"/>
      <c r="BC1860" s="302"/>
      <c r="BI1860" s="287"/>
    </row>
    <row r="1861" spans="1:61" s="282" customFormat="1">
      <c r="A1861" s="31"/>
      <c r="B1861" s="31"/>
      <c r="C1861" s="166"/>
      <c r="D1861" s="261"/>
      <c r="E1861" s="261"/>
      <c r="F1861" s="261"/>
      <c r="G1861" s="261"/>
      <c r="H1861" s="261"/>
      <c r="I1861" s="261"/>
      <c r="J1861" s="261"/>
      <c r="K1861" s="261"/>
      <c r="L1861" s="33"/>
      <c r="M1861" s="261"/>
      <c r="N1861" s="638"/>
      <c r="O1861" s="638"/>
      <c r="P1861" s="34"/>
      <c r="Q1861" s="35"/>
      <c r="R1861" s="36"/>
      <c r="S1861" s="37"/>
      <c r="T1861" s="21"/>
      <c r="U1861" s="495"/>
      <c r="V1861" s="38"/>
      <c r="W1861" s="21"/>
      <c r="X1861" s="21"/>
      <c r="Y1861" s="21"/>
      <c r="Z1861" s="779"/>
      <c r="AA1861" s="21"/>
      <c r="AB1861" s="30"/>
      <c r="AC1861" s="30"/>
      <c r="AD1861" s="30"/>
      <c r="AE1861" s="13"/>
      <c r="AF1861" s="13"/>
      <c r="AG1861" s="13"/>
      <c r="AH1861" s="13"/>
      <c r="AI1861" s="13"/>
      <c r="AJ1861" s="13"/>
      <c r="AK1861" s="13"/>
      <c r="AL1861" s="13"/>
      <c r="AM1861" s="13"/>
      <c r="AN1861" s="30"/>
      <c r="AO1861" s="31"/>
      <c r="AP1861" s="39"/>
      <c r="AQ1861" s="39"/>
      <c r="AR1861" s="31"/>
      <c r="AS1861" s="39"/>
      <c r="AT1861" s="39"/>
      <c r="AU1861" s="39"/>
      <c r="AV1861" s="39"/>
      <c r="AW1861" s="39"/>
      <c r="AX1861" s="13"/>
      <c r="AY1861" s="13"/>
      <c r="AZ1861" s="13"/>
      <c r="BA1861" s="13"/>
      <c r="BB1861" s="291"/>
      <c r="BC1861" s="302"/>
      <c r="BI1861" s="287"/>
    </row>
    <row r="1862" spans="1:61" s="282" customFormat="1">
      <c r="A1862" s="31"/>
      <c r="B1862" s="31"/>
      <c r="C1862" s="166"/>
      <c r="D1862" s="261"/>
      <c r="E1862" s="261"/>
      <c r="F1862" s="261"/>
      <c r="G1862" s="261"/>
      <c r="H1862" s="261"/>
      <c r="I1862" s="261"/>
      <c r="J1862" s="261"/>
      <c r="K1862" s="261"/>
      <c r="L1862" s="33"/>
      <c r="M1862" s="261"/>
      <c r="N1862" s="638"/>
      <c r="O1862" s="638"/>
      <c r="P1862" s="34"/>
      <c r="Q1862" s="35"/>
      <c r="R1862" s="36"/>
      <c r="S1862" s="37"/>
      <c r="T1862" s="21"/>
      <c r="U1862" s="495"/>
      <c r="V1862" s="38"/>
      <c r="W1862" s="21"/>
      <c r="X1862" s="21"/>
      <c r="Y1862" s="21"/>
      <c r="Z1862" s="779"/>
      <c r="AA1862" s="21"/>
      <c r="AB1862" s="30"/>
      <c r="AC1862" s="30"/>
      <c r="AD1862" s="30"/>
      <c r="AE1862" s="13"/>
      <c r="AF1862" s="13"/>
      <c r="AG1862" s="13"/>
      <c r="AH1862" s="13"/>
      <c r="AI1862" s="13"/>
      <c r="AJ1862" s="13"/>
      <c r="AK1862" s="13"/>
      <c r="AL1862" s="13"/>
      <c r="AM1862" s="13"/>
      <c r="AN1862" s="30"/>
      <c r="AO1862" s="31"/>
      <c r="AP1862" s="39"/>
      <c r="AQ1862" s="39"/>
      <c r="AR1862" s="31"/>
      <c r="AS1862" s="39"/>
      <c r="AT1862" s="39"/>
      <c r="AU1862" s="39"/>
      <c r="AV1862" s="39"/>
      <c r="AW1862" s="39"/>
      <c r="AX1862" s="13"/>
      <c r="AY1862" s="13"/>
      <c r="AZ1862" s="13"/>
      <c r="BA1862" s="13"/>
      <c r="BB1862" s="291"/>
      <c r="BC1862" s="302"/>
      <c r="BI1862" s="287"/>
    </row>
    <row r="1863" spans="1:61" s="282" customFormat="1">
      <c r="A1863" s="31"/>
      <c r="B1863" s="31"/>
      <c r="C1863" s="166"/>
      <c r="D1863" s="261"/>
      <c r="E1863" s="261"/>
      <c r="F1863" s="261"/>
      <c r="G1863" s="261"/>
      <c r="H1863" s="261"/>
      <c r="I1863" s="261"/>
      <c r="J1863" s="261"/>
      <c r="K1863" s="261"/>
      <c r="L1863" s="33"/>
      <c r="M1863" s="261"/>
      <c r="N1863" s="638"/>
      <c r="O1863" s="638"/>
      <c r="P1863" s="34"/>
      <c r="Q1863" s="35"/>
      <c r="R1863" s="36"/>
      <c r="S1863" s="37"/>
      <c r="T1863" s="21"/>
      <c r="U1863" s="495"/>
      <c r="V1863" s="38"/>
      <c r="W1863" s="21"/>
      <c r="X1863" s="21"/>
      <c r="Y1863" s="21"/>
      <c r="Z1863" s="779"/>
      <c r="AA1863" s="21"/>
      <c r="AB1863" s="30"/>
      <c r="AC1863" s="30"/>
      <c r="AD1863" s="30"/>
      <c r="AE1863" s="13"/>
      <c r="AF1863" s="13"/>
      <c r="AG1863" s="13"/>
      <c r="AH1863" s="13"/>
      <c r="AI1863" s="13"/>
      <c r="AJ1863" s="13"/>
      <c r="AK1863" s="13"/>
      <c r="AL1863" s="13"/>
      <c r="AM1863" s="13"/>
      <c r="AN1863" s="30"/>
      <c r="AO1863" s="31"/>
      <c r="AP1863" s="39"/>
      <c r="AQ1863" s="39"/>
      <c r="AR1863" s="31"/>
      <c r="AS1863" s="39"/>
      <c r="AT1863" s="39"/>
      <c r="AU1863" s="39"/>
      <c r="AV1863" s="39"/>
      <c r="AW1863" s="39"/>
      <c r="AX1863" s="13"/>
      <c r="AY1863" s="13"/>
      <c r="AZ1863" s="13"/>
      <c r="BA1863" s="13"/>
      <c r="BB1863" s="291"/>
      <c r="BC1863" s="302"/>
      <c r="BI1863" s="287"/>
    </row>
    <row r="1864" spans="1:61" s="282" customFormat="1">
      <c r="A1864" s="31"/>
      <c r="B1864" s="31"/>
      <c r="C1864" s="166"/>
      <c r="D1864" s="261"/>
      <c r="E1864" s="261"/>
      <c r="F1864" s="261"/>
      <c r="G1864" s="261"/>
      <c r="H1864" s="261"/>
      <c r="I1864" s="261"/>
      <c r="J1864" s="261"/>
      <c r="K1864" s="261"/>
      <c r="L1864" s="33"/>
      <c r="M1864" s="261"/>
      <c r="N1864" s="638"/>
      <c r="O1864" s="638"/>
      <c r="P1864" s="34"/>
      <c r="Q1864" s="35"/>
      <c r="R1864" s="36"/>
      <c r="S1864" s="37"/>
      <c r="T1864" s="21"/>
      <c r="U1864" s="495"/>
      <c r="V1864" s="38"/>
      <c r="W1864" s="21"/>
      <c r="X1864" s="21"/>
      <c r="Y1864" s="21"/>
      <c r="Z1864" s="779"/>
      <c r="AA1864" s="21"/>
      <c r="AB1864" s="30"/>
      <c r="AC1864" s="30"/>
      <c r="AD1864" s="30"/>
      <c r="AE1864" s="13"/>
      <c r="AF1864" s="13"/>
      <c r="AG1864" s="13"/>
      <c r="AH1864" s="13"/>
      <c r="AI1864" s="13"/>
      <c r="AJ1864" s="13"/>
      <c r="AK1864" s="13"/>
      <c r="AL1864" s="13"/>
      <c r="AM1864" s="13"/>
      <c r="AN1864" s="30"/>
      <c r="AO1864" s="31"/>
      <c r="AP1864" s="39"/>
      <c r="AQ1864" s="39"/>
      <c r="AR1864" s="31"/>
      <c r="AS1864" s="39"/>
      <c r="AT1864" s="39"/>
      <c r="AU1864" s="39"/>
      <c r="AV1864" s="39"/>
      <c r="AW1864" s="39"/>
      <c r="AX1864" s="13"/>
      <c r="AY1864" s="13"/>
      <c r="AZ1864" s="13"/>
      <c r="BA1864" s="13"/>
      <c r="BB1864" s="291"/>
      <c r="BC1864" s="302"/>
      <c r="BI1864" s="287"/>
    </row>
    <row r="1865" spans="1:61" s="282" customFormat="1">
      <c r="A1865" s="31"/>
      <c r="B1865" s="31"/>
      <c r="C1865" s="166"/>
      <c r="D1865" s="261"/>
      <c r="E1865" s="261"/>
      <c r="F1865" s="261"/>
      <c r="G1865" s="261"/>
      <c r="H1865" s="261"/>
      <c r="I1865" s="261"/>
      <c r="J1865" s="261"/>
      <c r="K1865" s="261"/>
      <c r="L1865" s="33"/>
      <c r="M1865" s="261"/>
      <c r="N1865" s="638"/>
      <c r="O1865" s="638"/>
      <c r="P1865" s="34"/>
      <c r="Q1865" s="35"/>
      <c r="R1865" s="36"/>
      <c r="S1865" s="37"/>
      <c r="T1865" s="21"/>
      <c r="U1865" s="495"/>
      <c r="V1865" s="38"/>
      <c r="W1865" s="21"/>
      <c r="X1865" s="21"/>
      <c r="Y1865" s="21"/>
      <c r="Z1865" s="779"/>
      <c r="AA1865" s="21"/>
      <c r="AB1865" s="30"/>
      <c r="AC1865" s="30"/>
      <c r="AD1865" s="30"/>
      <c r="AE1865" s="13"/>
      <c r="AF1865" s="13"/>
      <c r="AG1865" s="13"/>
      <c r="AH1865" s="13"/>
      <c r="AI1865" s="13"/>
      <c r="AJ1865" s="13"/>
      <c r="AK1865" s="13"/>
      <c r="AL1865" s="13"/>
      <c r="AM1865" s="13"/>
      <c r="AN1865" s="30"/>
      <c r="AO1865" s="31"/>
      <c r="AP1865" s="39"/>
      <c r="AQ1865" s="39"/>
      <c r="AR1865" s="31"/>
      <c r="AS1865" s="39"/>
      <c r="AT1865" s="39"/>
      <c r="AU1865" s="39"/>
      <c r="AV1865" s="39"/>
      <c r="AW1865" s="39"/>
      <c r="AX1865" s="13"/>
      <c r="AY1865" s="13"/>
      <c r="AZ1865" s="13"/>
      <c r="BA1865" s="13"/>
      <c r="BB1865" s="291"/>
      <c r="BC1865" s="302"/>
      <c r="BI1865" s="287"/>
    </row>
    <row r="1866" spans="1:61" s="282" customFormat="1">
      <c r="A1866" s="31"/>
      <c r="B1866" s="31"/>
      <c r="C1866" s="166"/>
      <c r="D1866" s="261"/>
      <c r="E1866" s="261"/>
      <c r="F1866" s="261"/>
      <c r="G1866" s="261"/>
      <c r="H1866" s="261"/>
      <c r="I1866" s="261"/>
      <c r="J1866" s="261"/>
      <c r="K1866" s="261"/>
      <c r="L1866" s="33"/>
      <c r="M1866" s="261"/>
      <c r="N1866" s="638"/>
      <c r="O1866" s="638"/>
      <c r="P1866" s="34"/>
      <c r="Q1866" s="35"/>
      <c r="R1866" s="36"/>
      <c r="S1866" s="37"/>
      <c r="T1866" s="21"/>
      <c r="U1866" s="495"/>
      <c r="V1866" s="38"/>
      <c r="W1866" s="21"/>
      <c r="X1866" s="21"/>
      <c r="Y1866" s="21"/>
      <c r="Z1866" s="779"/>
      <c r="AA1866" s="21"/>
      <c r="AB1866" s="30"/>
      <c r="AC1866" s="30"/>
      <c r="AD1866" s="30"/>
      <c r="AE1866" s="13"/>
      <c r="AF1866" s="13"/>
      <c r="AG1866" s="13"/>
      <c r="AH1866" s="13"/>
      <c r="AI1866" s="13"/>
      <c r="AJ1866" s="13"/>
      <c r="AK1866" s="13"/>
      <c r="AL1866" s="13"/>
      <c r="AM1866" s="13"/>
      <c r="AN1866" s="30"/>
      <c r="AO1866" s="31"/>
      <c r="AP1866" s="39"/>
      <c r="AQ1866" s="39"/>
      <c r="AR1866" s="31"/>
      <c r="AS1866" s="39"/>
      <c r="AT1866" s="39"/>
      <c r="AU1866" s="39"/>
      <c r="AV1866" s="39"/>
      <c r="AW1866" s="39"/>
      <c r="AX1866" s="13"/>
      <c r="AY1866" s="13"/>
      <c r="AZ1866" s="13"/>
      <c r="BA1866" s="13"/>
      <c r="BB1866" s="291"/>
      <c r="BC1866" s="302"/>
      <c r="BI1866" s="287"/>
    </row>
    <row r="1867" spans="1:61" s="282" customFormat="1">
      <c r="A1867" s="31"/>
      <c r="B1867" s="31"/>
      <c r="C1867" s="166"/>
      <c r="D1867" s="261"/>
      <c r="E1867" s="261"/>
      <c r="F1867" s="261"/>
      <c r="G1867" s="261"/>
      <c r="H1867" s="261"/>
      <c r="I1867" s="261"/>
      <c r="J1867" s="261"/>
      <c r="K1867" s="261"/>
      <c r="L1867" s="33"/>
      <c r="M1867" s="261"/>
      <c r="N1867" s="638"/>
      <c r="O1867" s="638"/>
      <c r="P1867" s="34"/>
      <c r="Q1867" s="35"/>
      <c r="R1867" s="36"/>
      <c r="S1867" s="37"/>
      <c r="T1867" s="21"/>
      <c r="U1867" s="495"/>
      <c r="V1867" s="38"/>
      <c r="W1867" s="21"/>
      <c r="X1867" s="21"/>
      <c r="Y1867" s="21"/>
      <c r="Z1867" s="779"/>
      <c r="AA1867" s="21"/>
      <c r="AB1867" s="30"/>
      <c r="AC1867" s="30"/>
      <c r="AD1867" s="30"/>
      <c r="AE1867" s="13"/>
      <c r="AF1867" s="13"/>
      <c r="AG1867" s="13"/>
      <c r="AH1867" s="13"/>
      <c r="AI1867" s="13"/>
      <c r="AJ1867" s="13"/>
      <c r="AK1867" s="13"/>
      <c r="AL1867" s="13"/>
      <c r="AM1867" s="13"/>
      <c r="AN1867" s="30"/>
      <c r="AO1867" s="31"/>
      <c r="AP1867" s="39"/>
      <c r="AQ1867" s="39"/>
      <c r="AR1867" s="31"/>
      <c r="AS1867" s="39"/>
      <c r="AT1867" s="39"/>
      <c r="AU1867" s="39"/>
      <c r="AV1867" s="39"/>
      <c r="AW1867" s="39"/>
      <c r="AX1867" s="13"/>
      <c r="AY1867" s="13"/>
      <c r="AZ1867" s="13"/>
      <c r="BA1867" s="13"/>
      <c r="BB1867" s="291"/>
      <c r="BC1867" s="302"/>
      <c r="BI1867" s="287"/>
    </row>
    <row r="1868" spans="1:61" s="282" customFormat="1">
      <c r="A1868" s="31"/>
      <c r="B1868" s="31"/>
      <c r="C1868" s="166"/>
      <c r="D1868" s="261"/>
      <c r="E1868" s="261"/>
      <c r="F1868" s="261"/>
      <c r="G1868" s="261"/>
      <c r="H1868" s="261"/>
      <c r="I1868" s="261"/>
      <c r="J1868" s="261"/>
      <c r="K1868" s="261"/>
      <c r="L1868" s="33"/>
      <c r="M1868" s="261"/>
      <c r="N1868" s="638"/>
      <c r="O1868" s="638"/>
      <c r="P1868" s="34"/>
      <c r="Q1868" s="35"/>
      <c r="R1868" s="36"/>
      <c r="S1868" s="37"/>
      <c r="T1868" s="21"/>
      <c r="U1868" s="495"/>
      <c r="V1868" s="38"/>
      <c r="W1868" s="21"/>
      <c r="X1868" s="21"/>
      <c r="Y1868" s="21"/>
      <c r="Z1868" s="779"/>
      <c r="AA1868" s="21"/>
      <c r="AB1868" s="30"/>
      <c r="AC1868" s="30"/>
      <c r="AD1868" s="30"/>
      <c r="AE1868" s="13"/>
      <c r="AF1868" s="13"/>
      <c r="AG1868" s="13"/>
      <c r="AH1868" s="13"/>
      <c r="AI1868" s="13"/>
      <c r="AJ1868" s="13"/>
      <c r="AK1868" s="13"/>
      <c r="AL1868" s="13"/>
      <c r="AM1868" s="13"/>
      <c r="AN1868" s="30"/>
      <c r="AO1868" s="31"/>
      <c r="AP1868" s="39"/>
      <c r="AQ1868" s="39"/>
      <c r="AR1868" s="31"/>
      <c r="AS1868" s="39"/>
      <c r="AT1868" s="39"/>
      <c r="AU1868" s="39"/>
      <c r="AV1868" s="39"/>
      <c r="AW1868" s="39"/>
      <c r="AX1868" s="13"/>
      <c r="AY1868" s="13"/>
      <c r="AZ1868" s="13"/>
      <c r="BA1868" s="13"/>
      <c r="BB1868" s="291"/>
      <c r="BC1868" s="302"/>
      <c r="BI1868" s="287"/>
    </row>
    <row r="1869" spans="1:61" s="282" customFormat="1">
      <c r="A1869" s="31"/>
      <c r="B1869" s="31"/>
      <c r="C1869" s="166"/>
      <c r="D1869" s="261"/>
      <c r="E1869" s="261"/>
      <c r="F1869" s="261"/>
      <c r="G1869" s="261"/>
      <c r="H1869" s="261"/>
      <c r="I1869" s="261"/>
      <c r="J1869" s="261"/>
      <c r="K1869" s="261"/>
      <c r="L1869" s="33"/>
      <c r="M1869" s="261"/>
      <c r="N1869" s="638"/>
      <c r="O1869" s="638"/>
      <c r="P1869" s="34"/>
      <c r="Q1869" s="35"/>
      <c r="R1869" s="36"/>
      <c r="S1869" s="37"/>
      <c r="T1869" s="21"/>
      <c r="U1869" s="495"/>
      <c r="V1869" s="38"/>
      <c r="W1869" s="21"/>
      <c r="X1869" s="21"/>
      <c r="Y1869" s="21"/>
      <c r="Z1869" s="779"/>
      <c r="AA1869" s="21"/>
      <c r="AB1869" s="30"/>
      <c r="AC1869" s="30"/>
      <c r="AD1869" s="30"/>
      <c r="AE1869" s="13"/>
      <c r="AF1869" s="13"/>
      <c r="AG1869" s="13"/>
      <c r="AH1869" s="13"/>
      <c r="AI1869" s="13"/>
      <c r="AJ1869" s="13"/>
      <c r="AK1869" s="13"/>
      <c r="AL1869" s="13"/>
      <c r="AM1869" s="13"/>
      <c r="AN1869" s="30"/>
      <c r="AO1869" s="31"/>
      <c r="AP1869" s="39"/>
      <c r="AQ1869" s="39"/>
      <c r="AR1869" s="31"/>
      <c r="AS1869" s="39"/>
      <c r="AT1869" s="39"/>
      <c r="AU1869" s="39"/>
      <c r="AV1869" s="39"/>
      <c r="AW1869" s="39"/>
      <c r="AX1869" s="13"/>
      <c r="AY1869" s="13"/>
      <c r="AZ1869" s="13"/>
      <c r="BA1869" s="13"/>
      <c r="BB1869" s="291"/>
      <c r="BC1869" s="302"/>
      <c r="BI1869" s="287"/>
    </row>
    <row r="1870" spans="1:61" s="282" customFormat="1">
      <c r="A1870" s="31"/>
      <c r="B1870" s="31"/>
      <c r="C1870" s="166"/>
      <c r="D1870" s="261"/>
      <c r="E1870" s="261"/>
      <c r="F1870" s="261"/>
      <c r="G1870" s="261"/>
      <c r="H1870" s="261"/>
      <c r="I1870" s="261"/>
      <c r="J1870" s="261"/>
      <c r="K1870" s="261"/>
      <c r="L1870" s="33"/>
      <c r="M1870" s="261"/>
      <c r="N1870" s="638"/>
      <c r="O1870" s="638"/>
      <c r="P1870" s="34"/>
      <c r="Q1870" s="35"/>
      <c r="R1870" s="36"/>
      <c r="S1870" s="37"/>
      <c r="T1870" s="21"/>
      <c r="U1870" s="495"/>
      <c r="V1870" s="38"/>
      <c r="W1870" s="21"/>
      <c r="X1870" s="21"/>
      <c r="Y1870" s="21"/>
      <c r="Z1870" s="779"/>
      <c r="AA1870" s="21"/>
      <c r="AB1870" s="30"/>
      <c r="AC1870" s="30"/>
      <c r="AD1870" s="30"/>
      <c r="AE1870" s="13"/>
      <c r="AF1870" s="13"/>
      <c r="AG1870" s="13"/>
      <c r="AH1870" s="13"/>
      <c r="AI1870" s="13"/>
      <c r="AJ1870" s="13"/>
      <c r="AK1870" s="13"/>
      <c r="AL1870" s="13"/>
      <c r="AM1870" s="13"/>
      <c r="AN1870" s="30"/>
      <c r="AO1870" s="31"/>
      <c r="AP1870" s="39"/>
      <c r="AQ1870" s="39"/>
      <c r="AR1870" s="31"/>
      <c r="AS1870" s="39"/>
      <c r="AT1870" s="39"/>
      <c r="AU1870" s="39"/>
      <c r="AV1870" s="39"/>
      <c r="AW1870" s="39"/>
      <c r="AX1870" s="13"/>
      <c r="AY1870" s="13"/>
      <c r="AZ1870" s="13"/>
      <c r="BA1870" s="13"/>
      <c r="BB1870" s="291"/>
      <c r="BC1870" s="302"/>
      <c r="BI1870" s="287"/>
    </row>
    <row r="1871" spans="1:61" s="282" customFormat="1">
      <c r="A1871" s="31"/>
      <c r="B1871" s="31"/>
      <c r="C1871" s="166"/>
      <c r="D1871" s="261"/>
      <c r="E1871" s="261"/>
      <c r="F1871" s="261"/>
      <c r="G1871" s="261"/>
      <c r="H1871" s="261"/>
      <c r="I1871" s="261"/>
      <c r="J1871" s="261"/>
      <c r="K1871" s="261"/>
      <c r="L1871" s="33"/>
      <c r="M1871" s="261"/>
      <c r="N1871" s="638"/>
      <c r="O1871" s="638"/>
      <c r="P1871" s="34"/>
      <c r="Q1871" s="35"/>
      <c r="R1871" s="36"/>
      <c r="S1871" s="37"/>
      <c r="T1871" s="21"/>
      <c r="U1871" s="495"/>
      <c r="V1871" s="38"/>
      <c r="W1871" s="21"/>
      <c r="X1871" s="21"/>
      <c r="Y1871" s="21"/>
      <c r="Z1871" s="779"/>
      <c r="AA1871" s="21"/>
      <c r="AB1871" s="30"/>
      <c r="AC1871" s="30"/>
      <c r="AD1871" s="30"/>
      <c r="AE1871" s="13"/>
      <c r="AF1871" s="13"/>
      <c r="AG1871" s="13"/>
      <c r="AH1871" s="13"/>
      <c r="AI1871" s="13"/>
      <c r="AJ1871" s="13"/>
      <c r="AK1871" s="13"/>
      <c r="AL1871" s="13"/>
      <c r="AM1871" s="13"/>
      <c r="AN1871" s="30"/>
      <c r="AO1871" s="31"/>
      <c r="AP1871" s="39"/>
      <c r="AQ1871" s="39"/>
      <c r="AR1871" s="31"/>
      <c r="AS1871" s="39"/>
      <c r="AT1871" s="39"/>
      <c r="AU1871" s="39"/>
      <c r="AV1871" s="39"/>
      <c r="AW1871" s="39"/>
      <c r="AX1871" s="13"/>
      <c r="AY1871" s="13"/>
      <c r="AZ1871" s="13"/>
      <c r="BA1871" s="13"/>
      <c r="BB1871" s="291"/>
      <c r="BC1871" s="302"/>
      <c r="BI1871" s="287"/>
    </row>
    <row r="1872" spans="1:61" s="282" customFormat="1">
      <c r="A1872" s="31"/>
      <c r="B1872" s="31"/>
      <c r="C1872" s="166"/>
      <c r="D1872" s="261"/>
      <c r="E1872" s="261"/>
      <c r="F1872" s="261"/>
      <c r="G1872" s="261"/>
      <c r="H1872" s="261"/>
      <c r="I1872" s="261"/>
      <c r="J1872" s="261"/>
      <c r="K1872" s="261"/>
      <c r="L1872" s="33"/>
      <c r="M1872" s="261"/>
      <c r="N1872" s="638"/>
      <c r="O1872" s="638"/>
      <c r="P1872" s="34"/>
      <c r="Q1872" s="35"/>
      <c r="R1872" s="36"/>
      <c r="S1872" s="37"/>
      <c r="T1872" s="21"/>
      <c r="U1872" s="495"/>
      <c r="V1872" s="38"/>
      <c r="W1872" s="21"/>
      <c r="X1872" s="21"/>
      <c r="Y1872" s="21"/>
      <c r="Z1872" s="779"/>
      <c r="AA1872" s="21"/>
      <c r="AB1872" s="30"/>
      <c r="AC1872" s="30"/>
      <c r="AD1872" s="30"/>
      <c r="AE1872" s="13"/>
      <c r="AF1872" s="13"/>
      <c r="AG1872" s="13"/>
      <c r="AH1872" s="13"/>
      <c r="AI1872" s="13"/>
      <c r="AJ1872" s="13"/>
      <c r="AK1872" s="13"/>
      <c r="AL1872" s="13"/>
      <c r="AM1872" s="13"/>
      <c r="AN1872" s="30"/>
      <c r="AO1872" s="31"/>
      <c r="AP1872" s="39"/>
      <c r="AQ1872" s="39"/>
      <c r="AR1872" s="31"/>
      <c r="AS1872" s="39"/>
      <c r="AT1872" s="39"/>
      <c r="AU1872" s="39"/>
      <c r="AV1872" s="39"/>
      <c r="AW1872" s="39"/>
      <c r="AX1872" s="13"/>
      <c r="AY1872" s="13"/>
      <c r="AZ1872" s="13"/>
      <c r="BA1872" s="13"/>
      <c r="BB1872" s="291"/>
      <c r="BC1872" s="302"/>
      <c r="BI1872" s="287"/>
    </row>
    <row r="1873" spans="1:61" s="282" customFormat="1">
      <c r="A1873" s="31"/>
      <c r="B1873" s="31"/>
      <c r="C1873" s="166"/>
      <c r="D1873" s="261"/>
      <c r="E1873" s="261"/>
      <c r="F1873" s="261"/>
      <c r="G1873" s="261"/>
      <c r="H1873" s="261"/>
      <c r="I1873" s="261"/>
      <c r="J1873" s="261"/>
      <c r="K1873" s="261"/>
      <c r="L1873" s="33"/>
      <c r="M1873" s="261"/>
      <c r="N1873" s="638"/>
      <c r="O1873" s="638"/>
      <c r="P1873" s="34"/>
      <c r="Q1873" s="35"/>
      <c r="R1873" s="36"/>
      <c r="S1873" s="37"/>
      <c r="T1873" s="21"/>
      <c r="U1873" s="495"/>
      <c r="V1873" s="38"/>
      <c r="W1873" s="21"/>
      <c r="X1873" s="21"/>
      <c r="Y1873" s="21"/>
      <c r="Z1873" s="779"/>
      <c r="AA1873" s="21"/>
      <c r="AB1873" s="30"/>
      <c r="AC1873" s="30"/>
      <c r="AD1873" s="30"/>
      <c r="AE1873" s="13"/>
      <c r="AF1873" s="13"/>
      <c r="AG1873" s="13"/>
      <c r="AH1873" s="13"/>
      <c r="AI1873" s="13"/>
      <c r="AJ1873" s="13"/>
      <c r="AK1873" s="13"/>
      <c r="AL1873" s="13"/>
      <c r="AM1873" s="13"/>
      <c r="AN1873" s="30"/>
      <c r="AO1873" s="31"/>
      <c r="AP1873" s="39"/>
      <c r="AQ1873" s="39"/>
      <c r="AR1873" s="31"/>
      <c r="AS1873" s="39"/>
      <c r="AT1873" s="39"/>
      <c r="AU1873" s="39"/>
      <c r="AV1873" s="39"/>
      <c r="AW1873" s="39"/>
      <c r="AX1873" s="13"/>
      <c r="AY1873" s="13"/>
      <c r="AZ1873" s="13"/>
      <c r="BA1873" s="13"/>
      <c r="BB1873" s="291"/>
      <c r="BC1873" s="302"/>
      <c r="BI1873" s="287"/>
    </row>
    <row r="1874" spans="1:61" s="282" customFormat="1">
      <c r="A1874" s="31"/>
      <c r="B1874" s="31"/>
      <c r="C1874" s="166"/>
      <c r="D1874" s="261"/>
      <c r="E1874" s="261"/>
      <c r="F1874" s="261"/>
      <c r="G1874" s="261"/>
      <c r="H1874" s="261"/>
      <c r="I1874" s="261"/>
      <c r="J1874" s="261"/>
      <c r="K1874" s="261"/>
      <c r="L1874" s="33"/>
      <c r="M1874" s="261"/>
      <c r="N1874" s="638"/>
      <c r="O1874" s="638"/>
      <c r="P1874" s="34"/>
      <c r="Q1874" s="35"/>
      <c r="R1874" s="36"/>
      <c r="S1874" s="37"/>
      <c r="T1874" s="21"/>
      <c r="U1874" s="495"/>
      <c r="V1874" s="38"/>
      <c r="W1874" s="21"/>
      <c r="X1874" s="21"/>
      <c r="Y1874" s="21"/>
      <c r="Z1874" s="779"/>
      <c r="AA1874" s="21"/>
      <c r="AB1874" s="30"/>
      <c r="AC1874" s="30"/>
      <c r="AD1874" s="30"/>
      <c r="AE1874" s="13"/>
      <c r="AF1874" s="13"/>
      <c r="AG1874" s="13"/>
      <c r="AH1874" s="13"/>
      <c r="AI1874" s="13"/>
      <c r="AJ1874" s="13"/>
      <c r="AK1874" s="13"/>
      <c r="AL1874" s="13"/>
      <c r="AM1874" s="13"/>
      <c r="AN1874" s="30"/>
      <c r="AO1874" s="31"/>
      <c r="AP1874" s="39"/>
      <c r="AQ1874" s="39"/>
      <c r="AR1874" s="31"/>
      <c r="AS1874" s="39"/>
      <c r="AT1874" s="39"/>
      <c r="AU1874" s="39"/>
      <c r="AV1874" s="39"/>
      <c r="AW1874" s="39"/>
      <c r="AX1874" s="13"/>
      <c r="AY1874" s="13"/>
      <c r="AZ1874" s="13"/>
      <c r="BA1874" s="13"/>
      <c r="BB1874" s="291"/>
      <c r="BC1874" s="302"/>
      <c r="BI1874" s="287"/>
    </row>
    <row r="1875" spans="1:61" s="282" customFormat="1">
      <c r="A1875" s="31"/>
      <c r="B1875" s="31"/>
      <c r="C1875" s="166"/>
      <c r="D1875" s="261"/>
      <c r="E1875" s="261"/>
      <c r="F1875" s="261"/>
      <c r="G1875" s="261"/>
      <c r="H1875" s="261"/>
      <c r="I1875" s="261"/>
      <c r="J1875" s="261"/>
      <c r="K1875" s="261"/>
      <c r="L1875" s="33"/>
      <c r="M1875" s="261"/>
      <c r="N1875" s="638"/>
      <c r="O1875" s="638"/>
      <c r="P1875" s="34"/>
      <c r="Q1875" s="35"/>
      <c r="R1875" s="36"/>
      <c r="S1875" s="37"/>
      <c r="T1875" s="21"/>
      <c r="U1875" s="495"/>
      <c r="V1875" s="38"/>
      <c r="W1875" s="21"/>
      <c r="X1875" s="21"/>
      <c r="Y1875" s="21"/>
      <c r="Z1875" s="779"/>
      <c r="AA1875" s="21"/>
      <c r="AB1875" s="30"/>
      <c r="AC1875" s="30"/>
      <c r="AD1875" s="30"/>
      <c r="AE1875" s="13"/>
      <c r="AF1875" s="13"/>
      <c r="AG1875" s="13"/>
      <c r="AH1875" s="13"/>
      <c r="AI1875" s="13"/>
      <c r="AJ1875" s="13"/>
      <c r="AK1875" s="13"/>
      <c r="AL1875" s="13"/>
      <c r="AM1875" s="13"/>
      <c r="AN1875" s="30"/>
      <c r="AO1875" s="31"/>
      <c r="AP1875" s="39"/>
      <c r="AQ1875" s="39"/>
      <c r="AR1875" s="31"/>
      <c r="AS1875" s="39"/>
      <c r="AT1875" s="39"/>
      <c r="AU1875" s="39"/>
      <c r="AV1875" s="39"/>
      <c r="AW1875" s="39"/>
      <c r="AX1875" s="13"/>
      <c r="AY1875" s="13"/>
      <c r="AZ1875" s="13"/>
      <c r="BA1875" s="13"/>
      <c r="BB1875" s="291"/>
      <c r="BC1875" s="302"/>
      <c r="BI1875" s="287"/>
    </row>
    <row r="1876" spans="1:61" s="282" customFormat="1">
      <c r="A1876" s="31"/>
      <c r="B1876" s="31"/>
      <c r="C1876" s="166"/>
      <c r="D1876" s="261"/>
      <c r="E1876" s="261"/>
      <c r="F1876" s="261"/>
      <c r="G1876" s="261"/>
      <c r="H1876" s="261"/>
      <c r="I1876" s="261"/>
      <c r="J1876" s="261"/>
      <c r="K1876" s="261"/>
      <c r="L1876" s="33"/>
      <c r="M1876" s="261"/>
      <c r="N1876" s="638"/>
      <c r="O1876" s="638"/>
      <c r="P1876" s="34"/>
      <c r="Q1876" s="35"/>
      <c r="R1876" s="36"/>
      <c r="S1876" s="37"/>
      <c r="T1876" s="21"/>
      <c r="U1876" s="495"/>
      <c r="V1876" s="38"/>
      <c r="W1876" s="21"/>
      <c r="X1876" s="21"/>
      <c r="Y1876" s="21"/>
      <c r="Z1876" s="779"/>
      <c r="AA1876" s="21"/>
      <c r="AB1876" s="30"/>
      <c r="AC1876" s="30"/>
      <c r="AD1876" s="30"/>
      <c r="AE1876" s="13"/>
      <c r="AF1876" s="13"/>
      <c r="AG1876" s="13"/>
      <c r="AH1876" s="13"/>
      <c r="AI1876" s="13"/>
      <c r="AJ1876" s="13"/>
      <c r="AK1876" s="13"/>
      <c r="AL1876" s="13"/>
      <c r="AM1876" s="13"/>
      <c r="AN1876" s="30"/>
      <c r="AO1876" s="31"/>
      <c r="AP1876" s="39"/>
      <c r="AQ1876" s="39"/>
      <c r="AR1876" s="31"/>
      <c r="AS1876" s="39"/>
      <c r="AT1876" s="39"/>
      <c r="AU1876" s="39"/>
      <c r="AV1876" s="39"/>
      <c r="AW1876" s="39"/>
      <c r="AX1876" s="13"/>
      <c r="AY1876" s="13"/>
      <c r="AZ1876" s="13"/>
      <c r="BA1876" s="13"/>
      <c r="BB1876" s="291"/>
      <c r="BC1876" s="302"/>
      <c r="BI1876" s="287"/>
    </row>
    <row r="1877" spans="1:61" s="282" customFormat="1">
      <c r="A1877" s="31"/>
      <c r="B1877" s="31"/>
      <c r="C1877" s="166"/>
      <c r="D1877" s="261"/>
      <c r="E1877" s="261"/>
      <c r="F1877" s="261"/>
      <c r="G1877" s="261"/>
      <c r="H1877" s="261"/>
      <c r="I1877" s="261"/>
      <c r="J1877" s="261"/>
      <c r="K1877" s="261"/>
      <c r="L1877" s="33"/>
      <c r="M1877" s="261"/>
      <c r="N1877" s="638"/>
      <c r="O1877" s="638"/>
      <c r="P1877" s="34"/>
      <c r="Q1877" s="35"/>
      <c r="R1877" s="36"/>
      <c r="S1877" s="37"/>
      <c r="T1877" s="21"/>
      <c r="U1877" s="495"/>
      <c r="V1877" s="38"/>
      <c r="W1877" s="21"/>
      <c r="X1877" s="21"/>
      <c r="Y1877" s="21"/>
      <c r="Z1877" s="779"/>
      <c r="AA1877" s="21"/>
      <c r="AB1877" s="30"/>
      <c r="AC1877" s="30"/>
      <c r="AD1877" s="30"/>
      <c r="AE1877" s="13"/>
      <c r="AF1877" s="13"/>
      <c r="AG1877" s="13"/>
      <c r="AH1877" s="13"/>
      <c r="AI1877" s="13"/>
      <c r="AJ1877" s="13"/>
      <c r="AK1877" s="13"/>
      <c r="AL1877" s="13"/>
      <c r="AM1877" s="13"/>
      <c r="AN1877" s="30"/>
      <c r="AO1877" s="31"/>
      <c r="AP1877" s="39"/>
      <c r="AQ1877" s="39"/>
      <c r="AR1877" s="31"/>
      <c r="AS1877" s="39"/>
      <c r="AT1877" s="39"/>
      <c r="AU1877" s="39"/>
      <c r="AV1877" s="39"/>
      <c r="AW1877" s="39"/>
      <c r="AX1877" s="13"/>
      <c r="AY1877" s="13"/>
      <c r="AZ1877" s="13"/>
      <c r="BA1877" s="13"/>
      <c r="BB1877" s="291"/>
      <c r="BC1877" s="302"/>
      <c r="BI1877" s="287"/>
    </row>
    <row r="1878" spans="1:61" s="282" customFormat="1">
      <c r="A1878" s="31"/>
      <c r="B1878" s="31"/>
      <c r="C1878" s="166"/>
      <c r="D1878" s="261"/>
      <c r="E1878" s="261"/>
      <c r="F1878" s="261"/>
      <c r="G1878" s="261"/>
      <c r="H1878" s="261"/>
      <c r="I1878" s="261"/>
      <c r="J1878" s="261"/>
      <c r="K1878" s="261"/>
      <c r="L1878" s="33"/>
      <c r="M1878" s="261"/>
      <c r="N1878" s="638"/>
      <c r="O1878" s="638"/>
      <c r="P1878" s="34"/>
      <c r="Q1878" s="35"/>
      <c r="R1878" s="36"/>
      <c r="S1878" s="37"/>
      <c r="T1878" s="21"/>
      <c r="U1878" s="495"/>
      <c r="V1878" s="38"/>
      <c r="W1878" s="21"/>
      <c r="X1878" s="21"/>
      <c r="Y1878" s="21"/>
      <c r="Z1878" s="779"/>
      <c r="AA1878" s="21"/>
      <c r="AB1878" s="30"/>
      <c r="AC1878" s="30"/>
      <c r="AD1878" s="30"/>
      <c r="AE1878" s="13"/>
      <c r="AF1878" s="13"/>
      <c r="AG1878" s="13"/>
      <c r="AH1878" s="13"/>
      <c r="AI1878" s="13"/>
      <c r="AJ1878" s="13"/>
      <c r="AK1878" s="13"/>
      <c r="AL1878" s="13"/>
      <c r="AM1878" s="13"/>
      <c r="AN1878" s="30"/>
      <c r="AO1878" s="31"/>
      <c r="AP1878" s="39"/>
      <c r="AQ1878" s="39"/>
      <c r="AR1878" s="31"/>
      <c r="AS1878" s="39"/>
      <c r="AT1878" s="39"/>
      <c r="AU1878" s="39"/>
      <c r="AV1878" s="39"/>
      <c r="AW1878" s="39"/>
      <c r="AX1878" s="13"/>
      <c r="AY1878" s="13"/>
      <c r="AZ1878" s="13"/>
      <c r="BA1878" s="13"/>
      <c r="BB1878" s="291"/>
      <c r="BC1878" s="302"/>
      <c r="BI1878" s="287"/>
    </row>
    <row r="1879" spans="1:61" s="282" customFormat="1">
      <c r="A1879" s="31"/>
      <c r="B1879" s="31"/>
      <c r="C1879" s="166"/>
      <c r="D1879" s="261"/>
      <c r="E1879" s="261"/>
      <c r="F1879" s="261"/>
      <c r="G1879" s="261"/>
      <c r="H1879" s="261"/>
      <c r="I1879" s="261"/>
      <c r="J1879" s="261"/>
      <c r="K1879" s="261"/>
      <c r="L1879" s="33"/>
      <c r="M1879" s="261"/>
      <c r="N1879" s="638"/>
      <c r="O1879" s="638"/>
      <c r="P1879" s="34"/>
      <c r="Q1879" s="35"/>
      <c r="R1879" s="36"/>
      <c r="S1879" s="37"/>
      <c r="T1879" s="21"/>
      <c r="U1879" s="495"/>
      <c r="V1879" s="38"/>
      <c r="W1879" s="21"/>
      <c r="X1879" s="21"/>
      <c r="Y1879" s="21"/>
      <c r="Z1879" s="779"/>
      <c r="AA1879" s="21"/>
      <c r="AB1879" s="30"/>
      <c r="AC1879" s="30"/>
      <c r="AD1879" s="30"/>
      <c r="AE1879" s="13"/>
      <c r="AF1879" s="13"/>
      <c r="AG1879" s="13"/>
      <c r="AH1879" s="13"/>
      <c r="AI1879" s="13"/>
      <c r="AJ1879" s="13"/>
      <c r="AK1879" s="13"/>
      <c r="AL1879" s="13"/>
      <c r="AM1879" s="13"/>
      <c r="AN1879" s="30"/>
      <c r="AO1879" s="31"/>
      <c r="AP1879" s="39"/>
      <c r="AQ1879" s="39"/>
      <c r="AR1879" s="31"/>
      <c r="AS1879" s="39"/>
      <c r="AT1879" s="39"/>
      <c r="AU1879" s="39"/>
      <c r="AV1879" s="39"/>
      <c r="AW1879" s="39"/>
      <c r="AX1879" s="13"/>
      <c r="AY1879" s="13"/>
      <c r="AZ1879" s="13"/>
      <c r="BA1879" s="13"/>
      <c r="BB1879" s="291"/>
      <c r="BC1879" s="302"/>
      <c r="BI1879" s="287"/>
    </row>
    <row r="1880" spans="1:61" s="282" customFormat="1">
      <c r="A1880" s="31"/>
      <c r="B1880" s="31"/>
      <c r="C1880" s="166"/>
      <c r="D1880" s="261"/>
      <c r="E1880" s="261"/>
      <c r="F1880" s="261"/>
      <c r="G1880" s="261"/>
      <c r="H1880" s="261"/>
      <c r="I1880" s="261"/>
      <c r="J1880" s="261"/>
      <c r="K1880" s="261"/>
      <c r="L1880" s="33"/>
      <c r="M1880" s="261"/>
      <c r="N1880" s="638"/>
      <c r="O1880" s="638"/>
      <c r="P1880" s="34"/>
      <c r="Q1880" s="35"/>
      <c r="R1880" s="36"/>
      <c r="S1880" s="37"/>
      <c r="T1880" s="21"/>
      <c r="U1880" s="495"/>
      <c r="V1880" s="38"/>
      <c r="W1880" s="21"/>
      <c r="X1880" s="21"/>
      <c r="Y1880" s="21"/>
      <c r="Z1880" s="779"/>
      <c r="AA1880" s="21"/>
      <c r="AB1880" s="30"/>
      <c r="AC1880" s="30"/>
      <c r="AD1880" s="30"/>
      <c r="AE1880" s="13"/>
      <c r="AF1880" s="13"/>
      <c r="AG1880" s="13"/>
      <c r="AH1880" s="13"/>
      <c r="AI1880" s="13"/>
      <c r="AJ1880" s="13"/>
      <c r="AK1880" s="13"/>
      <c r="AL1880" s="13"/>
      <c r="AM1880" s="13"/>
      <c r="AN1880" s="30"/>
      <c r="AO1880" s="31"/>
      <c r="AP1880" s="39"/>
      <c r="AQ1880" s="39"/>
      <c r="AR1880" s="31"/>
      <c r="AS1880" s="39"/>
      <c r="AT1880" s="39"/>
      <c r="AU1880" s="39"/>
      <c r="AV1880" s="39"/>
      <c r="AW1880" s="39"/>
      <c r="AX1880" s="13"/>
      <c r="AY1880" s="13"/>
      <c r="AZ1880" s="13"/>
      <c r="BA1880" s="13"/>
      <c r="BB1880" s="291"/>
      <c r="BC1880" s="302"/>
      <c r="BI1880" s="287"/>
    </row>
    <row r="1881" spans="1:61" s="282" customFormat="1">
      <c r="A1881" s="31"/>
      <c r="B1881" s="31"/>
      <c r="C1881" s="166"/>
      <c r="D1881" s="261"/>
      <c r="E1881" s="261"/>
      <c r="F1881" s="261"/>
      <c r="G1881" s="261"/>
      <c r="H1881" s="261"/>
      <c r="I1881" s="261"/>
      <c r="J1881" s="261"/>
      <c r="K1881" s="261"/>
      <c r="L1881" s="33"/>
      <c r="M1881" s="261"/>
      <c r="N1881" s="638"/>
      <c r="O1881" s="638"/>
      <c r="P1881" s="34"/>
      <c r="Q1881" s="35"/>
      <c r="R1881" s="36"/>
      <c r="S1881" s="37"/>
      <c r="T1881" s="21"/>
      <c r="U1881" s="495"/>
      <c r="V1881" s="38"/>
      <c r="W1881" s="21"/>
      <c r="X1881" s="21"/>
      <c r="Y1881" s="21"/>
      <c r="Z1881" s="779"/>
      <c r="AA1881" s="21"/>
      <c r="AB1881" s="30"/>
      <c r="AC1881" s="30"/>
      <c r="AD1881" s="30"/>
      <c r="AE1881" s="13"/>
      <c r="AF1881" s="13"/>
      <c r="AG1881" s="13"/>
      <c r="AH1881" s="13"/>
      <c r="AI1881" s="13"/>
      <c r="AJ1881" s="13"/>
      <c r="AK1881" s="13"/>
      <c r="AL1881" s="13"/>
      <c r="AM1881" s="13"/>
      <c r="AN1881" s="30"/>
      <c r="AO1881" s="31"/>
      <c r="AP1881" s="39"/>
      <c r="AQ1881" s="39"/>
      <c r="AR1881" s="31"/>
      <c r="AS1881" s="39"/>
      <c r="AT1881" s="39"/>
      <c r="AU1881" s="39"/>
      <c r="AV1881" s="39"/>
      <c r="AW1881" s="39"/>
      <c r="AX1881" s="13"/>
      <c r="AY1881" s="13"/>
      <c r="AZ1881" s="13"/>
      <c r="BA1881" s="13"/>
      <c r="BB1881" s="291"/>
      <c r="BC1881" s="302"/>
      <c r="BI1881" s="287"/>
    </row>
    <row r="1882" spans="1:61" s="282" customFormat="1">
      <c r="A1882" s="31"/>
      <c r="B1882" s="31"/>
      <c r="C1882" s="166"/>
      <c r="D1882" s="261"/>
      <c r="E1882" s="261"/>
      <c r="F1882" s="261"/>
      <c r="G1882" s="261"/>
      <c r="H1882" s="261"/>
      <c r="I1882" s="261"/>
      <c r="J1882" s="261"/>
      <c r="K1882" s="261"/>
      <c r="L1882" s="33"/>
      <c r="M1882" s="261"/>
      <c r="N1882" s="638"/>
      <c r="O1882" s="638"/>
      <c r="P1882" s="34"/>
      <c r="Q1882" s="35"/>
      <c r="R1882" s="36"/>
      <c r="S1882" s="37"/>
      <c r="T1882" s="21"/>
      <c r="U1882" s="495"/>
      <c r="V1882" s="38"/>
      <c r="W1882" s="21"/>
      <c r="X1882" s="21"/>
      <c r="Y1882" s="21"/>
      <c r="Z1882" s="779"/>
      <c r="AA1882" s="21"/>
      <c r="AB1882" s="30"/>
      <c r="AC1882" s="30"/>
      <c r="AD1882" s="30"/>
      <c r="AE1882" s="13"/>
      <c r="AF1882" s="13"/>
      <c r="AG1882" s="13"/>
      <c r="AH1882" s="13"/>
      <c r="AI1882" s="13"/>
      <c r="AJ1882" s="13"/>
      <c r="AK1882" s="13"/>
      <c r="AL1882" s="13"/>
      <c r="AM1882" s="13"/>
      <c r="AN1882" s="30"/>
      <c r="AO1882" s="31"/>
      <c r="AP1882" s="39"/>
      <c r="AQ1882" s="39"/>
      <c r="AR1882" s="31"/>
      <c r="AS1882" s="39"/>
      <c r="AT1882" s="39"/>
      <c r="AU1882" s="39"/>
      <c r="AV1882" s="39"/>
      <c r="AW1882" s="39"/>
      <c r="AX1882" s="13"/>
      <c r="AY1882" s="13"/>
      <c r="AZ1882" s="13"/>
      <c r="BA1882" s="13"/>
      <c r="BB1882" s="291"/>
      <c r="BC1882" s="302"/>
      <c r="BI1882" s="287"/>
    </row>
    <row r="1883" spans="1:61" s="282" customFormat="1">
      <c r="A1883" s="31"/>
      <c r="B1883" s="31"/>
      <c r="C1883" s="166"/>
      <c r="D1883" s="261"/>
      <c r="E1883" s="261"/>
      <c r="F1883" s="261"/>
      <c r="G1883" s="261"/>
      <c r="H1883" s="261"/>
      <c r="I1883" s="261"/>
      <c r="J1883" s="261"/>
      <c r="K1883" s="261"/>
      <c r="L1883" s="33"/>
      <c r="M1883" s="261"/>
      <c r="N1883" s="638"/>
      <c r="O1883" s="638"/>
      <c r="P1883" s="34"/>
      <c r="Q1883" s="35"/>
      <c r="R1883" s="36"/>
      <c r="S1883" s="37"/>
      <c r="T1883" s="21"/>
      <c r="U1883" s="495"/>
      <c r="V1883" s="38"/>
      <c r="W1883" s="21"/>
      <c r="X1883" s="21"/>
      <c r="Y1883" s="21"/>
      <c r="Z1883" s="779"/>
      <c r="AA1883" s="21"/>
      <c r="AB1883" s="30"/>
      <c r="AC1883" s="30"/>
      <c r="AD1883" s="30"/>
      <c r="AE1883" s="13"/>
      <c r="AF1883" s="13"/>
      <c r="AG1883" s="13"/>
      <c r="AH1883" s="13"/>
      <c r="AI1883" s="13"/>
      <c r="AJ1883" s="13"/>
      <c r="AK1883" s="13"/>
      <c r="AL1883" s="13"/>
      <c r="AM1883" s="13"/>
      <c r="AN1883" s="30"/>
      <c r="AO1883" s="31"/>
      <c r="AP1883" s="39"/>
      <c r="AQ1883" s="39"/>
      <c r="AR1883" s="31"/>
      <c r="AS1883" s="39"/>
      <c r="AT1883" s="39"/>
      <c r="AU1883" s="39"/>
      <c r="AV1883" s="39"/>
      <c r="AW1883" s="39"/>
      <c r="AX1883" s="13"/>
      <c r="AY1883" s="13"/>
      <c r="AZ1883" s="13"/>
      <c r="BA1883" s="13"/>
      <c r="BB1883" s="291"/>
      <c r="BC1883" s="302"/>
      <c r="BI1883" s="287"/>
    </row>
    <row r="1884" spans="1:61" s="282" customFormat="1">
      <c r="A1884" s="31"/>
      <c r="B1884" s="31"/>
      <c r="C1884" s="166"/>
      <c r="D1884" s="261"/>
      <c r="E1884" s="261"/>
      <c r="F1884" s="261"/>
      <c r="G1884" s="261"/>
      <c r="H1884" s="261"/>
      <c r="I1884" s="261"/>
      <c r="J1884" s="261"/>
      <c r="K1884" s="261"/>
      <c r="L1884" s="33"/>
      <c r="M1884" s="261"/>
      <c r="N1884" s="638"/>
      <c r="O1884" s="638"/>
      <c r="P1884" s="34"/>
      <c r="Q1884" s="35"/>
      <c r="R1884" s="36"/>
      <c r="S1884" s="37"/>
      <c r="T1884" s="21"/>
      <c r="U1884" s="495"/>
      <c r="V1884" s="38"/>
      <c r="W1884" s="21"/>
      <c r="X1884" s="21"/>
      <c r="Y1884" s="21"/>
      <c r="Z1884" s="779"/>
      <c r="AA1884" s="21"/>
      <c r="AB1884" s="30"/>
      <c r="AC1884" s="30"/>
      <c r="AD1884" s="30"/>
      <c r="AE1884" s="13"/>
      <c r="AF1884" s="13"/>
      <c r="AG1884" s="13"/>
      <c r="AH1884" s="13"/>
      <c r="AI1884" s="13"/>
      <c r="AJ1884" s="13"/>
      <c r="AK1884" s="13"/>
      <c r="AL1884" s="13"/>
      <c r="AM1884" s="13"/>
      <c r="AN1884" s="30"/>
      <c r="AO1884" s="31"/>
      <c r="AP1884" s="39"/>
      <c r="AQ1884" s="39"/>
      <c r="AR1884" s="31"/>
      <c r="AS1884" s="39"/>
      <c r="AT1884" s="39"/>
      <c r="AU1884" s="39"/>
      <c r="AV1884" s="39"/>
      <c r="AW1884" s="39"/>
      <c r="AX1884" s="13"/>
      <c r="AY1884" s="13"/>
      <c r="AZ1884" s="13"/>
      <c r="BA1884" s="13"/>
      <c r="BB1884" s="291"/>
      <c r="BC1884" s="302"/>
      <c r="BI1884" s="287"/>
    </row>
    <row r="1885" spans="1:61" s="282" customFormat="1">
      <c r="A1885" s="31"/>
      <c r="B1885" s="31"/>
      <c r="C1885" s="166"/>
      <c r="D1885" s="261"/>
      <c r="E1885" s="261"/>
      <c r="F1885" s="261"/>
      <c r="G1885" s="261"/>
      <c r="H1885" s="261"/>
      <c r="I1885" s="261"/>
      <c r="J1885" s="261"/>
      <c r="K1885" s="261"/>
      <c r="L1885" s="33"/>
      <c r="M1885" s="261"/>
      <c r="N1885" s="638"/>
      <c r="O1885" s="638"/>
      <c r="P1885" s="34"/>
      <c r="Q1885" s="35"/>
      <c r="R1885" s="36"/>
      <c r="S1885" s="37"/>
      <c r="T1885" s="21"/>
      <c r="U1885" s="495"/>
      <c r="V1885" s="38"/>
      <c r="W1885" s="21"/>
      <c r="X1885" s="21"/>
      <c r="Y1885" s="21"/>
      <c r="Z1885" s="779"/>
      <c r="AA1885" s="21"/>
      <c r="AB1885" s="30"/>
      <c r="AC1885" s="30"/>
      <c r="AD1885" s="30"/>
      <c r="AE1885" s="13"/>
      <c r="AF1885" s="13"/>
      <c r="AG1885" s="13"/>
      <c r="AH1885" s="13"/>
      <c r="AI1885" s="13"/>
      <c r="AJ1885" s="13"/>
      <c r="AK1885" s="13"/>
      <c r="AL1885" s="13"/>
      <c r="AM1885" s="13"/>
      <c r="AN1885" s="30"/>
      <c r="AO1885" s="31"/>
      <c r="AP1885" s="39"/>
      <c r="AQ1885" s="39"/>
      <c r="AR1885" s="31"/>
      <c r="AS1885" s="39"/>
      <c r="AT1885" s="39"/>
      <c r="AU1885" s="39"/>
      <c r="AV1885" s="39"/>
      <c r="AW1885" s="39"/>
      <c r="AX1885" s="13"/>
      <c r="AY1885" s="13"/>
      <c r="AZ1885" s="13"/>
      <c r="BA1885" s="13"/>
      <c r="BB1885" s="291"/>
      <c r="BC1885" s="302"/>
      <c r="BI1885" s="287"/>
    </row>
    <row r="1886" spans="1:61" s="282" customFormat="1">
      <c r="A1886" s="31"/>
      <c r="B1886" s="31"/>
      <c r="C1886" s="166"/>
      <c r="D1886" s="261"/>
      <c r="E1886" s="261"/>
      <c r="F1886" s="261"/>
      <c r="G1886" s="261"/>
      <c r="H1886" s="261"/>
      <c r="I1886" s="261"/>
      <c r="J1886" s="261"/>
      <c r="K1886" s="261"/>
      <c r="L1886" s="33"/>
      <c r="M1886" s="261"/>
      <c r="N1886" s="638"/>
      <c r="O1886" s="638"/>
      <c r="P1886" s="34"/>
      <c r="Q1886" s="35"/>
      <c r="R1886" s="36"/>
      <c r="S1886" s="37"/>
      <c r="T1886" s="21"/>
      <c r="U1886" s="495"/>
      <c r="V1886" s="38"/>
      <c r="W1886" s="21"/>
      <c r="X1886" s="21"/>
      <c r="Y1886" s="21"/>
      <c r="Z1886" s="779"/>
      <c r="AA1886" s="21"/>
      <c r="AB1886" s="30"/>
      <c r="AC1886" s="30"/>
      <c r="AD1886" s="30"/>
      <c r="AE1886" s="13"/>
      <c r="AF1886" s="13"/>
      <c r="AG1886" s="13"/>
      <c r="AH1886" s="13"/>
      <c r="AI1886" s="13"/>
      <c r="AJ1886" s="13"/>
      <c r="AK1886" s="13"/>
      <c r="AL1886" s="13"/>
      <c r="AM1886" s="13"/>
      <c r="AN1886" s="30"/>
      <c r="AO1886" s="31"/>
      <c r="AP1886" s="39"/>
      <c r="AQ1886" s="39"/>
      <c r="AR1886" s="31"/>
      <c r="AS1886" s="39"/>
      <c r="AT1886" s="39"/>
      <c r="AU1886" s="39"/>
      <c r="AV1886" s="39"/>
      <c r="AW1886" s="39"/>
      <c r="AX1886" s="13"/>
      <c r="AY1886" s="13"/>
      <c r="AZ1886" s="13"/>
      <c r="BA1886" s="13"/>
      <c r="BB1886" s="291"/>
      <c r="BC1886" s="302"/>
      <c r="BI1886" s="287"/>
    </row>
    <row r="1887" spans="1:61" s="282" customFormat="1">
      <c r="A1887" s="31"/>
      <c r="B1887" s="31"/>
      <c r="C1887" s="166"/>
      <c r="D1887" s="261"/>
      <c r="E1887" s="261"/>
      <c r="F1887" s="261"/>
      <c r="G1887" s="261"/>
      <c r="H1887" s="261"/>
      <c r="I1887" s="261"/>
      <c r="J1887" s="261"/>
      <c r="K1887" s="261"/>
      <c r="L1887" s="33"/>
      <c r="M1887" s="261"/>
      <c r="N1887" s="638"/>
      <c r="O1887" s="638"/>
      <c r="P1887" s="34"/>
      <c r="Q1887" s="35"/>
      <c r="R1887" s="36"/>
      <c r="S1887" s="37"/>
      <c r="T1887" s="21"/>
      <c r="U1887" s="495"/>
      <c r="V1887" s="38"/>
      <c r="W1887" s="21"/>
      <c r="X1887" s="21"/>
      <c r="Y1887" s="21"/>
      <c r="Z1887" s="779"/>
      <c r="AA1887" s="21"/>
      <c r="AB1887" s="30"/>
      <c r="AC1887" s="30"/>
      <c r="AD1887" s="30"/>
      <c r="AE1887" s="13"/>
      <c r="AF1887" s="13"/>
      <c r="AG1887" s="13"/>
      <c r="AH1887" s="13"/>
      <c r="AI1887" s="13"/>
      <c r="AJ1887" s="13"/>
      <c r="AK1887" s="13"/>
      <c r="AL1887" s="13"/>
      <c r="AM1887" s="13"/>
      <c r="AN1887" s="30"/>
      <c r="AO1887" s="31"/>
      <c r="AP1887" s="39"/>
      <c r="AQ1887" s="39"/>
      <c r="AR1887" s="31"/>
      <c r="AS1887" s="39"/>
      <c r="AT1887" s="39"/>
      <c r="AU1887" s="39"/>
      <c r="AV1887" s="39"/>
      <c r="AW1887" s="39"/>
      <c r="AX1887" s="13"/>
      <c r="AY1887" s="13"/>
      <c r="AZ1887" s="13"/>
      <c r="BA1887" s="13"/>
      <c r="BB1887" s="291"/>
      <c r="BC1887" s="302"/>
      <c r="BI1887" s="287"/>
    </row>
    <row r="1888" spans="1:61" s="282" customFormat="1">
      <c r="A1888" s="31"/>
      <c r="B1888" s="31"/>
      <c r="C1888" s="166"/>
      <c r="D1888" s="261"/>
      <c r="E1888" s="261"/>
      <c r="F1888" s="261"/>
      <c r="G1888" s="261"/>
      <c r="H1888" s="261"/>
      <c r="I1888" s="261"/>
      <c r="J1888" s="261"/>
      <c r="K1888" s="261"/>
      <c r="L1888" s="33"/>
      <c r="M1888" s="261"/>
      <c r="N1888" s="638"/>
      <c r="O1888" s="638"/>
      <c r="P1888" s="34"/>
      <c r="Q1888" s="35"/>
      <c r="R1888" s="36"/>
      <c r="S1888" s="37"/>
      <c r="T1888" s="21"/>
      <c r="U1888" s="495"/>
      <c r="V1888" s="38"/>
      <c r="W1888" s="21"/>
      <c r="X1888" s="21"/>
      <c r="Y1888" s="21"/>
      <c r="Z1888" s="779"/>
      <c r="AA1888" s="21"/>
      <c r="AB1888" s="30"/>
      <c r="AC1888" s="30"/>
      <c r="AD1888" s="30"/>
      <c r="AE1888" s="13"/>
      <c r="AF1888" s="13"/>
      <c r="AG1888" s="13"/>
      <c r="AH1888" s="13"/>
      <c r="AI1888" s="13"/>
      <c r="AJ1888" s="13"/>
      <c r="AK1888" s="13"/>
      <c r="AL1888" s="13"/>
      <c r="AM1888" s="13"/>
      <c r="AN1888" s="30"/>
      <c r="AO1888" s="31"/>
      <c r="AP1888" s="39"/>
      <c r="AQ1888" s="39"/>
      <c r="AR1888" s="31"/>
      <c r="AS1888" s="39"/>
      <c r="AT1888" s="39"/>
      <c r="AU1888" s="39"/>
      <c r="AV1888" s="39"/>
      <c r="AW1888" s="39"/>
      <c r="AX1888" s="13"/>
      <c r="AY1888" s="13"/>
      <c r="AZ1888" s="13"/>
      <c r="BA1888" s="13"/>
      <c r="BB1888" s="291"/>
      <c r="BC1888" s="302"/>
      <c r="BI1888" s="287"/>
    </row>
    <row r="1889" spans="1:61" s="282" customFormat="1">
      <c r="A1889" s="31"/>
      <c r="B1889" s="31"/>
      <c r="C1889" s="166"/>
      <c r="D1889" s="261"/>
      <c r="E1889" s="261"/>
      <c r="F1889" s="261"/>
      <c r="G1889" s="261"/>
      <c r="H1889" s="261"/>
      <c r="I1889" s="261"/>
      <c r="J1889" s="261"/>
      <c r="K1889" s="261"/>
      <c r="L1889" s="33"/>
      <c r="M1889" s="261"/>
      <c r="N1889" s="638"/>
      <c r="O1889" s="638"/>
      <c r="P1889" s="34"/>
      <c r="Q1889" s="35"/>
      <c r="R1889" s="36"/>
      <c r="S1889" s="37"/>
      <c r="T1889" s="21"/>
      <c r="U1889" s="495"/>
      <c r="V1889" s="38"/>
      <c r="W1889" s="21"/>
      <c r="X1889" s="21"/>
      <c r="Y1889" s="21"/>
      <c r="Z1889" s="779"/>
      <c r="AA1889" s="21"/>
      <c r="AB1889" s="30"/>
      <c r="AC1889" s="30"/>
      <c r="AD1889" s="30"/>
      <c r="AE1889" s="13"/>
      <c r="AF1889" s="13"/>
      <c r="AG1889" s="13"/>
      <c r="AH1889" s="13"/>
      <c r="AI1889" s="13"/>
      <c r="AJ1889" s="13"/>
      <c r="AK1889" s="13"/>
      <c r="AL1889" s="13"/>
      <c r="AM1889" s="13"/>
      <c r="AN1889" s="30"/>
      <c r="AO1889" s="31"/>
      <c r="AP1889" s="39"/>
      <c r="AQ1889" s="39"/>
      <c r="AR1889" s="31"/>
      <c r="AS1889" s="39"/>
      <c r="AT1889" s="39"/>
      <c r="AU1889" s="39"/>
      <c r="AV1889" s="39"/>
      <c r="AW1889" s="39"/>
      <c r="AX1889" s="13"/>
      <c r="AY1889" s="13"/>
      <c r="AZ1889" s="13"/>
      <c r="BA1889" s="13"/>
      <c r="BB1889" s="291"/>
      <c r="BC1889" s="302"/>
      <c r="BI1889" s="287"/>
    </row>
    <row r="1890" spans="1:61" s="282" customFormat="1">
      <c r="A1890" s="31"/>
      <c r="B1890" s="31"/>
      <c r="C1890" s="166"/>
      <c r="D1890" s="261"/>
      <c r="E1890" s="261"/>
      <c r="F1890" s="261"/>
      <c r="G1890" s="261"/>
      <c r="H1890" s="261"/>
      <c r="I1890" s="261"/>
      <c r="J1890" s="261"/>
      <c r="K1890" s="261"/>
      <c r="L1890" s="33"/>
      <c r="M1890" s="261"/>
      <c r="N1890" s="638"/>
      <c r="O1890" s="638"/>
      <c r="P1890" s="34"/>
      <c r="Q1890" s="35"/>
      <c r="R1890" s="36"/>
      <c r="S1890" s="37"/>
      <c r="T1890" s="21"/>
      <c r="U1890" s="495"/>
      <c r="V1890" s="38"/>
      <c r="W1890" s="21"/>
      <c r="X1890" s="21"/>
      <c r="Y1890" s="21"/>
      <c r="Z1890" s="779"/>
      <c r="AA1890" s="21"/>
      <c r="AB1890" s="30"/>
      <c r="AC1890" s="30"/>
      <c r="AD1890" s="30"/>
      <c r="AE1890" s="13"/>
      <c r="AF1890" s="13"/>
      <c r="AG1890" s="13"/>
      <c r="AH1890" s="13"/>
      <c r="AI1890" s="13"/>
      <c r="AJ1890" s="13"/>
      <c r="AK1890" s="13"/>
      <c r="AL1890" s="13"/>
      <c r="AM1890" s="13"/>
      <c r="AN1890" s="30"/>
      <c r="AO1890" s="31"/>
      <c r="AP1890" s="39"/>
      <c r="AQ1890" s="39"/>
      <c r="AR1890" s="31"/>
      <c r="AS1890" s="39"/>
      <c r="AT1890" s="39"/>
      <c r="AU1890" s="39"/>
      <c r="AV1890" s="39"/>
      <c r="AW1890" s="39"/>
      <c r="AX1890" s="13"/>
      <c r="AY1890" s="13"/>
      <c r="AZ1890" s="13"/>
      <c r="BA1890" s="13"/>
      <c r="BB1890" s="291"/>
      <c r="BC1890" s="302"/>
      <c r="BI1890" s="287"/>
    </row>
    <row r="1891" spans="1:61" s="282" customFormat="1">
      <c r="A1891" s="31"/>
      <c r="B1891" s="31"/>
      <c r="C1891" s="166"/>
      <c r="D1891" s="261"/>
      <c r="E1891" s="261"/>
      <c r="F1891" s="261"/>
      <c r="G1891" s="261"/>
      <c r="H1891" s="261"/>
      <c r="I1891" s="261"/>
      <c r="J1891" s="261"/>
      <c r="K1891" s="261"/>
      <c r="L1891" s="33"/>
      <c r="M1891" s="261"/>
      <c r="N1891" s="638"/>
      <c r="O1891" s="638"/>
      <c r="P1891" s="34"/>
      <c r="Q1891" s="35"/>
      <c r="R1891" s="36"/>
      <c r="S1891" s="37"/>
      <c r="T1891" s="21"/>
      <c r="U1891" s="495"/>
      <c r="V1891" s="38"/>
      <c r="W1891" s="21"/>
      <c r="X1891" s="21"/>
      <c r="Y1891" s="21"/>
      <c r="Z1891" s="779"/>
      <c r="AA1891" s="21"/>
      <c r="AB1891" s="30"/>
      <c r="AC1891" s="30"/>
      <c r="AD1891" s="30"/>
      <c r="AE1891" s="13"/>
      <c r="AF1891" s="13"/>
      <c r="AG1891" s="13"/>
      <c r="AH1891" s="13"/>
      <c r="AI1891" s="13"/>
      <c r="AJ1891" s="13"/>
      <c r="AK1891" s="13"/>
      <c r="AL1891" s="13"/>
      <c r="AM1891" s="13"/>
      <c r="AN1891" s="30"/>
      <c r="AO1891" s="31"/>
      <c r="AP1891" s="39"/>
      <c r="AQ1891" s="39"/>
      <c r="AR1891" s="31"/>
      <c r="AS1891" s="39"/>
      <c r="AT1891" s="39"/>
      <c r="AU1891" s="39"/>
      <c r="AV1891" s="39"/>
      <c r="AW1891" s="39"/>
      <c r="AX1891" s="13"/>
      <c r="AY1891" s="13"/>
      <c r="AZ1891" s="13"/>
      <c r="BA1891" s="13"/>
      <c r="BB1891" s="291"/>
      <c r="BC1891" s="302"/>
      <c r="BI1891" s="287"/>
    </row>
    <row r="1892" spans="1:61" s="282" customFormat="1">
      <c r="A1892" s="31"/>
      <c r="B1892" s="31"/>
      <c r="C1892" s="166"/>
      <c r="D1892" s="261"/>
      <c r="E1892" s="261"/>
      <c r="F1892" s="261"/>
      <c r="G1892" s="261"/>
      <c r="H1892" s="261"/>
      <c r="I1892" s="261"/>
      <c r="J1892" s="261"/>
      <c r="K1892" s="261"/>
      <c r="L1892" s="33"/>
      <c r="M1892" s="261"/>
      <c r="N1892" s="638"/>
      <c r="O1892" s="638"/>
      <c r="P1892" s="34"/>
      <c r="Q1892" s="35"/>
      <c r="R1892" s="36"/>
      <c r="S1892" s="37"/>
      <c r="T1892" s="21"/>
      <c r="U1892" s="495"/>
      <c r="V1892" s="38"/>
      <c r="W1892" s="21"/>
      <c r="X1892" s="21"/>
      <c r="Y1892" s="21"/>
      <c r="Z1892" s="779"/>
      <c r="AA1892" s="21"/>
      <c r="AB1892" s="30"/>
      <c r="AC1892" s="30"/>
      <c r="AD1892" s="30"/>
      <c r="AE1892" s="13"/>
      <c r="AF1892" s="13"/>
      <c r="AG1892" s="13"/>
      <c r="AH1892" s="13"/>
      <c r="AI1892" s="13"/>
      <c r="AJ1892" s="13"/>
      <c r="AK1892" s="13"/>
      <c r="AL1892" s="13"/>
      <c r="AM1892" s="13"/>
      <c r="AN1892" s="30"/>
      <c r="AO1892" s="31"/>
      <c r="AP1892" s="39"/>
      <c r="AQ1892" s="39"/>
      <c r="AR1892" s="31"/>
      <c r="AS1892" s="39"/>
      <c r="AT1892" s="39"/>
      <c r="AU1892" s="39"/>
      <c r="AV1892" s="39"/>
      <c r="AW1892" s="39"/>
      <c r="AX1892" s="13"/>
      <c r="AY1892" s="13"/>
      <c r="AZ1892" s="13"/>
      <c r="BA1892" s="13"/>
      <c r="BB1892" s="291"/>
      <c r="BC1892" s="302"/>
      <c r="BI1892" s="287"/>
    </row>
    <row r="1893" spans="1:61" s="282" customFormat="1">
      <c r="A1893" s="31"/>
      <c r="B1893" s="31"/>
      <c r="C1893" s="166"/>
      <c r="D1893" s="261"/>
      <c r="E1893" s="261"/>
      <c r="F1893" s="261"/>
      <c r="G1893" s="261"/>
      <c r="H1893" s="261"/>
      <c r="I1893" s="261"/>
      <c r="J1893" s="261"/>
      <c r="K1893" s="261"/>
      <c r="L1893" s="33"/>
      <c r="M1893" s="261"/>
      <c r="N1893" s="638"/>
      <c r="O1893" s="638"/>
      <c r="P1893" s="34"/>
      <c r="Q1893" s="35"/>
      <c r="R1893" s="36"/>
      <c r="S1893" s="37"/>
      <c r="T1893" s="21"/>
      <c r="U1893" s="495"/>
      <c r="V1893" s="38"/>
      <c r="W1893" s="21"/>
      <c r="X1893" s="21"/>
      <c r="Y1893" s="21"/>
      <c r="Z1893" s="779"/>
      <c r="AA1893" s="21"/>
      <c r="AB1893" s="30"/>
      <c r="AC1893" s="30"/>
      <c r="AD1893" s="30"/>
      <c r="AE1893" s="13"/>
      <c r="AF1893" s="13"/>
      <c r="AG1893" s="13"/>
      <c r="AH1893" s="13"/>
      <c r="AI1893" s="13"/>
      <c r="AJ1893" s="13"/>
      <c r="AK1893" s="13"/>
      <c r="AL1893" s="13"/>
      <c r="AM1893" s="13"/>
      <c r="AN1893" s="30"/>
      <c r="AO1893" s="31"/>
      <c r="AP1893" s="39"/>
      <c r="AQ1893" s="39"/>
      <c r="AR1893" s="31"/>
      <c r="AS1893" s="39"/>
      <c r="AT1893" s="39"/>
      <c r="AU1893" s="39"/>
      <c r="AV1893" s="39"/>
      <c r="AW1893" s="39"/>
      <c r="AX1893" s="13"/>
      <c r="AY1893" s="13"/>
      <c r="AZ1893" s="13"/>
      <c r="BA1893" s="13"/>
      <c r="BB1893" s="291"/>
      <c r="BC1893" s="302"/>
      <c r="BI1893" s="287"/>
    </row>
    <row r="1894" spans="1:61" s="282" customFormat="1">
      <c r="A1894" s="31"/>
      <c r="B1894" s="31"/>
      <c r="C1894" s="166"/>
      <c r="D1894" s="261"/>
      <c r="E1894" s="261"/>
      <c r="F1894" s="261"/>
      <c r="G1894" s="261"/>
      <c r="H1894" s="261"/>
      <c r="I1894" s="261"/>
      <c r="J1894" s="261"/>
      <c r="K1894" s="261"/>
      <c r="L1894" s="33"/>
      <c r="M1894" s="261"/>
      <c r="N1894" s="638"/>
      <c r="O1894" s="638"/>
      <c r="P1894" s="34"/>
      <c r="Q1894" s="35"/>
      <c r="R1894" s="36"/>
      <c r="S1894" s="37"/>
      <c r="T1894" s="21"/>
      <c r="U1894" s="495"/>
      <c r="V1894" s="38"/>
      <c r="W1894" s="21"/>
      <c r="X1894" s="21"/>
      <c r="Y1894" s="21"/>
      <c r="Z1894" s="779"/>
      <c r="AA1894" s="21"/>
      <c r="AB1894" s="30"/>
      <c r="AC1894" s="30"/>
      <c r="AD1894" s="30"/>
      <c r="AE1894" s="13"/>
      <c r="AF1894" s="13"/>
      <c r="AG1894" s="13"/>
      <c r="AH1894" s="13"/>
      <c r="AI1894" s="13"/>
      <c r="AJ1894" s="13"/>
      <c r="AK1894" s="13"/>
      <c r="AL1894" s="13"/>
      <c r="AM1894" s="13"/>
      <c r="AN1894" s="30"/>
      <c r="AO1894" s="31"/>
      <c r="AP1894" s="39"/>
      <c r="AQ1894" s="39"/>
      <c r="AR1894" s="31"/>
      <c r="AS1894" s="39"/>
      <c r="AT1894" s="39"/>
      <c r="AU1894" s="39"/>
      <c r="AV1894" s="39"/>
      <c r="AW1894" s="39"/>
      <c r="AX1894" s="13"/>
      <c r="AY1894" s="13"/>
      <c r="AZ1894" s="13"/>
      <c r="BA1894" s="13"/>
      <c r="BB1894" s="291"/>
      <c r="BC1894" s="302"/>
      <c r="BI1894" s="287"/>
    </row>
    <row r="1895" spans="1:61" s="282" customFormat="1">
      <c r="A1895" s="31"/>
      <c r="B1895" s="31"/>
      <c r="C1895" s="166"/>
      <c r="D1895" s="261"/>
      <c r="E1895" s="261"/>
      <c r="F1895" s="261"/>
      <c r="G1895" s="261"/>
      <c r="H1895" s="261"/>
      <c r="I1895" s="261"/>
      <c r="J1895" s="261"/>
      <c r="K1895" s="261"/>
      <c r="L1895" s="33"/>
      <c r="M1895" s="261"/>
      <c r="N1895" s="638"/>
      <c r="O1895" s="638"/>
      <c r="P1895" s="34"/>
      <c r="Q1895" s="35"/>
      <c r="R1895" s="36"/>
      <c r="S1895" s="37"/>
      <c r="T1895" s="21"/>
      <c r="U1895" s="495"/>
      <c r="V1895" s="38"/>
      <c r="W1895" s="21"/>
      <c r="X1895" s="21"/>
      <c r="Y1895" s="21"/>
      <c r="Z1895" s="779"/>
      <c r="AA1895" s="21"/>
      <c r="AB1895" s="30"/>
      <c r="AC1895" s="30"/>
      <c r="AD1895" s="30"/>
      <c r="AE1895" s="13"/>
      <c r="AF1895" s="13"/>
      <c r="AG1895" s="13"/>
      <c r="AH1895" s="13"/>
      <c r="AI1895" s="13"/>
      <c r="AJ1895" s="13"/>
      <c r="AK1895" s="13"/>
      <c r="AL1895" s="13"/>
      <c r="AM1895" s="13"/>
      <c r="AN1895" s="30"/>
      <c r="AO1895" s="31"/>
      <c r="AP1895" s="39"/>
      <c r="AQ1895" s="39"/>
      <c r="AR1895" s="31"/>
      <c r="AS1895" s="39"/>
      <c r="AT1895" s="39"/>
      <c r="AU1895" s="39"/>
      <c r="AV1895" s="39"/>
      <c r="AW1895" s="39"/>
      <c r="AX1895" s="13"/>
      <c r="AY1895" s="13"/>
      <c r="AZ1895" s="13"/>
      <c r="BA1895" s="13"/>
      <c r="BB1895" s="291"/>
      <c r="BC1895" s="302"/>
      <c r="BI1895" s="287"/>
    </row>
    <row r="1896" spans="1:61" s="282" customFormat="1">
      <c r="A1896" s="31"/>
      <c r="B1896" s="31"/>
      <c r="C1896" s="166"/>
      <c r="D1896" s="261"/>
      <c r="E1896" s="261"/>
      <c r="F1896" s="261"/>
      <c r="G1896" s="261"/>
      <c r="H1896" s="261"/>
      <c r="I1896" s="261"/>
      <c r="J1896" s="261"/>
      <c r="K1896" s="261"/>
      <c r="L1896" s="33"/>
      <c r="M1896" s="261"/>
      <c r="N1896" s="638"/>
      <c r="O1896" s="638"/>
      <c r="P1896" s="34"/>
      <c r="Q1896" s="35"/>
      <c r="R1896" s="36"/>
      <c r="S1896" s="37"/>
      <c r="T1896" s="21"/>
      <c r="U1896" s="495"/>
      <c r="V1896" s="38"/>
      <c r="W1896" s="21"/>
      <c r="X1896" s="21"/>
      <c r="Y1896" s="21"/>
      <c r="Z1896" s="779"/>
      <c r="AA1896" s="21"/>
      <c r="AB1896" s="30"/>
      <c r="AC1896" s="30"/>
      <c r="AD1896" s="30"/>
      <c r="AE1896" s="13"/>
      <c r="AF1896" s="13"/>
      <c r="AG1896" s="13"/>
      <c r="AH1896" s="13"/>
      <c r="AI1896" s="13"/>
      <c r="AJ1896" s="13"/>
      <c r="AK1896" s="13"/>
      <c r="AL1896" s="13"/>
      <c r="AM1896" s="13"/>
      <c r="AN1896" s="30"/>
      <c r="AO1896" s="31"/>
      <c r="AP1896" s="39"/>
      <c r="AQ1896" s="39"/>
      <c r="AR1896" s="31"/>
      <c r="AS1896" s="39"/>
      <c r="AT1896" s="39"/>
      <c r="AU1896" s="39"/>
      <c r="AV1896" s="39"/>
      <c r="AW1896" s="39"/>
      <c r="AX1896" s="13"/>
      <c r="AY1896" s="13"/>
      <c r="AZ1896" s="13"/>
      <c r="BA1896" s="13"/>
      <c r="BB1896" s="291"/>
      <c r="BC1896" s="302"/>
      <c r="BI1896" s="287"/>
    </row>
    <row r="1897" spans="1:61" s="282" customFormat="1">
      <c r="A1897" s="31"/>
      <c r="B1897" s="31"/>
      <c r="C1897" s="166"/>
      <c r="D1897" s="261"/>
      <c r="E1897" s="261"/>
      <c r="F1897" s="261"/>
      <c r="G1897" s="261"/>
      <c r="H1897" s="261"/>
      <c r="I1897" s="261"/>
      <c r="J1897" s="261"/>
      <c r="K1897" s="261"/>
      <c r="L1897" s="33"/>
      <c r="M1897" s="261"/>
      <c r="N1897" s="638"/>
      <c r="O1897" s="638"/>
      <c r="P1897" s="34"/>
      <c r="Q1897" s="35"/>
      <c r="R1897" s="36"/>
      <c r="S1897" s="37"/>
      <c r="T1897" s="21"/>
      <c r="U1897" s="495"/>
      <c r="V1897" s="38"/>
      <c r="W1897" s="21"/>
      <c r="X1897" s="21"/>
      <c r="Y1897" s="21"/>
      <c r="Z1897" s="779"/>
      <c r="AA1897" s="21"/>
      <c r="AB1897" s="30"/>
      <c r="AC1897" s="30"/>
      <c r="AD1897" s="30"/>
      <c r="AE1897" s="13"/>
      <c r="AF1897" s="13"/>
      <c r="AG1897" s="13"/>
      <c r="AH1897" s="13"/>
      <c r="AI1897" s="13"/>
      <c r="AJ1897" s="13"/>
      <c r="AK1897" s="13"/>
      <c r="AL1897" s="13"/>
      <c r="AM1897" s="13"/>
      <c r="AN1897" s="30"/>
      <c r="AO1897" s="31"/>
      <c r="AP1897" s="39"/>
      <c r="AQ1897" s="39"/>
      <c r="AR1897" s="31"/>
      <c r="AS1897" s="39"/>
      <c r="AT1897" s="39"/>
      <c r="AU1897" s="39"/>
      <c r="AV1897" s="39"/>
      <c r="AW1897" s="39"/>
      <c r="AX1897" s="13"/>
      <c r="AY1897" s="13"/>
      <c r="AZ1897" s="13"/>
      <c r="BA1897" s="13"/>
      <c r="BB1897" s="291"/>
      <c r="BC1897" s="302"/>
      <c r="BI1897" s="287"/>
    </row>
    <row r="1898" spans="1:61" s="282" customFormat="1">
      <c r="A1898" s="31"/>
      <c r="B1898" s="31"/>
      <c r="C1898" s="166"/>
      <c r="D1898" s="261"/>
      <c r="E1898" s="261"/>
      <c r="F1898" s="261"/>
      <c r="G1898" s="261"/>
      <c r="H1898" s="261"/>
      <c r="I1898" s="261"/>
      <c r="J1898" s="261"/>
      <c r="K1898" s="261"/>
      <c r="L1898" s="33"/>
      <c r="M1898" s="261"/>
      <c r="N1898" s="638"/>
      <c r="O1898" s="638"/>
      <c r="P1898" s="34"/>
      <c r="Q1898" s="35"/>
      <c r="R1898" s="36"/>
      <c r="S1898" s="37"/>
      <c r="T1898" s="21"/>
      <c r="U1898" s="495"/>
      <c r="V1898" s="38"/>
      <c r="W1898" s="21"/>
      <c r="X1898" s="21"/>
      <c r="Y1898" s="21"/>
      <c r="Z1898" s="779"/>
      <c r="AA1898" s="21"/>
      <c r="AB1898" s="30"/>
      <c r="AC1898" s="30"/>
      <c r="AD1898" s="30"/>
      <c r="AE1898" s="13"/>
      <c r="AF1898" s="13"/>
      <c r="AG1898" s="13"/>
      <c r="AH1898" s="13"/>
      <c r="AI1898" s="13"/>
      <c r="AJ1898" s="13"/>
      <c r="AK1898" s="13"/>
      <c r="AL1898" s="13"/>
      <c r="AM1898" s="13"/>
      <c r="AN1898" s="30"/>
      <c r="AO1898" s="31"/>
      <c r="AP1898" s="39"/>
      <c r="AQ1898" s="39"/>
      <c r="AR1898" s="31"/>
      <c r="AS1898" s="39"/>
      <c r="AT1898" s="39"/>
      <c r="AU1898" s="39"/>
      <c r="AV1898" s="39"/>
      <c r="AW1898" s="39"/>
      <c r="AX1898" s="13"/>
      <c r="AY1898" s="13"/>
      <c r="AZ1898" s="13"/>
      <c r="BA1898" s="13"/>
      <c r="BB1898" s="291"/>
      <c r="BC1898" s="302"/>
      <c r="BI1898" s="287"/>
    </row>
    <row r="1899" spans="1:61" s="282" customFormat="1">
      <c r="A1899" s="31"/>
      <c r="B1899" s="31"/>
      <c r="C1899" s="166"/>
      <c r="D1899" s="261"/>
      <c r="E1899" s="261"/>
      <c r="F1899" s="261"/>
      <c r="G1899" s="261"/>
      <c r="H1899" s="261"/>
      <c r="I1899" s="261"/>
      <c r="J1899" s="261"/>
      <c r="K1899" s="261"/>
      <c r="L1899" s="33"/>
      <c r="M1899" s="261"/>
      <c r="N1899" s="638"/>
      <c r="O1899" s="638"/>
      <c r="P1899" s="34"/>
      <c r="Q1899" s="35"/>
      <c r="R1899" s="36"/>
      <c r="S1899" s="37"/>
      <c r="T1899" s="21"/>
      <c r="U1899" s="495"/>
      <c r="V1899" s="38"/>
      <c r="W1899" s="21"/>
      <c r="X1899" s="21"/>
      <c r="Y1899" s="21"/>
      <c r="Z1899" s="779"/>
      <c r="AA1899" s="21"/>
      <c r="AB1899" s="30"/>
      <c r="AC1899" s="30"/>
      <c r="AD1899" s="30"/>
      <c r="AE1899" s="13"/>
      <c r="AF1899" s="13"/>
      <c r="AG1899" s="13"/>
      <c r="AH1899" s="13"/>
      <c r="AI1899" s="13"/>
      <c r="AJ1899" s="13"/>
      <c r="AK1899" s="13"/>
      <c r="AL1899" s="13"/>
      <c r="AM1899" s="13"/>
      <c r="AN1899" s="30"/>
      <c r="AO1899" s="31"/>
      <c r="AP1899" s="39"/>
      <c r="AQ1899" s="39"/>
      <c r="AR1899" s="31"/>
      <c r="AS1899" s="39"/>
      <c r="AT1899" s="39"/>
      <c r="AU1899" s="39"/>
      <c r="AV1899" s="39"/>
      <c r="AW1899" s="39"/>
      <c r="AX1899" s="13"/>
      <c r="AY1899" s="13"/>
      <c r="AZ1899" s="13"/>
      <c r="BA1899" s="13"/>
      <c r="BB1899" s="291"/>
      <c r="BC1899" s="302"/>
      <c r="BI1899" s="287"/>
    </row>
    <row r="1900" spans="1:61" s="282" customFormat="1">
      <c r="A1900" s="31"/>
      <c r="B1900" s="31"/>
      <c r="C1900" s="166"/>
      <c r="D1900" s="261"/>
      <c r="E1900" s="261"/>
      <c r="F1900" s="261"/>
      <c r="G1900" s="261"/>
      <c r="H1900" s="261"/>
      <c r="I1900" s="261"/>
      <c r="J1900" s="261"/>
      <c r="K1900" s="261"/>
      <c r="L1900" s="33"/>
      <c r="M1900" s="261"/>
      <c r="N1900" s="638"/>
      <c r="O1900" s="638"/>
      <c r="P1900" s="34"/>
      <c r="Q1900" s="35"/>
      <c r="R1900" s="36"/>
      <c r="S1900" s="37"/>
      <c r="T1900" s="21"/>
      <c r="U1900" s="495"/>
      <c r="V1900" s="38"/>
      <c r="W1900" s="21"/>
      <c r="X1900" s="21"/>
      <c r="Y1900" s="21"/>
      <c r="Z1900" s="779"/>
      <c r="AA1900" s="21"/>
      <c r="AB1900" s="30"/>
      <c r="AC1900" s="30"/>
      <c r="AD1900" s="30"/>
      <c r="AE1900" s="13"/>
      <c r="AF1900" s="13"/>
      <c r="AG1900" s="13"/>
      <c r="AH1900" s="13"/>
      <c r="AI1900" s="13"/>
      <c r="AJ1900" s="13"/>
      <c r="AK1900" s="13"/>
      <c r="AL1900" s="13"/>
      <c r="AM1900" s="13"/>
      <c r="AN1900" s="30"/>
      <c r="AO1900" s="31"/>
      <c r="AP1900" s="39"/>
      <c r="AQ1900" s="39"/>
      <c r="AR1900" s="31"/>
      <c r="AS1900" s="39"/>
      <c r="AT1900" s="39"/>
      <c r="AU1900" s="39"/>
      <c r="AV1900" s="39"/>
      <c r="AW1900" s="39"/>
      <c r="AX1900" s="13"/>
      <c r="AY1900" s="13"/>
      <c r="AZ1900" s="13"/>
      <c r="BA1900" s="13"/>
      <c r="BB1900" s="291"/>
      <c r="BC1900" s="302"/>
      <c r="BI1900" s="287"/>
    </row>
    <row r="1901" spans="1:61" s="282" customFormat="1">
      <c r="A1901" s="31"/>
      <c r="B1901" s="31"/>
      <c r="C1901" s="166"/>
      <c r="D1901" s="261"/>
      <c r="E1901" s="261"/>
      <c r="F1901" s="261"/>
      <c r="G1901" s="261"/>
      <c r="H1901" s="261"/>
      <c r="I1901" s="261"/>
      <c r="J1901" s="261"/>
      <c r="K1901" s="261"/>
      <c r="L1901" s="33"/>
      <c r="M1901" s="261"/>
      <c r="N1901" s="638"/>
      <c r="O1901" s="638"/>
      <c r="P1901" s="34"/>
      <c r="Q1901" s="35"/>
      <c r="R1901" s="36"/>
      <c r="S1901" s="37"/>
      <c r="T1901" s="21"/>
      <c r="U1901" s="495"/>
      <c r="V1901" s="38"/>
      <c r="W1901" s="21"/>
      <c r="X1901" s="21"/>
      <c r="Y1901" s="21"/>
      <c r="Z1901" s="779"/>
      <c r="AA1901" s="21"/>
      <c r="AB1901" s="30"/>
      <c r="AC1901" s="30"/>
      <c r="AD1901" s="30"/>
      <c r="AE1901" s="13"/>
      <c r="AF1901" s="13"/>
      <c r="AG1901" s="13"/>
      <c r="AH1901" s="13"/>
      <c r="AI1901" s="13"/>
      <c r="AJ1901" s="13"/>
      <c r="AK1901" s="13"/>
      <c r="AL1901" s="13"/>
      <c r="AM1901" s="13"/>
      <c r="AN1901" s="30"/>
      <c r="AO1901" s="31"/>
      <c r="AP1901" s="39"/>
      <c r="AQ1901" s="39"/>
      <c r="AR1901" s="31"/>
      <c r="AS1901" s="39"/>
      <c r="AT1901" s="39"/>
      <c r="AU1901" s="39"/>
      <c r="AV1901" s="39"/>
      <c r="AW1901" s="39"/>
      <c r="AX1901" s="13"/>
      <c r="AY1901" s="13"/>
      <c r="AZ1901" s="13"/>
      <c r="BA1901" s="13"/>
      <c r="BB1901" s="291"/>
      <c r="BC1901" s="302"/>
      <c r="BI1901" s="287"/>
    </row>
    <row r="1902" spans="1:61" s="282" customFormat="1">
      <c r="A1902" s="31"/>
      <c r="B1902" s="31"/>
      <c r="C1902" s="166"/>
      <c r="D1902" s="261"/>
      <c r="E1902" s="261"/>
      <c r="F1902" s="261"/>
      <c r="G1902" s="261"/>
      <c r="H1902" s="261"/>
      <c r="I1902" s="261"/>
      <c r="J1902" s="261"/>
      <c r="K1902" s="261"/>
      <c r="L1902" s="33"/>
      <c r="M1902" s="261"/>
      <c r="N1902" s="638"/>
      <c r="O1902" s="638"/>
      <c r="P1902" s="34"/>
      <c r="Q1902" s="35"/>
      <c r="R1902" s="36"/>
      <c r="S1902" s="37"/>
      <c r="T1902" s="21"/>
      <c r="U1902" s="495"/>
      <c r="V1902" s="38"/>
      <c r="W1902" s="21"/>
      <c r="X1902" s="21"/>
      <c r="Y1902" s="21"/>
      <c r="Z1902" s="779"/>
      <c r="AA1902" s="21"/>
      <c r="AB1902" s="30"/>
      <c r="AC1902" s="30"/>
      <c r="AD1902" s="30"/>
      <c r="AE1902" s="13"/>
      <c r="AF1902" s="13"/>
      <c r="AG1902" s="13"/>
      <c r="AH1902" s="13"/>
      <c r="AI1902" s="13"/>
      <c r="AJ1902" s="13"/>
      <c r="AK1902" s="13"/>
      <c r="AL1902" s="13"/>
      <c r="AM1902" s="13"/>
      <c r="AN1902" s="30"/>
      <c r="AO1902" s="31"/>
      <c r="AP1902" s="39"/>
      <c r="AQ1902" s="39"/>
      <c r="AR1902" s="31"/>
      <c r="AS1902" s="39"/>
      <c r="AT1902" s="39"/>
      <c r="AU1902" s="39"/>
      <c r="AV1902" s="39"/>
      <c r="AW1902" s="39"/>
      <c r="AX1902" s="13"/>
      <c r="AY1902" s="13"/>
      <c r="AZ1902" s="13"/>
      <c r="BA1902" s="13"/>
      <c r="BB1902" s="291"/>
      <c r="BC1902" s="302"/>
      <c r="BI1902" s="287"/>
    </row>
    <row r="1903" spans="1:61" s="282" customFormat="1">
      <c r="A1903" s="31"/>
      <c r="B1903" s="31"/>
      <c r="C1903" s="166"/>
      <c r="D1903" s="261"/>
      <c r="E1903" s="261"/>
      <c r="F1903" s="261"/>
      <c r="G1903" s="261"/>
      <c r="H1903" s="261"/>
      <c r="I1903" s="261"/>
      <c r="J1903" s="261"/>
      <c r="K1903" s="261"/>
      <c r="L1903" s="33"/>
      <c r="M1903" s="261"/>
      <c r="N1903" s="638"/>
      <c r="O1903" s="638"/>
      <c r="P1903" s="34"/>
      <c r="Q1903" s="35"/>
      <c r="R1903" s="36"/>
      <c r="S1903" s="37"/>
      <c r="T1903" s="21"/>
      <c r="U1903" s="495"/>
      <c r="V1903" s="38"/>
      <c r="W1903" s="21"/>
      <c r="X1903" s="21"/>
      <c r="Y1903" s="21"/>
      <c r="Z1903" s="779"/>
      <c r="AA1903" s="21"/>
      <c r="AB1903" s="30"/>
      <c r="AC1903" s="30"/>
      <c r="AD1903" s="30"/>
      <c r="AE1903" s="13"/>
      <c r="AF1903" s="13"/>
      <c r="AG1903" s="13"/>
      <c r="AH1903" s="13"/>
      <c r="AI1903" s="13"/>
      <c r="AJ1903" s="13"/>
      <c r="AK1903" s="13"/>
      <c r="AL1903" s="13"/>
      <c r="AM1903" s="13"/>
      <c r="AN1903" s="30"/>
      <c r="AO1903" s="31"/>
      <c r="AP1903" s="39"/>
      <c r="AQ1903" s="39"/>
      <c r="AR1903" s="31"/>
      <c r="AS1903" s="39"/>
      <c r="AT1903" s="39"/>
      <c r="AU1903" s="39"/>
      <c r="AV1903" s="39"/>
      <c r="AW1903" s="39"/>
      <c r="AX1903" s="13"/>
      <c r="AY1903" s="13"/>
      <c r="AZ1903" s="13"/>
      <c r="BA1903" s="13"/>
      <c r="BB1903" s="291"/>
      <c r="BC1903" s="302"/>
      <c r="BI1903" s="287"/>
    </row>
    <row r="1904" spans="1:61" s="282" customFormat="1">
      <c r="A1904" s="31"/>
      <c r="B1904" s="31"/>
      <c r="C1904" s="166"/>
      <c r="D1904" s="261"/>
      <c r="E1904" s="261"/>
      <c r="F1904" s="261"/>
      <c r="G1904" s="261"/>
      <c r="H1904" s="261"/>
      <c r="I1904" s="261"/>
      <c r="J1904" s="261"/>
      <c r="K1904" s="261"/>
      <c r="L1904" s="33"/>
      <c r="M1904" s="261"/>
      <c r="N1904" s="638"/>
      <c r="O1904" s="638"/>
      <c r="P1904" s="34"/>
      <c r="Q1904" s="35"/>
      <c r="R1904" s="36"/>
      <c r="S1904" s="37"/>
      <c r="T1904" s="21"/>
      <c r="U1904" s="495"/>
      <c r="V1904" s="38"/>
      <c r="W1904" s="21"/>
      <c r="X1904" s="21"/>
      <c r="Y1904" s="21"/>
      <c r="Z1904" s="779"/>
      <c r="AA1904" s="21"/>
      <c r="AB1904" s="30"/>
      <c r="AC1904" s="30"/>
      <c r="AD1904" s="30"/>
      <c r="AE1904" s="13"/>
      <c r="AF1904" s="13"/>
      <c r="AG1904" s="13"/>
      <c r="AH1904" s="13"/>
      <c r="AI1904" s="13"/>
      <c r="AJ1904" s="13"/>
      <c r="AK1904" s="13"/>
      <c r="AL1904" s="13"/>
      <c r="AM1904" s="13"/>
      <c r="AN1904" s="30"/>
      <c r="AO1904" s="31"/>
      <c r="AP1904" s="39"/>
      <c r="AQ1904" s="39"/>
      <c r="AR1904" s="31"/>
      <c r="AS1904" s="39"/>
      <c r="AT1904" s="39"/>
      <c r="AU1904" s="39"/>
      <c r="AV1904" s="39"/>
      <c r="AW1904" s="39"/>
      <c r="AX1904" s="13"/>
      <c r="AY1904" s="13"/>
      <c r="AZ1904" s="13"/>
      <c r="BA1904" s="13"/>
      <c r="BB1904" s="291"/>
      <c r="BC1904" s="302"/>
      <c r="BI1904" s="287"/>
    </row>
    <row r="1905" spans="1:61" s="282" customFormat="1">
      <c r="A1905" s="31"/>
      <c r="B1905" s="31"/>
      <c r="C1905" s="166"/>
      <c r="D1905" s="261"/>
      <c r="E1905" s="261"/>
      <c r="F1905" s="261"/>
      <c r="G1905" s="261"/>
      <c r="H1905" s="261"/>
      <c r="I1905" s="261"/>
      <c r="J1905" s="261"/>
      <c r="K1905" s="261"/>
      <c r="L1905" s="33"/>
      <c r="M1905" s="261"/>
      <c r="N1905" s="638"/>
      <c r="O1905" s="638"/>
      <c r="P1905" s="34"/>
      <c r="Q1905" s="35"/>
      <c r="R1905" s="36"/>
      <c r="S1905" s="37"/>
      <c r="T1905" s="21"/>
      <c r="U1905" s="495"/>
      <c r="V1905" s="38"/>
      <c r="W1905" s="21"/>
      <c r="X1905" s="21"/>
      <c r="Y1905" s="21"/>
      <c r="Z1905" s="779"/>
      <c r="AA1905" s="21"/>
      <c r="AB1905" s="30"/>
      <c r="AC1905" s="30"/>
      <c r="AD1905" s="30"/>
      <c r="AE1905" s="13"/>
      <c r="AF1905" s="13"/>
      <c r="AG1905" s="13"/>
      <c r="AH1905" s="13"/>
      <c r="AI1905" s="13"/>
      <c r="AJ1905" s="13"/>
      <c r="AK1905" s="13"/>
      <c r="AL1905" s="13"/>
      <c r="AM1905" s="13"/>
      <c r="AN1905" s="30"/>
      <c r="AO1905" s="31"/>
      <c r="AP1905" s="39"/>
      <c r="AQ1905" s="39"/>
      <c r="AR1905" s="31"/>
      <c r="AS1905" s="39"/>
      <c r="AT1905" s="39"/>
      <c r="AU1905" s="39"/>
      <c r="AV1905" s="39"/>
      <c r="AW1905" s="39"/>
      <c r="AX1905" s="13"/>
      <c r="AY1905" s="13"/>
      <c r="AZ1905" s="13"/>
      <c r="BA1905" s="13"/>
      <c r="BB1905" s="291"/>
      <c r="BC1905" s="302"/>
      <c r="BI1905" s="287"/>
    </row>
    <row r="1906" spans="1:61" s="282" customFormat="1">
      <c r="A1906" s="31"/>
      <c r="B1906" s="31"/>
      <c r="C1906" s="166"/>
      <c r="D1906" s="261"/>
      <c r="E1906" s="261"/>
      <c r="F1906" s="261"/>
      <c r="G1906" s="261"/>
      <c r="H1906" s="261"/>
      <c r="I1906" s="261"/>
      <c r="J1906" s="261"/>
      <c r="K1906" s="261"/>
      <c r="L1906" s="33"/>
      <c r="M1906" s="261"/>
      <c r="N1906" s="638"/>
      <c r="O1906" s="638"/>
      <c r="P1906" s="34"/>
      <c r="Q1906" s="35"/>
      <c r="R1906" s="36"/>
      <c r="S1906" s="37"/>
      <c r="T1906" s="21"/>
      <c r="U1906" s="495"/>
      <c r="V1906" s="38"/>
      <c r="W1906" s="21"/>
      <c r="X1906" s="21"/>
      <c r="Y1906" s="21"/>
      <c r="Z1906" s="779"/>
      <c r="AA1906" s="21"/>
      <c r="AB1906" s="30"/>
      <c r="AC1906" s="30"/>
      <c r="AD1906" s="30"/>
      <c r="AE1906" s="13"/>
      <c r="AF1906" s="13"/>
      <c r="AG1906" s="13"/>
      <c r="AH1906" s="13"/>
      <c r="AI1906" s="13"/>
      <c r="AJ1906" s="13"/>
      <c r="AK1906" s="13"/>
      <c r="AL1906" s="13"/>
      <c r="AM1906" s="13"/>
      <c r="AN1906" s="30"/>
      <c r="AO1906" s="31"/>
      <c r="AP1906" s="39"/>
      <c r="AQ1906" s="39"/>
      <c r="AR1906" s="31"/>
      <c r="AS1906" s="39"/>
      <c r="AT1906" s="39"/>
      <c r="AU1906" s="39"/>
      <c r="AV1906" s="39"/>
      <c r="AW1906" s="39"/>
      <c r="AX1906" s="13"/>
      <c r="AY1906" s="13"/>
      <c r="AZ1906" s="13"/>
      <c r="BA1906" s="13"/>
      <c r="BB1906" s="291"/>
      <c r="BC1906" s="302"/>
      <c r="BI1906" s="287"/>
    </row>
    <row r="1907" spans="1:61" s="282" customFormat="1">
      <c r="A1907" s="31"/>
      <c r="B1907" s="31"/>
      <c r="C1907" s="166"/>
      <c r="D1907" s="261"/>
      <c r="E1907" s="261"/>
      <c r="F1907" s="261"/>
      <c r="G1907" s="261"/>
      <c r="H1907" s="261"/>
      <c r="I1907" s="261"/>
      <c r="J1907" s="261"/>
      <c r="K1907" s="261"/>
      <c r="L1907" s="33"/>
      <c r="M1907" s="261"/>
      <c r="N1907" s="638"/>
      <c r="O1907" s="638"/>
      <c r="P1907" s="34"/>
      <c r="Q1907" s="35"/>
      <c r="R1907" s="36"/>
      <c r="S1907" s="37"/>
      <c r="T1907" s="21"/>
      <c r="U1907" s="495"/>
      <c r="V1907" s="38"/>
      <c r="W1907" s="21"/>
      <c r="X1907" s="21"/>
      <c r="Y1907" s="21"/>
      <c r="Z1907" s="779"/>
      <c r="AA1907" s="21"/>
      <c r="AB1907" s="30"/>
      <c r="AC1907" s="30"/>
      <c r="AD1907" s="30"/>
      <c r="AE1907" s="13"/>
      <c r="AF1907" s="13"/>
      <c r="AG1907" s="13"/>
      <c r="AH1907" s="13"/>
      <c r="AI1907" s="13"/>
      <c r="AJ1907" s="13"/>
      <c r="AK1907" s="13"/>
      <c r="AL1907" s="13"/>
      <c r="AM1907" s="13"/>
      <c r="AN1907" s="30"/>
      <c r="AO1907" s="31"/>
      <c r="AP1907" s="39"/>
      <c r="AQ1907" s="39"/>
      <c r="AR1907" s="31"/>
      <c r="AS1907" s="39"/>
      <c r="AT1907" s="39"/>
      <c r="AU1907" s="39"/>
      <c r="AV1907" s="39"/>
      <c r="AW1907" s="39"/>
      <c r="AX1907" s="13"/>
      <c r="AY1907" s="13"/>
      <c r="AZ1907" s="13"/>
      <c r="BA1907" s="13"/>
      <c r="BB1907" s="291"/>
      <c r="BC1907" s="302"/>
      <c r="BI1907" s="287"/>
    </row>
    <row r="1908" spans="1:61" s="282" customFormat="1">
      <c r="A1908" s="31"/>
      <c r="B1908" s="31"/>
      <c r="C1908" s="166"/>
      <c r="D1908" s="261"/>
      <c r="E1908" s="261"/>
      <c r="F1908" s="261"/>
      <c r="G1908" s="261"/>
      <c r="H1908" s="261"/>
      <c r="I1908" s="261"/>
      <c r="J1908" s="261"/>
      <c r="K1908" s="261"/>
      <c r="L1908" s="33"/>
      <c r="M1908" s="261"/>
      <c r="N1908" s="638"/>
      <c r="O1908" s="638"/>
      <c r="P1908" s="34"/>
      <c r="Q1908" s="35"/>
      <c r="R1908" s="36"/>
      <c r="S1908" s="37"/>
      <c r="T1908" s="21"/>
      <c r="U1908" s="495"/>
      <c r="V1908" s="38"/>
      <c r="W1908" s="21"/>
      <c r="X1908" s="21"/>
      <c r="Y1908" s="21"/>
      <c r="Z1908" s="779"/>
      <c r="AA1908" s="21"/>
      <c r="AB1908" s="30"/>
      <c r="AC1908" s="30"/>
      <c r="AD1908" s="30"/>
      <c r="AE1908" s="13"/>
      <c r="AF1908" s="13"/>
      <c r="AG1908" s="13"/>
      <c r="AH1908" s="13"/>
      <c r="AI1908" s="13"/>
      <c r="AJ1908" s="13"/>
      <c r="AK1908" s="13"/>
      <c r="AL1908" s="13"/>
      <c r="AM1908" s="13"/>
      <c r="AN1908" s="30"/>
      <c r="AO1908" s="31"/>
      <c r="AP1908" s="39"/>
      <c r="AQ1908" s="39"/>
      <c r="AR1908" s="31"/>
      <c r="AS1908" s="39"/>
      <c r="AT1908" s="39"/>
      <c r="AU1908" s="39"/>
      <c r="AV1908" s="39"/>
      <c r="AW1908" s="39"/>
      <c r="AX1908" s="13"/>
      <c r="AY1908" s="13"/>
      <c r="AZ1908" s="13"/>
      <c r="BA1908" s="13"/>
      <c r="BB1908" s="291"/>
      <c r="BC1908" s="302"/>
      <c r="BI1908" s="287"/>
    </row>
    <row r="1909" spans="1:61" s="282" customFormat="1">
      <c r="A1909" s="31"/>
      <c r="B1909" s="31"/>
      <c r="C1909" s="166"/>
      <c r="D1909" s="261"/>
      <c r="E1909" s="261"/>
      <c r="F1909" s="261"/>
      <c r="G1909" s="261"/>
      <c r="H1909" s="261"/>
      <c r="I1909" s="261"/>
      <c r="J1909" s="261"/>
      <c r="K1909" s="261"/>
      <c r="L1909" s="33"/>
      <c r="M1909" s="261"/>
      <c r="N1909" s="638"/>
      <c r="O1909" s="638"/>
      <c r="P1909" s="34"/>
      <c r="Q1909" s="35"/>
      <c r="R1909" s="36"/>
      <c r="S1909" s="37"/>
      <c r="T1909" s="21"/>
      <c r="U1909" s="495"/>
      <c r="V1909" s="38"/>
      <c r="W1909" s="21"/>
      <c r="X1909" s="21"/>
      <c r="Y1909" s="21"/>
      <c r="Z1909" s="779"/>
      <c r="AA1909" s="21"/>
      <c r="AB1909" s="30"/>
      <c r="AC1909" s="30"/>
      <c r="AD1909" s="30"/>
      <c r="AE1909" s="13"/>
      <c r="AF1909" s="13"/>
      <c r="AG1909" s="13"/>
      <c r="AH1909" s="13"/>
      <c r="AI1909" s="13"/>
      <c r="AJ1909" s="13"/>
      <c r="AK1909" s="13"/>
      <c r="AL1909" s="13"/>
      <c r="AM1909" s="13"/>
      <c r="AN1909" s="30"/>
      <c r="AO1909" s="31"/>
      <c r="AP1909" s="39"/>
      <c r="AQ1909" s="39"/>
      <c r="AR1909" s="31"/>
      <c r="AS1909" s="39"/>
      <c r="AT1909" s="39"/>
      <c r="AU1909" s="39"/>
      <c r="AV1909" s="39"/>
      <c r="AW1909" s="39"/>
      <c r="AX1909" s="13"/>
      <c r="AY1909" s="13"/>
      <c r="AZ1909" s="13"/>
      <c r="BA1909" s="13"/>
      <c r="BB1909" s="291"/>
      <c r="BC1909" s="302"/>
      <c r="BI1909" s="287"/>
    </row>
    <row r="1910" spans="1:61" s="282" customFormat="1">
      <c r="A1910" s="31"/>
      <c r="B1910" s="31"/>
      <c r="C1910" s="166"/>
      <c r="D1910" s="261"/>
      <c r="E1910" s="261"/>
      <c r="F1910" s="261"/>
      <c r="G1910" s="261"/>
      <c r="H1910" s="261"/>
      <c r="I1910" s="261"/>
      <c r="J1910" s="261"/>
      <c r="K1910" s="261"/>
      <c r="L1910" s="33"/>
      <c r="M1910" s="261"/>
      <c r="N1910" s="638"/>
      <c r="O1910" s="638"/>
      <c r="P1910" s="34"/>
      <c r="Q1910" s="35"/>
      <c r="R1910" s="36"/>
      <c r="S1910" s="37"/>
      <c r="T1910" s="21"/>
      <c r="U1910" s="495"/>
      <c r="V1910" s="38"/>
      <c r="W1910" s="21"/>
      <c r="X1910" s="21"/>
      <c r="Y1910" s="21"/>
      <c r="Z1910" s="779"/>
      <c r="AA1910" s="21"/>
      <c r="AB1910" s="30"/>
      <c r="AC1910" s="30"/>
      <c r="AD1910" s="30"/>
      <c r="AE1910" s="13"/>
      <c r="AF1910" s="13"/>
      <c r="AG1910" s="13"/>
      <c r="AH1910" s="13"/>
      <c r="AI1910" s="13"/>
      <c r="AJ1910" s="13"/>
      <c r="AK1910" s="13"/>
      <c r="AL1910" s="13"/>
      <c r="AM1910" s="13"/>
      <c r="AN1910" s="30"/>
      <c r="AO1910" s="31"/>
      <c r="AP1910" s="39"/>
      <c r="AQ1910" s="39"/>
      <c r="AR1910" s="31"/>
      <c r="AS1910" s="39"/>
      <c r="AT1910" s="39"/>
      <c r="AU1910" s="39"/>
      <c r="AV1910" s="39"/>
      <c r="AW1910" s="39"/>
      <c r="AX1910" s="13"/>
      <c r="AY1910" s="13"/>
      <c r="AZ1910" s="13"/>
      <c r="BA1910" s="13"/>
      <c r="BB1910" s="291"/>
      <c r="BC1910" s="302"/>
      <c r="BI1910" s="287"/>
    </row>
    <row r="1911" spans="1:61" s="282" customFormat="1">
      <c r="A1911" s="31"/>
      <c r="B1911" s="31"/>
      <c r="C1911" s="166"/>
      <c r="D1911" s="261"/>
      <c r="E1911" s="261"/>
      <c r="F1911" s="261"/>
      <c r="G1911" s="261"/>
      <c r="H1911" s="261"/>
      <c r="I1911" s="261"/>
      <c r="J1911" s="261"/>
      <c r="K1911" s="261"/>
      <c r="L1911" s="33"/>
      <c r="M1911" s="261"/>
      <c r="N1911" s="638"/>
      <c r="O1911" s="638"/>
      <c r="P1911" s="34"/>
      <c r="Q1911" s="35"/>
      <c r="R1911" s="36"/>
      <c r="S1911" s="37"/>
      <c r="T1911" s="21"/>
      <c r="U1911" s="495"/>
      <c r="V1911" s="38"/>
      <c r="W1911" s="21"/>
      <c r="X1911" s="21"/>
      <c r="Y1911" s="21"/>
      <c r="Z1911" s="779"/>
      <c r="AA1911" s="21"/>
      <c r="AB1911" s="30"/>
      <c r="AC1911" s="30"/>
      <c r="AD1911" s="30"/>
      <c r="AE1911" s="13"/>
      <c r="AF1911" s="13"/>
      <c r="AG1911" s="13"/>
      <c r="AH1911" s="13"/>
      <c r="AI1911" s="13"/>
      <c r="AJ1911" s="13"/>
      <c r="AK1911" s="13"/>
      <c r="AL1911" s="13"/>
      <c r="AM1911" s="13"/>
      <c r="AN1911" s="30"/>
      <c r="AO1911" s="31"/>
      <c r="AP1911" s="39"/>
      <c r="AQ1911" s="39"/>
      <c r="AR1911" s="31"/>
      <c r="AS1911" s="39"/>
      <c r="AT1911" s="39"/>
      <c r="AU1911" s="39"/>
      <c r="AV1911" s="39"/>
      <c r="AW1911" s="39"/>
      <c r="AX1911" s="13"/>
      <c r="AY1911" s="13"/>
      <c r="AZ1911" s="13"/>
      <c r="BA1911" s="13"/>
      <c r="BB1911" s="291"/>
      <c r="BC1911" s="302"/>
      <c r="BI1911" s="287"/>
    </row>
    <row r="1912" spans="1:61" s="282" customFormat="1">
      <c r="A1912" s="31"/>
      <c r="B1912" s="31"/>
      <c r="C1912" s="166"/>
      <c r="D1912" s="261"/>
      <c r="E1912" s="261"/>
      <c r="F1912" s="261"/>
      <c r="G1912" s="261"/>
      <c r="H1912" s="261"/>
      <c r="I1912" s="261"/>
      <c r="J1912" s="261"/>
      <c r="K1912" s="261"/>
      <c r="L1912" s="33"/>
      <c r="M1912" s="261"/>
      <c r="N1912" s="638"/>
      <c r="O1912" s="638"/>
      <c r="P1912" s="34"/>
      <c r="Q1912" s="35"/>
      <c r="R1912" s="36"/>
      <c r="S1912" s="37"/>
      <c r="T1912" s="21"/>
      <c r="U1912" s="495"/>
      <c r="V1912" s="38"/>
      <c r="W1912" s="21"/>
      <c r="X1912" s="21"/>
      <c r="Y1912" s="21"/>
      <c r="Z1912" s="779"/>
      <c r="AA1912" s="21"/>
      <c r="AB1912" s="30"/>
      <c r="AC1912" s="30"/>
      <c r="AD1912" s="30"/>
      <c r="AE1912" s="13"/>
      <c r="AF1912" s="13"/>
      <c r="AG1912" s="13"/>
      <c r="AH1912" s="13"/>
      <c r="AI1912" s="13"/>
      <c r="AJ1912" s="13"/>
      <c r="AK1912" s="13"/>
      <c r="AL1912" s="13"/>
      <c r="AM1912" s="13"/>
      <c r="AN1912" s="30"/>
      <c r="AO1912" s="31"/>
      <c r="AP1912" s="39"/>
      <c r="AQ1912" s="39"/>
      <c r="AR1912" s="31"/>
      <c r="AS1912" s="39"/>
      <c r="AT1912" s="39"/>
      <c r="AU1912" s="39"/>
      <c r="AV1912" s="39"/>
      <c r="AW1912" s="39"/>
      <c r="AX1912" s="13"/>
      <c r="AY1912" s="13"/>
      <c r="AZ1912" s="13"/>
      <c r="BA1912" s="13"/>
      <c r="BB1912" s="291"/>
      <c r="BC1912" s="302"/>
      <c r="BI1912" s="287"/>
    </row>
    <row r="1913" spans="1:61" s="282" customFormat="1">
      <c r="A1913" s="31"/>
      <c r="B1913" s="31"/>
      <c r="C1913" s="166"/>
      <c r="D1913" s="261"/>
      <c r="E1913" s="261"/>
      <c r="F1913" s="261"/>
      <c r="G1913" s="261"/>
      <c r="H1913" s="261"/>
      <c r="I1913" s="261"/>
      <c r="J1913" s="261"/>
      <c r="K1913" s="261"/>
      <c r="L1913" s="33"/>
      <c r="M1913" s="261"/>
      <c r="N1913" s="638"/>
      <c r="O1913" s="638"/>
      <c r="P1913" s="34"/>
      <c r="Q1913" s="35"/>
      <c r="R1913" s="36"/>
      <c r="S1913" s="37"/>
      <c r="T1913" s="21"/>
      <c r="U1913" s="495"/>
      <c r="V1913" s="38"/>
      <c r="W1913" s="21"/>
      <c r="X1913" s="21"/>
      <c r="Y1913" s="21"/>
      <c r="Z1913" s="779"/>
      <c r="AA1913" s="21"/>
      <c r="AB1913" s="30"/>
      <c r="AC1913" s="30"/>
      <c r="AD1913" s="30"/>
      <c r="AE1913" s="13"/>
      <c r="AF1913" s="13"/>
      <c r="AG1913" s="13"/>
      <c r="AH1913" s="13"/>
      <c r="AI1913" s="13"/>
      <c r="AJ1913" s="13"/>
      <c r="AK1913" s="13"/>
      <c r="AL1913" s="13"/>
      <c r="AM1913" s="13"/>
      <c r="AN1913" s="30"/>
      <c r="AO1913" s="31"/>
      <c r="AP1913" s="39"/>
      <c r="AQ1913" s="39"/>
      <c r="AR1913" s="31"/>
      <c r="AS1913" s="39"/>
      <c r="AT1913" s="39"/>
      <c r="AU1913" s="39"/>
      <c r="AV1913" s="39"/>
      <c r="AW1913" s="39"/>
      <c r="AX1913" s="13"/>
      <c r="AY1913" s="13"/>
      <c r="AZ1913" s="13"/>
      <c r="BA1913" s="13"/>
      <c r="BB1913" s="291"/>
      <c r="BC1913" s="302"/>
      <c r="BI1913" s="287"/>
    </row>
    <row r="1914" spans="1:61" s="282" customFormat="1">
      <c r="A1914" s="31"/>
      <c r="B1914" s="31"/>
      <c r="C1914" s="166"/>
      <c r="D1914" s="261"/>
      <c r="E1914" s="261"/>
      <c r="F1914" s="261"/>
      <c r="G1914" s="261"/>
      <c r="H1914" s="261"/>
      <c r="I1914" s="261"/>
      <c r="J1914" s="261"/>
      <c r="K1914" s="261"/>
      <c r="L1914" s="33"/>
      <c r="M1914" s="261"/>
      <c r="N1914" s="638"/>
      <c r="O1914" s="638"/>
      <c r="P1914" s="34"/>
      <c r="Q1914" s="35"/>
      <c r="R1914" s="36"/>
      <c r="S1914" s="37"/>
      <c r="T1914" s="21"/>
      <c r="U1914" s="495"/>
      <c r="V1914" s="38"/>
      <c r="W1914" s="21"/>
      <c r="X1914" s="21"/>
      <c r="Y1914" s="21"/>
      <c r="Z1914" s="779"/>
      <c r="AA1914" s="21"/>
      <c r="AB1914" s="30"/>
      <c r="AC1914" s="30"/>
      <c r="AD1914" s="30"/>
      <c r="AE1914" s="13"/>
      <c r="AF1914" s="13"/>
      <c r="AG1914" s="13"/>
      <c r="AH1914" s="13"/>
      <c r="AI1914" s="13"/>
      <c r="AJ1914" s="13"/>
      <c r="AK1914" s="13"/>
      <c r="AL1914" s="13"/>
      <c r="AM1914" s="13"/>
      <c r="AN1914" s="30"/>
      <c r="AO1914" s="31"/>
      <c r="AP1914" s="39"/>
      <c r="AQ1914" s="39"/>
      <c r="AR1914" s="31"/>
      <c r="AS1914" s="39"/>
      <c r="AT1914" s="39"/>
      <c r="AU1914" s="39"/>
      <c r="AV1914" s="39"/>
      <c r="AW1914" s="39"/>
      <c r="AX1914" s="13"/>
      <c r="AY1914" s="13"/>
      <c r="AZ1914" s="13"/>
      <c r="BA1914" s="13"/>
      <c r="BB1914" s="291"/>
      <c r="BC1914" s="302"/>
      <c r="BI1914" s="287"/>
    </row>
    <row r="1915" spans="1:61" s="282" customFormat="1">
      <c r="A1915" s="31"/>
      <c r="B1915" s="31"/>
      <c r="C1915" s="166"/>
      <c r="D1915" s="261"/>
      <c r="E1915" s="261"/>
      <c r="F1915" s="261"/>
      <c r="G1915" s="261"/>
      <c r="H1915" s="261"/>
      <c r="I1915" s="261"/>
      <c r="J1915" s="261"/>
      <c r="K1915" s="261"/>
      <c r="L1915" s="33"/>
      <c r="M1915" s="261"/>
      <c r="N1915" s="638"/>
      <c r="O1915" s="638"/>
      <c r="P1915" s="34"/>
      <c r="Q1915" s="35"/>
      <c r="R1915" s="36"/>
      <c r="S1915" s="37"/>
      <c r="T1915" s="21"/>
      <c r="U1915" s="495"/>
      <c r="V1915" s="38"/>
      <c r="W1915" s="21"/>
      <c r="X1915" s="21"/>
      <c r="Y1915" s="21"/>
      <c r="Z1915" s="779"/>
      <c r="AA1915" s="21"/>
      <c r="AB1915" s="30"/>
      <c r="AC1915" s="30"/>
      <c r="AD1915" s="30"/>
      <c r="AE1915" s="13"/>
      <c r="AF1915" s="13"/>
      <c r="AG1915" s="13"/>
      <c r="AH1915" s="13"/>
      <c r="AI1915" s="13"/>
      <c r="AJ1915" s="13"/>
      <c r="AK1915" s="13"/>
      <c r="AL1915" s="13"/>
      <c r="AM1915" s="13"/>
      <c r="AN1915" s="30"/>
      <c r="AO1915" s="31"/>
      <c r="AP1915" s="39"/>
      <c r="AQ1915" s="39"/>
      <c r="AR1915" s="31"/>
      <c r="AS1915" s="39"/>
      <c r="AT1915" s="39"/>
      <c r="AU1915" s="39"/>
      <c r="AV1915" s="39"/>
      <c r="AW1915" s="39"/>
      <c r="AX1915" s="13"/>
      <c r="AY1915" s="13"/>
      <c r="AZ1915" s="13"/>
      <c r="BA1915" s="13"/>
      <c r="BB1915" s="291"/>
      <c r="BC1915" s="302"/>
      <c r="BI1915" s="287"/>
    </row>
    <row r="1916" spans="1:61" s="282" customFormat="1">
      <c r="A1916" s="31"/>
      <c r="B1916" s="31"/>
      <c r="C1916" s="166"/>
      <c r="D1916" s="261"/>
      <c r="E1916" s="261"/>
      <c r="F1916" s="261"/>
      <c r="G1916" s="261"/>
      <c r="H1916" s="261"/>
      <c r="I1916" s="261"/>
      <c r="J1916" s="261"/>
      <c r="K1916" s="261"/>
      <c r="L1916" s="33"/>
      <c r="M1916" s="261"/>
      <c r="N1916" s="638"/>
      <c r="O1916" s="638"/>
      <c r="P1916" s="34"/>
      <c r="Q1916" s="35"/>
      <c r="R1916" s="36"/>
      <c r="S1916" s="37"/>
      <c r="T1916" s="21"/>
      <c r="U1916" s="495"/>
      <c r="V1916" s="38"/>
      <c r="W1916" s="21"/>
      <c r="X1916" s="21"/>
      <c r="Y1916" s="21"/>
      <c r="Z1916" s="779"/>
      <c r="AA1916" s="21"/>
      <c r="AB1916" s="30"/>
      <c r="AC1916" s="30"/>
      <c r="AD1916" s="30"/>
      <c r="AE1916" s="13"/>
      <c r="AF1916" s="13"/>
      <c r="AG1916" s="13"/>
      <c r="AH1916" s="13"/>
      <c r="AI1916" s="13"/>
      <c r="AJ1916" s="13"/>
      <c r="AK1916" s="13"/>
      <c r="AL1916" s="13"/>
      <c r="AM1916" s="13"/>
      <c r="AN1916" s="30"/>
      <c r="AO1916" s="31"/>
      <c r="AP1916" s="39"/>
      <c r="AQ1916" s="39"/>
      <c r="AR1916" s="31"/>
      <c r="AS1916" s="39"/>
      <c r="AT1916" s="39"/>
      <c r="AU1916" s="39"/>
      <c r="AV1916" s="39"/>
      <c r="AW1916" s="39"/>
      <c r="AX1916" s="13"/>
      <c r="AY1916" s="13"/>
      <c r="AZ1916" s="13"/>
      <c r="BA1916" s="13"/>
      <c r="BB1916" s="291"/>
      <c r="BC1916" s="302"/>
      <c r="BI1916" s="287"/>
    </row>
  </sheetData>
  <autoFilter ref="A1:BB17"/>
  <mergeCells count="1421">
    <mergeCell ref="AY139:AY142"/>
    <mergeCell ref="AZ139:AZ142"/>
    <mergeCell ref="BA139:BA142"/>
    <mergeCell ref="AY143:AY146"/>
    <mergeCell ref="AZ143:AZ146"/>
    <mergeCell ref="BA143:BA146"/>
    <mergeCell ref="AY147:AY150"/>
    <mergeCell ref="AZ147:AZ150"/>
    <mergeCell ref="BA147:BA150"/>
    <mergeCell ref="AY151:AY154"/>
    <mergeCell ref="AZ151:AZ154"/>
    <mergeCell ref="BA151:BA154"/>
    <mergeCell ref="AY155:AY158"/>
    <mergeCell ref="AZ155:AZ158"/>
    <mergeCell ref="BA155:BA158"/>
    <mergeCell ref="AY159:AY162"/>
    <mergeCell ref="AZ159:AZ162"/>
    <mergeCell ref="BA159:BA162"/>
    <mergeCell ref="BB91:BB92"/>
    <mergeCell ref="AY99:AY102"/>
    <mergeCell ref="AZ99:AZ102"/>
    <mergeCell ref="BA99:BA102"/>
    <mergeCell ref="AY103:AY106"/>
    <mergeCell ref="AZ103:AZ106"/>
    <mergeCell ref="BA103:BA106"/>
    <mergeCell ref="AY107:AY110"/>
    <mergeCell ref="AZ107:AZ110"/>
    <mergeCell ref="BA107:BA110"/>
    <mergeCell ref="AY111:AY114"/>
    <mergeCell ref="AZ111:AZ114"/>
    <mergeCell ref="BA111:BA114"/>
    <mergeCell ref="BB131:BB134"/>
    <mergeCell ref="AY47:AY50"/>
    <mergeCell ref="AZ47:AZ50"/>
    <mergeCell ref="BA47:BA50"/>
    <mergeCell ref="AY51:AY54"/>
    <mergeCell ref="AZ51:AZ54"/>
    <mergeCell ref="BA51:BA54"/>
    <mergeCell ref="AY55:AY58"/>
    <mergeCell ref="AZ55:AZ58"/>
    <mergeCell ref="BA55:BA58"/>
    <mergeCell ref="AY59:AY62"/>
    <mergeCell ref="AZ59:AZ62"/>
    <mergeCell ref="BA59:BA62"/>
    <mergeCell ref="AY63:AY66"/>
    <mergeCell ref="AZ63:AZ66"/>
    <mergeCell ref="BA63:BA66"/>
    <mergeCell ref="AY67:AY70"/>
    <mergeCell ref="AZ67:AZ70"/>
    <mergeCell ref="BA67:BA70"/>
    <mergeCell ref="AY71:AY74"/>
    <mergeCell ref="AZ71:AZ74"/>
    <mergeCell ref="BA71:BA74"/>
    <mergeCell ref="AY75:AY78"/>
    <mergeCell ref="AZ75:AZ78"/>
    <mergeCell ref="BA75:BA78"/>
    <mergeCell ref="AY79:AY82"/>
    <mergeCell ref="AZ79:AZ82"/>
    <mergeCell ref="BA79:BA82"/>
    <mergeCell ref="AY83:AY86"/>
    <mergeCell ref="AZ83:AZ86"/>
    <mergeCell ref="BA83:BA86"/>
    <mergeCell ref="AY115:AY118"/>
    <mergeCell ref="AZ115:AZ118"/>
    <mergeCell ref="BA115:BA118"/>
    <mergeCell ref="AY91:AY94"/>
    <mergeCell ref="AZ91:AZ94"/>
    <mergeCell ref="BA91:BA94"/>
    <mergeCell ref="AY95:AY98"/>
    <mergeCell ref="AZ95:AZ98"/>
    <mergeCell ref="BA95:BA98"/>
    <mergeCell ref="AY87:AY90"/>
    <mergeCell ref="AZ87:AZ90"/>
    <mergeCell ref="BA87:BA90"/>
    <mergeCell ref="AY119:AY122"/>
    <mergeCell ref="AZ119:AZ122"/>
    <mergeCell ref="BA119:BA122"/>
    <mergeCell ref="AY123:AY126"/>
    <mergeCell ref="AZ123:AZ126"/>
    <mergeCell ref="BA123:BA126"/>
    <mergeCell ref="AY127:AY130"/>
    <mergeCell ref="AZ127:AZ130"/>
    <mergeCell ref="BA127:BA130"/>
    <mergeCell ref="AY131:AY134"/>
    <mergeCell ref="AZ131:AZ134"/>
    <mergeCell ref="BA131:BA134"/>
    <mergeCell ref="AY135:AY138"/>
    <mergeCell ref="AZ135:AZ138"/>
    <mergeCell ref="BA135:BA138"/>
    <mergeCell ref="AY7:AY10"/>
    <mergeCell ref="AZ7:AZ10"/>
    <mergeCell ref="BA7:BA10"/>
    <mergeCell ref="AY11:AY14"/>
    <mergeCell ref="AZ11:AZ14"/>
    <mergeCell ref="BA11:BA14"/>
    <mergeCell ref="AY15:AY18"/>
    <mergeCell ref="AZ15:AZ18"/>
    <mergeCell ref="BA15:BA18"/>
    <mergeCell ref="AY19:AY22"/>
    <mergeCell ref="AZ19:AZ22"/>
    <mergeCell ref="BA19:BA22"/>
    <mergeCell ref="AY27:AY30"/>
    <mergeCell ref="AZ27:AZ30"/>
    <mergeCell ref="BA27:BA30"/>
    <mergeCell ref="AY31:AY34"/>
    <mergeCell ref="AZ31:AZ34"/>
    <mergeCell ref="AO279:AQ279"/>
    <mergeCell ref="AR279:AT279"/>
    <mergeCell ref="AU279:AW279"/>
    <mergeCell ref="AU270:AW270"/>
    <mergeCell ref="AO271:AQ271"/>
    <mergeCell ref="AR271:AT271"/>
    <mergeCell ref="AU271:AW271"/>
    <mergeCell ref="AO272:AQ272"/>
    <mergeCell ref="AR272:AT272"/>
    <mergeCell ref="AU272:AW272"/>
    <mergeCell ref="A273:A278"/>
    <mergeCell ref="AE273:AE278"/>
    <mergeCell ref="AF273:AF278"/>
    <mergeCell ref="AH273:AH278"/>
    <mergeCell ref="AI273:AI278"/>
    <mergeCell ref="AK273:AK278"/>
    <mergeCell ref="AL273:AL278"/>
    <mergeCell ref="AO273:AQ273"/>
    <mergeCell ref="AR273:AT273"/>
    <mergeCell ref="AU273:AW273"/>
    <mergeCell ref="AO274:AQ274"/>
    <mergeCell ref="AR274:AT274"/>
    <mergeCell ref="AU274:AW274"/>
    <mergeCell ref="AO275:AQ275"/>
    <mergeCell ref="AR275:AT275"/>
    <mergeCell ref="AU275:AW275"/>
    <mergeCell ref="AO276:AQ276"/>
    <mergeCell ref="AR276:AT276"/>
    <mergeCell ref="AU276:AW276"/>
    <mergeCell ref="AO277:AQ277"/>
    <mergeCell ref="AR277:AT277"/>
    <mergeCell ref="AU277:AW277"/>
    <mergeCell ref="AO278:AQ278"/>
    <mergeCell ref="AR278:AT278"/>
    <mergeCell ref="AU278:AW278"/>
    <mergeCell ref="A267:A272"/>
    <mergeCell ref="AE267:AE272"/>
    <mergeCell ref="AF267:AF272"/>
    <mergeCell ref="AH267:AH272"/>
    <mergeCell ref="AI267:AI272"/>
    <mergeCell ref="AK267:AK272"/>
    <mergeCell ref="AL267:AL272"/>
    <mergeCell ref="AO267:AQ267"/>
    <mergeCell ref="AR267:AT267"/>
    <mergeCell ref="AU267:AW267"/>
    <mergeCell ref="AO268:AQ268"/>
    <mergeCell ref="AR268:AT268"/>
    <mergeCell ref="AU268:AW268"/>
    <mergeCell ref="AO269:AQ269"/>
    <mergeCell ref="AR269:AT269"/>
    <mergeCell ref="AU269:AW269"/>
    <mergeCell ref="AO270:AQ270"/>
    <mergeCell ref="AR270:AT270"/>
    <mergeCell ref="A261:A266"/>
    <mergeCell ref="AE261:AE266"/>
    <mergeCell ref="AF261:AF266"/>
    <mergeCell ref="AH261:AH266"/>
    <mergeCell ref="AI261:AI266"/>
    <mergeCell ref="AK261:AK266"/>
    <mergeCell ref="AL261:AL266"/>
    <mergeCell ref="AO261:AQ261"/>
    <mergeCell ref="AR261:AT261"/>
    <mergeCell ref="AU261:AW261"/>
    <mergeCell ref="AO262:AQ262"/>
    <mergeCell ref="AR262:AT262"/>
    <mergeCell ref="AU262:AW262"/>
    <mergeCell ref="AO263:AQ263"/>
    <mergeCell ref="AR263:AT263"/>
    <mergeCell ref="AU263:AW263"/>
    <mergeCell ref="AO264:AQ264"/>
    <mergeCell ref="AR264:AT264"/>
    <mergeCell ref="AU264:AW264"/>
    <mergeCell ref="AO265:AQ265"/>
    <mergeCell ref="AR265:AT265"/>
    <mergeCell ref="AU265:AW265"/>
    <mergeCell ref="AO266:AQ266"/>
    <mergeCell ref="AR266:AT266"/>
    <mergeCell ref="AU266:AW266"/>
    <mergeCell ref="A255:A260"/>
    <mergeCell ref="AE255:AE260"/>
    <mergeCell ref="AF255:AF260"/>
    <mergeCell ref="AH255:AH260"/>
    <mergeCell ref="AI255:AI260"/>
    <mergeCell ref="AK255:AK260"/>
    <mergeCell ref="AL255:AL260"/>
    <mergeCell ref="AO255:AQ255"/>
    <mergeCell ref="AR255:AT255"/>
    <mergeCell ref="AU255:AW255"/>
    <mergeCell ref="AO256:AQ256"/>
    <mergeCell ref="AR256:AT256"/>
    <mergeCell ref="AU256:AW256"/>
    <mergeCell ref="AO257:AQ257"/>
    <mergeCell ref="AR257:AT257"/>
    <mergeCell ref="AU257:AW257"/>
    <mergeCell ref="AO258:AQ258"/>
    <mergeCell ref="AR258:AT258"/>
    <mergeCell ref="AU258:AW258"/>
    <mergeCell ref="AO259:AQ259"/>
    <mergeCell ref="AR259:AT259"/>
    <mergeCell ref="AU259:AW259"/>
    <mergeCell ref="AO260:AQ260"/>
    <mergeCell ref="AR260:AT260"/>
    <mergeCell ref="AU260:AW260"/>
    <mergeCell ref="AU249:AW249"/>
    <mergeCell ref="AO250:AQ250"/>
    <mergeCell ref="AR250:AT250"/>
    <mergeCell ref="AU250:AW250"/>
    <mergeCell ref="AO251:AQ251"/>
    <mergeCell ref="AR251:AT251"/>
    <mergeCell ref="AU251:AW251"/>
    <mergeCell ref="AO252:AQ252"/>
    <mergeCell ref="AR252:AT252"/>
    <mergeCell ref="AU252:AW252"/>
    <mergeCell ref="A249:A254"/>
    <mergeCell ref="AE249:AE254"/>
    <mergeCell ref="AF249:AF254"/>
    <mergeCell ref="AH249:AH254"/>
    <mergeCell ref="AI249:AI254"/>
    <mergeCell ref="AK249:AK254"/>
    <mergeCell ref="AL249:AL254"/>
    <mergeCell ref="AO249:AQ249"/>
    <mergeCell ref="AR249:AT249"/>
    <mergeCell ref="AO253:AQ253"/>
    <mergeCell ref="AR253:AT253"/>
    <mergeCell ref="AU253:AW253"/>
    <mergeCell ref="AO254:AQ254"/>
    <mergeCell ref="AR254:AT254"/>
    <mergeCell ref="AU254:AW254"/>
    <mergeCell ref="AO246:AQ246"/>
    <mergeCell ref="AR246:AT246"/>
    <mergeCell ref="AU246:AW246"/>
    <mergeCell ref="AO247:AQ247"/>
    <mergeCell ref="AR247:AT247"/>
    <mergeCell ref="AU247:AW247"/>
    <mergeCell ref="AO248:AQ248"/>
    <mergeCell ref="AR248:AT248"/>
    <mergeCell ref="AU248:AW248"/>
    <mergeCell ref="AR240:AT240"/>
    <mergeCell ref="AU240:AW240"/>
    <mergeCell ref="AO241:AQ241"/>
    <mergeCell ref="AR241:AT241"/>
    <mergeCell ref="AU241:AW241"/>
    <mergeCell ref="AO242:AQ242"/>
    <mergeCell ref="AR242:AT242"/>
    <mergeCell ref="AU242:AW242"/>
    <mergeCell ref="A243:A248"/>
    <mergeCell ref="AE243:AE248"/>
    <mergeCell ref="AF243:AF248"/>
    <mergeCell ref="AH243:AH248"/>
    <mergeCell ref="AI243:AI248"/>
    <mergeCell ref="AK243:AK248"/>
    <mergeCell ref="AL243:AL248"/>
    <mergeCell ref="AO243:AQ243"/>
    <mergeCell ref="AR243:AT243"/>
    <mergeCell ref="AU243:AW243"/>
    <mergeCell ref="AO244:AQ244"/>
    <mergeCell ref="AR244:AT244"/>
    <mergeCell ref="AU244:AW244"/>
    <mergeCell ref="AO245:AQ245"/>
    <mergeCell ref="AR245:AT245"/>
    <mergeCell ref="AU245:AW245"/>
    <mergeCell ref="AU234:AW234"/>
    <mergeCell ref="AO235:AQ235"/>
    <mergeCell ref="AR235:AT235"/>
    <mergeCell ref="AU235:AW235"/>
    <mergeCell ref="AO236:AQ236"/>
    <mergeCell ref="AR236:AT236"/>
    <mergeCell ref="AU236:AW236"/>
    <mergeCell ref="A237:A242"/>
    <mergeCell ref="AE237:AE242"/>
    <mergeCell ref="AF237:AF242"/>
    <mergeCell ref="AH237:AH242"/>
    <mergeCell ref="AI237:AI242"/>
    <mergeCell ref="AK237:AK242"/>
    <mergeCell ref="AL237:AL242"/>
    <mergeCell ref="AO237:AQ237"/>
    <mergeCell ref="AR237:AT237"/>
    <mergeCell ref="AU237:AW237"/>
    <mergeCell ref="AO238:AQ238"/>
    <mergeCell ref="AR238:AT238"/>
    <mergeCell ref="AU238:AW238"/>
    <mergeCell ref="AO239:AQ239"/>
    <mergeCell ref="AR239:AT239"/>
    <mergeCell ref="AU239:AW239"/>
    <mergeCell ref="AO240:AQ240"/>
    <mergeCell ref="AO229:AQ229"/>
    <mergeCell ref="AR229:AT229"/>
    <mergeCell ref="AU229:AW229"/>
    <mergeCell ref="AO230:AQ230"/>
    <mergeCell ref="AR230:AT230"/>
    <mergeCell ref="AU230:AW230"/>
    <mergeCell ref="A231:A236"/>
    <mergeCell ref="AE231:AE236"/>
    <mergeCell ref="AF231:AF236"/>
    <mergeCell ref="AH231:AH236"/>
    <mergeCell ref="AI231:AI236"/>
    <mergeCell ref="AK231:AK236"/>
    <mergeCell ref="AL231:AL236"/>
    <mergeCell ref="AO231:AQ231"/>
    <mergeCell ref="AR231:AT231"/>
    <mergeCell ref="AU231:AW231"/>
    <mergeCell ref="AO232:AQ232"/>
    <mergeCell ref="AR232:AT232"/>
    <mergeCell ref="AU232:AW232"/>
    <mergeCell ref="AO233:AQ233"/>
    <mergeCell ref="AR233:AT233"/>
    <mergeCell ref="AU233:AW233"/>
    <mergeCell ref="AO234:AQ234"/>
    <mergeCell ref="AR234:AT234"/>
    <mergeCell ref="A225:A230"/>
    <mergeCell ref="AE225:AE230"/>
    <mergeCell ref="AF225:AF230"/>
    <mergeCell ref="AH225:AH230"/>
    <mergeCell ref="AI225:AI230"/>
    <mergeCell ref="AK225:AK230"/>
    <mergeCell ref="AL225:AL230"/>
    <mergeCell ref="AO225:AQ225"/>
    <mergeCell ref="AR225:AT225"/>
    <mergeCell ref="AU225:AW225"/>
    <mergeCell ref="AO226:AQ226"/>
    <mergeCell ref="AR226:AT226"/>
    <mergeCell ref="AU226:AW226"/>
    <mergeCell ref="AO227:AQ227"/>
    <mergeCell ref="AR227:AT227"/>
    <mergeCell ref="AU227:AW227"/>
    <mergeCell ref="AO228:AQ228"/>
    <mergeCell ref="AR228:AT228"/>
    <mergeCell ref="AU228:AW228"/>
    <mergeCell ref="A219:A224"/>
    <mergeCell ref="AE219:AE224"/>
    <mergeCell ref="AF219:AF224"/>
    <mergeCell ref="AH219:AH224"/>
    <mergeCell ref="AI219:AI224"/>
    <mergeCell ref="AK219:AK224"/>
    <mergeCell ref="AL219:AL224"/>
    <mergeCell ref="AO219:AQ219"/>
    <mergeCell ref="AR219:AT219"/>
    <mergeCell ref="AU219:AW219"/>
    <mergeCell ref="AO220:AQ220"/>
    <mergeCell ref="AR220:AT220"/>
    <mergeCell ref="AU220:AW220"/>
    <mergeCell ref="AO221:AQ221"/>
    <mergeCell ref="AR221:AT221"/>
    <mergeCell ref="AU221:AW221"/>
    <mergeCell ref="AO222:AQ222"/>
    <mergeCell ref="AR222:AT222"/>
    <mergeCell ref="AU222:AW222"/>
    <mergeCell ref="AO223:AQ223"/>
    <mergeCell ref="AR223:AT223"/>
    <mergeCell ref="AU223:AW223"/>
    <mergeCell ref="AO224:AQ224"/>
    <mergeCell ref="AR224:AT224"/>
    <mergeCell ref="AU224:AW224"/>
    <mergeCell ref="AU213:AW213"/>
    <mergeCell ref="AO214:AQ214"/>
    <mergeCell ref="AR214:AT214"/>
    <mergeCell ref="AU214:AW214"/>
    <mergeCell ref="AO215:AQ215"/>
    <mergeCell ref="AR215:AT215"/>
    <mergeCell ref="AU215:AW215"/>
    <mergeCell ref="AO216:AQ216"/>
    <mergeCell ref="AR216:AT216"/>
    <mergeCell ref="AU216:AW216"/>
    <mergeCell ref="A213:A218"/>
    <mergeCell ref="AE213:AE218"/>
    <mergeCell ref="AF213:AF218"/>
    <mergeCell ref="AH213:AH218"/>
    <mergeCell ref="AI213:AI218"/>
    <mergeCell ref="AK213:AK218"/>
    <mergeCell ref="AL213:AL218"/>
    <mergeCell ref="AO213:AQ213"/>
    <mergeCell ref="AR213:AT213"/>
    <mergeCell ref="AO217:AQ217"/>
    <mergeCell ref="AR217:AT217"/>
    <mergeCell ref="AU217:AW217"/>
    <mergeCell ref="AO218:AQ218"/>
    <mergeCell ref="AR218:AT218"/>
    <mergeCell ref="AU218:AW218"/>
    <mergeCell ref="AO210:AQ210"/>
    <mergeCell ref="AR210:AT210"/>
    <mergeCell ref="AU210:AW210"/>
    <mergeCell ref="AO211:AQ211"/>
    <mergeCell ref="AR211:AT211"/>
    <mergeCell ref="AU211:AW211"/>
    <mergeCell ref="AO212:AQ212"/>
    <mergeCell ref="AR212:AT212"/>
    <mergeCell ref="AU212:AW212"/>
    <mergeCell ref="AR204:AT204"/>
    <mergeCell ref="AU204:AW204"/>
    <mergeCell ref="AO205:AQ205"/>
    <mergeCell ref="AR205:AT205"/>
    <mergeCell ref="AU205:AW205"/>
    <mergeCell ref="AO206:AQ206"/>
    <mergeCell ref="AR206:AT206"/>
    <mergeCell ref="AU206:AW206"/>
    <mergeCell ref="A207:A212"/>
    <mergeCell ref="AE207:AE212"/>
    <mergeCell ref="AF207:AF212"/>
    <mergeCell ref="AH207:AH212"/>
    <mergeCell ref="AI207:AI212"/>
    <mergeCell ref="AK207:AK212"/>
    <mergeCell ref="AL207:AL212"/>
    <mergeCell ref="AO207:AQ207"/>
    <mergeCell ref="AR207:AT207"/>
    <mergeCell ref="AU207:AW207"/>
    <mergeCell ref="AO208:AQ208"/>
    <mergeCell ref="AR208:AT208"/>
    <mergeCell ref="AU208:AW208"/>
    <mergeCell ref="AO209:AQ209"/>
    <mergeCell ref="AR209:AT209"/>
    <mergeCell ref="AU209:AW209"/>
    <mergeCell ref="AU198:AW198"/>
    <mergeCell ref="AO199:AQ199"/>
    <mergeCell ref="AR199:AT199"/>
    <mergeCell ref="AU199:AW199"/>
    <mergeCell ref="AO200:AQ200"/>
    <mergeCell ref="AR200:AT200"/>
    <mergeCell ref="AU200:AW200"/>
    <mergeCell ref="A201:A206"/>
    <mergeCell ref="AE201:AE206"/>
    <mergeCell ref="AF201:AF206"/>
    <mergeCell ref="AH201:AH206"/>
    <mergeCell ref="AI201:AI206"/>
    <mergeCell ref="AK201:AK206"/>
    <mergeCell ref="AL201:AL206"/>
    <mergeCell ref="AO201:AQ201"/>
    <mergeCell ref="AR201:AT201"/>
    <mergeCell ref="AU201:AW201"/>
    <mergeCell ref="AO202:AQ202"/>
    <mergeCell ref="AR202:AT202"/>
    <mergeCell ref="AU202:AW202"/>
    <mergeCell ref="AO203:AQ203"/>
    <mergeCell ref="AR203:AT203"/>
    <mergeCell ref="AU203:AW203"/>
    <mergeCell ref="AO204:AQ204"/>
    <mergeCell ref="AO193:AQ193"/>
    <mergeCell ref="AR193:AT193"/>
    <mergeCell ref="AU193:AW193"/>
    <mergeCell ref="AO194:AQ194"/>
    <mergeCell ref="AR194:AT194"/>
    <mergeCell ref="AU194:AW194"/>
    <mergeCell ref="A195:A200"/>
    <mergeCell ref="AE195:AE200"/>
    <mergeCell ref="AF195:AF200"/>
    <mergeCell ref="AH195:AH200"/>
    <mergeCell ref="AI195:AI200"/>
    <mergeCell ref="AK195:AK200"/>
    <mergeCell ref="AL195:AL200"/>
    <mergeCell ref="AO195:AQ195"/>
    <mergeCell ref="AR195:AT195"/>
    <mergeCell ref="AU195:AW195"/>
    <mergeCell ref="AO196:AQ196"/>
    <mergeCell ref="AR196:AT196"/>
    <mergeCell ref="AU196:AW196"/>
    <mergeCell ref="AO197:AQ197"/>
    <mergeCell ref="AR197:AT197"/>
    <mergeCell ref="AU197:AW197"/>
    <mergeCell ref="AO198:AQ198"/>
    <mergeCell ref="AR198:AT198"/>
    <mergeCell ref="A189:A194"/>
    <mergeCell ref="AE189:AE194"/>
    <mergeCell ref="AF189:AF194"/>
    <mergeCell ref="AH189:AH194"/>
    <mergeCell ref="AI189:AI194"/>
    <mergeCell ref="AK189:AK194"/>
    <mergeCell ref="AL189:AL194"/>
    <mergeCell ref="AO189:AQ189"/>
    <mergeCell ref="AR189:AT189"/>
    <mergeCell ref="AU189:AW189"/>
    <mergeCell ref="AO190:AQ190"/>
    <mergeCell ref="AR190:AT190"/>
    <mergeCell ref="AU190:AW190"/>
    <mergeCell ref="AO191:AQ191"/>
    <mergeCell ref="AR191:AT191"/>
    <mergeCell ref="AU191:AW191"/>
    <mergeCell ref="AO192:AQ192"/>
    <mergeCell ref="AR192:AT192"/>
    <mergeCell ref="AU192:AW192"/>
    <mergeCell ref="A183:A188"/>
    <mergeCell ref="AE183:AE188"/>
    <mergeCell ref="AF183:AF188"/>
    <mergeCell ref="AH183:AH188"/>
    <mergeCell ref="AI183:AI188"/>
    <mergeCell ref="AK183:AK188"/>
    <mergeCell ref="AL183:AL188"/>
    <mergeCell ref="AO183:AQ183"/>
    <mergeCell ref="AR183:AT183"/>
    <mergeCell ref="AU183:AW183"/>
    <mergeCell ref="AO184:AQ184"/>
    <mergeCell ref="AR184:AT184"/>
    <mergeCell ref="AU184:AW184"/>
    <mergeCell ref="AO185:AQ185"/>
    <mergeCell ref="AR185:AT185"/>
    <mergeCell ref="AU185:AW185"/>
    <mergeCell ref="AO186:AQ186"/>
    <mergeCell ref="AR186:AT186"/>
    <mergeCell ref="AU186:AW186"/>
    <mergeCell ref="AO187:AQ187"/>
    <mergeCell ref="AR187:AT187"/>
    <mergeCell ref="AU187:AW187"/>
    <mergeCell ref="AO188:AQ188"/>
    <mergeCell ref="AR188:AT188"/>
    <mergeCell ref="AU188:AW188"/>
    <mergeCell ref="AU177:AW177"/>
    <mergeCell ref="AO178:AQ178"/>
    <mergeCell ref="AR178:AT178"/>
    <mergeCell ref="AU178:AW178"/>
    <mergeCell ref="AO179:AQ179"/>
    <mergeCell ref="AR179:AT179"/>
    <mergeCell ref="AU179:AW179"/>
    <mergeCell ref="AO180:AQ180"/>
    <mergeCell ref="AR180:AT180"/>
    <mergeCell ref="AU180:AW180"/>
    <mergeCell ref="A177:A182"/>
    <mergeCell ref="AE177:AE182"/>
    <mergeCell ref="AF177:AF182"/>
    <mergeCell ref="AH177:AH182"/>
    <mergeCell ref="AI177:AI182"/>
    <mergeCell ref="AK177:AK182"/>
    <mergeCell ref="AL177:AL182"/>
    <mergeCell ref="AO177:AQ177"/>
    <mergeCell ref="AR177:AT177"/>
    <mergeCell ref="AO181:AQ181"/>
    <mergeCell ref="AR181:AT181"/>
    <mergeCell ref="AU181:AW181"/>
    <mergeCell ref="AO182:AQ182"/>
    <mergeCell ref="AR182:AT182"/>
    <mergeCell ref="AU182:AW182"/>
    <mergeCell ref="AO174:AQ174"/>
    <mergeCell ref="AR174:AT174"/>
    <mergeCell ref="AU174:AW174"/>
    <mergeCell ref="AO175:AQ175"/>
    <mergeCell ref="AR175:AT175"/>
    <mergeCell ref="AU175:AW175"/>
    <mergeCell ref="AO176:AQ176"/>
    <mergeCell ref="AR176:AT176"/>
    <mergeCell ref="AU176:AW176"/>
    <mergeCell ref="AR170:AT170"/>
    <mergeCell ref="AU170:AW170"/>
    <mergeCell ref="AR165:AT165"/>
    <mergeCell ref="AU165:AW165"/>
    <mergeCell ref="AO166:AQ166"/>
    <mergeCell ref="AR166:AT166"/>
    <mergeCell ref="AU166:AW166"/>
    <mergeCell ref="A171:A176"/>
    <mergeCell ref="AE171:AE176"/>
    <mergeCell ref="AF171:AF176"/>
    <mergeCell ref="AH171:AH176"/>
    <mergeCell ref="AI171:AI176"/>
    <mergeCell ref="AK171:AK176"/>
    <mergeCell ref="AL171:AL176"/>
    <mergeCell ref="AO171:AQ171"/>
    <mergeCell ref="AR171:AT171"/>
    <mergeCell ref="AU171:AW171"/>
    <mergeCell ref="AO172:AQ172"/>
    <mergeCell ref="AR172:AT172"/>
    <mergeCell ref="AU172:AW172"/>
    <mergeCell ref="AO173:AQ173"/>
    <mergeCell ref="AR173:AT173"/>
    <mergeCell ref="AU173:AW173"/>
    <mergeCell ref="AU159:AW159"/>
    <mergeCell ref="AO160:AQ160"/>
    <mergeCell ref="AR160:AT160"/>
    <mergeCell ref="AU160:AW160"/>
    <mergeCell ref="AO161:AQ161"/>
    <mergeCell ref="AR161:AT161"/>
    <mergeCell ref="AU161:AW161"/>
    <mergeCell ref="AO162:AQ162"/>
    <mergeCell ref="AR162:AT162"/>
    <mergeCell ref="AU162:AW162"/>
    <mergeCell ref="A167:A170"/>
    <mergeCell ref="AE167:AE170"/>
    <mergeCell ref="AF167:AF170"/>
    <mergeCell ref="AH167:AH170"/>
    <mergeCell ref="AI167:AI170"/>
    <mergeCell ref="AK167:AK170"/>
    <mergeCell ref="AL167:AL170"/>
    <mergeCell ref="AO167:AQ167"/>
    <mergeCell ref="AR167:AT167"/>
    <mergeCell ref="AU167:AW167"/>
    <mergeCell ref="AO168:AQ168"/>
    <mergeCell ref="AR168:AT168"/>
    <mergeCell ref="AU168:AW168"/>
    <mergeCell ref="AO169:AQ169"/>
    <mergeCell ref="AR169:AT169"/>
    <mergeCell ref="AU169:AW169"/>
    <mergeCell ref="AO170:AQ170"/>
    <mergeCell ref="AR163:AT163"/>
    <mergeCell ref="AU163:AW163"/>
    <mergeCell ref="AO164:AQ164"/>
    <mergeCell ref="AR164:AT164"/>
    <mergeCell ref="AU164:AW164"/>
    <mergeCell ref="A163:A166"/>
    <mergeCell ref="AE163:AE166"/>
    <mergeCell ref="AF163:AF166"/>
    <mergeCell ref="AH163:AH166"/>
    <mergeCell ref="AI163:AI166"/>
    <mergeCell ref="AK163:AK166"/>
    <mergeCell ref="AL163:AL166"/>
    <mergeCell ref="AO163:AQ163"/>
    <mergeCell ref="A155:A158"/>
    <mergeCell ref="AE155:AE158"/>
    <mergeCell ref="AF155:AF158"/>
    <mergeCell ref="AH155:AH158"/>
    <mergeCell ref="AI155:AI158"/>
    <mergeCell ref="AK155:AK158"/>
    <mergeCell ref="AL155:AL158"/>
    <mergeCell ref="AO155:AQ155"/>
    <mergeCell ref="AR155:AT155"/>
    <mergeCell ref="A159:A162"/>
    <mergeCell ref="AE159:AE162"/>
    <mergeCell ref="AF159:AF162"/>
    <mergeCell ref="AH159:AH162"/>
    <mergeCell ref="AI159:AI162"/>
    <mergeCell ref="AK159:AK162"/>
    <mergeCell ref="AL159:AL162"/>
    <mergeCell ref="AO159:AQ159"/>
    <mergeCell ref="AR159:AT159"/>
    <mergeCell ref="AO165:AQ165"/>
    <mergeCell ref="AU155:AW155"/>
    <mergeCell ref="AO156:AQ156"/>
    <mergeCell ref="AR156:AT156"/>
    <mergeCell ref="AU156:AW156"/>
    <mergeCell ref="AO157:AQ157"/>
    <mergeCell ref="AR157:AT157"/>
    <mergeCell ref="AU157:AW157"/>
    <mergeCell ref="AO158:AQ158"/>
    <mergeCell ref="AR158:AT158"/>
    <mergeCell ref="AU158:AW158"/>
    <mergeCell ref="AU151:AW151"/>
    <mergeCell ref="AO152:AQ152"/>
    <mergeCell ref="AR152:AT152"/>
    <mergeCell ref="AU152:AW152"/>
    <mergeCell ref="AO153:AQ153"/>
    <mergeCell ref="AR153:AT153"/>
    <mergeCell ref="AU153:AW153"/>
    <mergeCell ref="AO154:AQ154"/>
    <mergeCell ref="AR154:AT154"/>
    <mergeCell ref="AU154:AW154"/>
    <mergeCell ref="A151:A154"/>
    <mergeCell ref="AE151:AE154"/>
    <mergeCell ref="AF151:AF154"/>
    <mergeCell ref="AH151:AH154"/>
    <mergeCell ref="AI151:AI154"/>
    <mergeCell ref="AK151:AK154"/>
    <mergeCell ref="AL151:AL154"/>
    <mergeCell ref="AO151:AQ151"/>
    <mergeCell ref="AR151:AT151"/>
    <mergeCell ref="AR139:AT139"/>
    <mergeCell ref="AU139:AW139"/>
    <mergeCell ref="AO140:AQ140"/>
    <mergeCell ref="AR140:AT140"/>
    <mergeCell ref="AU140:AW140"/>
    <mergeCell ref="AO141:AQ141"/>
    <mergeCell ref="AO150:AQ150"/>
    <mergeCell ref="AR150:AT150"/>
    <mergeCell ref="AU150:AW150"/>
    <mergeCell ref="AR146:AT146"/>
    <mergeCell ref="AU146:AW146"/>
    <mergeCell ref="A147:A150"/>
    <mergeCell ref="AE147:AE150"/>
    <mergeCell ref="AF147:AF150"/>
    <mergeCell ref="AH147:AH150"/>
    <mergeCell ref="AI147:AI150"/>
    <mergeCell ref="AK147:AK150"/>
    <mergeCell ref="AL147:AL150"/>
    <mergeCell ref="AO147:AQ147"/>
    <mergeCell ref="AR147:AT147"/>
    <mergeCell ref="AU147:AW147"/>
    <mergeCell ref="AO148:AQ148"/>
    <mergeCell ref="AR148:AT148"/>
    <mergeCell ref="AU148:AW148"/>
    <mergeCell ref="AO149:AQ149"/>
    <mergeCell ref="AR149:AT149"/>
    <mergeCell ref="AU149:AW149"/>
    <mergeCell ref="A143:A146"/>
    <mergeCell ref="AE143:AE146"/>
    <mergeCell ref="AF143:AF146"/>
    <mergeCell ref="AH143:AH146"/>
    <mergeCell ref="AI143:AI146"/>
    <mergeCell ref="AK143:AK146"/>
    <mergeCell ref="AL143:AL146"/>
    <mergeCell ref="AO143:AQ143"/>
    <mergeCell ref="AR143:AT143"/>
    <mergeCell ref="AU143:AW143"/>
    <mergeCell ref="AO144:AQ144"/>
    <mergeCell ref="AR144:AT144"/>
    <mergeCell ref="AU144:AW144"/>
    <mergeCell ref="AO145:AQ145"/>
    <mergeCell ref="AR145:AT145"/>
    <mergeCell ref="AU145:AW145"/>
    <mergeCell ref="AO146:AQ146"/>
    <mergeCell ref="AR141:AT141"/>
    <mergeCell ref="AU141:AW141"/>
    <mergeCell ref="AO142:AQ142"/>
    <mergeCell ref="AR142:AT142"/>
    <mergeCell ref="A135:A138"/>
    <mergeCell ref="AE135:AE138"/>
    <mergeCell ref="AF135:AF138"/>
    <mergeCell ref="AH135:AH138"/>
    <mergeCell ref="AI135:AI138"/>
    <mergeCell ref="AK135:AK138"/>
    <mergeCell ref="AL135:AL138"/>
    <mergeCell ref="AO135:AQ135"/>
    <mergeCell ref="AR135:AT135"/>
    <mergeCell ref="AU135:AW135"/>
    <mergeCell ref="AO136:AQ136"/>
    <mergeCell ref="AR136:AT136"/>
    <mergeCell ref="AU136:AW136"/>
    <mergeCell ref="AO137:AQ137"/>
    <mergeCell ref="AR137:AT137"/>
    <mergeCell ref="AU137:AW137"/>
    <mergeCell ref="AO138:AQ138"/>
    <mergeCell ref="AR138:AT138"/>
    <mergeCell ref="AU138:AW138"/>
    <mergeCell ref="AU142:AW142"/>
    <mergeCell ref="A139:A142"/>
    <mergeCell ref="AE139:AE142"/>
    <mergeCell ref="AF139:AF142"/>
    <mergeCell ref="AH139:AH142"/>
    <mergeCell ref="AI139:AI142"/>
    <mergeCell ref="AK139:AK142"/>
    <mergeCell ref="AL139:AL142"/>
    <mergeCell ref="AO139:AQ139"/>
    <mergeCell ref="A131:A134"/>
    <mergeCell ref="AE131:AE134"/>
    <mergeCell ref="AF131:AF134"/>
    <mergeCell ref="AH131:AH134"/>
    <mergeCell ref="AI131:AI134"/>
    <mergeCell ref="AK131:AK134"/>
    <mergeCell ref="AL131:AL134"/>
    <mergeCell ref="AO131:AQ131"/>
    <mergeCell ref="AR131:AT131"/>
    <mergeCell ref="AU131:AW131"/>
    <mergeCell ref="AO132:AQ132"/>
    <mergeCell ref="AR132:AT132"/>
    <mergeCell ref="AU132:AW132"/>
    <mergeCell ref="AO133:AQ133"/>
    <mergeCell ref="AR133:AT133"/>
    <mergeCell ref="AU133:AW133"/>
    <mergeCell ref="AO134:AQ134"/>
    <mergeCell ref="AR134:AT134"/>
    <mergeCell ref="AU134:AW134"/>
    <mergeCell ref="AU127:AW127"/>
    <mergeCell ref="AO128:AQ128"/>
    <mergeCell ref="AR128:AT128"/>
    <mergeCell ref="AU128:AW128"/>
    <mergeCell ref="AO129:AQ129"/>
    <mergeCell ref="AR129:AT129"/>
    <mergeCell ref="AU129:AW129"/>
    <mergeCell ref="AO130:AQ130"/>
    <mergeCell ref="AR130:AT130"/>
    <mergeCell ref="AU130:AW130"/>
    <mergeCell ref="A127:A130"/>
    <mergeCell ref="AE127:AE130"/>
    <mergeCell ref="AF127:AF130"/>
    <mergeCell ref="AH127:AH130"/>
    <mergeCell ref="AI127:AI130"/>
    <mergeCell ref="AK127:AK130"/>
    <mergeCell ref="AL127:AL130"/>
    <mergeCell ref="AO127:AQ127"/>
    <mergeCell ref="AR127:AT127"/>
    <mergeCell ref="AO126:AQ126"/>
    <mergeCell ref="AR126:AT126"/>
    <mergeCell ref="AU126:AW126"/>
    <mergeCell ref="AR122:AT122"/>
    <mergeCell ref="AU122:AW122"/>
    <mergeCell ref="A123:A126"/>
    <mergeCell ref="AE123:AE126"/>
    <mergeCell ref="AF123:AF126"/>
    <mergeCell ref="AH123:AH126"/>
    <mergeCell ref="AI123:AI126"/>
    <mergeCell ref="AK123:AK126"/>
    <mergeCell ref="AL123:AL126"/>
    <mergeCell ref="AO123:AQ123"/>
    <mergeCell ref="AR123:AT123"/>
    <mergeCell ref="AU123:AW123"/>
    <mergeCell ref="AO124:AQ124"/>
    <mergeCell ref="AR124:AT124"/>
    <mergeCell ref="AU124:AW124"/>
    <mergeCell ref="AO125:AQ125"/>
    <mergeCell ref="AR125:AT125"/>
    <mergeCell ref="AU125:AW125"/>
    <mergeCell ref="A119:A122"/>
    <mergeCell ref="AE119:AE122"/>
    <mergeCell ref="AF119:AF122"/>
    <mergeCell ref="AH119:AH122"/>
    <mergeCell ref="AI119:AI122"/>
    <mergeCell ref="AK119:AK122"/>
    <mergeCell ref="AL119:AL122"/>
    <mergeCell ref="AO119:AQ119"/>
    <mergeCell ref="AR119:AT119"/>
    <mergeCell ref="AU119:AW119"/>
    <mergeCell ref="AO120:AQ120"/>
    <mergeCell ref="AR120:AT120"/>
    <mergeCell ref="AU120:AW120"/>
    <mergeCell ref="AO121:AQ121"/>
    <mergeCell ref="AR121:AT121"/>
    <mergeCell ref="AU121:AW121"/>
    <mergeCell ref="AO122:AQ122"/>
    <mergeCell ref="AR117:AT117"/>
    <mergeCell ref="AU117:AW117"/>
    <mergeCell ref="AO118:AQ118"/>
    <mergeCell ref="AR118:AT118"/>
    <mergeCell ref="A111:A114"/>
    <mergeCell ref="AE111:AE114"/>
    <mergeCell ref="AF111:AF114"/>
    <mergeCell ref="AH111:AH114"/>
    <mergeCell ref="AI111:AI114"/>
    <mergeCell ref="AK111:AK114"/>
    <mergeCell ref="AL111:AL114"/>
    <mergeCell ref="AO111:AQ111"/>
    <mergeCell ref="AR111:AT111"/>
    <mergeCell ref="AU111:AW111"/>
    <mergeCell ref="AO112:AQ112"/>
    <mergeCell ref="AR112:AT112"/>
    <mergeCell ref="AU112:AW112"/>
    <mergeCell ref="AO113:AQ113"/>
    <mergeCell ref="AR113:AT113"/>
    <mergeCell ref="AU113:AW113"/>
    <mergeCell ref="AO114:AQ114"/>
    <mergeCell ref="AR114:AT114"/>
    <mergeCell ref="AU114:AW114"/>
    <mergeCell ref="AU118:AW118"/>
    <mergeCell ref="A115:A118"/>
    <mergeCell ref="AE115:AE118"/>
    <mergeCell ref="AL107:AL110"/>
    <mergeCell ref="AO107:AQ107"/>
    <mergeCell ref="AR107:AT107"/>
    <mergeCell ref="AO117:AQ117"/>
    <mergeCell ref="AU107:AW107"/>
    <mergeCell ref="AO108:AQ108"/>
    <mergeCell ref="AR108:AT108"/>
    <mergeCell ref="AU108:AW108"/>
    <mergeCell ref="AO109:AQ109"/>
    <mergeCell ref="AR109:AT109"/>
    <mergeCell ref="AU109:AW109"/>
    <mergeCell ref="AO110:AQ110"/>
    <mergeCell ref="AR110:AT110"/>
    <mergeCell ref="AU110:AW110"/>
    <mergeCell ref="AR115:AT115"/>
    <mergeCell ref="AU115:AW115"/>
    <mergeCell ref="AO116:AQ116"/>
    <mergeCell ref="AR116:AT116"/>
    <mergeCell ref="AU103:AW103"/>
    <mergeCell ref="AO104:AQ104"/>
    <mergeCell ref="AR104:AT104"/>
    <mergeCell ref="AU104:AW104"/>
    <mergeCell ref="AO105:AQ105"/>
    <mergeCell ref="AR105:AT105"/>
    <mergeCell ref="AU105:AW105"/>
    <mergeCell ref="AO106:AQ106"/>
    <mergeCell ref="AR106:AT106"/>
    <mergeCell ref="AU106:AW106"/>
    <mergeCell ref="AU116:AW116"/>
    <mergeCell ref="A103:A106"/>
    <mergeCell ref="AE103:AE106"/>
    <mergeCell ref="AF103:AF106"/>
    <mergeCell ref="AH103:AH106"/>
    <mergeCell ref="AI103:AI106"/>
    <mergeCell ref="AK103:AK106"/>
    <mergeCell ref="AL103:AL106"/>
    <mergeCell ref="AO103:AQ103"/>
    <mergeCell ref="AR103:AT103"/>
    <mergeCell ref="AF115:AF118"/>
    <mergeCell ref="AH115:AH118"/>
    <mergeCell ref="AI115:AI118"/>
    <mergeCell ref="AK115:AK118"/>
    <mergeCell ref="AL115:AL118"/>
    <mergeCell ref="AO115:AQ115"/>
    <mergeCell ref="A107:A110"/>
    <mergeCell ref="AE107:AE110"/>
    <mergeCell ref="AF107:AF110"/>
    <mergeCell ref="AH107:AH110"/>
    <mergeCell ref="AI107:AI110"/>
    <mergeCell ref="AK107:AK110"/>
    <mergeCell ref="AO93:AQ93"/>
    <mergeCell ref="AO102:AQ102"/>
    <mergeCell ref="AR102:AT102"/>
    <mergeCell ref="AU102:AW102"/>
    <mergeCell ref="AR98:AT98"/>
    <mergeCell ref="AU98:AW98"/>
    <mergeCell ref="A99:A102"/>
    <mergeCell ref="AE99:AE102"/>
    <mergeCell ref="AF99:AF102"/>
    <mergeCell ref="AH99:AH102"/>
    <mergeCell ref="AI99:AI102"/>
    <mergeCell ref="AK99:AK102"/>
    <mergeCell ref="AL99:AL102"/>
    <mergeCell ref="AO99:AQ99"/>
    <mergeCell ref="AR99:AT99"/>
    <mergeCell ref="AU99:AW99"/>
    <mergeCell ref="AO100:AQ100"/>
    <mergeCell ref="AR100:AT100"/>
    <mergeCell ref="AU100:AW100"/>
    <mergeCell ref="AO101:AQ101"/>
    <mergeCell ref="AR101:AT101"/>
    <mergeCell ref="AU101:AW101"/>
    <mergeCell ref="AU90:AW90"/>
    <mergeCell ref="AU94:AW94"/>
    <mergeCell ref="A91:A94"/>
    <mergeCell ref="AE91:AE94"/>
    <mergeCell ref="AF91:AF94"/>
    <mergeCell ref="AH91:AH94"/>
    <mergeCell ref="AI91:AI94"/>
    <mergeCell ref="AK91:AK94"/>
    <mergeCell ref="AL91:AL94"/>
    <mergeCell ref="AO91:AQ91"/>
    <mergeCell ref="A95:A98"/>
    <mergeCell ref="AE95:AE98"/>
    <mergeCell ref="AF95:AF98"/>
    <mergeCell ref="AH95:AH98"/>
    <mergeCell ref="AI95:AI98"/>
    <mergeCell ref="AK95:AK98"/>
    <mergeCell ref="AL95:AL98"/>
    <mergeCell ref="AO95:AQ95"/>
    <mergeCell ref="AR95:AT95"/>
    <mergeCell ref="AU95:AW95"/>
    <mergeCell ref="AO96:AQ96"/>
    <mergeCell ref="AR96:AT96"/>
    <mergeCell ref="AU96:AW96"/>
    <mergeCell ref="AO97:AQ97"/>
    <mergeCell ref="AR97:AT97"/>
    <mergeCell ref="AU97:AW97"/>
    <mergeCell ref="AO98:AQ98"/>
    <mergeCell ref="AR91:AT91"/>
    <mergeCell ref="AU91:AW91"/>
    <mergeCell ref="AO92:AQ92"/>
    <mergeCell ref="AR92:AT92"/>
    <mergeCell ref="AU92:AW92"/>
    <mergeCell ref="AU83:AW83"/>
    <mergeCell ref="AO84:AQ84"/>
    <mergeCell ref="AR84:AT84"/>
    <mergeCell ref="AU84:AW84"/>
    <mergeCell ref="AO85:AQ85"/>
    <mergeCell ref="AR85:AT85"/>
    <mergeCell ref="AU85:AW85"/>
    <mergeCell ref="AO86:AQ86"/>
    <mergeCell ref="AR86:AT86"/>
    <mergeCell ref="AU86:AW86"/>
    <mergeCell ref="AR93:AT93"/>
    <mergeCell ref="AU93:AW93"/>
    <mergeCell ref="AO94:AQ94"/>
    <mergeCell ref="AR94:AT94"/>
    <mergeCell ref="A87:A90"/>
    <mergeCell ref="AE87:AE90"/>
    <mergeCell ref="AF87:AF90"/>
    <mergeCell ref="AH87:AH90"/>
    <mergeCell ref="AI87:AI90"/>
    <mergeCell ref="AK87:AK90"/>
    <mergeCell ref="AL87:AL90"/>
    <mergeCell ref="AO87:AQ87"/>
    <mergeCell ref="AR87:AT87"/>
    <mergeCell ref="AU87:AW87"/>
    <mergeCell ref="AO88:AQ88"/>
    <mergeCell ref="AR88:AT88"/>
    <mergeCell ref="AU88:AW88"/>
    <mergeCell ref="AO89:AQ89"/>
    <mergeCell ref="AR89:AT89"/>
    <mergeCell ref="AU89:AW89"/>
    <mergeCell ref="AO90:AQ90"/>
    <mergeCell ref="AR90:AT90"/>
    <mergeCell ref="AU79:AW79"/>
    <mergeCell ref="AO80:AQ80"/>
    <mergeCell ref="AR80:AT80"/>
    <mergeCell ref="AU80:AW80"/>
    <mergeCell ref="AO81:AQ81"/>
    <mergeCell ref="AR81:AT81"/>
    <mergeCell ref="AU81:AW81"/>
    <mergeCell ref="AO82:AQ82"/>
    <mergeCell ref="AR82:AT82"/>
    <mergeCell ref="AU82:AW82"/>
    <mergeCell ref="A79:A82"/>
    <mergeCell ref="AE79:AE82"/>
    <mergeCell ref="AF79:AF82"/>
    <mergeCell ref="AH79:AH82"/>
    <mergeCell ref="AI79:AI82"/>
    <mergeCell ref="AK79:AK82"/>
    <mergeCell ref="AL79:AL82"/>
    <mergeCell ref="AO79:AQ79"/>
    <mergeCell ref="AR79:AT79"/>
    <mergeCell ref="A83:A86"/>
    <mergeCell ref="AE83:AE86"/>
    <mergeCell ref="AF83:AF86"/>
    <mergeCell ref="AH83:AH86"/>
    <mergeCell ref="AI83:AI86"/>
    <mergeCell ref="AK83:AK86"/>
    <mergeCell ref="AL83:AL86"/>
    <mergeCell ref="AO83:AQ83"/>
    <mergeCell ref="AR83:AT83"/>
    <mergeCell ref="AO78:AQ78"/>
    <mergeCell ref="AR78:AT78"/>
    <mergeCell ref="AU78:AW78"/>
    <mergeCell ref="AR74:AT74"/>
    <mergeCell ref="AU74:AW74"/>
    <mergeCell ref="A75:A78"/>
    <mergeCell ref="AE75:AE78"/>
    <mergeCell ref="AF75:AF78"/>
    <mergeCell ref="AH75:AH78"/>
    <mergeCell ref="AI75:AI78"/>
    <mergeCell ref="AK75:AK78"/>
    <mergeCell ref="AL75:AL78"/>
    <mergeCell ref="AO75:AQ75"/>
    <mergeCell ref="AR75:AT75"/>
    <mergeCell ref="AU75:AW75"/>
    <mergeCell ref="AO76:AQ76"/>
    <mergeCell ref="AR76:AT76"/>
    <mergeCell ref="AU76:AW76"/>
    <mergeCell ref="AO77:AQ77"/>
    <mergeCell ref="AR77:AT77"/>
    <mergeCell ref="AU77:AW77"/>
    <mergeCell ref="A71:A74"/>
    <mergeCell ref="AE71:AE74"/>
    <mergeCell ref="AF71:AF74"/>
    <mergeCell ref="AH71:AH74"/>
    <mergeCell ref="AI71:AI74"/>
    <mergeCell ref="AK71:AK74"/>
    <mergeCell ref="AL71:AL74"/>
    <mergeCell ref="AO71:AQ71"/>
    <mergeCell ref="AR71:AT71"/>
    <mergeCell ref="AU71:AW71"/>
    <mergeCell ref="AO72:AQ72"/>
    <mergeCell ref="AR72:AT72"/>
    <mergeCell ref="AU72:AW72"/>
    <mergeCell ref="AO73:AQ73"/>
    <mergeCell ref="AR73:AT73"/>
    <mergeCell ref="AU73:AW73"/>
    <mergeCell ref="AO74:AQ74"/>
    <mergeCell ref="AR69:AT69"/>
    <mergeCell ref="AU69:AW69"/>
    <mergeCell ref="AO70:AQ70"/>
    <mergeCell ref="AR70:AT70"/>
    <mergeCell ref="AU70:AW70"/>
    <mergeCell ref="AO67:AQ67"/>
    <mergeCell ref="A59:A62"/>
    <mergeCell ref="AE59:AE62"/>
    <mergeCell ref="AF59:AF62"/>
    <mergeCell ref="AH59:AH62"/>
    <mergeCell ref="AI59:AI62"/>
    <mergeCell ref="AK59:AK62"/>
    <mergeCell ref="AL59:AL62"/>
    <mergeCell ref="AO59:AQ59"/>
    <mergeCell ref="AR59:AT59"/>
    <mergeCell ref="AO69:AQ69"/>
    <mergeCell ref="A63:A66"/>
    <mergeCell ref="AE63:AE66"/>
    <mergeCell ref="AF63:AF66"/>
    <mergeCell ref="AH63:AH66"/>
    <mergeCell ref="AI63:AI66"/>
    <mergeCell ref="AK63:AK66"/>
    <mergeCell ref="AL63:AL66"/>
    <mergeCell ref="AO63:AQ63"/>
    <mergeCell ref="AR63:AT63"/>
    <mergeCell ref="AO64:AQ64"/>
    <mergeCell ref="AR64:AT64"/>
    <mergeCell ref="AO65:AQ65"/>
    <mergeCell ref="AR65:AT65"/>
    <mergeCell ref="AO66:AQ66"/>
    <mergeCell ref="A35:A38"/>
    <mergeCell ref="A39:A42"/>
    <mergeCell ref="AU59:AW59"/>
    <mergeCell ref="AO60:AQ60"/>
    <mergeCell ref="AR60:AT60"/>
    <mergeCell ref="AU60:AW60"/>
    <mergeCell ref="AO61:AQ61"/>
    <mergeCell ref="AR61:AT61"/>
    <mergeCell ref="AU61:AW61"/>
    <mergeCell ref="AO62:AQ62"/>
    <mergeCell ref="AR62:AT62"/>
    <mergeCell ref="AU62:AW62"/>
    <mergeCell ref="AR67:AT67"/>
    <mergeCell ref="AU67:AW67"/>
    <mergeCell ref="AO68:AQ68"/>
    <mergeCell ref="AR68:AT68"/>
    <mergeCell ref="AO58:AQ58"/>
    <mergeCell ref="AR58:AT58"/>
    <mergeCell ref="AU58:AW58"/>
    <mergeCell ref="AU68:AW68"/>
    <mergeCell ref="AU63:AW63"/>
    <mergeCell ref="AU64:AW64"/>
    <mergeCell ref="AU65:AW65"/>
    <mergeCell ref="AR66:AT66"/>
    <mergeCell ref="AU66:AW66"/>
    <mergeCell ref="A67:A70"/>
    <mergeCell ref="AE67:AE70"/>
    <mergeCell ref="AF67:AF70"/>
    <mergeCell ref="AH67:AH70"/>
    <mergeCell ref="AI67:AI70"/>
    <mergeCell ref="AK67:AK70"/>
    <mergeCell ref="AL67:AL70"/>
    <mergeCell ref="AO57:AQ57"/>
    <mergeCell ref="AR57:AT57"/>
    <mergeCell ref="AU57:AW57"/>
    <mergeCell ref="AR29:AT29"/>
    <mergeCell ref="AU29:AW29"/>
    <mergeCell ref="AR30:AT30"/>
    <mergeCell ref="AU30:AW30"/>
    <mergeCell ref="AR27:AT27"/>
    <mergeCell ref="AR51:AT51"/>
    <mergeCell ref="AU51:AW51"/>
    <mergeCell ref="AR52:AT52"/>
    <mergeCell ref="AU52:AW52"/>
    <mergeCell ref="AR45:AT45"/>
    <mergeCell ref="AR43:AT43"/>
    <mergeCell ref="AU43:AW43"/>
    <mergeCell ref="AR38:AT38"/>
    <mergeCell ref="AU38:AW38"/>
    <mergeCell ref="AR35:AT35"/>
    <mergeCell ref="AO47:AQ47"/>
    <mergeCell ref="AO43:AQ43"/>
    <mergeCell ref="AO44:AQ44"/>
    <mergeCell ref="AU34:AW34"/>
    <mergeCell ref="AR37:AT37"/>
    <mergeCell ref="AU37:AW37"/>
    <mergeCell ref="AO49:AQ49"/>
    <mergeCell ref="AO50:AQ50"/>
    <mergeCell ref="AU48:AW48"/>
    <mergeCell ref="AR53:AT53"/>
    <mergeCell ref="AO55:AQ55"/>
    <mergeCell ref="AR55:AT55"/>
    <mergeCell ref="AR49:AT49"/>
    <mergeCell ref="AR50:AT50"/>
    <mergeCell ref="A7:A10"/>
    <mergeCell ref="A11:A14"/>
    <mergeCell ref="AR7:AT7"/>
    <mergeCell ref="AU7:AW7"/>
    <mergeCell ref="AO14:AQ14"/>
    <mergeCell ref="AR8:AT8"/>
    <mergeCell ref="AU8:AW8"/>
    <mergeCell ref="AO3:AQ3"/>
    <mergeCell ref="AR3:AT3"/>
    <mergeCell ref="AU3:AW3"/>
    <mergeCell ref="AO4:AQ4"/>
    <mergeCell ref="AR4:AT4"/>
    <mergeCell ref="AU4:AW4"/>
    <mergeCell ref="AU6:AW6"/>
    <mergeCell ref="AR6:AT6"/>
    <mergeCell ref="AU55:AW55"/>
    <mergeCell ref="AO56:AQ56"/>
    <mergeCell ref="AR56:AT56"/>
    <mergeCell ref="AU56:AW56"/>
    <mergeCell ref="A55:A58"/>
    <mergeCell ref="AE55:AE58"/>
    <mergeCell ref="AF55:AF58"/>
    <mergeCell ref="AH55:AH58"/>
    <mergeCell ref="AI55:AI58"/>
    <mergeCell ref="AK55:AK58"/>
    <mergeCell ref="AL55:AL58"/>
    <mergeCell ref="AL51:AL54"/>
    <mergeCell ref="AL19:AL22"/>
    <mergeCell ref="AK23:AK26"/>
    <mergeCell ref="AL23:AL26"/>
    <mergeCell ref="AK27:AK30"/>
    <mergeCell ref="AL27:AL30"/>
    <mergeCell ref="AE19:AE22"/>
    <mergeCell ref="AE7:AE10"/>
    <mergeCell ref="AF7:AF10"/>
    <mergeCell ref="AF15:AF18"/>
    <mergeCell ref="AF31:AF34"/>
    <mergeCell ref="AU23:AW23"/>
    <mergeCell ref="AR24:AT24"/>
    <mergeCell ref="AU24:AW24"/>
    <mergeCell ref="AR20:AT20"/>
    <mergeCell ref="AU20:AW20"/>
    <mergeCell ref="AR25:AT25"/>
    <mergeCell ref="AU25:AW25"/>
    <mergeCell ref="AR26:AT26"/>
    <mergeCell ref="AU26:AW26"/>
    <mergeCell ref="AU27:AW27"/>
    <mergeCell ref="AR28:AT28"/>
    <mergeCell ref="AU28:AW28"/>
    <mergeCell ref="AR31:AT31"/>
    <mergeCell ref="AU31:AW31"/>
    <mergeCell ref="AR32:AT32"/>
    <mergeCell ref="AU32:AW32"/>
    <mergeCell ref="AK31:AK34"/>
    <mergeCell ref="AL31:AL34"/>
    <mergeCell ref="AO23:AQ23"/>
    <mergeCell ref="AO24:AQ24"/>
    <mergeCell ref="AO25:AQ25"/>
    <mergeCell ref="AF19:AF22"/>
    <mergeCell ref="AR23:AT23"/>
    <mergeCell ref="AL15:AL18"/>
    <mergeCell ref="AH39:AH42"/>
    <mergeCell ref="AI39:AI42"/>
    <mergeCell ref="AH43:AH46"/>
    <mergeCell ref="AI43:AI46"/>
    <mergeCell ref="AK7:AK10"/>
    <mergeCell ref="AK11:AK14"/>
    <mergeCell ref="AK15:AK18"/>
    <mergeCell ref="AK19:AK22"/>
    <mergeCell ref="AK39:AK42"/>
    <mergeCell ref="AH19:AH22"/>
    <mergeCell ref="AI19:AI22"/>
    <mergeCell ref="AH23:AH26"/>
    <mergeCell ref="AI23:AI26"/>
    <mergeCell ref="AH27:AH30"/>
    <mergeCell ref="AI27:AI30"/>
    <mergeCell ref="AH31:AH34"/>
    <mergeCell ref="AI31:AI34"/>
    <mergeCell ref="AH35:AH38"/>
    <mergeCell ref="AI35:AI38"/>
    <mergeCell ref="AL39:AL42"/>
    <mergeCell ref="AK43:AK46"/>
    <mergeCell ref="AL43:AL46"/>
    <mergeCell ref="AH15:AH18"/>
    <mergeCell ref="AI15:AI18"/>
    <mergeCell ref="AK35:AK38"/>
    <mergeCell ref="AL35:AL38"/>
    <mergeCell ref="A1:A2"/>
    <mergeCell ref="B1:B2"/>
    <mergeCell ref="AE3:AE6"/>
    <mergeCell ref="AF3:AF6"/>
    <mergeCell ref="D1:D2"/>
    <mergeCell ref="I1:I2"/>
    <mergeCell ref="L1:L2"/>
    <mergeCell ref="C1:C2"/>
    <mergeCell ref="Y1:Y2"/>
    <mergeCell ref="P1:P2"/>
    <mergeCell ref="N1:N2"/>
    <mergeCell ref="Q1:Q2"/>
    <mergeCell ref="R1:R2"/>
    <mergeCell ref="O1:O2"/>
    <mergeCell ref="S1:S2"/>
    <mergeCell ref="T1:T2"/>
    <mergeCell ref="U1:U2"/>
    <mergeCell ref="V1:V2"/>
    <mergeCell ref="W1:W2"/>
    <mergeCell ref="K1:K2"/>
    <mergeCell ref="F1:F2"/>
    <mergeCell ref="G1:G2"/>
    <mergeCell ref="H1:H2"/>
    <mergeCell ref="E1:E2"/>
    <mergeCell ref="J1:J2"/>
    <mergeCell ref="M1:M2"/>
    <mergeCell ref="X1:X2"/>
    <mergeCell ref="A3:A6"/>
    <mergeCell ref="AU1:AW1"/>
    <mergeCell ref="AX1:AX2"/>
    <mergeCell ref="BB1:BB2"/>
    <mergeCell ref="Z1:Z2"/>
    <mergeCell ref="AA1:AA2"/>
    <mergeCell ref="AB1:AB2"/>
    <mergeCell ref="AO1:AQ1"/>
    <mergeCell ref="AR1:AT1"/>
    <mergeCell ref="AN1:AN2"/>
    <mergeCell ref="AG1:AG2"/>
    <mergeCell ref="AE1:AE2"/>
    <mergeCell ref="AF1:AF2"/>
    <mergeCell ref="AL1:AL2"/>
    <mergeCell ref="AM1:AM2"/>
    <mergeCell ref="AC1:AC2"/>
    <mergeCell ref="AD1:AD2"/>
    <mergeCell ref="AH1:AH2"/>
    <mergeCell ref="AI1:AI2"/>
    <mergeCell ref="AJ1:AJ2"/>
    <mergeCell ref="AK1:AK2"/>
    <mergeCell ref="AY1:AY2"/>
    <mergeCell ref="AZ1:AZ2"/>
    <mergeCell ref="BA1:BA2"/>
    <mergeCell ref="AO6:AQ6"/>
    <mergeCell ref="AO7:AQ7"/>
    <mergeCell ref="AO8:AQ8"/>
    <mergeCell ref="AO5:AQ5"/>
    <mergeCell ref="AR5:AT5"/>
    <mergeCell ref="AU5:AW5"/>
    <mergeCell ref="AR14:AT14"/>
    <mergeCell ref="AU14:AW14"/>
    <mergeCell ref="AR13:AT13"/>
    <mergeCell ref="AU13:AW13"/>
    <mergeCell ref="AR11:AT11"/>
    <mergeCell ref="AU11:AW11"/>
    <mergeCell ref="AR12:AT12"/>
    <mergeCell ref="AU12:AW12"/>
    <mergeCell ref="AH3:AH6"/>
    <mergeCell ref="AK3:AK6"/>
    <mergeCell ref="AI3:AI6"/>
    <mergeCell ref="AL3:AL6"/>
    <mergeCell ref="AR9:AT9"/>
    <mergeCell ref="AU9:AW9"/>
    <mergeCell ref="AR10:AT10"/>
    <mergeCell ref="AU10:AW10"/>
    <mergeCell ref="AH7:AH10"/>
    <mergeCell ref="AI7:AI10"/>
    <mergeCell ref="AL7:AL10"/>
    <mergeCell ref="AO9:AQ9"/>
    <mergeCell ref="AO10:AQ10"/>
    <mergeCell ref="AU35:AW35"/>
    <mergeCell ref="AR36:AT36"/>
    <mergeCell ref="AU36:AW36"/>
    <mergeCell ref="AR39:AT39"/>
    <mergeCell ref="AU39:AW39"/>
    <mergeCell ref="AR40:AT40"/>
    <mergeCell ref="AU40:AW40"/>
    <mergeCell ref="AO37:AQ37"/>
    <mergeCell ref="AO38:AQ38"/>
    <mergeCell ref="AR41:AT41"/>
    <mergeCell ref="AU41:AW41"/>
    <mergeCell ref="AR42:AT42"/>
    <mergeCell ref="AU42:AW42"/>
    <mergeCell ref="AR33:AT33"/>
    <mergeCell ref="AU33:AW33"/>
    <mergeCell ref="AR34:AT34"/>
    <mergeCell ref="AE11:AE14"/>
    <mergeCell ref="AF11:AF14"/>
    <mergeCell ref="AL11:AL14"/>
    <mergeCell ref="AH11:AH14"/>
    <mergeCell ref="AI11:AI14"/>
    <mergeCell ref="AR15:AT15"/>
    <mergeCell ref="AU15:AW15"/>
    <mergeCell ref="AR16:AT16"/>
    <mergeCell ref="AU16:AW16"/>
    <mergeCell ref="AR18:AT18"/>
    <mergeCell ref="AU18:AW18"/>
    <mergeCell ref="AR17:AT17"/>
    <mergeCell ref="AO11:AQ11"/>
    <mergeCell ref="AO12:AQ12"/>
    <mergeCell ref="AO13:AQ13"/>
    <mergeCell ref="AE15:AE18"/>
    <mergeCell ref="AU17:AW17"/>
    <mergeCell ref="A15:A18"/>
    <mergeCell ref="A19:A22"/>
    <mergeCell ref="AR21:AT21"/>
    <mergeCell ref="AU21:AW21"/>
    <mergeCell ref="AR22:AT22"/>
    <mergeCell ref="AU22:AW22"/>
    <mergeCell ref="AR19:AT19"/>
    <mergeCell ref="AU19:AW19"/>
    <mergeCell ref="AO20:AQ20"/>
    <mergeCell ref="AO21:AQ21"/>
    <mergeCell ref="AO22:AQ22"/>
    <mergeCell ref="AO17:AQ17"/>
    <mergeCell ref="AU49:AW49"/>
    <mergeCell ref="A23:A26"/>
    <mergeCell ref="A27:A30"/>
    <mergeCell ref="A31:A34"/>
    <mergeCell ref="AE35:AE38"/>
    <mergeCell ref="AF35:AF38"/>
    <mergeCell ref="AE39:AE42"/>
    <mergeCell ref="AF39:AF42"/>
    <mergeCell ref="AE43:AE46"/>
    <mergeCell ref="AF43:AF46"/>
    <mergeCell ref="AE23:AE26"/>
    <mergeCell ref="AF23:AF26"/>
    <mergeCell ref="AE27:AE30"/>
    <mergeCell ref="AO42:AQ42"/>
    <mergeCell ref="AO39:AQ39"/>
    <mergeCell ref="AR44:AT44"/>
    <mergeCell ref="AU44:AW44"/>
    <mergeCell ref="AF27:AF30"/>
    <mergeCell ref="AE31:AE34"/>
    <mergeCell ref="AZ23:AZ26"/>
    <mergeCell ref="BA23:BA26"/>
    <mergeCell ref="AU50:AW50"/>
    <mergeCell ref="AR47:AT47"/>
    <mergeCell ref="AU47:AW47"/>
    <mergeCell ref="AR48:AT48"/>
    <mergeCell ref="A47:A50"/>
    <mergeCell ref="A51:A54"/>
    <mergeCell ref="AE47:AE50"/>
    <mergeCell ref="AF47:AF50"/>
    <mergeCell ref="AE51:AE54"/>
    <mergeCell ref="AF51:AF54"/>
    <mergeCell ref="AO54:AQ54"/>
    <mergeCell ref="AO51:AQ51"/>
    <mergeCell ref="AO52:AQ52"/>
    <mergeCell ref="AO53:AQ53"/>
    <mergeCell ref="AH47:AH50"/>
    <mergeCell ref="AI47:AI50"/>
    <mergeCell ref="AH51:AH54"/>
    <mergeCell ref="AI51:AI54"/>
    <mergeCell ref="AK47:AK50"/>
    <mergeCell ref="AL47:AL50"/>
    <mergeCell ref="AK51:AK54"/>
    <mergeCell ref="AO48:AQ48"/>
    <mergeCell ref="BA31:BA34"/>
    <mergeCell ref="AY35:AY38"/>
    <mergeCell ref="AZ35:AZ38"/>
    <mergeCell ref="BA35:BA38"/>
    <mergeCell ref="AU53:AW53"/>
    <mergeCell ref="AR54:AT54"/>
    <mergeCell ref="AU54:AW54"/>
    <mergeCell ref="A43:A46"/>
    <mergeCell ref="AY39:AY42"/>
    <mergeCell ref="AZ39:AZ42"/>
    <mergeCell ref="BA39:BA42"/>
    <mergeCell ref="AY43:AY46"/>
    <mergeCell ref="AZ43:AZ46"/>
    <mergeCell ref="BA43:BA46"/>
    <mergeCell ref="AY3:AY6"/>
    <mergeCell ref="AZ3:AZ6"/>
    <mergeCell ref="BA3:BA6"/>
    <mergeCell ref="AO45:AQ45"/>
    <mergeCell ref="AO46:AQ46"/>
    <mergeCell ref="AO15:AQ15"/>
    <mergeCell ref="AO16:AQ16"/>
    <mergeCell ref="AO31:AQ31"/>
    <mergeCell ref="AO32:AQ32"/>
    <mergeCell ref="AO33:AQ33"/>
    <mergeCell ref="AO35:AQ35"/>
    <mergeCell ref="AO36:AQ36"/>
    <mergeCell ref="AO18:AQ18"/>
    <mergeCell ref="AO19:AQ19"/>
    <mergeCell ref="AO27:AQ27"/>
    <mergeCell ref="AO28:AQ28"/>
    <mergeCell ref="AO29:AQ29"/>
    <mergeCell ref="AO30:AQ30"/>
    <mergeCell ref="AO26:AQ26"/>
    <mergeCell ref="AO34:AQ34"/>
    <mergeCell ref="AO40:AQ40"/>
    <mergeCell ref="AO41:AQ41"/>
    <mergeCell ref="AU45:AW45"/>
    <mergeCell ref="AR46:AT46"/>
    <mergeCell ref="AU46:AW46"/>
    <mergeCell ref="AY23:AY26"/>
  </mergeCells>
  <conditionalFormatting sqref="AE3:AF3 AY3 N9:N10 N3:O6 N15:N22 N163:O279">
    <cfRule type="containsText" dxfId="361" priority="272" operator="containsText" text="NO">
      <formula>NOT(ISERROR(SEARCH("NO",N3)))</formula>
    </cfRule>
  </conditionalFormatting>
  <conditionalFormatting sqref="N280:N1916">
    <cfRule type="containsText" dxfId="360" priority="266" operator="containsText" text="NO">
      <formula>NOT(ISERROR(SEARCH("NO",N280)))</formula>
    </cfRule>
  </conditionalFormatting>
  <conditionalFormatting sqref="O280:O1916">
    <cfRule type="containsText" dxfId="359" priority="265" operator="containsText" text="NO">
      <formula>NOT(ISERROR(SEARCH("NO",O280)))</formula>
    </cfRule>
  </conditionalFormatting>
  <conditionalFormatting sqref="M15:M19 M3:M10 M163:M279 M21:M22">
    <cfRule type="cellIs" dxfId="358" priority="264" operator="equal">
      <formula>"NO"</formula>
    </cfRule>
  </conditionalFormatting>
  <conditionalFormatting sqref="N12:N14">
    <cfRule type="containsText" dxfId="357" priority="246" operator="containsText" text="NO">
      <formula>NOT(ISERROR(SEARCH("NO",N12)))</formula>
    </cfRule>
  </conditionalFormatting>
  <conditionalFormatting sqref="AE7">
    <cfRule type="containsText" dxfId="356" priority="253" operator="containsText" text="NO">
      <formula>NOT(ISERROR(SEARCH("NO",AE7)))</formula>
    </cfRule>
  </conditionalFormatting>
  <conditionalFormatting sqref="AF7">
    <cfRule type="containsText" dxfId="355" priority="251" operator="containsText" text="NO">
      <formula>NOT(ISERROR(SEARCH("NO",AF7)))</formula>
    </cfRule>
  </conditionalFormatting>
  <conditionalFormatting sqref="M12:M14">
    <cfRule type="cellIs" dxfId="354" priority="245" operator="equal">
      <formula>"NO"</formula>
    </cfRule>
  </conditionalFormatting>
  <conditionalFormatting sqref="AE3:AM22 AG47:AM114 AE151:AM166">
    <cfRule type="cellIs" dxfId="353" priority="244" operator="equal">
      <formula>"NO CUMPLE"</formula>
    </cfRule>
  </conditionalFormatting>
  <conditionalFormatting sqref="AH3:AJ22 AH47:AJ114 AH151:AJ166">
    <cfRule type="cellIs" dxfId="352" priority="243" operator="equal">
      <formula>"NO CUMPLE"</formula>
    </cfRule>
  </conditionalFormatting>
  <conditionalFormatting sqref="AK3:AM22 AK47:AM114 AK151:AM166">
    <cfRule type="cellIs" dxfId="351" priority="242" operator="equal">
      <formula>"NO CUMPLE"</formula>
    </cfRule>
  </conditionalFormatting>
  <conditionalFormatting sqref="AZ3">
    <cfRule type="containsText" dxfId="350" priority="241" operator="containsText" text="NO">
      <formula>NOT(ISERROR(SEARCH("NO",AZ3)))</formula>
    </cfRule>
  </conditionalFormatting>
  <conditionalFormatting sqref="BA3">
    <cfRule type="containsText" dxfId="349" priority="240" operator="containsText" text="NO">
      <formula>NOT(ISERROR(SEARCH("NO",BA3)))</formula>
    </cfRule>
  </conditionalFormatting>
  <conditionalFormatting sqref="AX7">
    <cfRule type="containsText" dxfId="348" priority="236" operator="containsText" text="NO">
      <formula>NOT(ISERROR(SEARCH("NO",AX7)))</formula>
    </cfRule>
  </conditionalFormatting>
  <conditionalFormatting sqref="AY7">
    <cfRule type="containsText" dxfId="347" priority="231" operator="containsText" text="NO">
      <formula>NOT(ISERROR(SEARCH("NO",AY7)))</formula>
    </cfRule>
  </conditionalFormatting>
  <conditionalFormatting sqref="AZ7">
    <cfRule type="containsText" dxfId="346" priority="230" operator="containsText" text="NO">
      <formula>NOT(ISERROR(SEARCH("NO",AZ7)))</formula>
    </cfRule>
  </conditionalFormatting>
  <conditionalFormatting sqref="BA7">
    <cfRule type="containsText" dxfId="345" priority="229" operator="containsText" text="NO">
      <formula>NOT(ISERROR(SEARCH("NO",BA7)))</formula>
    </cfRule>
  </conditionalFormatting>
  <conditionalFormatting sqref="M11">
    <cfRule type="cellIs" dxfId="344" priority="228" operator="equal">
      <formula>"NO"</formula>
    </cfRule>
  </conditionalFormatting>
  <conditionalFormatting sqref="AY11">
    <cfRule type="containsText" dxfId="343" priority="224" operator="containsText" text="NO">
      <formula>NOT(ISERROR(SEARCH("NO",AY11)))</formula>
    </cfRule>
  </conditionalFormatting>
  <conditionalFormatting sqref="AZ11">
    <cfRule type="containsText" dxfId="342" priority="223" operator="containsText" text="NO">
      <formula>NOT(ISERROR(SEARCH("NO",AZ11)))</formula>
    </cfRule>
  </conditionalFormatting>
  <conditionalFormatting sqref="BA11">
    <cfRule type="containsText" dxfId="341" priority="222" operator="containsText" text="NO">
      <formula>NOT(ISERROR(SEARCH("NO",BA11)))</formula>
    </cfRule>
  </conditionalFormatting>
  <conditionalFormatting sqref="AY15">
    <cfRule type="containsText" dxfId="340" priority="221" operator="containsText" text="NO">
      <formula>NOT(ISERROR(SEARCH("NO",AY15)))</formula>
    </cfRule>
  </conditionalFormatting>
  <conditionalFormatting sqref="AZ15">
    <cfRule type="containsText" dxfId="339" priority="220" operator="containsText" text="NO">
      <formula>NOT(ISERROR(SEARCH("NO",AZ15)))</formula>
    </cfRule>
  </conditionalFormatting>
  <conditionalFormatting sqref="BA15">
    <cfRule type="containsText" dxfId="338" priority="219" operator="containsText" text="NO">
      <formula>NOT(ISERROR(SEARCH("NO",BA15)))</formula>
    </cfRule>
  </conditionalFormatting>
  <conditionalFormatting sqref="O7:O10">
    <cfRule type="containsText" dxfId="337" priority="218" operator="containsText" text="NO">
      <formula>NOT(ISERROR(SEARCH("NO",O7)))</formula>
    </cfRule>
  </conditionalFormatting>
  <conditionalFormatting sqref="O11:O13">
    <cfRule type="containsText" dxfId="336" priority="217" operator="containsText" text="NO">
      <formula>NOT(ISERROR(SEARCH("NO",O11)))</formula>
    </cfRule>
  </conditionalFormatting>
  <conditionalFormatting sqref="O15:O18">
    <cfRule type="containsText" dxfId="335" priority="216" operator="containsText" text="NO">
      <formula>NOT(ISERROR(SEARCH("NO",O15)))</formula>
    </cfRule>
  </conditionalFormatting>
  <conditionalFormatting sqref="O19:O22">
    <cfRule type="containsText" dxfId="334" priority="215" operator="containsText" text="NO">
      <formula>NOT(ISERROR(SEARCH("NO",O19)))</formula>
    </cfRule>
  </conditionalFormatting>
  <conditionalFormatting sqref="AE23:AF23 AX23:AY23 N23:O26">
    <cfRule type="containsText" dxfId="333" priority="209" operator="containsText" text="NO">
      <formula>NOT(ISERROR(SEARCH("NO",N23)))</formula>
    </cfRule>
  </conditionalFormatting>
  <conditionalFormatting sqref="M23:M26">
    <cfRule type="cellIs" dxfId="332" priority="207" operator="equal">
      <formula>"NO"</formula>
    </cfRule>
  </conditionalFormatting>
  <conditionalFormatting sqref="AE23:AM26">
    <cfRule type="cellIs" dxfId="331" priority="206" operator="equal">
      <formula>"NO CUMPLE"</formula>
    </cfRule>
  </conditionalFormatting>
  <conditionalFormatting sqref="AH23:AJ26">
    <cfRule type="cellIs" dxfId="330" priority="205" operator="equal">
      <formula>"NO CUMPLE"</formula>
    </cfRule>
  </conditionalFormatting>
  <conditionalFormatting sqref="AK23:AM26">
    <cfRule type="cellIs" dxfId="329" priority="204" operator="equal">
      <formula>"NO CUMPLE"</formula>
    </cfRule>
  </conditionalFormatting>
  <conditionalFormatting sqref="AZ23">
    <cfRule type="containsText" dxfId="328" priority="203" operator="containsText" text="NO">
      <formula>NOT(ISERROR(SEARCH("NO",AZ23)))</formula>
    </cfRule>
  </conditionalFormatting>
  <conditionalFormatting sqref="BA23">
    <cfRule type="containsText" dxfId="327" priority="202" operator="containsText" text="NO">
      <formula>NOT(ISERROR(SEARCH("NO",BA23)))</formula>
    </cfRule>
  </conditionalFormatting>
  <conditionalFormatting sqref="AY27 N27:O30">
    <cfRule type="containsText" dxfId="326" priority="201" operator="containsText" text="NO">
      <formula>NOT(ISERROR(SEARCH("NO",N27)))</formula>
    </cfRule>
  </conditionalFormatting>
  <conditionalFormatting sqref="M27:M30">
    <cfRule type="cellIs" dxfId="325" priority="199" operator="equal">
      <formula>"NO"</formula>
    </cfRule>
  </conditionalFormatting>
  <conditionalFormatting sqref="AE27">
    <cfRule type="containsText" dxfId="324" priority="198" operator="containsText" text="NO">
      <formula>NOT(ISERROR(SEARCH("NO",AE27)))</formula>
    </cfRule>
  </conditionalFormatting>
  <conditionalFormatting sqref="AF27">
    <cfRule type="containsText" dxfId="323" priority="197" operator="containsText" text="NO">
      <formula>NOT(ISERROR(SEARCH("NO",AF27)))</formula>
    </cfRule>
  </conditionalFormatting>
  <conditionalFormatting sqref="AE27:AM30">
    <cfRule type="cellIs" dxfId="322" priority="196" operator="equal">
      <formula>"NO CUMPLE"</formula>
    </cfRule>
  </conditionalFormatting>
  <conditionalFormatting sqref="AH27:AJ30">
    <cfRule type="cellIs" dxfId="321" priority="195" operator="equal">
      <formula>"NO CUMPLE"</formula>
    </cfRule>
  </conditionalFormatting>
  <conditionalFormatting sqref="AK27:AM30">
    <cfRule type="cellIs" dxfId="320" priority="194" operator="equal">
      <formula>"NO CUMPLE"</formula>
    </cfRule>
  </conditionalFormatting>
  <conditionalFormatting sqref="AZ27">
    <cfRule type="containsText" dxfId="319" priority="193" operator="containsText" text="NO">
      <formula>NOT(ISERROR(SEARCH("NO",AZ27)))</formula>
    </cfRule>
  </conditionalFormatting>
  <conditionalFormatting sqref="BA27">
    <cfRule type="containsText" dxfId="318" priority="192" operator="containsText" text="NO">
      <formula>NOT(ISERROR(SEARCH("NO",BA27)))</formula>
    </cfRule>
  </conditionalFormatting>
  <conditionalFormatting sqref="N39:O42 AY31 AY35 AY39 O31:O38 AY43 O43:O162">
    <cfRule type="containsText" dxfId="317" priority="191" operator="containsText" text="NO">
      <formula>NOT(ISERROR(SEARCH("NO",N31)))</formula>
    </cfRule>
  </conditionalFormatting>
  <conditionalFormatting sqref="M40:M42">
    <cfRule type="cellIs" dxfId="316" priority="189" operator="equal">
      <formula>"NO"</formula>
    </cfRule>
  </conditionalFormatting>
  <conditionalFormatting sqref="N31:N34">
    <cfRule type="containsText" dxfId="315" priority="186" operator="containsText" text="NO">
      <formula>NOT(ISERROR(SEARCH("NO",N31)))</formula>
    </cfRule>
  </conditionalFormatting>
  <conditionalFormatting sqref="M31:M34">
    <cfRule type="cellIs" dxfId="314" priority="185" operator="equal">
      <formula>"NO"</formula>
    </cfRule>
  </conditionalFormatting>
  <conditionalFormatting sqref="AE31:AM38 AG39:AM46 AE39:AF118">
    <cfRule type="cellIs" dxfId="313" priority="184" operator="equal">
      <formula>"NO CUMPLE"</formula>
    </cfRule>
  </conditionalFormatting>
  <conditionalFormatting sqref="AH31:AJ46">
    <cfRule type="cellIs" dxfId="312" priority="183" operator="equal">
      <formula>"NO CUMPLE"</formula>
    </cfRule>
  </conditionalFormatting>
  <conditionalFormatting sqref="AK31:AM46">
    <cfRule type="cellIs" dxfId="311" priority="182" operator="equal">
      <formula>"NO CUMPLE"</formula>
    </cfRule>
  </conditionalFormatting>
  <conditionalFormatting sqref="AZ31 AZ35 AZ39 AZ43">
    <cfRule type="containsText" dxfId="310" priority="181" operator="containsText" text="NO">
      <formula>NOT(ISERROR(SEARCH("NO",AZ31)))</formula>
    </cfRule>
  </conditionalFormatting>
  <conditionalFormatting sqref="BA31 BA35 BA39 BA43">
    <cfRule type="containsText" dxfId="309" priority="180" operator="containsText" text="NO">
      <formula>NOT(ISERROR(SEARCH("NO",BA31)))</formula>
    </cfRule>
  </conditionalFormatting>
  <conditionalFormatting sqref="N35:N38">
    <cfRule type="containsText" dxfId="308" priority="179" operator="containsText" text="NO">
      <formula>NOT(ISERROR(SEARCH("NO",N35)))</formula>
    </cfRule>
  </conditionalFormatting>
  <conditionalFormatting sqref="M35:M38">
    <cfRule type="cellIs" dxfId="307" priority="178" operator="equal">
      <formula>"NO"</formula>
    </cfRule>
  </conditionalFormatting>
  <conditionalFormatting sqref="N43:N46">
    <cfRule type="containsText" dxfId="306" priority="177" operator="containsText" text="NO">
      <formula>NOT(ISERROR(SEARCH("NO",N43)))</formula>
    </cfRule>
  </conditionalFormatting>
  <conditionalFormatting sqref="M43:M46">
    <cfRule type="cellIs" dxfId="305" priority="176" operator="equal">
      <formula>"NO"</formula>
    </cfRule>
  </conditionalFormatting>
  <conditionalFormatting sqref="M127 M115:M122 M131:M138">
    <cfRule type="cellIs" dxfId="304" priority="174" operator="equal">
      <formula>"NO"</formula>
    </cfRule>
  </conditionalFormatting>
  <conditionalFormatting sqref="M123:M126">
    <cfRule type="cellIs" dxfId="303" priority="173" operator="equal">
      <formula>"NO"</formula>
    </cfRule>
  </conditionalFormatting>
  <conditionalFormatting sqref="M128">
    <cfRule type="cellIs" dxfId="302" priority="172" operator="equal">
      <formula>"NO"</formula>
    </cfRule>
  </conditionalFormatting>
  <conditionalFormatting sqref="M130">
    <cfRule type="cellIs" dxfId="301" priority="171" operator="equal">
      <formula>"NO"</formula>
    </cfRule>
  </conditionalFormatting>
  <conditionalFormatting sqref="M129">
    <cfRule type="cellIs" dxfId="300" priority="170" operator="equal">
      <formula>"NO"</formula>
    </cfRule>
  </conditionalFormatting>
  <conditionalFormatting sqref="N127 N115:N122 N131:N138">
    <cfRule type="containsText" dxfId="299" priority="169" operator="containsText" text="NO">
      <formula>NOT(ISERROR(SEARCH("NO",N115)))</formula>
    </cfRule>
  </conditionalFormatting>
  <conditionalFormatting sqref="N123:N126">
    <cfRule type="containsText" dxfId="298" priority="168" operator="containsText" text="NO">
      <formula>NOT(ISERROR(SEARCH("NO",N123)))</formula>
    </cfRule>
  </conditionalFormatting>
  <conditionalFormatting sqref="N128">
    <cfRule type="containsText" dxfId="297" priority="167" operator="containsText" text="NO">
      <formula>NOT(ISERROR(SEARCH("NO",N128)))</formula>
    </cfRule>
  </conditionalFormatting>
  <conditionalFormatting sqref="N130">
    <cfRule type="containsText" dxfId="296" priority="166" operator="containsText" text="NO">
      <formula>NOT(ISERROR(SEARCH("NO",N130)))</formula>
    </cfRule>
  </conditionalFormatting>
  <conditionalFormatting sqref="N129">
    <cfRule type="containsText" dxfId="295" priority="165" operator="containsText" text="NO">
      <formula>NOT(ISERROR(SEARCH("NO",N129)))</formula>
    </cfRule>
  </conditionalFormatting>
  <conditionalFormatting sqref="AK127:AM150">
    <cfRule type="cellIs" dxfId="294" priority="124" operator="equal">
      <formula>"NO CUMPLE"</formula>
    </cfRule>
  </conditionalFormatting>
  <conditionalFormatting sqref="AX115:AY115">
    <cfRule type="containsText" dxfId="293" priority="164" operator="containsText" text="NO">
      <formula>NOT(ISERROR(SEARCH("NO",AX115)))</formula>
    </cfRule>
  </conditionalFormatting>
  <conditionalFormatting sqref="AE119">
    <cfRule type="containsText" dxfId="292" priority="162" operator="containsText" text="NO">
      <formula>NOT(ISERROR(SEARCH("NO",AE119)))</formula>
    </cfRule>
  </conditionalFormatting>
  <conditionalFormatting sqref="AF119">
    <cfRule type="containsText" dxfId="291" priority="161" operator="containsText" text="NO">
      <formula>NOT(ISERROR(SEARCH("NO",AF119)))</formula>
    </cfRule>
  </conditionalFormatting>
  <conditionalFormatting sqref="AE119:AM126 AG115:AM118">
    <cfRule type="cellIs" dxfId="290" priority="158" operator="equal">
      <formula>"NO CUMPLE"</formula>
    </cfRule>
  </conditionalFormatting>
  <conditionalFormatting sqref="AH115:AJ126">
    <cfRule type="cellIs" dxfId="289" priority="157" operator="equal">
      <formula>"NO CUMPLE"</formula>
    </cfRule>
  </conditionalFormatting>
  <conditionalFormatting sqref="AK115:AM126">
    <cfRule type="cellIs" dxfId="288" priority="156" operator="equal">
      <formula>"NO CUMPLE"</formula>
    </cfRule>
  </conditionalFormatting>
  <conditionalFormatting sqref="AZ115">
    <cfRule type="containsText" dxfId="287" priority="155" operator="containsText" text="NO">
      <formula>NOT(ISERROR(SEARCH("NO",AZ115)))</formula>
    </cfRule>
  </conditionalFormatting>
  <conditionalFormatting sqref="BA115">
    <cfRule type="containsText" dxfId="286" priority="154" operator="containsText" text="NO">
      <formula>NOT(ISERROR(SEARCH("NO",BA115)))</formula>
    </cfRule>
  </conditionalFormatting>
  <conditionalFormatting sqref="AX116">
    <cfRule type="containsText" dxfId="285" priority="153" operator="containsText" text="NO">
      <formula>NOT(ISERROR(SEARCH("NO",AX116)))</formula>
    </cfRule>
  </conditionalFormatting>
  <conditionalFormatting sqref="AY119">
    <cfRule type="containsText" dxfId="284" priority="152" operator="containsText" text="NO">
      <formula>NOT(ISERROR(SEARCH("NO",AY119)))</formula>
    </cfRule>
  </conditionalFormatting>
  <conditionalFormatting sqref="AZ119">
    <cfRule type="containsText" dxfId="283" priority="151" operator="containsText" text="NO">
      <formula>NOT(ISERROR(SEARCH("NO",AZ119)))</formula>
    </cfRule>
  </conditionalFormatting>
  <conditionalFormatting sqref="BA119">
    <cfRule type="containsText" dxfId="282" priority="150" operator="containsText" text="NO">
      <formula>NOT(ISERROR(SEARCH("NO",BA119)))</formula>
    </cfRule>
  </conditionalFormatting>
  <conditionalFormatting sqref="AY123">
    <cfRule type="containsText" dxfId="281" priority="147" operator="containsText" text="NO">
      <formula>NOT(ISERROR(SEARCH("NO",AY123)))</formula>
    </cfRule>
  </conditionalFormatting>
  <conditionalFormatting sqref="AZ123">
    <cfRule type="containsText" dxfId="280" priority="146" operator="containsText" text="NO">
      <formula>NOT(ISERROR(SEARCH("NO",AZ123)))</formula>
    </cfRule>
  </conditionalFormatting>
  <conditionalFormatting sqref="BA123">
    <cfRule type="containsText" dxfId="279" priority="145" operator="containsText" text="NO">
      <formula>NOT(ISERROR(SEARCH("NO",BA123)))</formula>
    </cfRule>
  </conditionalFormatting>
  <conditionalFormatting sqref="AY127">
    <cfRule type="containsText" dxfId="278" priority="144" operator="containsText" text="NO">
      <formula>NOT(ISERROR(SEARCH("NO",AY127)))</formula>
    </cfRule>
  </conditionalFormatting>
  <conditionalFormatting sqref="AZ127">
    <cfRule type="containsText" dxfId="277" priority="143" operator="containsText" text="NO">
      <formula>NOT(ISERROR(SEARCH("NO",AZ127)))</formula>
    </cfRule>
  </conditionalFormatting>
  <conditionalFormatting sqref="BA127">
    <cfRule type="containsText" dxfId="276" priority="142" operator="containsText" text="NO">
      <formula>NOT(ISERROR(SEARCH("NO",BA127)))</formula>
    </cfRule>
  </conditionalFormatting>
  <conditionalFormatting sqref="BA131">
    <cfRule type="containsText" dxfId="275" priority="135" operator="containsText" text="NO">
      <formula>NOT(ISERROR(SEARCH("NO",BA131)))</formula>
    </cfRule>
  </conditionalFormatting>
  <conditionalFormatting sqref="AY135">
    <cfRule type="containsText" dxfId="274" priority="139" operator="containsText" text="NO">
      <formula>NOT(ISERROR(SEARCH("NO",AY135)))</formula>
    </cfRule>
  </conditionalFormatting>
  <conditionalFormatting sqref="AZ135">
    <cfRule type="containsText" dxfId="273" priority="138" operator="containsText" text="NO">
      <formula>NOT(ISERROR(SEARCH("NO",AZ135)))</formula>
    </cfRule>
  </conditionalFormatting>
  <conditionalFormatting sqref="BA135">
    <cfRule type="containsText" dxfId="272" priority="137" operator="containsText" text="NO">
      <formula>NOT(ISERROR(SEARCH("NO",BA135)))</formula>
    </cfRule>
  </conditionalFormatting>
  <conditionalFormatting sqref="AY131">
    <cfRule type="containsText" dxfId="271" priority="134" operator="containsText" text="NO">
      <formula>NOT(ISERROR(SEARCH("NO",AY131)))</formula>
    </cfRule>
  </conditionalFormatting>
  <conditionalFormatting sqref="AZ131">
    <cfRule type="containsText" dxfId="270" priority="133" operator="containsText" text="NO">
      <formula>NOT(ISERROR(SEARCH("NO",AZ131)))</formula>
    </cfRule>
  </conditionalFormatting>
  <conditionalFormatting sqref="AE127:AF127">
    <cfRule type="containsText" dxfId="269" priority="132" operator="containsText" text="NO">
      <formula>NOT(ISERROR(SEARCH("NO",AE127)))</formula>
    </cfRule>
  </conditionalFormatting>
  <conditionalFormatting sqref="AE131">
    <cfRule type="containsText" dxfId="268" priority="130" operator="containsText" text="NO">
      <formula>NOT(ISERROR(SEARCH("NO",AE131)))</formula>
    </cfRule>
  </conditionalFormatting>
  <conditionalFormatting sqref="AF131">
    <cfRule type="containsText" dxfId="267" priority="129" operator="containsText" text="NO">
      <formula>NOT(ISERROR(SEARCH("NO",AF131)))</formula>
    </cfRule>
  </conditionalFormatting>
  <conditionalFormatting sqref="AE127:AM150">
    <cfRule type="cellIs" dxfId="266" priority="126" operator="equal">
      <formula>"NO CUMPLE"</formula>
    </cfRule>
  </conditionalFormatting>
  <conditionalFormatting sqref="AH127:AJ150">
    <cfRule type="cellIs" dxfId="265" priority="125" operator="equal">
      <formula>"NO CUMPLE"</formula>
    </cfRule>
  </conditionalFormatting>
  <conditionalFormatting sqref="N67:N70">
    <cfRule type="containsText" dxfId="264" priority="123" operator="containsText" text="NO">
      <formula>NOT(ISERROR(SEARCH("NO",N67)))</formula>
    </cfRule>
  </conditionalFormatting>
  <conditionalFormatting sqref="M67:M70">
    <cfRule type="cellIs" dxfId="263" priority="122" operator="equal">
      <formula>"NO"</formula>
    </cfRule>
  </conditionalFormatting>
  <conditionalFormatting sqref="N71:N74">
    <cfRule type="containsText" dxfId="262" priority="121" operator="containsText" text="NO">
      <formula>NOT(ISERROR(SEARCH("NO",N71)))</formula>
    </cfRule>
  </conditionalFormatting>
  <conditionalFormatting sqref="M71:M72 M74">
    <cfRule type="cellIs" dxfId="261" priority="120" operator="equal">
      <formula>"NO"</formula>
    </cfRule>
  </conditionalFormatting>
  <conditionalFormatting sqref="N75:N78">
    <cfRule type="containsText" dxfId="260" priority="119" operator="containsText" text="NO">
      <formula>NOT(ISERROR(SEARCH("NO",N75)))</formula>
    </cfRule>
  </conditionalFormatting>
  <conditionalFormatting sqref="M75:M78">
    <cfRule type="cellIs" dxfId="259" priority="118" operator="equal">
      <formula>"NO"</formula>
    </cfRule>
  </conditionalFormatting>
  <conditionalFormatting sqref="N87:N90">
    <cfRule type="containsText" dxfId="258" priority="113" operator="containsText" text="NO">
      <formula>NOT(ISERROR(SEARCH("NO",N87)))</formula>
    </cfRule>
  </conditionalFormatting>
  <conditionalFormatting sqref="M87:M90">
    <cfRule type="cellIs" dxfId="257" priority="112" operator="equal">
      <formula>"NO"</formula>
    </cfRule>
  </conditionalFormatting>
  <conditionalFormatting sqref="N79:N82">
    <cfRule type="containsText" dxfId="256" priority="117" operator="containsText" text="NO">
      <formula>NOT(ISERROR(SEARCH("NO",N79)))</formula>
    </cfRule>
  </conditionalFormatting>
  <conditionalFormatting sqref="M79:M81">
    <cfRule type="cellIs" dxfId="255" priority="116" operator="equal">
      <formula>"NO"</formula>
    </cfRule>
  </conditionalFormatting>
  <conditionalFormatting sqref="N83:N86">
    <cfRule type="containsText" dxfId="254" priority="115" operator="containsText" text="NO">
      <formula>NOT(ISERROR(SEARCH("NO",N83)))</formula>
    </cfRule>
  </conditionalFormatting>
  <conditionalFormatting sqref="M83:M86">
    <cfRule type="cellIs" dxfId="253" priority="114" operator="equal">
      <formula>"NO"</formula>
    </cfRule>
  </conditionalFormatting>
  <conditionalFormatting sqref="AX67">
    <cfRule type="containsText" dxfId="252" priority="109" operator="containsText" text="NO">
      <formula>NOT(ISERROR(SEARCH("NO",AX67)))</formula>
    </cfRule>
  </conditionalFormatting>
  <conditionalFormatting sqref="AX71">
    <cfRule type="containsText" dxfId="251" priority="107" operator="containsText" text="NO">
      <formula>NOT(ISERROR(SEARCH("NO",AX71)))</formula>
    </cfRule>
  </conditionalFormatting>
  <conditionalFormatting sqref="AY67 AY75 AY83">
    <cfRule type="containsText" dxfId="250" priority="105" operator="containsText" text="NO">
      <formula>NOT(ISERROR(SEARCH("NO",AY67)))</formula>
    </cfRule>
  </conditionalFormatting>
  <conditionalFormatting sqref="AZ67 AZ75 AZ83">
    <cfRule type="containsText" dxfId="249" priority="104" operator="containsText" text="NO">
      <formula>NOT(ISERROR(SEARCH("NO",AZ67)))</formula>
    </cfRule>
  </conditionalFormatting>
  <conditionalFormatting sqref="BA67 BA75 BA83">
    <cfRule type="containsText" dxfId="248" priority="103" operator="containsText" text="NO">
      <formula>NOT(ISERROR(SEARCH("NO",BA67)))</formula>
    </cfRule>
  </conditionalFormatting>
  <conditionalFormatting sqref="AX75">
    <cfRule type="containsText" dxfId="247" priority="102" operator="containsText" text="NO">
      <formula>NOT(ISERROR(SEARCH("NO",AX75)))</formula>
    </cfRule>
  </conditionalFormatting>
  <conditionalFormatting sqref="AX79">
    <cfRule type="containsText" dxfId="246" priority="100" operator="containsText" text="NO">
      <formula>NOT(ISERROR(SEARCH("NO",AX79)))</formula>
    </cfRule>
  </conditionalFormatting>
  <conditionalFormatting sqref="AX87">
    <cfRule type="containsText" dxfId="245" priority="96" operator="containsText" text="NO">
      <formula>NOT(ISERROR(SEARCH("NO",AX87)))</formula>
    </cfRule>
  </conditionalFormatting>
  <conditionalFormatting sqref="AX83">
    <cfRule type="containsText" dxfId="244" priority="98" operator="containsText" text="NO">
      <formula>NOT(ISERROR(SEARCH("NO",AX83)))</formula>
    </cfRule>
  </conditionalFormatting>
  <conditionalFormatting sqref="N59:N66 N47:N54">
    <cfRule type="containsText" dxfId="243" priority="94" operator="containsText" text="NO">
      <formula>NOT(ISERROR(SEARCH("NO",N47)))</formula>
    </cfRule>
  </conditionalFormatting>
  <conditionalFormatting sqref="M59:M66 M47:M52 M54">
    <cfRule type="cellIs" dxfId="242" priority="93" operator="equal">
      <formula>"NO"</formula>
    </cfRule>
  </conditionalFormatting>
  <conditionalFormatting sqref="N55:N58">
    <cfRule type="containsText" dxfId="241" priority="92" operator="containsText" text="NO">
      <formula>NOT(ISERROR(SEARCH("NO",N55)))</formula>
    </cfRule>
  </conditionalFormatting>
  <conditionalFormatting sqref="M55:M57">
    <cfRule type="cellIs" dxfId="240" priority="91" operator="equal">
      <formula>"NO"</formula>
    </cfRule>
  </conditionalFormatting>
  <conditionalFormatting sqref="AX47">
    <cfRule type="containsText" dxfId="239" priority="88" operator="containsText" text="NO">
      <formula>NOT(ISERROR(SEARCH("NO",AX47)))</formula>
    </cfRule>
  </conditionalFormatting>
  <conditionalFormatting sqref="AY47 AY51">
    <cfRule type="containsText" dxfId="238" priority="86" operator="containsText" text="NO">
      <formula>NOT(ISERROR(SEARCH("NO",AY47)))</formula>
    </cfRule>
  </conditionalFormatting>
  <conditionalFormatting sqref="AZ47 AZ51">
    <cfRule type="containsText" dxfId="237" priority="85" operator="containsText" text="NO">
      <formula>NOT(ISERROR(SEARCH("NO",AZ47)))</formula>
    </cfRule>
  </conditionalFormatting>
  <conditionalFormatting sqref="BA47 BA51">
    <cfRule type="containsText" dxfId="236" priority="84" operator="containsText" text="NO">
      <formula>NOT(ISERROR(SEARCH("NO",BA47)))</formula>
    </cfRule>
  </conditionalFormatting>
  <conditionalFormatting sqref="AY59">
    <cfRule type="containsText" dxfId="235" priority="77" operator="containsText" text="NO">
      <formula>NOT(ISERROR(SEARCH("NO",AY59)))</formula>
    </cfRule>
  </conditionalFormatting>
  <conditionalFormatting sqref="AZ59">
    <cfRule type="containsText" dxfId="234" priority="76" operator="containsText" text="NO">
      <formula>NOT(ISERROR(SEARCH("NO",AZ59)))</formula>
    </cfRule>
  </conditionalFormatting>
  <conditionalFormatting sqref="BA59">
    <cfRule type="containsText" dxfId="233" priority="75" operator="containsText" text="NO">
      <formula>NOT(ISERROR(SEARCH("NO",BA59)))</formula>
    </cfRule>
  </conditionalFormatting>
  <conditionalFormatting sqref="AY63">
    <cfRule type="containsText" dxfId="232" priority="74" operator="containsText" text="NO">
      <formula>NOT(ISERROR(SEARCH("NO",AY63)))</formula>
    </cfRule>
  </conditionalFormatting>
  <conditionalFormatting sqref="AZ63">
    <cfRule type="containsText" dxfId="231" priority="73" operator="containsText" text="NO">
      <formula>NOT(ISERROR(SEARCH("NO",AZ63)))</formula>
    </cfRule>
  </conditionalFormatting>
  <conditionalFormatting sqref="BA63">
    <cfRule type="containsText" dxfId="230" priority="72" operator="containsText" text="NO">
      <formula>NOT(ISERROR(SEARCH("NO",BA63)))</formula>
    </cfRule>
  </conditionalFormatting>
  <conditionalFormatting sqref="N91:N114">
    <cfRule type="containsText" dxfId="229" priority="71" operator="containsText" text="NO">
      <formula>NOT(ISERROR(SEARCH("NO",N91)))</formula>
    </cfRule>
  </conditionalFormatting>
  <conditionalFormatting sqref="M93:M106 M108:M109 M111:M114">
    <cfRule type="cellIs" dxfId="228" priority="70" operator="equal">
      <formula>"NO"</formula>
    </cfRule>
  </conditionalFormatting>
  <conditionalFormatting sqref="AX91 AX103 AX95 AX99 AX111 AX107">
    <cfRule type="containsText" dxfId="227" priority="65" operator="containsText" text="NO">
      <formula>NOT(ISERROR(SEARCH("NO",AX91)))</formula>
    </cfRule>
  </conditionalFormatting>
  <conditionalFormatting sqref="AY91">
    <cfRule type="containsText" dxfId="226" priority="63" operator="containsText" text="NO">
      <formula>NOT(ISERROR(SEARCH("NO",AY91)))</formula>
    </cfRule>
  </conditionalFormatting>
  <conditionalFormatting sqref="AZ91">
    <cfRule type="containsText" dxfId="225" priority="62" operator="containsText" text="NO">
      <formula>NOT(ISERROR(SEARCH("NO",AZ91)))</formula>
    </cfRule>
  </conditionalFormatting>
  <conditionalFormatting sqref="BA91">
    <cfRule type="containsText" dxfId="224" priority="61" operator="containsText" text="NO">
      <formula>NOT(ISERROR(SEARCH("NO",BA91)))</formula>
    </cfRule>
  </conditionalFormatting>
  <conditionalFormatting sqref="AY95">
    <cfRule type="containsText" dxfId="223" priority="60" operator="containsText" text="NO">
      <formula>NOT(ISERROR(SEARCH("NO",AY95)))</formula>
    </cfRule>
  </conditionalFormatting>
  <conditionalFormatting sqref="AZ95">
    <cfRule type="containsText" dxfId="222" priority="59" operator="containsText" text="NO">
      <formula>NOT(ISERROR(SEARCH("NO",AZ95)))</formula>
    </cfRule>
  </conditionalFormatting>
  <conditionalFormatting sqref="BA95">
    <cfRule type="containsText" dxfId="221" priority="58" operator="containsText" text="NO">
      <formula>NOT(ISERROR(SEARCH("NO",BA95)))</formula>
    </cfRule>
  </conditionalFormatting>
  <conditionalFormatting sqref="AY99">
    <cfRule type="containsText" dxfId="220" priority="57" operator="containsText" text="NO">
      <formula>NOT(ISERROR(SEARCH("NO",AY99)))</formula>
    </cfRule>
  </conditionalFormatting>
  <conditionalFormatting sqref="AZ99">
    <cfRule type="containsText" dxfId="219" priority="56" operator="containsText" text="NO">
      <formula>NOT(ISERROR(SEARCH("NO",AZ99)))</formula>
    </cfRule>
  </conditionalFormatting>
  <conditionalFormatting sqref="BA99">
    <cfRule type="containsText" dxfId="218" priority="55" operator="containsText" text="NO">
      <formula>NOT(ISERROR(SEARCH("NO",BA99)))</formula>
    </cfRule>
  </conditionalFormatting>
  <conditionalFormatting sqref="AY103">
    <cfRule type="containsText" dxfId="217" priority="54" operator="containsText" text="NO">
      <formula>NOT(ISERROR(SEARCH("NO",AY103)))</formula>
    </cfRule>
  </conditionalFormatting>
  <conditionalFormatting sqref="AZ103">
    <cfRule type="containsText" dxfId="216" priority="53" operator="containsText" text="NO">
      <formula>NOT(ISERROR(SEARCH("NO",AZ103)))</formula>
    </cfRule>
  </conditionalFormatting>
  <conditionalFormatting sqref="BA103">
    <cfRule type="containsText" dxfId="215" priority="52" operator="containsText" text="NO">
      <formula>NOT(ISERROR(SEARCH("NO",BA103)))</formula>
    </cfRule>
  </conditionalFormatting>
  <conditionalFormatting sqref="AY107">
    <cfRule type="containsText" dxfId="214" priority="51" operator="containsText" text="NO">
      <formula>NOT(ISERROR(SEARCH("NO",AY107)))</formula>
    </cfRule>
  </conditionalFormatting>
  <conditionalFormatting sqref="AZ107">
    <cfRule type="containsText" dxfId="213" priority="50" operator="containsText" text="NO">
      <formula>NOT(ISERROR(SEARCH("NO",AZ107)))</formula>
    </cfRule>
  </conditionalFormatting>
  <conditionalFormatting sqref="BA107">
    <cfRule type="containsText" dxfId="212" priority="49" operator="containsText" text="NO">
      <formula>NOT(ISERROR(SEARCH("NO",BA107)))</formula>
    </cfRule>
  </conditionalFormatting>
  <conditionalFormatting sqref="AY111">
    <cfRule type="containsText" dxfId="211" priority="48" operator="containsText" text="NO">
      <formula>NOT(ISERROR(SEARCH("NO",AY111)))</formula>
    </cfRule>
  </conditionalFormatting>
  <conditionalFormatting sqref="AZ111">
    <cfRule type="containsText" dxfId="210" priority="47" operator="containsText" text="NO">
      <formula>NOT(ISERROR(SEARCH("NO",AZ111)))</formula>
    </cfRule>
  </conditionalFormatting>
  <conditionalFormatting sqref="BA111">
    <cfRule type="containsText" dxfId="209" priority="46" operator="containsText" text="NO">
      <formula>NOT(ISERROR(SEARCH("NO",BA111)))</formula>
    </cfRule>
  </conditionalFormatting>
  <conditionalFormatting sqref="AY87">
    <cfRule type="containsText" dxfId="208" priority="45" operator="containsText" text="NO">
      <formula>NOT(ISERROR(SEARCH("NO",AY87)))</formula>
    </cfRule>
  </conditionalFormatting>
  <conditionalFormatting sqref="AZ87">
    <cfRule type="containsText" dxfId="207" priority="44" operator="containsText" text="NO">
      <formula>NOT(ISERROR(SEARCH("NO",AZ87)))</formula>
    </cfRule>
  </conditionalFormatting>
  <conditionalFormatting sqref="BA87">
    <cfRule type="containsText" dxfId="206" priority="43" operator="containsText" text="NO">
      <formula>NOT(ISERROR(SEARCH("NO",BA87)))</formula>
    </cfRule>
  </conditionalFormatting>
  <conditionalFormatting sqref="AZ159">
    <cfRule type="containsText" dxfId="205" priority="22" operator="containsText" text="NO">
      <formula>NOT(ISERROR(SEARCH("NO",AZ159)))</formula>
    </cfRule>
  </conditionalFormatting>
  <conditionalFormatting sqref="N139:N162">
    <cfRule type="containsText" dxfId="204" priority="42" operator="containsText" text="NO">
      <formula>NOT(ISERROR(SEARCH("NO",N139)))</formula>
    </cfRule>
  </conditionalFormatting>
  <conditionalFormatting sqref="M143:M161">
    <cfRule type="cellIs" dxfId="203" priority="41" operator="equal">
      <formula>"NO"</formula>
    </cfRule>
  </conditionalFormatting>
  <conditionalFormatting sqref="AX139:AX162">
    <cfRule type="containsText" dxfId="202" priority="40" operator="containsText" text="NO">
      <formula>NOT(ISERROR(SEARCH("NO",AX139)))</formula>
    </cfRule>
  </conditionalFormatting>
  <conditionalFormatting sqref="BA139">
    <cfRule type="containsText" dxfId="201" priority="39" operator="containsText" text="NO">
      <formula>NOT(ISERROR(SEARCH("NO",BA139)))</formula>
    </cfRule>
  </conditionalFormatting>
  <conditionalFormatting sqref="AY139">
    <cfRule type="containsText" dxfId="200" priority="38" operator="containsText" text="NO">
      <formula>NOT(ISERROR(SEARCH("NO",AY139)))</formula>
    </cfRule>
  </conditionalFormatting>
  <conditionalFormatting sqref="AZ139">
    <cfRule type="containsText" dxfId="199" priority="37" operator="containsText" text="NO">
      <formula>NOT(ISERROR(SEARCH("NO",AZ139)))</formula>
    </cfRule>
  </conditionalFormatting>
  <conditionalFormatting sqref="AY143">
    <cfRule type="containsText" dxfId="198" priority="36" operator="containsText" text="NO">
      <formula>NOT(ISERROR(SEARCH("NO",AY143)))</formula>
    </cfRule>
  </conditionalFormatting>
  <conditionalFormatting sqref="AZ143">
    <cfRule type="containsText" dxfId="197" priority="35" operator="containsText" text="NO">
      <formula>NOT(ISERROR(SEARCH("NO",AZ143)))</formula>
    </cfRule>
  </conditionalFormatting>
  <conditionalFormatting sqref="BA143">
    <cfRule type="containsText" dxfId="196" priority="34" operator="containsText" text="NO">
      <formula>NOT(ISERROR(SEARCH("NO",BA143)))</formula>
    </cfRule>
  </conditionalFormatting>
  <conditionalFormatting sqref="AY147">
    <cfRule type="containsText" dxfId="195" priority="33" operator="containsText" text="NO">
      <formula>NOT(ISERROR(SEARCH("NO",AY147)))</formula>
    </cfRule>
  </conditionalFormatting>
  <conditionalFormatting sqref="AZ147">
    <cfRule type="containsText" dxfId="194" priority="32" operator="containsText" text="NO">
      <formula>NOT(ISERROR(SEARCH("NO",AZ147)))</formula>
    </cfRule>
  </conditionalFormatting>
  <conditionalFormatting sqref="BA147">
    <cfRule type="containsText" dxfId="193" priority="31" operator="containsText" text="NO">
      <formula>NOT(ISERROR(SEARCH("NO",BA147)))</formula>
    </cfRule>
  </conditionalFormatting>
  <conditionalFormatting sqref="BA151">
    <cfRule type="containsText" dxfId="192" priority="30" operator="containsText" text="NO">
      <formula>NOT(ISERROR(SEARCH("NO",BA151)))</formula>
    </cfRule>
  </conditionalFormatting>
  <conditionalFormatting sqref="AY151">
    <cfRule type="containsText" dxfId="191" priority="29" operator="containsText" text="NO">
      <formula>NOT(ISERROR(SEARCH("NO",AY151)))</formula>
    </cfRule>
  </conditionalFormatting>
  <conditionalFormatting sqref="AZ151">
    <cfRule type="containsText" dxfId="190" priority="28" operator="containsText" text="NO">
      <formula>NOT(ISERROR(SEARCH("NO",AZ151)))</formula>
    </cfRule>
  </conditionalFormatting>
  <conditionalFormatting sqref="AY155">
    <cfRule type="containsText" dxfId="189" priority="27" operator="containsText" text="NO">
      <formula>NOT(ISERROR(SEARCH("NO",AY155)))</formula>
    </cfRule>
  </conditionalFormatting>
  <conditionalFormatting sqref="AZ155">
    <cfRule type="containsText" dxfId="188" priority="26" operator="containsText" text="NO">
      <formula>NOT(ISERROR(SEARCH("NO",AZ155)))</formula>
    </cfRule>
  </conditionalFormatting>
  <conditionalFormatting sqref="BA155">
    <cfRule type="containsText" dxfId="187" priority="25" operator="containsText" text="NO">
      <formula>NOT(ISERROR(SEARCH("NO",BA155)))</formula>
    </cfRule>
  </conditionalFormatting>
  <conditionalFormatting sqref="BA159">
    <cfRule type="containsText" dxfId="186" priority="24" operator="containsText" text="NO">
      <formula>NOT(ISERROR(SEARCH("NO",BA159)))</formula>
    </cfRule>
  </conditionalFormatting>
  <conditionalFormatting sqref="AY159">
    <cfRule type="containsText" dxfId="185" priority="23" operator="containsText" text="NO">
      <formula>NOT(ISERROR(SEARCH("NO",AY159)))</formula>
    </cfRule>
  </conditionalFormatting>
  <conditionalFormatting sqref="M139">
    <cfRule type="containsText" dxfId="184" priority="21" operator="containsText" text="NO">
      <formula>NOT(ISERROR(SEARCH("NO",M139)))</formula>
    </cfRule>
  </conditionalFormatting>
  <conditionalFormatting sqref="M140">
    <cfRule type="containsText" dxfId="183" priority="20" operator="containsText" text="NO">
      <formula>NOT(ISERROR(SEARCH("NO",M140)))</formula>
    </cfRule>
  </conditionalFormatting>
  <conditionalFormatting sqref="M141:M142">
    <cfRule type="containsText" dxfId="182" priority="19" operator="containsText" text="NO">
      <formula>NOT(ISERROR(SEARCH("NO",M141)))</formula>
    </cfRule>
  </conditionalFormatting>
  <conditionalFormatting sqref="M162">
    <cfRule type="containsText" dxfId="181" priority="18" operator="containsText" text="NO">
      <formula>NOT(ISERROR(SEARCH("NO",M162)))</formula>
    </cfRule>
  </conditionalFormatting>
  <conditionalFormatting sqref="AY55">
    <cfRule type="containsText" dxfId="180" priority="17" operator="containsText" text="NO">
      <formula>NOT(ISERROR(SEARCH("NO",AY55)))</formula>
    </cfRule>
  </conditionalFormatting>
  <conditionalFormatting sqref="AZ55">
    <cfRule type="containsText" dxfId="179" priority="16" operator="containsText" text="NO">
      <formula>NOT(ISERROR(SEARCH("NO",AZ55)))</formula>
    </cfRule>
  </conditionalFormatting>
  <conditionalFormatting sqref="BA55">
    <cfRule type="containsText" dxfId="178" priority="15" operator="containsText" text="NO">
      <formula>NOT(ISERROR(SEARCH("NO",BA55)))</formula>
    </cfRule>
  </conditionalFormatting>
  <conditionalFormatting sqref="M20">
    <cfRule type="containsText" dxfId="177" priority="14" operator="containsText" text="NO">
      <formula>NOT(ISERROR(SEARCH("NO",M20)))</formula>
    </cfRule>
  </conditionalFormatting>
  <conditionalFormatting sqref="AY19">
    <cfRule type="containsText" dxfId="176" priority="13" operator="containsText" text="NO">
      <formula>NOT(ISERROR(SEARCH("NO",AY19)))</formula>
    </cfRule>
  </conditionalFormatting>
  <conditionalFormatting sqref="AZ19">
    <cfRule type="containsText" dxfId="175" priority="12" operator="containsText" text="NO">
      <formula>NOT(ISERROR(SEARCH("NO",AZ19)))</formula>
    </cfRule>
  </conditionalFormatting>
  <conditionalFormatting sqref="BA19">
    <cfRule type="containsText" dxfId="174" priority="11" operator="containsText" text="NO">
      <formula>NOT(ISERROR(SEARCH("NO",BA19)))</formula>
    </cfRule>
  </conditionalFormatting>
  <conditionalFormatting sqref="M39">
    <cfRule type="cellIs" dxfId="173" priority="10" operator="equal">
      <formula>"NO"</formula>
    </cfRule>
  </conditionalFormatting>
  <conditionalFormatting sqref="M73">
    <cfRule type="cellIs" dxfId="172" priority="9" operator="equal">
      <formula>"NO"</formula>
    </cfRule>
  </conditionalFormatting>
  <conditionalFormatting sqref="AY71">
    <cfRule type="containsText" dxfId="171" priority="8" operator="containsText" text="NO">
      <formula>NOT(ISERROR(SEARCH("NO",AY71)))</formula>
    </cfRule>
  </conditionalFormatting>
  <conditionalFormatting sqref="AZ71">
    <cfRule type="containsText" dxfId="170" priority="7" operator="containsText" text="NO">
      <formula>NOT(ISERROR(SEARCH("NO",AZ71)))</formula>
    </cfRule>
  </conditionalFormatting>
  <conditionalFormatting sqref="BA71">
    <cfRule type="containsText" dxfId="169" priority="6" operator="containsText" text="NO">
      <formula>NOT(ISERROR(SEARCH("NO",BA71)))</formula>
    </cfRule>
  </conditionalFormatting>
  <conditionalFormatting sqref="M82">
    <cfRule type="cellIs" dxfId="168" priority="5" operator="equal">
      <formula>"NO"</formula>
    </cfRule>
  </conditionalFormatting>
  <conditionalFormatting sqref="AY79">
    <cfRule type="containsText" dxfId="167" priority="4" operator="containsText" text="NO">
      <formula>NOT(ISERROR(SEARCH("NO",AY79)))</formula>
    </cfRule>
  </conditionalFormatting>
  <conditionalFormatting sqref="AZ79">
    <cfRule type="containsText" dxfId="166" priority="3" operator="containsText" text="NO">
      <formula>NOT(ISERROR(SEARCH("NO",AZ79)))</formula>
    </cfRule>
  </conditionalFormatting>
  <conditionalFormatting sqref="BA79">
    <cfRule type="containsText" dxfId="165" priority="2" operator="containsText" text="NO">
      <formula>NOT(ISERROR(SEARCH("NO",BA79)))</formula>
    </cfRule>
  </conditionalFormatting>
  <conditionalFormatting sqref="O14">
    <cfRule type="containsText" dxfId="164" priority="1" operator="containsText" text="NO">
      <formula>NOT(ISERROR(SEARCH("NO",O14)))</formula>
    </cfRule>
  </conditionalFormatting>
  <dataValidations count="4">
    <dataValidation type="list" allowBlank="1" showInputMessage="1" showErrorMessage="1" sqref="N9:N10 AO4:AX6 AR9:AX11 N3:O6 N12:N22 O7:O22 AO23:AQ26 AO47:AQ50 N23:O1048576 AR115:AX138 AO115:AQ118 AO129:AQ134 AO67:AX72 AO75:AX114 AR13:AX66">
      <formula1>$BD$1:$BE$1</formula1>
    </dataValidation>
    <dataValidation type="list" allowBlank="1" showInputMessage="1" showErrorMessage="1" sqref="AY3:BA162">
      <formula1>$BD$2:$BE$2</formula1>
    </dataValidation>
    <dataValidation type="list" allowBlank="1" showInputMessage="1" showErrorMessage="1" sqref="AR3:AX3 N7:N8">
      <formula1>$AO$1:$AP$1</formula1>
    </dataValidation>
    <dataValidation type="list" allowBlank="1" showInputMessage="1" showErrorMessage="1" sqref="AO7:AX8 AO12:AX12">
      <formula1>$AN$1:$AO$1</formula1>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sheetPr codeName="Hoja4">
    <tabColor theme="6" tint="-0.499984740745262"/>
  </sheetPr>
  <dimension ref="A1:AU282"/>
  <sheetViews>
    <sheetView zoomScale="60" zoomScaleNormal="60" zoomScalePageLayoutView="75" workbookViewId="0">
      <pane xSplit="1" ySplit="2" topLeftCell="B112" activePane="bottomRight" state="frozen"/>
      <selection pane="topRight" activeCell="B1" sqref="B1"/>
      <selection pane="bottomLeft" activeCell="A3" sqref="A3"/>
      <selection pane="bottomRight" activeCell="AJ119" sqref="AJ119:AJ122"/>
    </sheetView>
  </sheetViews>
  <sheetFormatPr baseColWidth="10" defaultColWidth="10.875" defaultRowHeight="15.75"/>
  <cols>
    <col min="1" max="1" width="10.875" style="31" bestFit="1" customWidth="1"/>
    <col min="2" max="2" width="8.875" style="31" customWidth="1"/>
    <col min="3" max="3" width="10.75" style="179" customWidth="1"/>
    <col min="4" max="4" width="25.5" style="261" customWidth="1"/>
    <col min="5" max="7" width="13.875" style="261" customWidth="1"/>
    <col min="8" max="10" width="17.5" style="261" customWidth="1"/>
    <col min="11" max="11" width="66.125" style="477" customWidth="1"/>
    <col min="12" max="12" width="21.25" style="291" customWidth="1"/>
    <col min="13" max="14" width="18.5" style="33" customWidth="1"/>
    <col min="15" max="15" width="58.125" style="33" customWidth="1"/>
    <col min="16" max="17" width="18.875" style="33" customWidth="1"/>
    <col min="18" max="18" width="15.75" style="34" customWidth="1"/>
    <col min="19" max="19" width="10.625" style="35" customWidth="1"/>
    <col min="20" max="20" width="12.5" style="36" customWidth="1"/>
    <col min="21" max="21" width="11" style="37" customWidth="1"/>
    <col min="22" max="22" width="11" style="21" customWidth="1"/>
    <col min="23" max="23" width="18.5" style="487" customWidth="1"/>
    <col min="24" max="24" width="8.75" style="38" customWidth="1"/>
    <col min="25" max="25" width="9.5" style="21" bestFit="1" customWidth="1"/>
    <col min="26" max="26" width="15.125" style="21" customWidth="1"/>
    <col min="27" max="27" width="12.5" style="21" customWidth="1"/>
    <col min="28" max="28" width="18" style="700" customWidth="1"/>
    <col min="29" max="29" width="15.5" style="21" customWidth="1"/>
    <col min="30" max="31" width="18.375" style="30" customWidth="1"/>
    <col min="32" max="32" width="18.375" style="428" customWidth="1"/>
    <col min="33" max="33" width="19.5" style="422" customWidth="1"/>
    <col min="34" max="41" width="19.5" style="13" customWidth="1"/>
    <col min="42" max="42" width="91.375" style="32" customWidth="1"/>
    <col min="43" max="43" width="15.25" style="302" customWidth="1"/>
    <col min="44" max="44" width="10.875" style="281"/>
    <col min="45" max="45" width="25.25" style="281" customWidth="1"/>
    <col min="46" max="47" width="19.125" style="281" bestFit="1" customWidth="1"/>
    <col min="48" max="16384" width="10.875" style="281"/>
  </cols>
  <sheetData>
    <row r="1" spans="1:44" s="279" customFormat="1" ht="15" customHeight="1">
      <c r="A1" s="922" t="s">
        <v>144</v>
      </c>
      <c r="B1" s="922" t="s">
        <v>145</v>
      </c>
      <c r="C1" s="922" t="s">
        <v>146</v>
      </c>
      <c r="D1" s="922" t="s">
        <v>147</v>
      </c>
      <c r="E1" s="929" t="s">
        <v>149</v>
      </c>
      <c r="F1" s="929" t="s">
        <v>150</v>
      </c>
      <c r="G1" s="929" t="s">
        <v>151</v>
      </c>
      <c r="H1" s="922" t="s">
        <v>152</v>
      </c>
      <c r="I1" s="929" t="s">
        <v>153</v>
      </c>
      <c r="J1" s="929" t="s">
        <v>154</v>
      </c>
      <c r="K1" s="923" t="s">
        <v>155</v>
      </c>
      <c r="L1" s="1004" t="s">
        <v>156</v>
      </c>
      <c r="M1" s="948" t="s">
        <v>500</v>
      </c>
      <c r="N1" s="948" t="s">
        <v>501</v>
      </c>
      <c r="O1" s="995" t="s">
        <v>502</v>
      </c>
      <c r="P1" s="948" t="s">
        <v>158</v>
      </c>
      <c r="Q1" s="948" t="s">
        <v>503</v>
      </c>
      <c r="R1" s="949" t="s">
        <v>159</v>
      </c>
      <c r="S1" s="953" t="s">
        <v>160</v>
      </c>
      <c r="T1" s="953" t="s">
        <v>161</v>
      </c>
      <c r="U1" s="955" t="s">
        <v>162</v>
      </c>
      <c r="V1" s="922" t="s">
        <v>504</v>
      </c>
      <c r="W1" s="993" t="s">
        <v>164</v>
      </c>
      <c r="X1" s="922" t="s">
        <v>165</v>
      </c>
      <c r="Y1" s="947" t="s">
        <v>166</v>
      </c>
      <c r="Z1" s="947" t="s">
        <v>167</v>
      </c>
      <c r="AA1" s="947" t="s">
        <v>168</v>
      </c>
      <c r="AB1" s="991" t="s">
        <v>169</v>
      </c>
      <c r="AC1" s="922" t="s">
        <v>170</v>
      </c>
      <c r="AD1" s="930" t="s">
        <v>171</v>
      </c>
      <c r="AE1" s="938" t="s">
        <v>172</v>
      </c>
      <c r="AF1" s="1002" t="s">
        <v>173</v>
      </c>
      <c r="AG1" s="989" t="s">
        <v>505</v>
      </c>
      <c r="AH1" s="938" t="s">
        <v>506</v>
      </c>
      <c r="AI1" s="940" t="s">
        <v>507</v>
      </c>
      <c r="AJ1" s="997" t="s">
        <v>15</v>
      </c>
      <c r="AK1" s="998"/>
      <c r="AL1" s="999" t="s">
        <v>16</v>
      </c>
      <c r="AM1" s="1000"/>
      <c r="AN1" s="987" t="s">
        <v>17</v>
      </c>
      <c r="AO1" s="988"/>
      <c r="AP1" s="925" t="s">
        <v>191</v>
      </c>
      <c r="AQ1" s="278"/>
    </row>
    <row r="2" spans="1:44" s="279" customFormat="1" ht="113.25" customHeight="1" thickBot="1">
      <c r="A2" s="929"/>
      <c r="B2" s="929"/>
      <c r="C2" s="929"/>
      <c r="D2" s="929"/>
      <c r="E2" s="946"/>
      <c r="F2" s="946"/>
      <c r="G2" s="946"/>
      <c r="H2" s="922"/>
      <c r="I2" s="1001"/>
      <c r="J2" s="1001"/>
      <c r="K2" s="924"/>
      <c r="L2" s="1005"/>
      <c r="M2" s="994"/>
      <c r="N2" s="994"/>
      <c r="O2" s="996"/>
      <c r="P2" s="994"/>
      <c r="Q2" s="994"/>
      <c r="R2" s="950"/>
      <c r="S2" s="954"/>
      <c r="T2" s="954"/>
      <c r="U2" s="956"/>
      <c r="V2" s="929"/>
      <c r="W2" s="957"/>
      <c r="X2" s="929"/>
      <c r="Y2" s="948"/>
      <c r="Z2" s="948"/>
      <c r="AA2" s="948"/>
      <c r="AB2" s="992"/>
      <c r="AC2" s="929"/>
      <c r="AD2" s="931"/>
      <c r="AE2" s="939"/>
      <c r="AF2" s="1003"/>
      <c r="AG2" s="990"/>
      <c r="AH2" s="939"/>
      <c r="AI2" s="941"/>
      <c r="AJ2" s="515" t="s">
        <v>508</v>
      </c>
      <c r="AK2" s="515" t="s">
        <v>509</v>
      </c>
      <c r="AL2" s="516" t="s">
        <v>508</v>
      </c>
      <c r="AM2" s="516" t="s">
        <v>509</v>
      </c>
      <c r="AN2" s="517" t="s">
        <v>508</v>
      </c>
      <c r="AO2" s="517" t="s">
        <v>509</v>
      </c>
      <c r="AP2" s="926"/>
      <c r="AQ2" s="278"/>
    </row>
    <row r="3" spans="1:44" s="280" customFormat="1" ht="96">
      <c r="A3" s="981" t="s">
        <v>18</v>
      </c>
      <c r="B3" s="48" t="s">
        <v>199</v>
      </c>
      <c r="C3" s="49">
        <v>5</v>
      </c>
      <c r="D3" s="407" t="str">
        <f>+IFERROR(INDEX(DESEMPATE!$D$3:$D$80,MATCH('EXP ESPEC.'!B3,DESEMPATE!$C$3:$C$80,0)),"")</f>
        <v>3B PROYECTOS S.A.A</v>
      </c>
      <c r="E3" s="456" t="s">
        <v>20</v>
      </c>
      <c r="F3" s="456" t="s">
        <v>20</v>
      </c>
      <c r="G3" s="456" t="s">
        <v>20</v>
      </c>
      <c r="H3" s="459" t="s">
        <v>409</v>
      </c>
      <c r="I3" s="459" t="s">
        <v>201</v>
      </c>
      <c r="J3" s="466" t="s">
        <v>510</v>
      </c>
      <c r="K3" s="468" t="s">
        <v>511</v>
      </c>
      <c r="L3" s="24" t="s">
        <v>20</v>
      </c>
      <c r="M3" s="24" t="s">
        <v>20</v>
      </c>
      <c r="N3" s="644" t="s">
        <v>192</v>
      </c>
      <c r="O3" s="644" t="s">
        <v>20</v>
      </c>
      <c r="P3" s="518" t="str">
        <f t="shared" ref="P3:P23" si="0">IF(S3&gt;DATE(1990,1,1),"SI","NO")</f>
        <v>SI</v>
      </c>
      <c r="Q3" s="969" t="s">
        <v>192</v>
      </c>
      <c r="R3" s="464">
        <v>0.83499999999999996</v>
      </c>
      <c r="S3" s="449">
        <v>38337</v>
      </c>
      <c r="T3" s="449">
        <v>41440</v>
      </c>
      <c r="U3" s="450">
        <v>2013</v>
      </c>
      <c r="V3" s="451">
        <v>589500</v>
      </c>
      <c r="W3" s="478">
        <v>9865877743</v>
      </c>
      <c r="X3" s="457" t="s">
        <v>204</v>
      </c>
      <c r="Y3" s="48" t="str">
        <f>IF(X3="","",IF(X3="COP","N/A",IF(X3="EUR",VLOOKUP(T3,'SH EURO'!$A$6:$B$6338,2,FALSE),"REVISAR")))</f>
        <v>N/A</v>
      </c>
      <c r="Z3" s="57" t="str">
        <f>IF(W3="","",IF(Y3="N/A","N/A",W3*Y3))</f>
        <v>N/A</v>
      </c>
      <c r="AA3" s="58">
        <f>IF(X3="","",IF(X3="COP",1,IF(Y3&lt;&gt;"N/A",VLOOKUP(T3,'SH TRM'!$A$9:$B$8912,2,FALSE),"REVISAR")))</f>
        <v>1</v>
      </c>
      <c r="AB3" s="695">
        <f>IF(AA3&lt;&gt;"",IF(X3&lt;&gt;"COP",Z3*AA3,W3),"")</f>
        <v>9865877743</v>
      </c>
      <c r="AC3" s="59">
        <f>+IFERROR(AB3/V3,"")</f>
        <v>16736.009742154369</v>
      </c>
      <c r="AD3" s="59">
        <f>IF(OR(L3="",L3="NO"),"",IF(E3="SI",IFERROR(AC3*R3,""),""))</f>
        <v>13974.568134698897</v>
      </c>
      <c r="AE3" s="378">
        <f>IF(OR(L3="",L3="NO"),"",IF(F3="SI",IFERROR(AC3*R3,""),""))</f>
        <v>13974.568134698897</v>
      </c>
      <c r="AF3" s="423">
        <f>IF(OR(L3="",L3="NO"),"",IF(G3="SI",IFERROR(AC3*R3,""),""))</f>
        <v>13974.568134698897</v>
      </c>
      <c r="AG3" s="419" t="str">
        <f>+IF(AD3="","",IF(AD3&gt;=CM005EEM1,"CUMPLE","NO CUMPLE"))</f>
        <v>CUMPLE</v>
      </c>
      <c r="AH3" s="292" t="str">
        <f>+IF(AE3="","",IF(AE3&gt;=CM005EEM2,"CUMPLE","NO CUMPLE"))</f>
        <v>CUMPLE</v>
      </c>
      <c r="AI3" s="292" t="str">
        <f>+IF(AF3="","",IF(AF3&gt;=CM005EEM3,"CUMPLE","NO CUMPLE"))</f>
        <v>CUMPLE</v>
      </c>
      <c r="AJ3" s="975" t="str">
        <f>IF(AND(COUNTIF(M3:M6,"SI")&gt;=1,COUNTIF(N3:N6,"SI")&gt;=1,COUNTIF(O3:O6,"SI")&gt;=1,COUNTIF(Q3:Q6,"SI")&lt;=1),"SI","NO")</f>
        <v>SI</v>
      </c>
      <c r="AK3" s="975">
        <f>IF(AND(COUNTIF(AG3:AG6,"CUMPLE")=4,AJ3="SI"),900,(IF(AND(COUNTIF(AG3:AG6,"CUMPLE")=3,AJ3="SI"),800,IF(AND(COUNTIF(AG3:AG6,"CUMPLE")=2,AJ3="SI"),700,0))))</f>
        <v>900</v>
      </c>
      <c r="AL3" s="975" t="str">
        <f>IF(AND(COUNTIF(M3:M6,"SI")&gt;=1,COUNTIF(N3:N6,"SI")&gt;=1,COUNTIF(O3:O6,"SI")&gt;=1,COUNTIF(Q3:Q6,"SI")&lt;=1),"SI","NO")</f>
        <v>SI</v>
      </c>
      <c r="AM3" s="975">
        <f>IF(AND(COUNTIF(AH3:AH6,"CUMPLE")=4,AL3="SI"),900,(IF(AND(COUNTIF(AH3:AH6,"CUMPLE")=3,AL3="SI"),800,IF(AND(COUNTIF(AH3:AH6,"CUMPLE")=2,AL3="SI"),700,0))))</f>
        <v>900</v>
      </c>
      <c r="AN3" s="975" t="str">
        <f>IF(AND(COUNTIF(M3:M6,"SI")&gt;=1,COUNTIF(N3:N6,"SI")&gt;=1,COUNTIF(O3:O6,"SI")&gt;=1,COUNTIF(Q3:Q6,"SI")&lt;=1),"SI","NO")</f>
        <v>SI</v>
      </c>
      <c r="AO3" s="975">
        <f>IF(AND(COUNTIF(AI3:AI6,"CUMPLE")=4,AN3="SI"),900,(IF(AND(COUNTIF(AI3:AI6,"CUMPLE")=3,AN3="SI"),800,IF(AND(COUNTIF(AI3:AI6,"CUMPLE")=2,AN3="SI"),700,0))))</f>
        <v>900</v>
      </c>
      <c r="AP3" s="313"/>
      <c r="AQ3" s="300"/>
    </row>
    <row r="4" spans="1:44" s="280" customFormat="1" ht="48">
      <c r="A4" s="982"/>
      <c r="B4" s="13" t="s">
        <v>199</v>
      </c>
      <c r="C4" s="14">
        <v>5</v>
      </c>
      <c r="D4" s="14" t="str">
        <f>+IFERROR(INDEX(DESEMPATE!$D$3:$D$80,MATCH('EXP ESPEC.'!B4,DESEMPATE!$C$3:$C$80,0)),"")</f>
        <v>3B PROYECTOS S.A.A</v>
      </c>
      <c r="E4" s="364" t="s">
        <v>20</v>
      </c>
      <c r="F4" s="364" t="s">
        <v>20</v>
      </c>
      <c r="G4" s="364" t="s">
        <v>20</v>
      </c>
      <c r="H4" s="24" t="s">
        <v>200</v>
      </c>
      <c r="I4" s="24" t="s">
        <v>201</v>
      </c>
      <c r="J4" s="16" t="s">
        <v>202</v>
      </c>
      <c r="K4" s="468" t="s">
        <v>203</v>
      </c>
      <c r="L4" s="24" t="s">
        <v>20</v>
      </c>
      <c r="M4" s="24" t="s">
        <v>20</v>
      </c>
      <c r="N4" s="803" t="s">
        <v>192</v>
      </c>
      <c r="O4" s="803" t="s">
        <v>192</v>
      </c>
      <c r="P4" s="17" t="str">
        <f t="shared" si="0"/>
        <v>SI</v>
      </c>
      <c r="Q4" s="970"/>
      <c r="R4" s="17">
        <v>0.5</v>
      </c>
      <c r="S4" s="449">
        <v>39694</v>
      </c>
      <c r="T4" s="449">
        <v>40283</v>
      </c>
      <c r="U4" s="450">
        <v>2010</v>
      </c>
      <c r="V4" s="451">
        <v>515000</v>
      </c>
      <c r="W4" s="478">
        <v>3136622318</v>
      </c>
      <c r="X4" s="20" t="s">
        <v>204</v>
      </c>
      <c r="Y4" s="13" t="str">
        <f>IF(X4="","",IF(X4="COP","N/A",IF(X4="EUR",VLOOKUP(T4,'SH EURO'!$A$6:$B$6338,2,FALSE),"REVISAR")))</f>
        <v>N/A</v>
      </c>
      <c r="Z4" s="22" t="str">
        <f t="shared" ref="Z4:Z22" si="1">IF(W4="","",IF(Y4="N/A","N/A",W4*Y4))</f>
        <v>N/A</v>
      </c>
      <c r="AA4" s="23">
        <f>IF(X4="","",IF(X4="COP",1,IF(Y4&lt;&gt;"N/A",VLOOKUP(T4,'SH TRM'!$A$9:$B$8912,2,FALSE),"REVISAR")))</f>
        <v>1</v>
      </c>
      <c r="AB4" s="696">
        <f t="shared" ref="AB4:AB22" si="2">IF(AA4&lt;&gt;"",IF(X4&lt;&gt;"COP",Z4*AA4,W4),"")</f>
        <v>3136622318</v>
      </c>
      <c r="AC4" s="12">
        <f t="shared" ref="AC4:AC22" si="3">+IFERROR(AB4/V4,"")</f>
        <v>6090.5287728155336</v>
      </c>
      <c r="AD4" s="12">
        <f t="shared" ref="AD4:AD21" si="4">IF(OR(L4="",L4="NO"),"",IF(E4="SI",IFERROR(AC4*R4,""),""))</f>
        <v>3045.2643864077668</v>
      </c>
      <c r="AE4" s="12">
        <f t="shared" ref="AE4:AE22" si="5">IF(OR(L4="",L4="NO"),"",IF(F4="SI",IFERROR(AC4*R4,""),""))</f>
        <v>3045.2643864077668</v>
      </c>
      <c r="AF4" s="424">
        <f t="shared" ref="AF4:AF22" si="6">IF(OR(L4="",L4="NO"),"",IF(G4="SI",IFERROR(AC4*R4,""),""))</f>
        <v>3045.2643864077668</v>
      </c>
      <c r="AG4" s="643" t="str">
        <f t="shared" ref="AG4:AG22" si="7">+IF(AD4="","",IF(AD4&gt;=CM005EEM1,"CUMPLE","NO CUMPLE"))</f>
        <v>CUMPLE</v>
      </c>
      <c r="AH4" s="642" t="str">
        <f t="shared" ref="AH4:AH22" si="8">+IF(AE4="","",IF(AE4&gt;=CM005EEM2,"CUMPLE","NO CUMPLE"))</f>
        <v>CUMPLE</v>
      </c>
      <c r="AI4" s="642" t="str">
        <f t="shared" ref="AI4:AI22" si="9">+IF(AF4="","",IF(AF4&gt;=CM005EEM3,"CUMPLE","NO CUMPLE"))</f>
        <v>CUMPLE</v>
      </c>
      <c r="AJ4" s="976"/>
      <c r="AK4" s="976"/>
      <c r="AL4" s="976"/>
      <c r="AM4" s="976"/>
      <c r="AN4" s="976"/>
      <c r="AO4" s="976"/>
      <c r="AP4" s="297"/>
      <c r="AQ4" s="300"/>
    </row>
    <row r="5" spans="1:44" s="280" customFormat="1" ht="50.25" customHeight="1">
      <c r="A5" s="982"/>
      <c r="B5" s="13" t="s">
        <v>199</v>
      </c>
      <c r="C5" s="14">
        <v>5</v>
      </c>
      <c r="D5" s="14" t="str">
        <f>+IFERROR(INDEX(DESEMPATE!$D$3:$D$80,MATCH('EXP ESPEC.'!B5,DESEMPATE!$C$3:$C$80,0)),"")</f>
        <v>3B PROYECTOS S.A.A</v>
      </c>
      <c r="E5" s="364" t="s">
        <v>20</v>
      </c>
      <c r="F5" s="364" t="s">
        <v>20</v>
      </c>
      <c r="G5" s="364" t="s">
        <v>20</v>
      </c>
      <c r="H5" s="24" t="s">
        <v>205</v>
      </c>
      <c r="I5" s="24" t="s">
        <v>201</v>
      </c>
      <c r="J5" s="455" t="s">
        <v>206</v>
      </c>
      <c r="K5" s="469" t="s">
        <v>207</v>
      </c>
      <c r="L5" s="24" t="s">
        <v>20</v>
      </c>
      <c r="M5" s="24" t="s">
        <v>20</v>
      </c>
      <c r="N5" s="803" t="s">
        <v>192</v>
      </c>
      <c r="O5" s="803" t="s">
        <v>192</v>
      </c>
      <c r="P5" s="17" t="str">
        <f t="shared" si="0"/>
        <v>SI</v>
      </c>
      <c r="Q5" s="970"/>
      <c r="R5" s="465">
        <v>1</v>
      </c>
      <c r="S5" s="449">
        <v>38929</v>
      </c>
      <c r="T5" s="449">
        <v>39553</v>
      </c>
      <c r="U5" s="450">
        <v>2008</v>
      </c>
      <c r="V5" s="451">
        <v>461500</v>
      </c>
      <c r="W5" s="478">
        <v>3010928835</v>
      </c>
      <c r="X5" s="20" t="s">
        <v>204</v>
      </c>
      <c r="Y5" s="13" t="str">
        <f>IF(X5="","",IF(X5="COP","N/A",IF(X5="EUR",VLOOKUP(T5,'SH EURO'!$A$6:$B$6338,2,FALSE),"REVISAR")))</f>
        <v>N/A</v>
      </c>
      <c r="Z5" s="22" t="str">
        <f t="shared" si="1"/>
        <v>N/A</v>
      </c>
      <c r="AA5" s="23">
        <f>IF(X5="","",IF(X5="COP",1,IF(Y5&lt;&gt;"N/A",VLOOKUP(T5,'SH TRM'!$A$9:$B$8912,2,FALSE),"REVISAR")))</f>
        <v>1</v>
      </c>
      <c r="AB5" s="696">
        <f t="shared" si="2"/>
        <v>3010928835</v>
      </c>
      <c r="AC5" s="12">
        <f t="shared" si="3"/>
        <v>6524.2228277356444</v>
      </c>
      <c r="AD5" s="12">
        <f t="shared" si="4"/>
        <v>6524.2228277356444</v>
      </c>
      <c r="AE5" s="12">
        <f t="shared" si="5"/>
        <v>6524.2228277356444</v>
      </c>
      <c r="AF5" s="424">
        <f t="shared" si="6"/>
        <v>6524.2228277356444</v>
      </c>
      <c r="AG5" s="643" t="str">
        <f t="shared" si="7"/>
        <v>CUMPLE</v>
      </c>
      <c r="AH5" s="642" t="str">
        <f t="shared" si="8"/>
        <v>CUMPLE</v>
      </c>
      <c r="AI5" s="642" t="str">
        <f t="shared" si="9"/>
        <v>CUMPLE</v>
      </c>
      <c r="AJ5" s="976"/>
      <c r="AK5" s="976"/>
      <c r="AL5" s="976"/>
      <c r="AM5" s="976"/>
      <c r="AN5" s="976"/>
      <c r="AO5" s="976"/>
      <c r="AP5" s="314"/>
      <c r="AQ5" s="300"/>
    </row>
    <row r="6" spans="1:44" s="280" customFormat="1" ht="72.75" thickBot="1">
      <c r="A6" s="983"/>
      <c r="B6" s="61" t="s">
        <v>199</v>
      </c>
      <c r="C6" s="76">
        <v>5</v>
      </c>
      <c r="D6" s="76" t="str">
        <f>+IFERROR(INDEX(DESEMPATE!$D$3:$D$80,MATCH('EXP ESPEC.'!B6,DESEMPATE!$C$3:$C$80,0)),"")</f>
        <v>3B PROYECTOS S.A.A</v>
      </c>
      <c r="E6" s="365" t="s">
        <v>20</v>
      </c>
      <c r="F6" s="365" t="s">
        <v>20</v>
      </c>
      <c r="G6" s="365" t="s">
        <v>20</v>
      </c>
      <c r="H6" s="170" t="s">
        <v>409</v>
      </c>
      <c r="I6" s="170" t="s">
        <v>201</v>
      </c>
      <c r="J6" s="467" t="s">
        <v>512</v>
      </c>
      <c r="K6" s="470" t="s">
        <v>513</v>
      </c>
      <c r="L6" s="24" t="s">
        <v>20</v>
      </c>
      <c r="M6" s="170" t="s">
        <v>20</v>
      </c>
      <c r="N6" s="170" t="s">
        <v>20</v>
      </c>
      <c r="O6" s="170" t="s">
        <v>20</v>
      </c>
      <c r="P6" s="41" t="str">
        <f t="shared" si="0"/>
        <v>SI</v>
      </c>
      <c r="Q6" s="971"/>
      <c r="R6" s="460">
        <v>0.51</v>
      </c>
      <c r="S6" s="461">
        <v>42150</v>
      </c>
      <c r="T6" s="461">
        <v>42363</v>
      </c>
      <c r="U6" s="462">
        <f t="shared" ref="U6:U67" si="10">IF(T6="","",YEAR(T6))</f>
        <v>2015</v>
      </c>
      <c r="V6" s="43">
        <f>+IFERROR(INDEX(PARAMETROS!$B$53:$B$79,MATCH(U6,PARAMETROS!$A$53:$A$79,0)),"")</f>
        <v>644350</v>
      </c>
      <c r="W6" s="479">
        <v>476779885</v>
      </c>
      <c r="X6" s="463" t="s">
        <v>204</v>
      </c>
      <c r="Y6" s="61" t="str">
        <f>IF(X6="","",IF(X6="COP","N/A",IF(X6="EUR",VLOOKUP(T6,'SH EURO'!$A$6:$B$6338,2,FALSE),"REVISAR")))</f>
        <v>N/A</v>
      </c>
      <c r="Z6" s="68" t="str">
        <f t="shared" si="1"/>
        <v>N/A</v>
      </c>
      <c r="AA6" s="69">
        <f>IF(X6="","",IF(X6="COP",1,IF(Y6&lt;&gt;"N/A",VLOOKUP(T6,'SH TRM'!$A$9:$B$8912,2,FALSE),"REVISAR")))</f>
        <v>1</v>
      </c>
      <c r="AB6" s="697">
        <f t="shared" si="2"/>
        <v>476779885</v>
      </c>
      <c r="AC6" s="70">
        <f t="shared" si="3"/>
        <v>739.93929541398313</v>
      </c>
      <c r="AD6" s="70">
        <f t="shared" si="4"/>
        <v>377.36904066113141</v>
      </c>
      <c r="AE6" s="70">
        <f t="shared" si="5"/>
        <v>377.36904066113141</v>
      </c>
      <c r="AF6" s="425">
        <f t="shared" si="6"/>
        <v>377.36904066113141</v>
      </c>
      <c r="AG6" s="420" t="str">
        <f t="shared" si="7"/>
        <v>CUMPLE</v>
      </c>
      <c r="AH6" s="641" t="str">
        <f t="shared" si="8"/>
        <v>CUMPLE</v>
      </c>
      <c r="AI6" s="640" t="str">
        <f t="shared" si="9"/>
        <v>CUMPLE</v>
      </c>
      <c r="AJ6" s="977"/>
      <c r="AK6" s="977"/>
      <c r="AL6" s="977"/>
      <c r="AM6" s="977"/>
      <c r="AN6" s="977"/>
      <c r="AO6" s="977"/>
      <c r="AP6" s="303"/>
      <c r="AQ6" s="300"/>
    </row>
    <row r="7" spans="1:44" s="280" customFormat="1" ht="41.25" customHeight="1">
      <c r="A7" s="981" t="s">
        <v>21</v>
      </c>
      <c r="B7" s="40" t="s">
        <v>208</v>
      </c>
      <c r="C7" s="167">
        <v>2</v>
      </c>
      <c r="D7" s="407" t="str">
        <f>+IFERROR(INDEX(DESEMPATE!$D$3:$D$80,MATCH('EXP ESPEC.'!B7,DESEMPATE!$C$3:$C$80,0)),"")</f>
        <v>ICEACSA CONSULTORES SUCURSAL COLOMBIA</v>
      </c>
      <c r="E7" s="366" t="s">
        <v>20</v>
      </c>
      <c r="F7" s="366" t="s">
        <v>20</v>
      </c>
      <c r="G7" s="366" t="s">
        <v>20</v>
      </c>
      <c r="H7" s="173" t="s">
        <v>514</v>
      </c>
      <c r="I7" s="173" t="s">
        <v>210</v>
      </c>
      <c r="J7" s="173" t="s">
        <v>515</v>
      </c>
      <c r="K7" s="472" t="s">
        <v>516</v>
      </c>
      <c r="L7" s="60" t="s">
        <v>921</v>
      </c>
      <c r="M7" s="24" t="s">
        <v>20</v>
      </c>
      <c r="N7" s="644" t="s">
        <v>20</v>
      </c>
      <c r="O7" s="803" t="s">
        <v>192</v>
      </c>
      <c r="P7" s="518" t="str">
        <f t="shared" si="0"/>
        <v>SI</v>
      </c>
      <c r="Q7" s="969" t="s">
        <v>192</v>
      </c>
      <c r="R7" s="41">
        <v>0.5</v>
      </c>
      <c r="S7" s="372">
        <v>39584</v>
      </c>
      <c r="T7" s="372">
        <v>40314</v>
      </c>
      <c r="U7" s="73">
        <f t="shared" si="10"/>
        <v>2010</v>
      </c>
      <c r="V7" s="171">
        <f>+IFERROR(INDEX(PARAMETROS!$B$53:$B$79,MATCH(U7,PARAMETROS!$A$53:$A$79,0)),"")</f>
        <v>515000</v>
      </c>
      <c r="W7" s="480">
        <v>28000000</v>
      </c>
      <c r="X7" s="44" t="s">
        <v>213</v>
      </c>
      <c r="Y7" s="40">
        <f>IF(X7="","",IF(X7="COP","N/A",IF(X7="EUR",VLOOKUP(T7,'SH EURO'!$A$6:$B$6338,2,FALSE),"REVISAR")))</f>
        <v>1.2354000000000001</v>
      </c>
      <c r="Z7" s="45">
        <f t="shared" si="1"/>
        <v>34591200</v>
      </c>
      <c r="AA7" s="46">
        <f>IF(X7="","",IF(X7="COP",1,IF(Y7&lt;&gt;"N/A",VLOOKUP(T7,'SH TRM'!$A$9:$B$8912,2,FALSE),"REVISAR")))</f>
        <v>1968.1</v>
      </c>
      <c r="AB7" s="698">
        <f t="shared" si="2"/>
        <v>68078940720</v>
      </c>
      <c r="AC7" s="47">
        <f t="shared" si="3"/>
        <v>132192.11790291261</v>
      </c>
      <c r="AD7" s="47">
        <f t="shared" si="4"/>
        <v>66096.058951456303</v>
      </c>
      <c r="AE7" s="379">
        <f t="shared" si="5"/>
        <v>66096.058951456303</v>
      </c>
      <c r="AF7" s="426">
        <f t="shared" si="6"/>
        <v>66096.058951456303</v>
      </c>
      <c r="AG7" s="419" t="str">
        <f t="shared" si="7"/>
        <v>CUMPLE</v>
      </c>
      <c r="AH7" s="293" t="str">
        <f t="shared" si="8"/>
        <v>CUMPLE</v>
      </c>
      <c r="AI7" s="293" t="str">
        <f t="shared" si="9"/>
        <v>CUMPLE</v>
      </c>
      <c r="AJ7" s="975" t="s">
        <v>192</v>
      </c>
      <c r="AK7" s="975">
        <f>IF(AND(COUNTIF(AG7:AG10,"CUMPLE")=4,AJ7="SI"),900,(IF(AND(COUNTIF(AG7:AG10,"CUMPLE")=3,AJ7="SI"),800,IF(AND(COUNTIF(AG7:AG10,"CUMPLE")=2,AJ7="SI"),700,0))))</f>
        <v>0</v>
      </c>
      <c r="AL7" s="975" t="s">
        <v>192</v>
      </c>
      <c r="AM7" s="975">
        <f>IF(AND(COUNTIF(AH7:AH10,"CUMPLE")=4,AL7="SI"),900,(IF(AND(COUNTIF(AH7:AH10,"CUMPLE")=3,AL7="SI"),800,IF(AND(COUNTIF(AH7:AH10,"CUMPLE")=2,AL7="SI"),700,0))))</f>
        <v>0</v>
      </c>
      <c r="AN7" s="975" t="s">
        <v>192</v>
      </c>
      <c r="AO7" s="975">
        <f>IF(AND(COUNTIF(AI7:AI10,"CUMPLE")=4,AN7="SI"),900,(IF(AND(COUNTIF(AI7:AI10,"CUMPLE")=3,AN7="SI"),800,IF(AND(COUNTIF(AI7:AI10,"CUMPLE")=2,AN7="SI"),700,0))))</f>
        <v>0</v>
      </c>
      <c r="AP7" s="315"/>
      <c r="AQ7" s="300"/>
    </row>
    <row r="8" spans="1:44" s="280" customFormat="1" ht="65.25" customHeight="1">
      <c r="A8" s="982"/>
      <c r="B8" s="40" t="s">
        <v>208</v>
      </c>
      <c r="C8" s="164">
        <v>7</v>
      </c>
      <c r="D8" s="14" t="str">
        <f>+IFERROR(INDEX(DESEMPATE!$D$3:$D$80,MATCH('EXP ESPEC.'!B8,DESEMPATE!$C$3:$C$80,0)),"")</f>
        <v>ICEACSA CONSULTORES SUCURSAL COLOMBIA</v>
      </c>
      <c r="E8" s="364" t="s">
        <v>20</v>
      </c>
      <c r="F8" s="364" t="s">
        <v>20</v>
      </c>
      <c r="G8" s="364" t="s">
        <v>20</v>
      </c>
      <c r="H8" s="24" t="s">
        <v>409</v>
      </c>
      <c r="I8" s="24" t="s">
        <v>201</v>
      </c>
      <c r="J8" s="24" t="s">
        <v>517</v>
      </c>
      <c r="K8" s="473" t="s">
        <v>518</v>
      </c>
      <c r="L8" s="24" t="s">
        <v>921</v>
      </c>
      <c r="M8" s="24" t="s">
        <v>20</v>
      </c>
      <c r="N8" s="803" t="s">
        <v>192</v>
      </c>
      <c r="O8" s="644" t="s">
        <v>20</v>
      </c>
      <c r="P8" s="17" t="str">
        <f t="shared" si="0"/>
        <v>SI</v>
      </c>
      <c r="Q8" s="970"/>
      <c r="R8" s="17">
        <v>0.15</v>
      </c>
      <c r="S8" s="328">
        <v>41568</v>
      </c>
      <c r="T8" s="328">
        <v>42137</v>
      </c>
      <c r="U8" s="19">
        <f t="shared" si="10"/>
        <v>2015</v>
      </c>
      <c r="V8" s="20">
        <f>+IFERROR(INDEX(PARAMETROS!$B$53:$B$79,MATCH(U8,PARAMETROS!$A$53:$A$79,0)),"")</f>
        <v>644350</v>
      </c>
      <c r="W8" s="481">
        <v>2119637928</v>
      </c>
      <c r="X8" s="21" t="s">
        <v>204</v>
      </c>
      <c r="Y8" s="13" t="str">
        <f>IF(X8="","",IF(X8="COP","N/A",IF(X8="EUR",VLOOKUP(T8,'SH EURO'!$A$6:$B$6338,2,FALSE),"REVISAR")))</f>
        <v>N/A</v>
      </c>
      <c r="Z8" s="22" t="str">
        <f t="shared" si="1"/>
        <v>N/A</v>
      </c>
      <c r="AA8" s="23">
        <f>IF(X8="","",IF(X8="COP",1,IF(Y8&lt;&gt;"N/A",VLOOKUP(T8,'SH TRM'!$A$9:$B$8912,2,FALSE),"REVISAR")))</f>
        <v>1</v>
      </c>
      <c r="AB8" s="696">
        <f t="shared" si="2"/>
        <v>2119637928</v>
      </c>
      <c r="AC8" s="12">
        <f t="shared" si="3"/>
        <v>3289.5754295025995</v>
      </c>
      <c r="AD8" s="12">
        <f t="shared" si="4"/>
        <v>493.43631442538992</v>
      </c>
      <c r="AE8" s="12">
        <f t="shared" si="5"/>
        <v>493.43631442538992</v>
      </c>
      <c r="AF8" s="424">
        <f t="shared" si="6"/>
        <v>493.43631442538992</v>
      </c>
      <c r="AG8" s="643" t="str">
        <f t="shared" si="7"/>
        <v>CUMPLE</v>
      </c>
      <c r="AH8" s="642" t="str">
        <f t="shared" si="8"/>
        <v>CUMPLE</v>
      </c>
      <c r="AI8" s="642" t="str">
        <f t="shared" si="9"/>
        <v>CUMPLE</v>
      </c>
      <c r="AJ8" s="976"/>
      <c r="AK8" s="976"/>
      <c r="AL8" s="976"/>
      <c r="AM8" s="976"/>
      <c r="AN8" s="976"/>
      <c r="AO8" s="976"/>
      <c r="AP8" s="297"/>
      <c r="AQ8" s="300"/>
    </row>
    <row r="9" spans="1:44" s="280" customFormat="1" ht="61.5" customHeight="1">
      <c r="A9" s="982"/>
      <c r="B9" s="40" t="s">
        <v>214</v>
      </c>
      <c r="C9" s="164">
        <v>7</v>
      </c>
      <c r="D9" s="14" t="str">
        <f>+IFERROR(INDEX(DESEMPATE!$D$3:$D$80,MATCH('EXP ESPEC.'!B9,DESEMPATE!$C$3:$C$80,0)),"")</f>
        <v>COPEBA LTDA</v>
      </c>
      <c r="E9" s="364" t="s">
        <v>20</v>
      </c>
      <c r="F9" s="364" t="s">
        <v>20</v>
      </c>
      <c r="G9" s="364" t="s">
        <v>20</v>
      </c>
      <c r="H9" s="24" t="s">
        <v>409</v>
      </c>
      <c r="I9" s="24" t="s">
        <v>201</v>
      </c>
      <c r="J9" s="24" t="s">
        <v>517</v>
      </c>
      <c r="K9" s="473" t="s">
        <v>518</v>
      </c>
      <c r="L9" s="24" t="s">
        <v>921</v>
      </c>
      <c r="M9" s="24" t="s">
        <v>20</v>
      </c>
      <c r="N9" s="803" t="s">
        <v>192</v>
      </c>
      <c r="O9" s="644" t="s">
        <v>20</v>
      </c>
      <c r="P9" s="17" t="str">
        <f t="shared" si="0"/>
        <v>SI</v>
      </c>
      <c r="Q9" s="970"/>
      <c r="R9" s="17">
        <v>0.1</v>
      </c>
      <c r="S9" s="328">
        <v>41568</v>
      </c>
      <c r="T9" s="328">
        <v>42137</v>
      </c>
      <c r="U9" s="19">
        <f>IF(T9="","",YEAR(T9))</f>
        <v>2015</v>
      </c>
      <c r="V9" s="20">
        <f>+IFERROR(INDEX(PARAMETROS!$B$53:$B$79,MATCH(U9,PARAMETROS!$A$53:$A$79,0)),"")</f>
        <v>644350</v>
      </c>
      <c r="W9" s="481">
        <v>2119637928</v>
      </c>
      <c r="X9" s="21" t="s">
        <v>204</v>
      </c>
      <c r="Y9" s="13" t="str">
        <f>IF(X9="","",IF(X9="COP","N/A",IF(X9="EUR",VLOOKUP(T9,'SH EURO'!$A$6:$B$6338,2,FALSE),"REVISAR")))</f>
        <v>N/A</v>
      </c>
      <c r="Z9" s="22" t="str">
        <f t="shared" si="1"/>
        <v>N/A</v>
      </c>
      <c r="AA9" s="23">
        <f>IF(X9="","",IF(X9="COP",1,IF(Y9&lt;&gt;"N/A",VLOOKUP(T9,'SH TRM'!$A$9:$B$8912,2,FALSE),"REVISAR")))</f>
        <v>1</v>
      </c>
      <c r="AB9" s="696">
        <f t="shared" si="2"/>
        <v>2119637928</v>
      </c>
      <c r="AC9" s="12">
        <f t="shared" si="3"/>
        <v>3289.5754295025995</v>
      </c>
      <c r="AD9" s="12">
        <f t="shared" si="4"/>
        <v>328.95754295025995</v>
      </c>
      <c r="AE9" s="12">
        <f t="shared" si="5"/>
        <v>328.95754295025995</v>
      </c>
      <c r="AF9" s="424">
        <f t="shared" si="6"/>
        <v>328.95754295025995</v>
      </c>
      <c r="AG9" s="643" t="str">
        <f t="shared" si="7"/>
        <v>CUMPLE</v>
      </c>
      <c r="AH9" s="642" t="str">
        <f t="shared" si="8"/>
        <v>CUMPLE</v>
      </c>
      <c r="AI9" s="642" t="str">
        <f t="shared" si="9"/>
        <v>CUMPLE</v>
      </c>
      <c r="AJ9" s="976"/>
      <c r="AK9" s="976"/>
      <c r="AL9" s="976"/>
      <c r="AM9" s="976"/>
      <c r="AN9" s="976"/>
      <c r="AO9" s="976"/>
      <c r="AP9" s="297"/>
      <c r="AQ9" s="300"/>
    </row>
    <row r="10" spans="1:44" s="280" customFormat="1" ht="60" customHeight="1" thickBot="1">
      <c r="A10" s="983"/>
      <c r="B10" s="40" t="s">
        <v>214</v>
      </c>
      <c r="C10" s="164">
        <v>9</v>
      </c>
      <c r="D10" s="76" t="str">
        <f>+IFERROR(INDEX(DESEMPATE!$D$3:$D$80,MATCH('EXP ESPEC.'!B10,DESEMPATE!$C$3:$C$80,0)),"")</f>
        <v>COPEBA LTDA</v>
      </c>
      <c r="E10" s="365" t="s">
        <v>20</v>
      </c>
      <c r="F10" s="365" t="s">
        <v>20</v>
      </c>
      <c r="G10" s="365" t="s">
        <v>20</v>
      </c>
      <c r="H10" s="170" t="s">
        <v>215</v>
      </c>
      <c r="I10" s="170" t="s">
        <v>201</v>
      </c>
      <c r="J10" s="170" t="s">
        <v>216</v>
      </c>
      <c r="K10" s="470" t="s">
        <v>217</v>
      </c>
      <c r="L10" s="24" t="s">
        <v>921</v>
      </c>
      <c r="M10" s="170" t="s">
        <v>20</v>
      </c>
      <c r="N10" s="804" t="s">
        <v>192</v>
      </c>
      <c r="O10" s="804" t="s">
        <v>192</v>
      </c>
      <c r="P10" s="41" t="str">
        <f t="shared" si="0"/>
        <v>SI</v>
      </c>
      <c r="Q10" s="971"/>
      <c r="R10" s="63">
        <v>0.9</v>
      </c>
      <c r="S10" s="64">
        <v>39770</v>
      </c>
      <c r="T10" s="64">
        <v>40711</v>
      </c>
      <c r="U10" s="65">
        <v>2011</v>
      </c>
      <c r="V10" s="66">
        <v>535600</v>
      </c>
      <c r="W10" s="504">
        <v>2159192501</v>
      </c>
      <c r="X10" s="67" t="s">
        <v>204</v>
      </c>
      <c r="Y10" s="61" t="str">
        <f>IF(X10="","",IF(X10="COP","N/A",IF(X10="EUR",VLOOKUP(T10,'SH EURO'!$A$6:$B$6338,2,FALSE),"REVISAR")))</f>
        <v>N/A</v>
      </c>
      <c r="Z10" s="68" t="str">
        <f t="shared" si="1"/>
        <v>N/A</v>
      </c>
      <c r="AA10" s="69">
        <f>IF(X10="","",IF(X10="COP",1,IF(Y10&lt;&gt;"N/A",VLOOKUP(T10,'SH TRM'!$A$9:$B$8912,2,FALSE),"REVISAR")))</f>
        <v>1</v>
      </c>
      <c r="AB10" s="696">
        <f t="shared" si="2"/>
        <v>2159192501</v>
      </c>
      <c r="AC10" s="12">
        <f t="shared" si="3"/>
        <v>4031.3526904406272</v>
      </c>
      <c r="AD10" s="12">
        <f t="shared" si="4"/>
        <v>3628.2174213965645</v>
      </c>
      <c r="AE10" s="379">
        <f t="shared" si="5"/>
        <v>3628.2174213965645</v>
      </c>
      <c r="AF10" s="426">
        <f t="shared" si="6"/>
        <v>3628.2174213965645</v>
      </c>
      <c r="AG10" s="420" t="str">
        <f t="shared" si="7"/>
        <v>CUMPLE</v>
      </c>
      <c r="AH10" s="293" t="str">
        <f t="shared" si="8"/>
        <v>CUMPLE</v>
      </c>
      <c r="AI10" s="293" t="str">
        <f t="shared" si="9"/>
        <v>CUMPLE</v>
      </c>
      <c r="AJ10" s="977"/>
      <c r="AK10" s="977"/>
      <c r="AL10" s="977"/>
      <c r="AM10" s="977"/>
      <c r="AN10" s="977"/>
      <c r="AO10" s="977"/>
      <c r="AP10" s="297"/>
      <c r="AQ10" s="300"/>
    </row>
    <row r="11" spans="1:44" s="280" customFormat="1" ht="28.5">
      <c r="A11" s="981" t="s">
        <v>23</v>
      </c>
      <c r="B11" s="502" t="s">
        <v>222</v>
      </c>
      <c r="C11" s="163">
        <v>4</v>
      </c>
      <c r="D11" s="407" t="str">
        <f>+IFERROR(INDEX(DESEMPATE!$D$3:$D$80,MATCH('EXP ESPEC.'!B11,DESEMPATE!$C$3:$C$80,0)),"")</f>
        <v>CEMOSA INGENIERIA S.A.S</v>
      </c>
      <c r="E11" s="366" t="s">
        <v>20</v>
      </c>
      <c r="F11" s="366" t="s">
        <v>20</v>
      </c>
      <c r="G11" s="366" t="s">
        <v>20</v>
      </c>
      <c r="H11" s="505" t="s">
        <v>223</v>
      </c>
      <c r="I11" s="505" t="s">
        <v>210</v>
      </c>
      <c r="J11" s="173" t="s">
        <v>211</v>
      </c>
      <c r="K11" s="789" t="s">
        <v>224</v>
      </c>
      <c r="L11" s="60" t="s">
        <v>20</v>
      </c>
      <c r="M11" s="60" t="s">
        <v>20</v>
      </c>
      <c r="N11" s="805" t="s">
        <v>192</v>
      </c>
      <c r="O11" s="805" t="s">
        <v>192</v>
      </c>
      <c r="P11" s="518" t="str">
        <f t="shared" si="0"/>
        <v>SI</v>
      </c>
      <c r="Q11" s="969" t="s">
        <v>192</v>
      </c>
      <c r="R11" s="41">
        <v>1</v>
      </c>
      <c r="S11" s="42">
        <v>37201</v>
      </c>
      <c r="T11" s="42">
        <v>38173</v>
      </c>
      <c r="U11" s="73">
        <v>2004</v>
      </c>
      <c r="V11" s="503">
        <v>358000</v>
      </c>
      <c r="W11" s="600">
        <v>1561333.21</v>
      </c>
      <c r="X11" s="44" t="s">
        <v>213</v>
      </c>
      <c r="Y11" s="40">
        <f>IF(X11="","",IF(X11="COP","N/A",IF(X11="EUR",VLOOKUP(T11,'SH EURO'!$A$6:$B$6338,2,FALSE),"REVISAR")))</f>
        <v>1.2318</v>
      </c>
      <c r="Z11" s="45">
        <f t="shared" si="1"/>
        <v>1923250.248078</v>
      </c>
      <c r="AA11" s="46">
        <f>IF(X11="","",IF(X11="COP",1,IF(Y11&lt;&gt;"N/A",VLOOKUP(T11,'SH TRM'!$A$9:$B$8912,2,FALSE),"REVISAR")))</f>
        <v>2674.1</v>
      </c>
      <c r="AB11" s="699">
        <f t="shared" si="2"/>
        <v>5142963488.3853798</v>
      </c>
      <c r="AC11" s="378">
        <f t="shared" si="3"/>
        <v>14365.819799959161</v>
      </c>
      <c r="AD11" s="378">
        <f t="shared" si="4"/>
        <v>14365.819799959161</v>
      </c>
      <c r="AE11" s="378">
        <f t="shared" si="5"/>
        <v>14365.819799959161</v>
      </c>
      <c r="AF11" s="423">
        <f t="shared" si="6"/>
        <v>14365.819799959161</v>
      </c>
      <c r="AG11" s="419" t="str">
        <f t="shared" si="7"/>
        <v>CUMPLE</v>
      </c>
      <c r="AH11" s="292" t="str">
        <f t="shared" si="8"/>
        <v>CUMPLE</v>
      </c>
      <c r="AI11" s="292" t="str">
        <f t="shared" si="9"/>
        <v>CUMPLE</v>
      </c>
      <c r="AJ11" s="975" t="str">
        <f>IF(AND(COUNTIF(M11:M14,"SI")&gt;=1,COUNTIF(N11:N14,"SI")&gt;=1,COUNTIF(O11:O14,"SI")&gt;=1,COUNTIF(Q11:Q14,"SI")&lt;=1),"SI","NO")</f>
        <v>SI</v>
      </c>
      <c r="AK11" s="975">
        <f>IF(AND(COUNTIF(AG11:AG14,"CUMPLE")=4,AJ11="SI"),900,(IF(AND(COUNTIF(AG11:AG14,"CUMPLE")=3,AJ11="SI"),800,IF(AND(COUNTIF(AG11:AG14,"CUMPLE")=2,AJ11="SI"),700,0))))</f>
        <v>900</v>
      </c>
      <c r="AL11" s="975" t="str">
        <f>IF(AND(COUNTIF(M11:M14,"SI")&gt;=1,COUNTIF(N11:N14,"SI")&gt;=1,COUNTIF(O11:O14,"SI")&gt;=1,COUNTIF(Q11:Q14,"SI")&lt;=1),"SI","NO")</f>
        <v>SI</v>
      </c>
      <c r="AM11" s="975">
        <f>IF(AND(COUNTIF(AH11:AH14,"CUMPLE")=4,AL11="SI"),900,(IF(AND(COUNTIF(AH11:AH14,"CUMPLE")=3,AL11="SI"),800,IF(AND(COUNTIF(AH11:AH14,"CUMPLE")=2,AL11="SI"),700,0))))</f>
        <v>900</v>
      </c>
      <c r="AN11" s="975" t="str">
        <f>IF(AND(COUNTIF(M11:M14,"SI")&gt;=1,COUNTIF(N11:N14,"SI")&gt;=1,COUNTIF(O11:O14,"SI")&gt;=1,COUNTIF(Q11:Q14,"SI")&lt;=1),"SI","NO")</f>
        <v>SI</v>
      </c>
      <c r="AO11" s="975">
        <f>IF(AND(COUNTIF(AI11:AI14,"CUMPLE")=4,AN11="SI"),900,(IF(AND(COUNTIF(AI11:AI14,"CUMPLE")=3,AN11="SI"),800,IF(AND(COUNTIF(AI11:AI14,"CUMPLE")=2,AN11="SI"),700,0))))</f>
        <v>900</v>
      </c>
      <c r="AP11" s="325"/>
      <c r="AQ11" s="300"/>
      <c r="AR11" s="320"/>
    </row>
    <row r="12" spans="1:44" s="280" customFormat="1" ht="42.75">
      <c r="A12" s="982"/>
      <c r="B12" s="13" t="s">
        <v>222</v>
      </c>
      <c r="C12" s="164">
        <v>15</v>
      </c>
      <c r="D12" s="14" t="str">
        <f>+IFERROR(INDEX(DESEMPATE!$D$3:$D$80,MATCH('EXP ESPEC.'!B12,DESEMPATE!$C$3:$C$80,0)),"")</f>
        <v>CEMOSA INGENIERIA S.A.S</v>
      </c>
      <c r="E12" s="364" t="s">
        <v>20</v>
      </c>
      <c r="F12" s="364" t="s">
        <v>20</v>
      </c>
      <c r="G12" s="364" t="s">
        <v>20</v>
      </c>
      <c r="H12" s="24" t="s">
        <v>519</v>
      </c>
      <c r="I12" s="24" t="s">
        <v>210</v>
      </c>
      <c r="J12" s="24" t="s">
        <v>211</v>
      </c>
      <c r="K12" s="473" t="s">
        <v>520</v>
      </c>
      <c r="L12" s="24" t="s">
        <v>20</v>
      </c>
      <c r="M12" s="173" t="s">
        <v>20</v>
      </c>
      <c r="N12" s="644" t="s">
        <v>20</v>
      </c>
      <c r="O12" s="803" t="s">
        <v>192</v>
      </c>
      <c r="P12" s="17" t="str">
        <f t="shared" si="0"/>
        <v>SI</v>
      </c>
      <c r="Q12" s="970"/>
      <c r="R12" s="25">
        <v>0.5</v>
      </c>
      <c r="S12" s="328">
        <v>36052</v>
      </c>
      <c r="T12" s="328">
        <v>37346</v>
      </c>
      <c r="U12" s="19">
        <f t="shared" si="10"/>
        <v>2002</v>
      </c>
      <c r="V12" s="20">
        <f>+IFERROR(INDEX(PARAMETROS!$B$53:$B$79,MATCH(U12,PARAMETROS!$A$53:$A$79,0)),"")</f>
        <v>309000</v>
      </c>
      <c r="W12" s="482">
        <v>537159.18999999994</v>
      </c>
      <c r="X12" s="20" t="s">
        <v>213</v>
      </c>
      <c r="Y12" s="40">
        <f>IF(X12="","",IF(X12="COP","N/A",IF(X12="EUR",VLOOKUP(T12,'SH EURO'!$A$6:$B$6338,2,FALSE),"REVISAR")))</f>
        <v>0.87</v>
      </c>
      <c r="Z12" s="45">
        <f>IF(W12="","",IF(Y12="N/A","N/A",W12*Y12))</f>
        <v>467328.49529999995</v>
      </c>
      <c r="AA12" s="46">
        <f>IF(X12="","",IF(X12="COP",1,IF(Y12&lt;&gt;"N/A",VLOOKUP(T12,'SH TRM'!$A$9:$B$8912,2,FALSE),"REVISAR")))</f>
        <v>2261.23</v>
      </c>
      <c r="AB12" s="696">
        <f>IF(AA12&lt;&gt;"",IF(X12&lt;&gt;"COP",Z12*AA12,W12),"")</f>
        <v>1056737213.4272189</v>
      </c>
      <c r="AC12" s="12">
        <f>+IFERROR(AB12/V12,"")</f>
        <v>3419.8615321269222</v>
      </c>
      <c r="AD12" s="12">
        <f>IF(OR(L12="",L12="NO"),"",IF(E12="SI",IFERROR(AC12*R12,""),""))</f>
        <v>1709.9307660634611</v>
      </c>
      <c r="AE12" s="12">
        <f>IF(OR(L12="",L12="NO"),"",IF(F12="SI",IFERROR(AC12*R12,""),""))</f>
        <v>1709.9307660634611</v>
      </c>
      <c r="AF12" s="12">
        <f>IF(OR(L12="",L12="NO"),"",IF(G12="SI",IFERROR(AC12*R12,""),""))</f>
        <v>1709.9307660634611</v>
      </c>
      <c r="AG12" s="643" t="str">
        <f t="shared" si="7"/>
        <v>CUMPLE</v>
      </c>
      <c r="AH12" s="642" t="str">
        <f t="shared" si="8"/>
        <v>CUMPLE</v>
      </c>
      <c r="AI12" s="642" t="str">
        <f t="shared" si="9"/>
        <v>CUMPLE</v>
      </c>
      <c r="AJ12" s="976"/>
      <c r="AK12" s="976"/>
      <c r="AL12" s="976"/>
      <c r="AM12" s="976"/>
      <c r="AN12" s="976"/>
      <c r="AO12" s="976"/>
      <c r="AP12" s="324"/>
      <c r="AQ12" s="300"/>
      <c r="AR12" s="320"/>
    </row>
    <row r="13" spans="1:44" s="280" customFormat="1" ht="31.5">
      <c r="A13" s="982"/>
      <c r="B13" s="13" t="s">
        <v>226</v>
      </c>
      <c r="C13" s="164">
        <v>21</v>
      </c>
      <c r="D13" s="14" t="str">
        <f>+IFERROR(INDEX(DESEMPATE!$D$3:$D$80,MATCH('EXP ESPEC.'!B13,DESEMPATE!$C$3:$C$80,0)),"")</f>
        <v>INGENIERIA Y DESARROLLO XIMA DE COLOMBIA S.A.S</v>
      </c>
      <c r="E13" s="364" t="s">
        <v>20</v>
      </c>
      <c r="F13" s="364" t="s">
        <v>20</v>
      </c>
      <c r="G13" s="364" t="s">
        <v>20</v>
      </c>
      <c r="H13" s="261" t="s">
        <v>223</v>
      </c>
      <c r="I13" s="261" t="s">
        <v>210</v>
      </c>
      <c r="J13" s="24" t="s">
        <v>133</v>
      </c>
      <c r="K13" s="790" t="s">
        <v>227</v>
      </c>
      <c r="L13" s="24" t="s">
        <v>20</v>
      </c>
      <c r="M13" s="173" t="s">
        <v>20</v>
      </c>
      <c r="N13" s="803" t="s">
        <v>192</v>
      </c>
      <c r="O13" s="803" t="s">
        <v>192</v>
      </c>
      <c r="P13" s="17" t="str">
        <f t="shared" si="0"/>
        <v>SI</v>
      </c>
      <c r="Q13" s="970"/>
      <c r="R13" s="17">
        <v>0.5</v>
      </c>
      <c r="S13" s="18">
        <v>35586</v>
      </c>
      <c r="T13" s="18">
        <v>37053</v>
      </c>
      <c r="U13" s="19">
        <v>2001</v>
      </c>
      <c r="V13" s="20">
        <v>286000</v>
      </c>
      <c r="W13" s="601">
        <v>2678981.19</v>
      </c>
      <c r="X13" s="21" t="s">
        <v>213</v>
      </c>
      <c r="Y13" s="40">
        <f>IF(X13="","",IF(X13="COP","N/A",IF(X13="EUR",VLOOKUP(T13,'SH EURO'!$A$6:$B$6338,2,FALSE),"REVISAR")))</f>
        <v>0.84970000000000001</v>
      </c>
      <c r="Z13" s="45">
        <f>IF(W13="","",IF(Y13="N/A","N/A",W13*Y13))</f>
        <v>2276330.3171430002</v>
      </c>
      <c r="AA13" s="46">
        <f>IF(X13="","",IF(X13="COP",1,IF(Y13&lt;&gt;"N/A",VLOOKUP(T13,'SH TRM'!$A$9:$B$8912,2,FALSE),"REVISAR")))</f>
        <v>2296.31</v>
      </c>
      <c r="AB13" s="696">
        <f>IF(AA13&lt;&gt;"",IF(X13&lt;&gt;"COP",Z13*AA13,W13),"")</f>
        <v>5227160070.5586424</v>
      </c>
      <c r="AC13" s="12">
        <f>+IFERROR(AB13/V13,"")</f>
        <v>18276.783463491756</v>
      </c>
      <c r="AD13" s="12">
        <f>IF(OR(L13="",L13="NO"),"",IF(E13="SI",IFERROR(AC13*R13,""),""))</f>
        <v>9138.3917317458781</v>
      </c>
      <c r="AE13" s="12">
        <f>IF(OR(L13="",L13="NO"),"",IF(F13="SI",IFERROR(AC13*R13,""),""))</f>
        <v>9138.3917317458781</v>
      </c>
      <c r="AF13" s="12">
        <f>IF(OR(L13="",L13="NO"),"",IF(G13="SI",IFERROR(AC13*R13,""),""))</f>
        <v>9138.3917317458781</v>
      </c>
      <c r="AG13" s="643" t="str">
        <f t="shared" si="7"/>
        <v>CUMPLE</v>
      </c>
      <c r="AH13" s="642" t="str">
        <f t="shared" si="8"/>
        <v>CUMPLE</v>
      </c>
      <c r="AI13" s="642" t="str">
        <f t="shared" si="9"/>
        <v>CUMPLE</v>
      </c>
      <c r="AJ13" s="976"/>
      <c r="AK13" s="976"/>
      <c r="AL13" s="976"/>
      <c r="AM13" s="976"/>
      <c r="AN13" s="976"/>
      <c r="AO13" s="976"/>
      <c r="AP13" s="324"/>
      <c r="AQ13" s="300"/>
    </row>
    <row r="14" spans="1:44" s="280" customFormat="1" ht="84.75" thickBot="1">
      <c r="A14" s="983"/>
      <c r="B14" s="40" t="s">
        <v>226</v>
      </c>
      <c r="C14" s="164">
        <v>23</v>
      </c>
      <c r="D14" s="14" t="str">
        <f>+IFERROR(INDEX(DESEMPATE!$D$3:$D$80,MATCH('EXP ESPEC.'!B14,DESEMPATE!$C$3:$C$80,0)),"")</f>
        <v>INGENIERIA Y DESARROLLO XIMA DE COLOMBIA S.A.S</v>
      </c>
      <c r="E14" s="365" t="s">
        <v>20</v>
      </c>
      <c r="F14" s="365" t="s">
        <v>20</v>
      </c>
      <c r="G14" s="365" t="s">
        <v>20</v>
      </c>
      <c r="H14" s="24" t="s">
        <v>409</v>
      </c>
      <c r="I14" s="24" t="s">
        <v>201</v>
      </c>
      <c r="J14" s="24" t="s">
        <v>521</v>
      </c>
      <c r="K14" s="475" t="s">
        <v>522</v>
      </c>
      <c r="L14" s="170" t="s">
        <v>20</v>
      </c>
      <c r="M14" s="173" t="s">
        <v>20</v>
      </c>
      <c r="N14" s="804" t="s">
        <v>192</v>
      </c>
      <c r="O14" s="522" t="s">
        <v>20</v>
      </c>
      <c r="P14" s="41" t="str">
        <f t="shared" si="0"/>
        <v>SI</v>
      </c>
      <c r="Q14" s="971"/>
      <c r="R14" s="17">
        <v>0.49</v>
      </c>
      <c r="S14" s="328">
        <v>41892</v>
      </c>
      <c r="T14" s="328">
        <v>42394</v>
      </c>
      <c r="U14" s="19">
        <f t="shared" si="10"/>
        <v>2016</v>
      </c>
      <c r="V14" s="43">
        <f>+IFERROR(INDEX(PARAMETROS!$B$53:$B$79,MATCH(U14,PARAMETROS!$A$53:$A$79,0)),"")</f>
        <v>689455</v>
      </c>
      <c r="W14" s="481">
        <v>4556804783</v>
      </c>
      <c r="X14" s="21" t="s">
        <v>204</v>
      </c>
      <c r="Y14" s="40" t="str">
        <f>IF(X14="","",IF(X14="COP","N/A",IF(X14="EUR",VLOOKUP(T14,'SH EURO'!$A$6:$B$6338,2,FALSE),"REVISAR")))</f>
        <v>N/A</v>
      </c>
      <c r="Z14" s="45" t="str">
        <f>IF(W14="","",IF(Y14="N/A","N/A",W14*Y14))</f>
        <v>N/A</v>
      </c>
      <c r="AA14" s="46">
        <f>IF(X14="","",IF(X14="COP",1,IF(Y14&lt;&gt;"N/A",VLOOKUP(T14,'SH TRM'!$A$9:$B$8912,2,FALSE),"REVISAR")))</f>
        <v>1</v>
      </c>
      <c r="AB14" s="696">
        <f>IF(AA14&lt;&gt;"",IF(X14&lt;&gt;"COP",Z14*AA14,W14),"")</f>
        <v>4556804783</v>
      </c>
      <c r="AC14" s="12">
        <f>+IFERROR(AB14/V14,"")</f>
        <v>6609.285280402637</v>
      </c>
      <c r="AD14" s="12">
        <f>IF(OR(L14="",L14="NO"),"",IF(E14="SI",IFERROR(AC14*R14,""),""))</f>
        <v>3238.5497873972922</v>
      </c>
      <c r="AE14" s="12">
        <f>IF(OR(L14="",L14="NO"),"",IF(F14="SI",IFERROR(AC14*R14,""),""))</f>
        <v>3238.5497873972922</v>
      </c>
      <c r="AF14" s="12">
        <f>IF(OR(L14="",L14="NO"),"",IF(G14="SI",IFERROR(AC14*R14,""),""))</f>
        <v>3238.5497873972922</v>
      </c>
      <c r="AG14" s="420" t="str">
        <f t="shared" si="7"/>
        <v>CUMPLE</v>
      </c>
      <c r="AH14" s="293" t="str">
        <f t="shared" si="8"/>
        <v>CUMPLE</v>
      </c>
      <c r="AI14" s="293" t="str">
        <f t="shared" si="9"/>
        <v>CUMPLE</v>
      </c>
      <c r="AJ14" s="977"/>
      <c r="AK14" s="977"/>
      <c r="AL14" s="977"/>
      <c r="AM14" s="977"/>
      <c r="AN14" s="977"/>
      <c r="AO14" s="977"/>
      <c r="AP14" s="324"/>
      <c r="AQ14" s="300"/>
    </row>
    <row r="15" spans="1:44" s="280" customFormat="1" ht="30" customHeight="1">
      <c r="A15" s="984" t="s">
        <v>24</v>
      </c>
      <c r="B15" s="502" t="s">
        <v>228</v>
      </c>
      <c r="C15" s="163">
        <v>3</v>
      </c>
      <c r="D15" s="407" t="str">
        <f>+IFERROR(INDEX(DESEMPATE!$D$3:$D$80,MATCH('EXP ESPEC.'!B15,DESEMPATE!$C$3:$C$80,0)),"")</f>
        <v>INGENIERIA DE PROYECTOS S.A.S</v>
      </c>
      <c r="E15" s="366" t="s">
        <v>20</v>
      </c>
      <c r="F15" s="366" t="s">
        <v>20</v>
      </c>
      <c r="G15" s="366" t="s">
        <v>20</v>
      </c>
      <c r="H15" s="60" t="s">
        <v>215</v>
      </c>
      <c r="I15" s="60" t="s">
        <v>201</v>
      </c>
      <c r="J15" s="60" t="s">
        <v>523</v>
      </c>
      <c r="K15" s="474" t="s">
        <v>524</v>
      </c>
      <c r="L15" s="508" t="s">
        <v>20</v>
      </c>
      <c r="M15" s="508" t="s">
        <v>20</v>
      </c>
      <c r="N15" s="805" t="s">
        <v>192</v>
      </c>
      <c r="O15" s="458" t="s">
        <v>20</v>
      </c>
      <c r="P15" s="518" t="str">
        <f t="shared" si="0"/>
        <v>SI</v>
      </c>
      <c r="Q15" s="969" t="s">
        <v>192</v>
      </c>
      <c r="R15" s="52">
        <v>1</v>
      </c>
      <c r="S15" s="370">
        <v>36902</v>
      </c>
      <c r="T15" s="370">
        <v>37053</v>
      </c>
      <c r="U15" s="54">
        <f t="shared" si="10"/>
        <v>2001</v>
      </c>
      <c r="V15" s="171">
        <f>+IFERROR(INDEX(PARAMETROS!$B$53:$B$79,MATCH(U15,PARAMETROS!$A$53:$A$79,0)),"")</f>
        <v>286000</v>
      </c>
      <c r="W15" s="483">
        <v>154512563</v>
      </c>
      <c r="X15" s="56" t="s">
        <v>204</v>
      </c>
      <c r="Y15" s="48" t="str">
        <f>IF(X15="","",IF(X15="COP","N/A",IF(X15="EUR",VLOOKUP(T15,'SH EURO'!$A$6:$B$6338,2,FALSE),"REVISAR")))</f>
        <v>N/A</v>
      </c>
      <c r="Z15" s="57" t="str">
        <f t="shared" si="1"/>
        <v>N/A</v>
      </c>
      <c r="AA15" s="58">
        <f>IF(X15="","",IF(X15="COP",1,IF(Y15&lt;&gt;"N/A",VLOOKUP(T15,'SH TRM'!$A$9:$B$8912,2,FALSE),"REVISAR")))</f>
        <v>1</v>
      </c>
      <c r="AB15" s="695">
        <f t="shared" si="2"/>
        <v>154512563</v>
      </c>
      <c r="AC15" s="59">
        <f t="shared" si="3"/>
        <v>540.25371678321676</v>
      </c>
      <c r="AD15" s="59">
        <f t="shared" si="4"/>
        <v>540.25371678321676</v>
      </c>
      <c r="AE15" s="378">
        <f t="shared" si="5"/>
        <v>540.25371678321676</v>
      </c>
      <c r="AF15" s="423">
        <f t="shared" si="6"/>
        <v>540.25371678321676</v>
      </c>
      <c r="AG15" s="419" t="str">
        <f t="shared" si="7"/>
        <v>CUMPLE</v>
      </c>
      <c r="AH15" s="292" t="str">
        <f t="shared" si="8"/>
        <v>CUMPLE</v>
      </c>
      <c r="AI15" s="292" t="str">
        <f t="shared" si="9"/>
        <v>CUMPLE</v>
      </c>
      <c r="AJ15" s="975" t="str">
        <f>IF(AND(COUNTIF(M15:M18,"SI")&gt;=1,COUNTIF(N15:N18,"SI")&gt;=1,COUNTIF(O15:O18,"SI")&gt;=1,COUNTIF(Q15:Q18,"SI")&lt;=1),"SI","NO")</f>
        <v>SI</v>
      </c>
      <c r="AK15" s="975">
        <f>IF(AND(COUNTIF(AG15:AG18,"CUMPLE")=4,AJ15="SI"),900,(IF(AND(COUNTIF(AG15:AG18,"CUMPLE")=3,AJ15="SI"),800,IF(AND(COUNTIF(AG15:AG18,"CUMPLE")=2,AJ15="SI"),700,0))))</f>
        <v>900</v>
      </c>
      <c r="AL15" s="975" t="str">
        <f>IF(AND(COUNTIF(M15:M18,"SI")&gt;=1,COUNTIF(N15:N18,"SI")&gt;=1,COUNTIF(O15:O18,"SI")&gt;=1,COUNTIF(Q15:Q18,"SI")&lt;=1),"SI","NO")</f>
        <v>SI</v>
      </c>
      <c r="AM15" s="975">
        <f>IF(AND(COUNTIF(AH15:AH18,"CUMPLE")=4,AL15="SI"),900,(IF(AND(COUNTIF(AH15:AH18,"CUMPLE")=3,AL15="SI"),800,IF(AND(COUNTIF(AH15:AH18,"CUMPLE")=2,AL15="SI"),700,0))))</f>
        <v>900</v>
      </c>
      <c r="AN15" s="975" t="str">
        <f>IF(AND(COUNTIF(M15:M18,"SI")&gt;=1,COUNTIF(N15:N18,"SI")&gt;=1,COUNTIF(O15:O18,"SI")&gt;=1,COUNTIF(Q15:Q18,"SI")&lt;=1),"SI","NO")</f>
        <v>SI</v>
      </c>
      <c r="AO15" s="975">
        <f>IF(AND(COUNTIF(AI15:AI18,"CUMPLE")=4,AN15="SI"),900,(IF(AND(COUNTIF(AI15:AI18,"CUMPLE")=3,AN15="SI"),800,IF(AND(COUNTIF(AI15:AI18,"CUMPLE")=2,AN15="SI"),700,0))))</f>
        <v>900</v>
      </c>
      <c r="AP15" s="325"/>
      <c r="AQ15" s="300"/>
      <c r="AR15" s="320"/>
    </row>
    <row r="16" spans="1:44" s="280" customFormat="1" ht="30" customHeight="1">
      <c r="A16" s="985"/>
      <c r="B16" s="13" t="s">
        <v>228</v>
      </c>
      <c r="C16" s="164">
        <v>10</v>
      </c>
      <c r="D16" s="14" t="str">
        <f>+IFERROR(INDEX(DESEMPATE!$D$3:$D$80,MATCH('EXP ESPEC.'!B16,DESEMPATE!$C$3:$C$80,0)),"")</f>
        <v>INGENIERIA DE PROYECTOS S.A.S</v>
      </c>
      <c r="E16" s="364" t="s">
        <v>20</v>
      </c>
      <c r="F16" s="364" t="s">
        <v>20</v>
      </c>
      <c r="G16" s="364" t="s">
        <v>20</v>
      </c>
      <c r="H16" s="24" t="s">
        <v>215</v>
      </c>
      <c r="I16" s="24" t="s">
        <v>201</v>
      </c>
      <c r="J16" s="24" t="s">
        <v>525</v>
      </c>
      <c r="K16" s="473" t="s">
        <v>526</v>
      </c>
      <c r="L16" s="24" t="s">
        <v>20</v>
      </c>
      <c r="M16" s="24" t="s">
        <v>20</v>
      </c>
      <c r="N16" s="644" t="s">
        <v>20</v>
      </c>
      <c r="O16" s="803" t="s">
        <v>192</v>
      </c>
      <c r="P16" s="17" t="str">
        <f t="shared" si="0"/>
        <v>SI</v>
      </c>
      <c r="Q16" s="970"/>
      <c r="R16" s="509">
        <v>1</v>
      </c>
      <c r="S16" s="510">
        <v>39188</v>
      </c>
      <c r="T16" s="510">
        <v>39615</v>
      </c>
      <c r="U16" s="511">
        <f t="shared" si="10"/>
        <v>2008</v>
      </c>
      <c r="V16" s="512">
        <f>+IFERROR(INDEX(PARAMETROS!$B$53:$B$79,MATCH(U16,PARAMETROS!$A$53:$A$79,0)),"")</f>
        <v>461500</v>
      </c>
      <c r="W16" s="513">
        <v>1232388210</v>
      </c>
      <c r="X16" s="21" t="s">
        <v>204</v>
      </c>
      <c r="Y16" s="13" t="str">
        <f>IF(X16="","",IF(X16="COP","N/A",IF(X16="EUR",VLOOKUP(T16,'SH EURO'!$A$6:$B$6338,2,FALSE),"REVISAR")))</f>
        <v>N/A</v>
      </c>
      <c r="Z16" s="22" t="str">
        <f t="shared" si="1"/>
        <v>N/A</v>
      </c>
      <c r="AA16" s="23">
        <f>IF(X16="","",IF(X16="COP",1,IF(Y16&lt;&gt;"N/A",VLOOKUP(T16,'SH TRM'!$A$9:$B$8912,2,FALSE),"REVISAR")))</f>
        <v>1</v>
      </c>
      <c r="AB16" s="696">
        <f t="shared" si="2"/>
        <v>1232388210</v>
      </c>
      <c r="AC16" s="12">
        <f t="shared" si="3"/>
        <v>2670.3969880823402</v>
      </c>
      <c r="AD16" s="12">
        <f t="shared" si="4"/>
        <v>2670.3969880823402</v>
      </c>
      <c r="AE16" s="12">
        <f t="shared" si="5"/>
        <v>2670.3969880823402</v>
      </c>
      <c r="AF16" s="424">
        <f t="shared" si="6"/>
        <v>2670.3969880823402</v>
      </c>
      <c r="AG16" s="643" t="str">
        <f t="shared" si="7"/>
        <v>CUMPLE</v>
      </c>
      <c r="AH16" s="642" t="str">
        <f t="shared" si="8"/>
        <v>CUMPLE</v>
      </c>
      <c r="AI16" s="642" t="str">
        <f t="shared" si="9"/>
        <v>CUMPLE</v>
      </c>
      <c r="AJ16" s="976"/>
      <c r="AK16" s="976"/>
      <c r="AL16" s="976"/>
      <c r="AM16" s="976"/>
      <c r="AN16" s="976"/>
      <c r="AO16" s="976"/>
      <c r="AP16" s="297"/>
      <c r="AQ16" s="300"/>
      <c r="AR16" s="320"/>
    </row>
    <row r="17" spans="1:47" s="280" customFormat="1" ht="30" customHeight="1">
      <c r="A17" s="985"/>
      <c r="B17" s="13" t="s">
        <v>228</v>
      </c>
      <c r="C17" s="164">
        <v>21</v>
      </c>
      <c r="D17" s="14" t="str">
        <f>+IFERROR(INDEX(DESEMPATE!$D$3:$D$80,MATCH('EXP ESPEC.'!B17,DESEMPATE!$C$3:$C$80,0)),"")</f>
        <v>INGENIERIA DE PROYECTOS S.A.S</v>
      </c>
      <c r="E17" s="364" t="s">
        <v>20</v>
      </c>
      <c r="F17" s="364" t="s">
        <v>20</v>
      </c>
      <c r="G17" s="364" t="s">
        <v>20</v>
      </c>
      <c r="H17" s="24" t="s">
        <v>215</v>
      </c>
      <c r="I17" s="24" t="s">
        <v>201</v>
      </c>
      <c r="J17" s="24" t="s">
        <v>229</v>
      </c>
      <c r="K17" s="473" t="s">
        <v>230</v>
      </c>
      <c r="L17" s="24" t="s">
        <v>20</v>
      </c>
      <c r="M17" s="24" t="s">
        <v>20</v>
      </c>
      <c r="N17" s="803" t="s">
        <v>192</v>
      </c>
      <c r="O17" s="803" t="s">
        <v>192</v>
      </c>
      <c r="P17" s="17" t="str">
        <f t="shared" si="0"/>
        <v>SI</v>
      </c>
      <c r="Q17" s="970"/>
      <c r="R17" s="17">
        <v>0.5</v>
      </c>
      <c r="S17" s="18">
        <v>38338</v>
      </c>
      <c r="T17" s="18">
        <v>40296</v>
      </c>
      <c r="U17" s="19">
        <f t="shared" si="10"/>
        <v>2010</v>
      </c>
      <c r="V17" s="20">
        <f>+IFERROR(INDEX(PARAMETROS!$B$53:$B$79,MATCH(U17,PARAMETROS!$A$53:$A$79,0)),"")</f>
        <v>515000</v>
      </c>
      <c r="W17" s="514">
        <v>5611007434</v>
      </c>
      <c r="X17" s="21" t="s">
        <v>204</v>
      </c>
      <c r="Y17" s="13" t="str">
        <f>IF(X17="","",IF(X17="COP","N/A",IF(X17="EUR",VLOOKUP(T17,'SH EURO'!$A$6:$B$6338,2,FALSE),"REVISAR")))</f>
        <v>N/A</v>
      </c>
      <c r="Z17" s="22" t="str">
        <f t="shared" si="1"/>
        <v>N/A</v>
      </c>
      <c r="AA17" s="23">
        <f>IF(X17="","",IF(X17="COP",1,IF(Y17&lt;&gt;"N/A",VLOOKUP(T17,'SH TRM'!$A$9:$B$8912,2,FALSE),"REVISAR")))</f>
        <v>1</v>
      </c>
      <c r="AB17" s="696">
        <f t="shared" si="2"/>
        <v>5611007434</v>
      </c>
      <c r="AC17" s="12">
        <f t="shared" si="3"/>
        <v>10895.160066019418</v>
      </c>
      <c r="AD17" s="12">
        <f t="shared" si="4"/>
        <v>5447.580033009709</v>
      </c>
      <c r="AE17" s="12">
        <f t="shared" si="5"/>
        <v>5447.580033009709</v>
      </c>
      <c r="AF17" s="424">
        <f t="shared" si="6"/>
        <v>5447.580033009709</v>
      </c>
      <c r="AG17" s="643" t="str">
        <f t="shared" si="7"/>
        <v>CUMPLE</v>
      </c>
      <c r="AH17" s="642" t="str">
        <f t="shared" si="8"/>
        <v>CUMPLE</v>
      </c>
      <c r="AI17" s="642" t="str">
        <f t="shared" si="9"/>
        <v>CUMPLE</v>
      </c>
      <c r="AJ17" s="976"/>
      <c r="AK17" s="976"/>
      <c r="AL17" s="976"/>
      <c r="AM17" s="976"/>
      <c r="AN17" s="976"/>
      <c r="AO17" s="976"/>
      <c r="AP17" s="297"/>
      <c r="AQ17" s="300"/>
    </row>
    <row r="18" spans="1:47" s="280" customFormat="1" ht="30" customHeight="1" thickBot="1">
      <c r="A18" s="986"/>
      <c r="B18" s="40" t="s">
        <v>228</v>
      </c>
      <c r="C18" s="164">
        <v>48</v>
      </c>
      <c r="D18" s="14" t="str">
        <f>+IFERROR(INDEX(DESEMPATE!$D$3:$D$80,MATCH('EXP ESPEC.'!B18,DESEMPATE!$C$3:$C$80,0)),"")</f>
        <v>INGENIERIA DE PROYECTOS S.A.S</v>
      </c>
      <c r="E18" s="365" t="s">
        <v>20</v>
      </c>
      <c r="F18" s="365" t="s">
        <v>20</v>
      </c>
      <c r="G18" s="365" t="s">
        <v>20</v>
      </c>
      <c r="H18" s="24" t="s">
        <v>527</v>
      </c>
      <c r="I18" s="24" t="s">
        <v>201</v>
      </c>
      <c r="J18" s="24" t="s">
        <v>232</v>
      </c>
      <c r="K18" s="473" t="s">
        <v>233</v>
      </c>
      <c r="L18" s="173" t="s">
        <v>20</v>
      </c>
      <c r="M18" s="173" t="s">
        <v>20</v>
      </c>
      <c r="N18" s="804" t="s">
        <v>192</v>
      </c>
      <c r="O18" s="804" t="s">
        <v>192</v>
      </c>
      <c r="P18" s="41" t="str">
        <f t="shared" si="0"/>
        <v>SI</v>
      </c>
      <c r="Q18" s="971"/>
      <c r="R18" s="41">
        <v>1</v>
      </c>
      <c r="S18" s="18">
        <v>40899</v>
      </c>
      <c r="T18" s="18">
        <v>41446</v>
      </c>
      <c r="U18" s="19">
        <f t="shared" si="10"/>
        <v>2013</v>
      </c>
      <c r="V18" s="20">
        <f>+IFERROR(INDEX(PARAMETROS!$B$53:$B$79,MATCH(U18,PARAMETROS!$A$53:$A$79,0)),"")</f>
        <v>589500</v>
      </c>
      <c r="W18" s="490">
        <v>1588008215</v>
      </c>
      <c r="X18" s="21" t="s">
        <v>204</v>
      </c>
      <c r="Y18" s="13" t="str">
        <f>IF(X18="","",IF(X18="COP","N/A",IF(X18="EUR",VLOOKUP(T18,'SH EURO'!$A$6:$B$6338,2,FALSE),"REVISAR")))</f>
        <v>N/A</v>
      </c>
      <c r="Z18" s="22" t="str">
        <f t="shared" si="1"/>
        <v>N/A</v>
      </c>
      <c r="AA18" s="23">
        <f>IF(X18="","",IF(X18="COP",1,IF(Y18&lt;&gt;"N/A",VLOOKUP(T18,'SH TRM'!$A$9:$B$8912,2,FALSE),"REVISAR")))</f>
        <v>1</v>
      </c>
      <c r="AB18" s="696">
        <f t="shared" si="2"/>
        <v>1588008215</v>
      </c>
      <c r="AC18" s="12">
        <f t="shared" si="3"/>
        <v>2693.8222476675151</v>
      </c>
      <c r="AD18" s="12">
        <f t="shared" si="4"/>
        <v>2693.8222476675151</v>
      </c>
      <c r="AE18" s="379">
        <f t="shared" si="5"/>
        <v>2693.8222476675151</v>
      </c>
      <c r="AF18" s="426">
        <f t="shared" si="6"/>
        <v>2693.8222476675151</v>
      </c>
      <c r="AG18" s="420" t="str">
        <f t="shared" si="7"/>
        <v>CUMPLE</v>
      </c>
      <c r="AH18" s="293" t="str">
        <f t="shared" si="8"/>
        <v>CUMPLE</v>
      </c>
      <c r="AI18" s="293" t="str">
        <f t="shared" si="9"/>
        <v>CUMPLE</v>
      </c>
      <c r="AJ18" s="977"/>
      <c r="AK18" s="977"/>
      <c r="AL18" s="977"/>
      <c r="AM18" s="977"/>
      <c r="AN18" s="977"/>
      <c r="AO18" s="977"/>
      <c r="AP18" s="297"/>
      <c r="AQ18" s="300"/>
      <c r="AR18" s="320"/>
    </row>
    <row r="19" spans="1:47" s="280" customFormat="1" ht="51.75" customHeight="1">
      <c r="A19" s="981" t="s">
        <v>25</v>
      </c>
      <c r="B19" s="48" t="s">
        <v>240</v>
      </c>
      <c r="C19" s="163">
        <v>3</v>
      </c>
      <c r="D19" s="407" t="str">
        <f>+IFERROR(INDEX(DESEMPATE!$D$3:$D$80,MATCH('EXP ESPEC.'!B19,DESEMPATE!$C$3:$C$80,0)),"")</f>
        <v>RT TERRA</v>
      </c>
      <c r="E19" s="366" t="s">
        <v>20</v>
      </c>
      <c r="F19" s="366" t="s">
        <v>20</v>
      </c>
      <c r="G19" s="366" t="s">
        <v>20</v>
      </c>
      <c r="H19" s="60" t="s">
        <v>215</v>
      </c>
      <c r="I19" s="60" t="s">
        <v>201</v>
      </c>
      <c r="J19" s="521" t="s">
        <v>241</v>
      </c>
      <c r="K19" s="474" t="s">
        <v>242</v>
      </c>
      <c r="L19" s="508" t="s">
        <v>20</v>
      </c>
      <c r="M19" s="508" t="s">
        <v>20</v>
      </c>
      <c r="N19" s="805" t="s">
        <v>192</v>
      </c>
      <c r="O19" s="805" t="s">
        <v>192</v>
      </c>
      <c r="P19" s="518" t="str">
        <f t="shared" si="0"/>
        <v>SI</v>
      </c>
      <c r="Q19" s="969" t="s">
        <v>192</v>
      </c>
      <c r="R19" s="52">
        <v>0.6</v>
      </c>
      <c r="S19" s="53">
        <v>41638</v>
      </c>
      <c r="T19" s="53">
        <v>42487</v>
      </c>
      <c r="U19" s="54">
        <f t="shared" si="10"/>
        <v>2016</v>
      </c>
      <c r="V19" s="171">
        <f>+IFERROR(INDEX(PARAMETROS!$B$53:$B$79,MATCH(U19,PARAMETROS!$A$53:$A$79,0)),"")</f>
        <v>689455</v>
      </c>
      <c r="W19" s="494">
        <v>3919531871</v>
      </c>
      <c r="X19" s="56" t="s">
        <v>204</v>
      </c>
      <c r="Y19" s="48" t="str">
        <f>IF(X19="","",IF(X19="COP","N/A",IF(X19="EUR",VLOOKUP(T19,'SH EURO'!$A$6:$B$6338,2,FALSE),"REVISAR")))</f>
        <v>N/A</v>
      </c>
      <c r="Z19" s="57" t="str">
        <f t="shared" si="1"/>
        <v>N/A</v>
      </c>
      <c r="AA19" s="58">
        <f>IF(X19="","",IF(X19="COP",1,IF(Y19&lt;&gt;"N/A",VLOOKUP(T19,'SH TRM'!$A$9:$B$8912,2,FALSE),"REVISAR")))</f>
        <v>1</v>
      </c>
      <c r="AB19" s="695">
        <f t="shared" si="2"/>
        <v>3919531871</v>
      </c>
      <c r="AC19" s="59">
        <f t="shared" si="3"/>
        <v>5684.9712758628193</v>
      </c>
      <c r="AD19" s="59">
        <f t="shared" si="4"/>
        <v>3410.9827655176914</v>
      </c>
      <c r="AE19" s="378">
        <f t="shared" si="5"/>
        <v>3410.9827655176914</v>
      </c>
      <c r="AF19" s="423">
        <f t="shared" si="6"/>
        <v>3410.9827655176914</v>
      </c>
      <c r="AG19" s="419" t="str">
        <f t="shared" si="7"/>
        <v>CUMPLE</v>
      </c>
      <c r="AH19" s="292" t="str">
        <f t="shared" si="8"/>
        <v>CUMPLE</v>
      </c>
      <c r="AI19" s="292" t="str">
        <f t="shared" si="9"/>
        <v>CUMPLE</v>
      </c>
      <c r="AJ19" s="978" t="str">
        <f>IF(AND(COUNTIF(M19:M22,"SI")&gt;=1,COUNTIF(N19:N22,"SI")&gt;=1,COUNTIF(O19:O22,"SI")&gt;=1,COUNTIF(Q19:Q22,"SI")&lt;=1),"SI","NO")</f>
        <v>NO</v>
      </c>
      <c r="AK19" s="975">
        <f>IF(AND(COUNTIF(AG19:AG22,"CUMPLE")=4,AJ19="SI"),900,(IF(AND(COUNTIF(AG19:AG22,"CUMPLE")=3,AJ19="SI"),800,IF(AND(COUNTIF(AG19:AG22,"CUMPLE")=2,AJ19="SI"),700,0))))</f>
        <v>0</v>
      </c>
      <c r="AL19" s="978" t="str">
        <f>IF(AND(COUNTIF(M19:M22,"SI")&gt;=1,COUNTIF(N19:N22,"SI")&gt;=1,COUNTIF(O19:O22,"SI")&gt;=1,COUNTIF(Q19:Q22,"SI")&lt;=1),"SI","NO")</f>
        <v>NO</v>
      </c>
      <c r="AM19" s="975">
        <f>IF(AND(COUNTIF(AH19:AH22,"CUMPLE")=4,AL19="SI"),900,(IF(AND(COUNTIF(AH19:AH22,"CUMPLE")=3,AL19="SI"),800,IF(AND(COUNTIF(AH19:AH22,"CUMPLE")=2,AL19="SI"),700,0))))</f>
        <v>0</v>
      </c>
      <c r="AN19" s="978" t="str">
        <f>IF(AND(COUNTIF(M19:M22,"SI")&gt;=1,COUNTIF(N19:N22,"SI")&gt;=1,COUNTIF(O19:O22,"SI")&gt;=1,COUNTIF(Q19:Q22,"SI")&lt;=1),"SI","NO")</f>
        <v>NO</v>
      </c>
      <c r="AO19" s="975">
        <f>IF(AND(COUNTIF(AI19:AI22,"CUMPLE")=4,AN19="SI"),900,(IF(AND(COUNTIF(AI19:AI22,"CUMPLE")=3,AN19="SI"),800,IF(AND(COUNTIF(AI19:AI22,"CUMPLE")=2,AN19="SI"),700,0))))</f>
        <v>0</v>
      </c>
      <c r="AP19" s="298"/>
      <c r="AQ19" s="300"/>
      <c r="AR19" s="320"/>
    </row>
    <row r="20" spans="1:47" s="280" customFormat="1" ht="79.5" customHeight="1">
      <c r="A20" s="982"/>
      <c r="B20" s="13" t="s">
        <v>244</v>
      </c>
      <c r="C20" s="164">
        <v>23</v>
      </c>
      <c r="D20" s="14" t="str">
        <f>+IFERROR(INDEX(DESEMPATE!$D$3:$D$80,MATCH('EXP ESPEC.'!B20,DESEMPATE!$C$3:$C$80,0)),"")</f>
        <v>TECNICONSULTA S.A.</v>
      </c>
      <c r="E20" s="364" t="s">
        <v>20</v>
      </c>
      <c r="F20" s="364" t="s">
        <v>20</v>
      </c>
      <c r="G20" s="364" t="s">
        <v>20</v>
      </c>
      <c r="H20" s="24" t="s">
        <v>528</v>
      </c>
      <c r="I20" s="24" t="s">
        <v>201</v>
      </c>
      <c r="J20" s="24" t="s">
        <v>529</v>
      </c>
      <c r="K20" s="473" t="s">
        <v>530</v>
      </c>
      <c r="L20" s="803" t="s">
        <v>192</v>
      </c>
      <c r="M20" s="24" t="s">
        <v>20</v>
      </c>
      <c r="N20" s="803" t="s">
        <v>192</v>
      </c>
      <c r="O20" s="763" t="s">
        <v>921</v>
      </c>
      <c r="P20" s="17" t="str">
        <f t="shared" si="0"/>
        <v>NO</v>
      </c>
      <c r="Q20" s="970"/>
      <c r="R20" s="17"/>
      <c r="S20" s="328"/>
      <c r="T20" s="328"/>
      <c r="U20" s="19" t="str">
        <f t="shared" si="10"/>
        <v/>
      </c>
      <c r="V20" s="20" t="str">
        <f>+IFERROR(INDEX(PARAMETROS!$B$53:$B$79,MATCH(U20,PARAMETROS!$A$53:$A$79,0)),"")</f>
        <v/>
      </c>
      <c r="W20" s="481"/>
      <c r="X20" s="21"/>
      <c r="Y20" s="13" t="str">
        <f>IF(X20="","",IF(X20="COP","N/A",IF(X20="EUR",VLOOKUP(T20,'SH EURO'!$A$6:$B$6338,2,FALSE),"REVISAR")))</f>
        <v/>
      </c>
      <c r="Z20" s="22" t="str">
        <f t="shared" si="1"/>
        <v/>
      </c>
      <c r="AA20" s="23" t="str">
        <f>IF(X20="","",IF(X20="COP",1,IF(Y20&lt;&gt;"N/A",VLOOKUP(T20,'SH TRM'!$A$9:$B$8912,2,FALSE),"REVISAR")))</f>
        <v/>
      </c>
      <c r="AB20" s="696" t="str">
        <f t="shared" si="2"/>
        <v/>
      </c>
      <c r="AC20" s="12" t="str">
        <f t="shared" si="3"/>
        <v/>
      </c>
      <c r="AD20" s="12" t="str">
        <f t="shared" si="4"/>
        <v/>
      </c>
      <c r="AE20" s="12" t="str">
        <f t="shared" si="5"/>
        <v/>
      </c>
      <c r="AF20" s="424" t="str">
        <f t="shared" si="6"/>
        <v/>
      </c>
      <c r="AG20" s="643" t="str">
        <f t="shared" si="7"/>
        <v/>
      </c>
      <c r="AH20" s="642" t="str">
        <f t="shared" si="8"/>
        <v/>
      </c>
      <c r="AI20" s="642" t="str">
        <f t="shared" si="9"/>
        <v/>
      </c>
      <c r="AJ20" s="979"/>
      <c r="AK20" s="976"/>
      <c r="AL20" s="979"/>
      <c r="AM20" s="976"/>
      <c r="AN20" s="979"/>
      <c r="AO20" s="976"/>
      <c r="AP20" s="524" t="s">
        <v>1034</v>
      </c>
      <c r="AQ20" s="300"/>
      <c r="AR20" s="320"/>
      <c r="AT20" s="283"/>
      <c r="AU20" s="284"/>
    </row>
    <row r="21" spans="1:47" s="280" customFormat="1" ht="65.25" customHeight="1">
      <c r="A21" s="982"/>
      <c r="B21" s="13" t="s">
        <v>248</v>
      </c>
      <c r="C21" s="164">
        <v>54</v>
      </c>
      <c r="D21" s="14" t="str">
        <f>+IFERROR(INDEX(DESEMPATE!$D$3:$D$80,MATCH('EXP ESPEC.'!B21,DESEMPATE!$C$3:$C$80,0)),"")</f>
        <v>MS COL S.A.S</v>
      </c>
      <c r="E21" s="364" t="s">
        <v>20</v>
      </c>
      <c r="F21" s="364" t="s">
        <v>20</v>
      </c>
      <c r="G21" s="364" t="s">
        <v>20</v>
      </c>
      <c r="H21" s="174" t="s">
        <v>531</v>
      </c>
      <c r="I21" s="364" t="s">
        <v>210</v>
      </c>
      <c r="J21" s="174" t="s">
        <v>211</v>
      </c>
      <c r="K21" s="475" t="s">
        <v>532</v>
      </c>
      <c r="L21" s="24" t="s">
        <v>20</v>
      </c>
      <c r="M21" s="24" t="s">
        <v>20</v>
      </c>
      <c r="N21" s="803" t="s">
        <v>192</v>
      </c>
      <c r="O21" s="803" t="s">
        <v>192</v>
      </c>
      <c r="P21" s="17" t="str">
        <f t="shared" si="0"/>
        <v>SI</v>
      </c>
      <c r="Q21" s="970"/>
      <c r="R21" s="26">
        <v>1</v>
      </c>
      <c r="S21" s="328">
        <v>41302</v>
      </c>
      <c r="T21" s="328">
        <v>41484</v>
      </c>
      <c r="U21" s="19">
        <f t="shared" si="10"/>
        <v>2013</v>
      </c>
      <c r="V21" s="20">
        <f>+IFERROR(INDEX(PARAMETROS!$B$53:$B$79,MATCH(U21,PARAMETROS!$A$53:$A$79,0)),"")</f>
        <v>589500</v>
      </c>
      <c r="W21" s="481">
        <v>68970</v>
      </c>
      <c r="X21" s="21" t="s">
        <v>213</v>
      </c>
      <c r="Y21" s="162">
        <f>IF(X21="","",IF(X21="COP","N/A",IF(X21="EUR",VLOOKUP(T21,'SH EURO'!$A$6:$B$6338,2,FALSE),"REVISAR")))</f>
        <v>1.3275999999999999</v>
      </c>
      <c r="Z21" s="22">
        <f t="shared" si="1"/>
        <v>91564.571999999986</v>
      </c>
      <c r="AA21" s="23">
        <f>IF(X21="","",IF(X21="COP",1,IF(Y21&lt;&gt;"N/A",VLOOKUP(T21,'SH TRM'!$A$9:$B$8912,2,FALSE),"REVISAR")))</f>
        <v>1886.26</v>
      </c>
      <c r="AB21" s="696">
        <f t="shared" si="2"/>
        <v>172714589.58071998</v>
      </c>
      <c r="AC21" s="12">
        <f t="shared" si="3"/>
        <v>292.98488478493636</v>
      </c>
      <c r="AD21" s="12">
        <f t="shared" si="4"/>
        <v>292.98488478493636</v>
      </c>
      <c r="AE21" s="12">
        <f t="shared" si="5"/>
        <v>292.98488478493636</v>
      </c>
      <c r="AF21" s="424">
        <f t="shared" si="6"/>
        <v>292.98488478493636</v>
      </c>
      <c r="AG21" s="643" t="str">
        <f t="shared" si="7"/>
        <v>CUMPLE</v>
      </c>
      <c r="AH21" s="642" t="str">
        <f t="shared" si="8"/>
        <v>CUMPLE</v>
      </c>
      <c r="AI21" s="642" t="str">
        <f t="shared" si="9"/>
        <v>CUMPLE</v>
      </c>
      <c r="AJ21" s="979"/>
      <c r="AK21" s="976"/>
      <c r="AL21" s="979"/>
      <c r="AM21" s="976"/>
      <c r="AN21" s="979"/>
      <c r="AO21" s="976"/>
      <c r="AP21" s="809"/>
      <c r="AQ21" s="300"/>
      <c r="AT21" s="283"/>
    </row>
    <row r="22" spans="1:47" s="594" customFormat="1" ht="148.5" customHeight="1" thickBot="1">
      <c r="A22" s="983"/>
      <c r="B22" s="61" t="s">
        <v>248</v>
      </c>
      <c r="C22" s="165">
        <v>57</v>
      </c>
      <c r="D22" s="76" t="str">
        <f>+IFERROR(INDEX(DESEMPATE!$D$3:$D$80,MATCH('EXP ESPEC.'!B22,DESEMPATE!$C$3:$C$80,0)),"")</f>
        <v>MS COL S.A.S</v>
      </c>
      <c r="E22" s="365" t="s">
        <v>20</v>
      </c>
      <c r="F22" s="365" t="s">
        <v>20</v>
      </c>
      <c r="G22" s="365" t="s">
        <v>20</v>
      </c>
      <c r="H22" s="170" t="s">
        <v>533</v>
      </c>
      <c r="I22" s="170" t="s">
        <v>210</v>
      </c>
      <c r="J22" s="170" t="s">
        <v>211</v>
      </c>
      <c r="K22" s="476" t="s">
        <v>534</v>
      </c>
      <c r="L22" s="803" t="s">
        <v>192</v>
      </c>
      <c r="M22" s="170" t="s">
        <v>20</v>
      </c>
      <c r="N22" s="522" t="s">
        <v>20</v>
      </c>
      <c r="O22" s="804" t="s">
        <v>192</v>
      </c>
      <c r="P22" s="460" t="str">
        <f t="shared" si="0"/>
        <v>SI</v>
      </c>
      <c r="Q22" s="971"/>
      <c r="R22" s="588">
        <v>1</v>
      </c>
      <c r="S22" s="589">
        <v>38128</v>
      </c>
      <c r="T22" s="590">
        <v>38377</v>
      </c>
      <c r="U22" s="65">
        <f t="shared" si="10"/>
        <v>2005</v>
      </c>
      <c r="V22" s="575">
        <f>+IFERROR(INDEX(PARAMETROS!$B$53:$B$79,MATCH(U22,PARAMETROS!$A$53:$A$79,0)),"")</f>
        <v>381500</v>
      </c>
      <c r="W22" s="591">
        <v>296514.56</v>
      </c>
      <c r="X22" s="67" t="s">
        <v>213</v>
      </c>
      <c r="Y22" s="61">
        <f>IF(X22="","",IF(X22="COP","N/A",IF(X22="EUR",VLOOKUP(T22,'SH EURO'!$A$6:$B$6338,2,FALSE),"REVISAR")))</f>
        <v>1.3059000000000001</v>
      </c>
      <c r="Z22" s="67">
        <f t="shared" si="1"/>
        <v>387218.36390400003</v>
      </c>
      <c r="AA22" s="67">
        <f>IF(X22="","",IF(X22="COP",1,IF(Y22&lt;&gt;"N/A",VLOOKUP(T22,'SH TRM'!$A$9:$B$8912,2,FALSE),"REVISAR")))</f>
        <v>2370.77</v>
      </c>
      <c r="AB22" s="697">
        <f t="shared" si="2"/>
        <v>918005680.59268618</v>
      </c>
      <c r="AC22" s="70">
        <f t="shared" si="3"/>
        <v>2406.3058469008811</v>
      </c>
      <c r="AD22" s="70" t="str">
        <f>IF(OR(L22="",L22="NO"),"",IF(E22="SI",IFERROR(AC22*R22,""),""))</f>
        <v/>
      </c>
      <c r="AE22" s="380" t="str">
        <f t="shared" si="5"/>
        <v/>
      </c>
      <c r="AF22" s="427" t="str">
        <f t="shared" si="6"/>
        <v/>
      </c>
      <c r="AG22" s="421" t="str">
        <f t="shared" si="7"/>
        <v/>
      </c>
      <c r="AH22" s="294" t="str">
        <f t="shared" si="8"/>
        <v/>
      </c>
      <c r="AI22" s="294" t="str">
        <f t="shared" si="9"/>
        <v/>
      </c>
      <c r="AJ22" s="980"/>
      <c r="AK22" s="977"/>
      <c r="AL22" s="980"/>
      <c r="AM22" s="977"/>
      <c r="AN22" s="980"/>
      <c r="AO22" s="977"/>
      <c r="AP22" s="592" t="s">
        <v>1033</v>
      </c>
      <c r="AQ22" s="593"/>
      <c r="AT22" s="595"/>
    </row>
    <row r="23" spans="1:47" s="280" customFormat="1" ht="84">
      <c r="A23" s="981" t="s">
        <v>27</v>
      </c>
      <c r="B23" s="40" t="s">
        <v>251</v>
      </c>
      <c r="C23" s="532">
        <v>5</v>
      </c>
      <c r="D23" s="561" t="str">
        <f>+IFERROR(INDEX(DESEMPATE!$D$3:$D$80,MATCH('EXP ESPEC.'!B23,DESEMPATE!$C$3:$C$80,0)),"")</f>
        <v>CELQO S.A.S</v>
      </c>
      <c r="E23" s="366" t="s">
        <v>20</v>
      </c>
      <c r="F23" s="366" t="s">
        <v>20</v>
      </c>
      <c r="G23" s="366" t="s">
        <v>20</v>
      </c>
      <c r="H23" s="173" t="s">
        <v>253</v>
      </c>
      <c r="I23" s="173" t="s">
        <v>201</v>
      </c>
      <c r="J23" s="173" t="s">
        <v>257</v>
      </c>
      <c r="K23" s="472" t="s">
        <v>258</v>
      </c>
      <c r="L23" s="173" t="s">
        <v>20</v>
      </c>
      <c r="M23" s="585" t="s">
        <v>20</v>
      </c>
      <c r="N23" s="805" t="s">
        <v>192</v>
      </c>
      <c r="O23" s="805" t="s">
        <v>192</v>
      </c>
      <c r="P23" s="585" t="str">
        <f t="shared" si="0"/>
        <v>SI</v>
      </c>
      <c r="Q23" s="969" t="s">
        <v>192</v>
      </c>
      <c r="R23" s="25">
        <v>0.75</v>
      </c>
      <c r="S23" s="328">
        <v>38650</v>
      </c>
      <c r="T23" s="18">
        <v>39808</v>
      </c>
      <c r="U23" s="73">
        <f t="shared" si="10"/>
        <v>2008</v>
      </c>
      <c r="V23" s="503">
        <f>+IFERROR(INDEX(PARAMETROS!$B$53:$B$79,MATCH(U23,PARAMETROS!$A$53:$A$79,0)),"")</f>
        <v>461500</v>
      </c>
      <c r="W23" s="482">
        <v>1649106224</v>
      </c>
      <c r="X23" s="20" t="s">
        <v>204</v>
      </c>
      <c r="Y23" s="40" t="str">
        <f>IF(X23="","",IF(X23="COP","N/A",IF(X23="EUR",VLOOKUP(T23,'SH EURO'!$A$6:$B$6338,2,FALSE),"REVISAR")))</f>
        <v>N/A</v>
      </c>
      <c r="Z23" s="45" t="str">
        <f>IF(W23="","",IF(Y23="N/A","N/A",W23*Y23))</f>
        <v>N/A</v>
      </c>
      <c r="AA23" s="46">
        <f>IF(X23="","",IF(X23="COP",1,IF(Y23&lt;&gt;"N/A",VLOOKUP(T23,'SH TRM'!$A$9:$B$8912,2,FALSE),"REVISAR")))</f>
        <v>1</v>
      </c>
      <c r="AB23" s="698">
        <f>IF(AA23&lt;&gt;"",IF(X23&lt;&gt;"COP",Z23*AA23,W23),"")</f>
        <v>1649106224</v>
      </c>
      <c r="AC23" s="47">
        <f>+IFERROR(AB23/V23,"")</f>
        <v>3573.3612654387866</v>
      </c>
      <c r="AD23" s="47">
        <f>IF(OR(L23="",L23="NO"),"",IF(E23="SI",IFERROR(AC23*R23,""),""))</f>
        <v>2680.0209490790899</v>
      </c>
      <c r="AE23" s="47">
        <f>IF(OR(L23="",L23="NO"),"",IF(F23="SI",IFERROR(AC23*R23,""),""))</f>
        <v>2680.0209490790899</v>
      </c>
      <c r="AF23" s="47">
        <f>IF(OR(L23="",L23="NO"),"",IF(G23="SI",IFERROR(AC23*R23,""),""))</f>
        <v>2680.0209490790899</v>
      </c>
      <c r="AG23" s="646" t="str">
        <f>+IF(AD23="","",IF(AD23&gt;=CM005EEM1,"CUMPLE","NO CUMPLE"))</f>
        <v>CUMPLE</v>
      </c>
      <c r="AH23" s="646" t="str">
        <f>+IF(AE23="","",IF(AE23&gt;=CM005EEM2,"CUMPLE","NO CUMPLE"))</f>
        <v>CUMPLE</v>
      </c>
      <c r="AI23" s="646" t="str">
        <f>+IF(AF23="","",IF(AF23&gt;=CM005EEM3,"CUMPLE","NO CUMPLE"))</f>
        <v>CUMPLE</v>
      </c>
      <c r="AJ23" s="975" t="s">
        <v>192</v>
      </c>
      <c r="AK23" s="975">
        <f>IF(AND(COUNTIF(AG23:AG26,"CUMPLE")=4,AJ23="SI"),900,(IF(AND(COUNTIF(AG23:AG26,"CUMPLE")=3,AJ23="SI"),800,IF(AND(COUNTIF(AG23:AG26,"CUMPLE")=2,AJ23="SI"),700,0))))</f>
        <v>0</v>
      </c>
      <c r="AL23" s="975" t="s">
        <v>192</v>
      </c>
      <c r="AM23" s="975">
        <f>IF(AND(COUNTIF(AH23:AH26,"CUMPLE")=4,AL23="SI"),900,(IF(AND(COUNTIF(AH23:AH26,"CUMPLE")=3,AL23="SI"),800,IF(AND(COUNTIF(AH23:AH26,"CUMPLE")=2,AL23="SI"),700,0))))</f>
        <v>0</v>
      </c>
      <c r="AN23" s="975" t="s">
        <v>192</v>
      </c>
      <c r="AO23" s="975">
        <f>IF(AND(COUNTIF(AI23:AI26,"CUMPLE")=4,AN23="SI"),900,(IF(AND(COUNTIF(AI23:AI26,"CUMPLE")=3,AN23="SI"),800,IF(AND(COUNTIF(AI23:AI26,"CUMPLE")=2,AN23="SI"),700,0))))</f>
        <v>0</v>
      </c>
      <c r="AP23" s="566"/>
      <c r="AQ23" s="300"/>
    </row>
    <row r="24" spans="1:47" s="280" customFormat="1" ht="84">
      <c r="A24" s="982"/>
      <c r="B24" s="13" t="s">
        <v>251</v>
      </c>
      <c r="C24" s="14">
        <v>56</v>
      </c>
      <c r="D24" s="14" t="str">
        <f>+IFERROR(INDEX(DESEMPATE!$D$3:$D$80,MATCH('EXP ESPEC.'!B24,DESEMPATE!$C$3:$C$80,0)),"")</f>
        <v>CELQO S.A.S</v>
      </c>
      <c r="E24" s="364" t="s">
        <v>20</v>
      </c>
      <c r="F24" s="364" t="s">
        <v>20</v>
      </c>
      <c r="G24" s="364" t="s">
        <v>20</v>
      </c>
      <c r="H24" s="24" t="s">
        <v>328</v>
      </c>
      <c r="I24" s="24" t="s">
        <v>201</v>
      </c>
      <c r="J24" s="24" t="s">
        <v>535</v>
      </c>
      <c r="K24" s="473" t="s">
        <v>536</v>
      </c>
      <c r="L24" s="24" t="s">
        <v>20</v>
      </c>
      <c r="M24" s="24" t="s">
        <v>20</v>
      </c>
      <c r="N24" s="24" t="s">
        <v>20</v>
      </c>
      <c r="O24" s="24" t="s">
        <v>20</v>
      </c>
      <c r="P24" s="24" t="str">
        <f t="shared" ref="P24:P87" si="11">IF(S24&gt;DATE(1990,1,1),"SI","NO")</f>
        <v>SI</v>
      </c>
      <c r="Q24" s="970"/>
      <c r="R24" s="25">
        <v>0.51</v>
      </c>
      <c r="S24" s="328">
        <v>42150</v>
      </c>
      <c r="T24" s="18">
        <v>42363</v>
      </c>
      <c r="U24" s="19">
        <f t="shared" si="10"/>
        <v>2015</v>
      </c>
      <c r="V24" s="20">
        <f>+IFERROR(INDEX(PARAMETROS!$B$53:$B$79,MATCH(U24,PARAMETROS!$A$53:$A$79,0)),"")</f>
        <v>644350</v>
      </c>
      <c r="W24" s="482">
        <v>497203843</v>
      </c>
      <c r="X24" s="20" t="s">
        <v>204</v>
      </c>
      <c r="Y24" s="13" t="str">
        <f>IF(X24="","",IF(X24="COP","N/A",IF(X24="EUR",VLOOKUP(T24,'SH EURO'!$A$6:$B$6338,2,FALSE),"REVISAR")))</f>
        <v>N/A</v>
      </c>
      <c r="Z24" s="22" t="str">
        <f t="shared" ref="Z24:Z87" si="12">IF(W24="","",IF(Y24="N/A","N/A",W24*Y24))</f>
        <v>N/A</v>
      </c>
      <c r="AA24" s="23">
        <f>IF(X24="","",IF(X24="COP",1,IF(Y24&lt;&gt;"N/A",VLOOKUP(T24,'SH TRM'!$A$9:$B$8912,2,FALSE),"REVISAR")))</f>
        <v>1</v>
      </c>
      <c r="AB24" s="696">
        <f t="shared" ref="AB24:AB87" si="13">IF(AA24&lt;&gt;"",IF(X24&lt;&gt;"COP",Z24*AA24,W24),"")</f>
        <v>497203843</v>
      </c>
      <c r="AC24" s="12">
        <f t="shared" ref="AC24:AC87" si="14">+IFERROR(AB24/V24,"")</f>
        <v>771.63628928377432</v>
      </c>
      <c r="AD24" s="12">
        <f t="shared" ref="AD24:AD87" si="15">IF(OR(L24="",L24="NO"),"",IF(E24="SI",IFERROR(AC24*R24,""),""))</f>
        <v>393.53450753472492</v>
      </c>
      <c r="AE24" s="12">
        <f t="shared" ref="AE24:AE87" si="16">IF(OR(L24="",L24="NO"),"",IF(F24="SI",IFERROR(AC24*R24,""),""))</f>
        <v>393.53450753472492</v>
      </c>
      <c r="AF24" s="12">
        <f t="shared" ref="AF24:AF87" si="17">IF(OR(L24="",L24="NO"),"",IF(G24="SI",IFERROR(AC24*R24,""),""))</f>
        <v>393.53450753472492</v>
      </c>
      <c r="AG24" s="638" t="str">
        <f t="shared" ref="AG24:AG87" si="18">+IF(AD24="","",IF(AD24&gt;=CM005EEM1,"CUMPLE","NO CUMPLE"))</f>
        <v>CUMPLE</v>
      </c>
      <c r="AH24" s="638" t="str">
        <f t="shared" ref="AH24:AH87" si="19">+IF(AE24="","",IF(AE24&gt;=CM005EEM2,"CUMPLE","NO CUMPLE"))</f>
        <v>CUMPLE</v>
      </c>
      <c r="AI24" s="638" t="str">
        <f t="shared" ref="AI24:AI87" si="20">+IF(AF24="","",IF(AF24&gt;=CM005EEM3,"CUMPLE","NO CUMPLE"))</f>
        <v>CUMPLE</v>
      </c>
      <c r="AJ24" s="976"/>
      <c r="AK24" s="976"/>
      <c r="AL24" s="976"/>
      <c r="AM24" s="976"/>
      <c r="AN24" s="976"/>
      <c r="AO24" s="976"/>
      <c r="AP24" s="297"/>
      <c r="AQ24" s="300"/>
    </row>
    <row r="25" spans="1:47" s="280" customFormat="1" ht="57">
      <c r="A25" s="982"/>
      <c r="B25" s="13" t="s">
        <v>259</v>
      </c>
      <c r="C25" s="14">
        <v>59</v>
      </c>
      <c r="D25" s="14" t="str">
        <f>+IFERROR(INDEX(DESEMPATE!$D$3:$D$80,MATCH('EXP ESPEC.'!B25,DESEMPATE!$C$3:$C$80,0)),"")</f>
        <v>ALPHA GRUPO CONSULTOR E INTERVENTOR S.A.S</v>
      </c>
      <c r="E25" s="364" t="s">
        <v>20</v>
      </c>
      <c r="F25" s="364" t="s">
        <v>20</v>
      </c>
      <c r="G25" s="364" t="s">
        <v>20</v>
      </c>
      <c r="H25" s="24" t="s">
        <v>260</v>
      </c>
      <c r="I25" s="24" t="s">
        <v>201</v>
      </c>
      <c r="J25" s="24" t="s">
        <v>261</v>
      </c>
      <c r="K25" s="473" t="s">
        <v>262</v>
      </c>
      <c r="L25" s="24" t="s">
        <v>20</v>
      </c>
      <c r="M25" s="24" t="s">
        <v>20</v>
      </c>
      <c r="N25" s="803" t="s">
        <v>192</v>
      </c>
      <c r="O25" s="24" t="s">
        <v>20</v>
      </c>
      <c r="P25" s="24" t="str">
        <f t="shared" si="11"/>
        <v>SI</v>
      </c>
      <c r="Q25" s="970"/>
      <c r="R25" s="17">
        <v>1</v>
      </c>
      <c r="S25" s="18">
        <v>36910</v>
      </c>
      <c r="T25" s="18">
        <v>38050</v>
      </c>
      <c r="U25" s="19">
        <f t="shared" si="10"/>
        <v>2004</v>
      </c>
      <c r="V25" s="20">
        <f>+IFERROR(INDEX(PARAMETROS!$B$53:$B$79,MATCH(U25,PARAMETROS!$A$53:$A$79,0)),"")</f>
        <v>358000</v>
      </c>
      <c r="W25" s="482">
        <v>913974294</v>
      </c>
      <c r="X25" s="21" t="s">
        <v>204</v>
      </c>
      <c r="Y25" s="13" t="str">
        <f>IF(X25="","",IF(X25="COP","N/A",IF(X25="EUR",VLOOKUP(T25,'SH EURO'!$A$6:$B$6338,2,FALSE),"REVISAR")))</f>
        <v>N/A</v>
      </c>
      <c r="Z25" s="22" t="str">
        <f t="shared" si="12"/>
        <v>N/A</v>
      </c>
      <c r="AA25" s="23">
        <f>IF(X25="","",IF(X25="COP",1,IF(Y25&lt;&gt;"N/A",VLOOKUP(T25,'SH TRM'!$A$9:$B$8912,2,FALSE),"REVISAR")))</f>
        <v>1</v>
      </c>
      <c r="AB25" s="696">
        <f t="shared" si="13"/>
        <v>913974294</v>
      </c>
      <c r="AC25" s="12">
        <f t="shared" si="14"/>
        <v>2553.0008212290504</v>
      </c>
      <c r="AD25" s="12">
        <f t="shared" si="15"/>
        <v>2553.0008212290504</v>
      </c>
      <c r="AE25" s="12">
        <f t="shared" si="16"/>
        <v>2553.0008212290504</v>
      </c>
      <c r="AF25" s="12">
        <f t="shared" si="17"/>
        <v>2553.0008212290504</v>
      </c>
      <c r="AG25" s="638" t="str">
        <f t="shared" si="18"/>
        <v>CUMPLE</v>
      </c>
      <c r="AH25" s="638" t="str">
        <f t="shared" si="19"/>
        <v>CUMPLE</v>
      </c>
      <c r="AI25" s="638" t="str">
        <f t="shared" si="20"/>
        <v>CUMPLE</v>
      </c>
      <c r="AJ25" s="976"/>
      <c r="AK25" s="976"/>
      <c r="AL25" s="976"/>
      <c r="AM25" s="976"/>
      <c r="AN25" s="976"/>
      <c r="AO25" s="976"/>
      <c r="AP25" s="297"/>
      <c r="AQ25" s="300"/>
    </row>
    <row r="26" spans="1:47" s="417" customFormat="1" ht="143.25" thickBot="1">
      <c r="A26" s="983"/>
      <c r="B26" s="61" t="s">
        <v>263</v>
      </c>
      <c r="C26" s="76">
        <v>122</v>
      </c>
      <c r="D26" s="76" t="str">
        <f>+IFERROR(INDEX(DESEMPATE!$D$3:$D$80,MATCH('EXP ESPEC.'!B26,DESEMPATE!$C$3:$C$80,0)),"")</f>
        <v>IV INGENIEROS CONSULTORES SUCURSAL COLOMBIA S.A.</v>
      </c>
      <c r="E26" s="365" t="s">
        <v>20</v>
      </c>
      <c r="F26" s="365" t="s">
        <v>20</v>
      </c>
      <c r="G26" s="365" t="s">
        <v>20</v>
      </c>
      <c r="H26" s="170" t="s">
        <v>537</v>
      </c>
      <c r="I26" s="170" t="s">
        <v>210</v>
      </c>
      <c r="J26" s="170" t="s">
        <v>265</v>
      </c>
      <c r="K26" s="476" t="s">
        <v>538</v>
      </c>
      <c r="L26" s="170" t="s">
        <v>20</v>
      </c>
      <c r="M26" s="573" t="s">
        <v>20</v>
      </c>
      <c r="N26" s="573" t="s">
        <v>20</v>
      </c>
      <c r="O26" s="804" t="s">
        <v>192</v>
      </c>
      <c r="P26" s="573" t="str">
        <f t="shared" si="11"/>
        <v>SI</v>
      </c>
      <c r="Q26" s="971"/>
      <c r="R26" s="63">
        <v>1</v>
      </c>
      <c r="S26" s="64">
        <v>38925</v>
      </c>
      <c r="T26" s="64">
        <v>39245</v>
      </c>
      <c r="U26" s="65">
        <f t="shared" si="10"/>
        <v>2007</v>
      </c>
      <c r="V26" s="575">
        <f>+IFERROR(INDEX(PARAMETROS!$B$53:$B$79,MATCH(U26,PARAMETROS!$A$53:$A$79,0)),"")</f>
        <v>433700</v>
      </c>
      <c r="W26" s="536">
        <v>189505.74</v>
      </c>
      <c r="X26" s="67" t="s">
        <v>213</v>
      </c>
      <c r="Y26" s="61">
        <f>IF(X26="","",IF(X26="COP","N/A",IF(X26="EUR",VLOOKUP(T26,'SH EURO'!$A$6:$B$6338,2,FALSE),"REVISAR")))</f>
        <v>1.3351</v>
      </c>
      <c r="Z26" s="68">
        <f t="shared" si="12"/>
        <v>253009.11347399998</v>
      </c>
      <c r="AA26" s="69">
        <f>IF(X26="","",IF(X26="COP",1,IF(Y26&lt;&gt;"N/A",VLOOKUP(T26,'SH TRM'!$A$9:$B$8912,2,FALSE),"REVISAR")))</f>
        <v>1924.54</v>
      </c>
      <c r="AB26" s="697">
        <f t="shared" si="13"/>
        <v>486926159.24525189</v>
      </c>
      <c r="AC26" s="70">
        <f t="shared" si="14"/>
        <v>1122.7257533900206</v>
      </c>
      <c r="AD26" s="70">
        <f t="shared" si="15"/>
        <v>1122.7257533900206</v>
      </c>
      <c r="AE26" s="70">
        <f t="shared" si="16"/>
        <v>1122.7257533900206</v>
      </c>
      <c r="AF26" s="70">
        <f t="shared" si="17"/>
        <v>1122.7257533900206</v>
      </c>
      <c r="AG26" s="640" t="str">
        <f t="shared" si="18"/>
        <v>CUMPLE</v>
      </c>
      <c r="AH26" s="640" t="str">
        <f t="shared" si="19"/>
        <v>CUMPLE</v>
      </c>
      <c r="AI26" s="640" t="str">
        <f t="shared" si="20"/>
        <v>CUMPLE</v>
      </c>
      <c r="AJ26" s="977"/>
      <c r="AK26" s="977"/>
      <c r="AL26" s="977"/>
      <c r="AM26" s="977"/>
      <c r="AN26" s="977"/>
      <c r="AO26" s="977"/>
      <c r="AP26" s="296"/>
      <c r="AQ26" s="416"/>
    </row>
    <row r="27" spans="1:47" s="280" customFormat="1" ht="31.5">
      <c r="A27" s="981" t="s">
        <v>28</v>
      </c>
      <c r="B27" s="40" t="s">
        <v>267</v>
      </c>
      <c r="C27" s="167">
        <v>3</v>
      </c>
      <c r="D27" s="561" t="str">
        <f>+IFERROR(INDEX(DESEMPATE!$D$3:$D$80,MATCH('EXP ESPEC.'!B27,DESEMPATE!$C$3:$C$80,0)),"")</f>
        <v>JOSE MANUEL GUARDO POLO</v>
      </c>
      <c r="E27" s="586" t="s">
        <v>20</v>
      </c>
      <c r="F27" s="586" t="s">
        <v>20</v>
      </c>
      <c r="G27" s="586" t="s">
        <v>20</v>
      </c>
      <c r="H27" s="173" t="s">
        <v>430</v>
      </c>
      <c r="I27" s="173" t="s">
        <v>201</v>
      </c>
      <c r="J27" s="173" t="s">
        <v>539</v>
      </c>
      <c r="K27" s="472" t="s">
        <v>540</v>
      </c>
      <c r="L27" s="173" t="s">
        <v>20</v>
      </c>
      <c r="M27" s="173" t="s">
        <v>20</v>
      </c>
      <c r="N27" s="805" t="s">
        <v>192</v>
      </c>
      <c r="O27" s="173" t="s">
        <v>20</v>
      </c>
      <c r="P27" s="173" t="str">
        <f t="shared" si="11"/>
        <v>SI</v>
      </c>
      <c r="Q27" s="969" t="s">
        <v>192</v>
      </c>
      <c r="R27" s="41">
        <v>0.5</v>
      </c>
      <c r="S27" s="42">
        <v>36752</v>
      </c>
      <c r="T27" s="42">
        <v>42428</v>
      </c>
      <c r="U27" s="73">
        <f t="shared" si="10"/>
        <v>2016</v>
      </c>
      <c r="V27" s="503">
        <f>+IFERROR(INDEX(PARAMETROS!$B$53:$B$79,MATCH(U27,PARAMETROS!$A$53:$A$79,0)),"")</f>
        <v>689455</v>
      </c>
      <c r="W27" s="602">
        <v>5392236983</v>
      </c>
      <c r="X27" s="44" t="s">
        <v>204</v>
      </c>
      <c r="Y27" s="40" t="str">
        <f>IF(X27="","",IF(X27="COP","N/A",IF(X27="EUR",VLOOKUP(T27,'SH EURO'!$A$6:$B$6338,2,FALSE),"REVISAR")))</f>
        <v>N/A</v>
      </c>
      <c r="Z27" s="45" t="str">
        <f t="shared" si="12"/>
        <v>N/A</v>
      </c>
      <c r="AA27" s="46">
        <f>IF(X27="","",IF(X27="COP",1,IF(Y27&lt;&gt;"N/A",VLOOKUP(T27,'SH TRM'!$A$9:$B$8912,2,FALSE),"REVISAR")))</f>
        <v>1</v>
      </c>
      <c r="AB27" s="698">
        <f t="shared" si="13"/>
        <v>5392236983</v>
      </c>
      <c r="AC27" s="47">
        <f t="shared" si="14"/>
        <v>7821.0136745690434</v>
      </c>
      <c r="AD27" s="47">
        <f t="shared" si="15"/>
        <v>3910.5068372845217</v>
      </c>
      <c r="AE27" s="47">
        <f t="shared" si="16"/>
        <v>3910.5068372845217</v>
      </c>
      <c r="AF27" s="47">
        <f t="shared" si="17"/>
        <v>3910.5068372845217</v>
      </c>
      <c r="AG27" s="646" t="str">
        <f t="shared" si="18"/>
        <v>CUMPLE</v>
      </c>
      <c r="AH27" s="646" t="str">
        <f t="shared" si="19"/>
        <v>CUMPLE</v>
      </c>
      <c r="AI27" s="646" t="str">
        <f t="shared" si="20"/>
        <v>CUMPLE</v>
      </c>
      <c r="AJ27" s="975" t="str">
        <f>IF(AND(COUNTIF(M27:M30,"SI")&gt;=1,COUNTIF(N27:N30,"SI")&gt;=1,COUNTIF(O27:O30,"SI")&gt;=1,COUNTIF(Q27:Q30,"SI")&lt;=1),"SI","NO")</f>
        <v>SI</v>
      </c>
      <c r="AK27" s="975">
        <f>IF(AND(COUNTIF(AG27:AG30,"CUMPLE")=4,AJ27="SI"),900,(IF(AND(COUNTIF(AG27:AG30,"CUMPLE")=3,AJ27="SI"),800,IF(AND(COUNTIF(AG27:AG30,"CUMPLE")=2,AJ27="SI"),700,0))))</f>
        <v>900</v>
      </c>
      <c r="AL27" s="975" t="str">
        <f>IF(AND(COUNTIF(M27:M30,"SI")&gt;=1,COUNTIF(N27:N30,"SI")&gt;=1,COUNTIF(O27:O30,"SI")&gt;=1,COUNTIF(Q27:Q30,"SI")&lt;=1),"SI","NO")</f>
        <v>SI</v>
      </c>
      <c r="AM27" s="975">
        <f>IF(AND(COUNTIF(AH27:AH30,"CUMPLE")=4,AL27="SI"),900,(IF(AND(COUNTIF(AH27:AH30,"CUMPLE")=3,AL27="SI"),800,IF(AND(COUNTIF(AH27:AH30,"CUMPLE")=2,AL27="SI"),700,0))))</f>
        <v>900</v>
      </c>
      <c r="AN27" s="975" t="str">
        <f>IF(AND(COUNTIF(M27:M30,"SI")&gt;=1,COUNTIF(N27:N30,"SI")&gt;=1,COUNTIF(O27:O30,"SI")&gt;=1,COUNTIF(Q27:Q30,"SI")&lt;=1),"SI","NO")</f>
        <v>SI</v>
      </c>
      <c r="AO27" s="975">
        <f>IF(AND(COUNTIF(AI27:AI30,"CUMPLE")=4,AN27="SI"),900,(IF(AND(COUNTIF(AI27:AI30,"CUMPLE")=3,AN27="SI"),800,IF(AND(COUNTIF(AI27:AI30,"CUMPLE")=2,AN27="SI"),700,0))))</f>
        <v>900</v>
      </c>
      <c r="AP27" s="566"/>
      <c r="AQ27" s="300"/>
    </row>
    <row r="28" spans="1:47" s="280" customFormat="1" ht="42.75">
      <c r="A28" s="982"/>
      <c r="B28" s="13" t="s">
        <v>267</v>
      </c>
      <c r="C28" s="164">
        <v>12</v>
      </c>
      <c r="D28" s="14" t="str">
        <f>+IFERROR(INDEX(DESEMPATE!$D$3:$D$80,MATCH('EXP ESPEC.'!B28,DESEMPATE!$C$3:$C$80,0)),"")</f>
        <v>JOSE MANUEL GUARDO POLO</v>
      </c>
      <c r="E28" s="364" t="s">
        <v>20</v>
      </c>
      <c r="F28" s="364" t="s">
        <v>20</v>
      </c>
      <c r="G28" s="364" t="s">
        <v>20</v>
      </c>
      <c r="H28" s="173" t="s">
        <v>268</v>
      </c>
      <c r="I28" s="173" t="s">
        <v>201</v>
      </c>
      <c r="J28" s="173" t="s">
        <v>269</v>
      </c>
      <c r="K28" s="472" t="s">
        <v>270</v>
      </c>
      <c r="L28" s="24" t="s">
        <v>20</v>
      </c>
      <c r="M28" s="173" t="s">
        <v>20</v>
      </c>
      <c r="N28" s="805" t="s">
        <v>192</v>
      </c>
      <c r="O28" s="805" t="s">
        <v>192</v>
      </c>
      <c r="P28" s="24" t="str">
        <f t="shared" si="11"/>
        <v>SI</v>
      </c>
      <c r="Q28" s="970"/>
      <c r="R28" s="41">
        <v>1</v>
      </c>
      <c r="S28" s="42">
        <v>36865</v>
      </c>
      <c r="T28" s="42">
        <v>37114</v>
      </c>
      <c r="U28" s="19">
        <f t="shared" si="10"/>
        <v>2001</v>
      </c>
      <c r="V28" s="20">
        <f>+IFERROR(INDEX(PARAMETROS!$B$53:$B$79,MATCH(U28,PARAMETROS!$A$53:$A$79,0)),"")</f>
        <v>286000</v>
      </c>
      <c r="W28" s="481">
        <v>337799641</v>
      </c>
      <c r="X28" s="44" t="s">
        <v>204</v>
      </c>
      <c r="Y28" s="13" t="str">
        <f>IF(X28="","",IF(X28="COP","N/A",IF(X28="EUR",VLOOKUP(T28,'SH EURO'!$A$6:$B$6338,2,FALSE),"REVISAR")))</f>
        <v>N/A</v>
      </c>
      <c r="Z28" s="22" t="str">
        <f t="shared" si="12"/>
        <v>N/A</v>
      </c>
      <c r="AA28" s="23">
        <f>IF(X28="","",IF(X28="COP",1,IF(Y28&lt;&gt;"N/A",VLOOKUP(T28,'SH TRM'!$A$9:$B$8912,2,FALSE),"REVISAR")))</f>
        <v>1</v>
      </c>
      <c r="AB28" s="696">
        <f t="shared" si="13"/>
        <v>337799641</v>
      </c>
      <c r="AC28" s="12">
        <f t="shared" si="14"/>
        <v>1181.1176258741259</v>
      </c>
      <c r="AD28" s="12">
        <f t="shared" si="15"/>
        <v>1181.1176258741259</v>
      </c>
      <c r="AE28" s="12">
        <f t="shared" si="16"/>
        <v>1181.1176258741259</v>
      </c>
      <c r="AF28" s="12">
        <f t="shared" si="17"/>
        <v>1181.1176258741259</v>
      </c>
      <c r="AG28" s="638" t="str">
        <f t="shared" si="18"/>
        <v>CUMPLE</v>
      </c>
      <c r="AH28" s="638" t="str">
        <f t="shared" si="19"/>
        <v>CUMPLE</v>
      </c>
      <c r="AI28" s="638" t="str">
        <f t="shared" si="20"/>
        <v>CUMPLE</v>
      </c>
      <c r="AJ28" s="976"/>
      <c r="AK28" s="976"/>
      <c r="AL28" s="976"/>
      <c r="AM28" s="976"/>
      <c r="AN28" s="976"/>
      <c r="AO28" s="976"/>
      <c r="AP28" s="297"/>
      <c r="AQ28" s="300"/>
    </row>
    <row r="29" spans="1:47" s="280" customFormat="1" ht="47.25">
      <c r="A29" s="982"/>
      <c r="B29" s="13" t="s">
        <v>274</v>
      </c>
      <c r="C29" s="164">
        <v>20</v>
      </c>
      <c r="D29" s="14" t="str">
        <f>+IFERROR(INDEX(DESEMPATE!$D$3:$D$80,MATCH('EXP ESPEC.'!B29,DESEMPATE!$C$3:$C$80,0)),"")</f>
        <v>CONSTRUCCIONES CIVILES ESTUDIOS Y PROYECTOS S.A.S CONCEP S.A.S</v>
      </c>
      <c r="E29" s="364" t="s">
        <v>20</v>
      </c>
      <c r="F29" s="364" t="s">
        <v>20</v>
      </c>
      <c r="G29" s="364" t="s">
        <v>20</v>
      </c>
      <c r="H29" s="24" t="s">
        <v>275</v>
      </c>
      <c r="I29" s="24" t="s">
        <v>201</v>
      </c>
      <c r="J29" s="24" t="s">
        <v>276</v>
      </c>
      <c r="K29" s="473" t="s">
        <v>277</v>
      </c>
      <c r="L29" s="24" t="s">
        <v>20</v>
      </c>
      <c r="M29" s="173" t="s">
        <v>20</v>
      </c>
      <c r="N29" s="805" t="s">
        <v>192</v>
      </c>
      <c r="O29" s="805" t="s">
        <v>192</v>
      </c>
      <c r="P29" s="24" t="str">
        <f t="shared" si="11"/>
        <v>SI</v>
      </c>
      <c r="Q29" s="970"/>
      <c r="R29" s="17">
        <v>0.5</v>
      </c>
      <c r="S29" s="18">
        <v>40114</v>
      </c>
      <c r="T29" s="18">
        <v>40742</v>
      </c>
      <c r="U29" s="19">
        <f t="shared" si="10"/>
        <v>2011</v>
      </c>
      <c r="V29" s="20">
        <f>+IFERROR(INDEX(PARAMETROS!$B$53:$B$79,MATCH(U29,PARAMETROS!$A$53:$A$79,0)),"")</f>
        <v>535600</v>
      </c>
      <c r="W29" s="482">
        <v>858165286</v>
      </c>
      <c r="X29" s="21" t="s">
        <v>204</v>
      </c>
      <c r="Y29" s="13" t="str">
        <f>IF(X29="","",IF(X29="COP","N/A",IF(X29="EUR",VLOOKUP(T29,'SH EURO'!$A$6:$B$6338,2,FALSE),"REVISAR")))</f>
        <v>N/A</v>
      </c>
      <c r="Z29" s="22" t="str">
        <f t="shared" si="12"/>
        <v>N/A</v>
      </c>
      <c r="AA29" s="23">
        <f>IF(X29="","",IF(X29="COP",1,IF(Y29&lt;&gt;"N/A",VLOOKUP(T29,'SH TRM'!$A$9:$B$8912,2,FALSE),"REVISAR")))</f>
        <v>1</v>
      </c>
      <c r="AB29" s="696">
        <f t="shared" si="13"/>
        <v>858165286</v>
      </c>
      <c r="AC29" s="12">
        <f t="shared" si="14"/>
        <v>1602.2503472740852</v>
      </c>
      <c r="AD29" s="12">
        <f t="shared" si="15"/>
        <v>801.12517363704262</v>
      </c>
      <c r="AE29" s="12">
        <f t="shared" si="16"/>
        <v>801.12517363704262</v>
      </c>
      <c r="AF29" s="12">
        <f t="shared" si="17"/>
        <v>801.12517363704262</v>
      </c>
      <c r="AG29" s="638" t="str">
        <f t="shared" si="18"/>
        <v>CUMPLE</v>
      </c>
      <c r="AH29" s="638" t="str">
        <f t="shared" si="19"/>
        <v>CUMPLE</v>
      </c>
      <c r="AI29" s="638" t="str">
        <f t="shared" si="20"/>
        <v>CUMPLE</v>
      </c>
      <c r="AJ29" s="976"/>
      <c r="AK29" s="976"/>
      <c r="AL29" s="976"/>
      <c r="AM29" s="976"/>
      <c r="AN29" s="976"/>
      <c r="AO29" s="976"/>
      <c r="AP29" s="297"/>
      <c r="AQ29" s="300"/>
    </row>
    <row r="30" spans="1:47" s="417" customFormat="1" ht="48" thickBot="1">
      <c r="A30" s="983"/>
      <c r="B30" s="61" t="s">
        <v>274</v>
      </c>
      <c r="C30" s="165">
        <v>35</v>
      </c>
      <c r="D30" s="76" t="str">
        <f>+IFERROR(INDEX(DESEMPATE!$D$3:$D$80,MATCH('EXP ESPEC.'!B30,DESEMPATE!$C$3:$C$80,0)),"")</f>
        <v>CONSTRUCCIONES CIVILES ESTUDIOS Y PROYECTOS S.A.S CONCEP S.A.S</v>
      </c>
      <c r="E30" s="572" t="s">
        <v>20</v>
      </c>
      <c r="F30" s="572" t="s">
        <v>20</v>
      </c>
      <c r="G30" s="572" t="s">
        <v>20</v>
      </c>
      <c r="H30" s="170" t="s">
        <v>541</v>
      </c>
      <c r="I30" s="170" t="s">
        <v>201</v>
      </c>
      <c r="J30" s="170" t="s">
        <v>542</v>
      </c>
      <c r="K30" s="476" t="s">
        <v>543</v>
      </c>
      <c r="L30" s="170" t="s">
        <v>20</v>
      </c>
      <c r="M30" s="573" t="s">
        <v>20</v>
      </c>
      <c r="N30" s="573" t="s">
        <v>20</v>
      </c>
      <c r="O30" s="765" t="s">
        <v>192</v>
      </c>
      <c r="P30" s="170" t="str">
        <f t="shared" si="11"/>
        <v>SI</v>
      </c>
      <c r="Q30" s="971"/>
      <c r="R30" s="17">
        <v>1</v>
      </c>
      <c r="S30" s="18">
        <v>40985</v>
      </c>
      <c r="T30" s="18">
        <v>40985</v>
      </c>
      <c r="U30" s="65">
        <f t="shared" si="10"/>
        <v>2012</v>
      </c>
      <c r="V30" s="575">
        <f>+IFERROR(INDEX(PARAMETROS!$B$53:$B$79,MATCH(U30,PARAMETROS!$A$53:$A$79,0)),"")</f>
        <v>566700</v>
      </c>
      <c r="W30" s="482">
        <v>813473660.32000005</v>
      </c>
      <c r="X30" s="21" t="s">
        <v>204</v>
      </c>
      <c r="Y30" s="61" t="str">
        <f>IF(X30="","",IF(X30="COP","N/A",IF(X30="EUR",VLOOKUP(T30,'SH EURO'!$A$6:$B$6338,2,FALSE),"REVISAR")))</f>
        <v>N/A</v>
      </c>
      <c r="Z30" s="68" t="str">
        <f t="shared" si="12"/>
        <v>N/A</v>
      </c>
      <c r="AA30" s="69">
        <f>IF(X30="","",IF(X30="COP",1,IF(Y30&lt;&gt;"N/A",VLOOKUP(T30,'SH TRM'!$A$9:$B$8912,2,FALSE),"REVISAR")))</f>
        <v>1</v>
      </c>
      <c r="AB30" s="697">
        <f t="shared" si="13"/>
        <v>813473660.32000005</v>
      </c>
      <c r="AC30" s="70">
        <f t="shared" si="14"/>
        <v>1435.4573148403035</v>
      </c>
      <c r="AD30" s="70">
        <f t="shared" si="15"/>
        <v>1435.4573148403035</v>
      </c>
      <c r="AE30" s="70">
        <f t="shared" si="16"/>
        <v>1435.4573148403035</v>
      </c>
      <c r="AF30" s="70">
        <f t="shared" si="17"/>
        <v>1435.4573148403035</v>
      </c>
      <c r="AG30" s="640" t="str">
        <f t="shared" si="18"/>
        <v>CUMPLE</v>
      </c>
      <c r="AH30" s="640" t="str">
        <f t="shared" si="19"/>
        <v>CUMPLE</v>
      </c>
      <c r="AI30" s="640" t="str">
        <f t="shared" si="20"/>
        <v>CUMPLE</v>
      </c>
      <c r="AJ30" s="977"/>
      <c r="AK30" s="977"/>
      <c r="AL30" s="977"/>
      <c r="AM30" s="977"/>
      <c r="AN30" s="977"/>
      <c r="AO30" s="977"/>
      <c r="AP30" s="303"/>
      <c r="AQ30" s="416"/>
    </row>
    <row r="31" spans="1:47" s="280" customFormat="1" ht="57">
      <c r="A31" s="981" t="s">
        <v>29</v>
      </c>
      <c r="B31" s="40" t="s">
        <v>281</v>
      </c>
      <c r="C31" s="167">
        <v>6</v>
      </c>
      <c r="D31" s="561" t="str">
        <f>+IFERROR(INDEX(DESEMPATE!$D$3:$D$80,MATCH('EXP ESPEC.'!B31,DESEMPATE!$C$3:$C$80,0)),"")</f>
        <v>DICONSULTORIA S.A.</v>
      </c>
      <c r="E31" s="586" t="s">
        <v>20</v>
      </c>
      <c r="F31" s="586" t="s">
        <v>20</v>
      </c>
      <c r="G31" s="586" t="s">
        <v>20</v>
      </c>
      <c r="H31" s="173" t="s">
        <v>487</v>
      </c>
      <c r="I31" s="173" t="s">
        <v>201</v>
      </c>
      <c r="J31" s="173" t="s">
        <v>544</v>
      </c>
      <c r="K31" s="472" t="s">
        <v>545</v>
      </c>
      <c r="L31" s="173" t="s">
        <v>20</v>
      </c>
      <c r="M31" s="173" t="s">
        <v>20</v>
      </c>
      <c r="N31" s="173" t="s">
        <v>20</v>
      </c>
      <c r="O31" s="805" t="s">
        <v>192</v>
      </c>
      <c r="P31" s="173" t="str">
        <f t="shared" si="11"/>
        <v>SI</v>
      </c>
      <c r="Q31" s="969" t="s">
        <v>192</v>
      </c>
      <c r="R31" s="52">
        <v>1</v>
      </c>
      <c r="S31" s="370">
        <v>40743</v>
      </c>
      <c r="T31" s="596">
        <v>40934</v>
      </c>
      <c r="U31" s="73">
        <f t="shared" si="10"/>
        <v>2012</v>
      </c>
      <c r="V31" s="503">
        <f>+IFERROR(INDEX(PARAMETROS!$B$53:$B$79,MATCH(U31,PARAMETROS!$A$53:$A$79,0)),"")</f>
        <v>566700</v>
      </c>
      <c r="W31" s="603">
        <v>318242.52</v>
      </c>
      <c r="X31" s="56" t="s">
        <v>324</v>
      </c>
      <c r="Y31" s="40">
        <v>1</v>
      </c>
      <c r="Z31" s="45">
        <f t="shared" si="12"/>
        <v>318242.52</v>
      </c>
      <c r="AA31" s="46">
        <f>IF(X31="","",IF(X31="COP",1,IF(Y31&lt;&gt;"N/A",VLOOKUP(T31,'SH TRM'!$A$9:$B$8912,2,FALSE),"REVISAR")))</f>
        <v>1814.69</v>
      </c>
      <c r="AB31" s="698">
        <f t="shared" si="13"/>
        <v>577511518.61880004</v>
      </c>
      <c r="AC31" s="47">
        <f t="shared" si="14"/>
        <v>1019.0780282668079</v>
      </c>
      <c r="AD31" s="47">
        <f t="shared" si="15"/>
        <v>1019.0780282668079</v>
      </c>
      <c r="AE31" s="47">
        <f t="shared" si="16"/>
        <v>1019.0780282668079</v>
      </c>
      <c r="AF31" s="47">
        <f t="shared" si="17"/>
        <v>1019.0780282668079</v>
      </c>
      <c r="AG31" s="646" t="str">
        <f t="shared" si="18"/>
        <v>CUMPLE</v>
      </c>
      <c r="AH31" s="646" t="str">
        <f t="shared" si="19"/>
        <v>CUMPLE</v>
      </c>
      <c r="AI31" s="646" t="str">
        <f t="shared" si="20"/>
        <v>CUMPLE</v>
      </c>
      <c r="AJ31" s="975" t="str">
        <f>IF(AND(COUNTIF(M31:M34,"SI")&gt;=1,COUNTIF(N31:N34,"SI")&gt;=1,COUNTIF(O31:O34,"SI")&gt;=1,COUNTIF(Q31:Q34,"SI")&lt;=1),"SI","NO")</f>
        <v>SI</v>
      </c>
      <c r="AK31" s="975">
        <f>IF(AND(COUNTIF(AG31:AG34,"CUMPLE")=4,AJ31="SI"),900,(IF(AND(COUNTIF(AG31:AG34,"CUMPLE")=3,AJ31="SI"),800,IF(AND(COUNTIF(AG31:AG34,"CUMPLE")=2,AJ31="SI"),700,0))))</f>
        <v>900</v>
      </c>
      <c r="AL31" s="975" t="str">
        <f>IF(AND(COUNTIF(M31:M34,"SI")&gt;=1,COUNTIF(N31:N34,"SI")&gt;=1,COUNTIF(O31:O34,"SI")&gt;=1,COUNTIF(Q31:Q34,"SI")&lt;=1),"SI","NO")</f>
        <v>SI</v>
      </c>
      <c r="AM31" s="975">
        <f>IF(AND(COUNTIF(AH31:AH34,"CUMPLE")=4,AL31="SI"),900,(IF(AND(COUNTIF(AH31:AH34,"CUMPLE")=3,AL31="SI"),800,IF(AND(COUNTIF(AH31:AH34,"CUMPLE")=2,AL31="SI"),700,0))))</f>
        <v>900</v>
      </c>
      <c r="AN31" s="975" t="str">
        <f>IF(AND(COUNTIF(M31:M34,"SI")&gt;=1,COUNTIF(N31:N34,"SI")&gt;=1,COUNTIF(O31:O34,"SI")&gt;=1,COUNTIF(Q31:Q34,"SI")&lt;=1),"SI","NO")</f>
        <v>SI</v>
      </c>
      <c r="AO31" s="975">
        <f>IF(AND(COUNTIF(AI31:AI34,"CUMPLE")=4,AN31="SI"),900,(IF(AND(COUNTIF(AI31:AI34,"CUMPLE")=3,AN31="SI"),800,IF(AND(COUNTIF(AI31:AI34,"CUMPLE")=2,AN31="SI"),700,0))))</f>
        <v>900</v>
      </c>
      <c r="AP31" s="566"/>
      <c r="AQ31" s="300"/>
    </row>
    <row r="32" spans="1:47" s="280" customFormat="1" ht="57">
      <c r="A32" s="982"/>
      <c r="B32" s="13" t="s">
        <v>281</v>
      </c>
      <c r="C32" s="164">
        <v>8</v>
      </c>
      <c r="D32" s="14" t="str">
        <f>+IFERROR(INDEX(DESEMPATE!$D$3:$D$80,MATCH('EXP ESPEC.'!B32,DESEMPATE!$C$3:$C$80,0)),"")</f>
        <v>DICONSULTORIA S.A.</v>
      </c>
      <c r="E32" s="364" t="s">
        <v>20</v>
      </c>
      <c r="F32" s="364" t="s">
        <v>20</v>
      </c>
      <c r="G32" s="364" t="s">
        <v>20</v>
      </c>
      <c r="H32" s="24" t="s">
        <v>487</v>
      </c>
      <c r="I32" s="24" t="s">
        <v>201</v>
      </c>
      <c r="J32" s="24" t="s">
        <v>546</v>
      </c>
      <c r="K32" s="473" t="s">
        <v>547</v>
      </c>
      <c r="L32" s="24" t="s">
        <v>20</v>
      </c>
      <c r="M32" s="173" t="s">
        <v>20</v>
      </c>
      <c r="N32" s="173" t="s">
        <v>20</v>
      </c>
      <c r="O32" s="805" t="s">
        <v>192</v>
      </c>
      <c r="P32" s="24" t="str">
        <f t="shared" si="11"/>
        <v>SI</v>
      </c>
      <c r="Q32" s="970"/>
      <c r="R32" s="25">
        <v>1</v>
      </c>
      <c r="S32" s="328">
        <v>41008</v>
      </c>
      <c r="T32" s="328">
        <v>41323</v>
      </c>
      <c r="U32" s="19">
        <f t="shared" si="10"/>
        <v>2013</v>
      </c>
      <c r="V32" s="20">
        <f>+IFERROR(INDEX(PARAMETROS!$B$53:$B$79,MATCH(U32,PARAMETROS!$A$53:$A$79,0)),"")</f>
        <v>589500</v>
      </c>
      <c r="W32" s="482">
        <v>491786.64</v>
      </c>
      <c r="X32" s="20" t="s">
        <v>324</v>
      </c>
      <c r="Y32" s="13">
        <v>1</v>
      </c>
      <c r="Z32" s="22">
        <f t="shared" si="12"/>
        <v>491786.64</v>
      </c>
      <c r="AA32" s="23">
        <f>IF(X32="","",IF(X32="COP",1,IF(Y32&lt;&gt;"N/A",VLOOKUP(T32,'SH TRM'!$A$9:$B$8912,2,FALSE),"REVISAR")))</f>
        <v>1785.41</v>
      </c>
      <c r="AB32" s="696">
        <f t="shared" si="13"/>
        <v>878040784.92240012</v>
      </c>
      <c r="AC32" s="12">
        <f t="shared" si="14"/>
        <v>1489.4669803603056</v>
      </c>
      <c r="AD32" s="12">
        <f t="shared" si="15"/>
        <v>1489.4669803603056</v>
      </c>
      <c r="AE32" s="12">
        <f t="shared" si="16"/>
        <v>1489.4669803603056</v>
      </c>
      <c r="AF32" s="12">
        <f t="shared" si="17"/>
        <v>1489.4669803603056</v>
      </c>
      <c r="AG32" s="638" t="str">
        <f t="shared" si="18"/>
        <v>CUMPLE</v>
      </c>
      <c r="AH32" s="638" t="str">
        <f t="shared" si="19"/>
        <v>CUMPLE</v>
      </c>
      <c r="AI32" s="638" t="str">
        <f t="shared" si="20"/>
        <v>CUMPLE</v>
      </c>
      <c r="AJ32" s="976"/>
      <c r="AK32" s="976"/>
      <c r="AL32" s="976"/>
      <c r="AM32" s="976"/>
      <c r="AN32" s="976"/>
      <c r="AO32" s="976"/>
      <c r="AP32" s="297"/>
      <c r="AQ32" s="300"/>
    </row>
    <row r="33" spans="1:43" s="280" customFormat="1" ht="57">
      <c r="A33" s="982"/>
      <c r="B33" s="13" t="s">
        <v>281</v>
      </c>
      <c r="C33" s="164">
        <v>11</v>
      </c>
      <c r="D33" s="14" t="str">
        <f>+IFERROR(INDEX(DESEMPATE!$D$3:$D$80,MATCH('EXP ESPEC.'!B33,DESEMPATE!$C$3:$C$80,0)),"")</f>
        <v>DICONSULTORIA S.A.</v>
      </c>
      <c r="E33" s="364" t="s">
        <v>20</v>
      </c>
      <c r="F33" s="364" t="s">
        <v>20</v>
      </c>
      <c r="G33" s="364" t="s">
        <v>20</v>
      </c>
      <c r="H33" s="24" t="s">
        <v>548</v>
      </c>
      <c r="I33" s="24" t="s">
        <v>201</v>
      </c>
      <c r="J33" s="24" t="s">
        <v>549</v>
      </c>
      <c r="K33" s="473" t="s">
        <v>550</v>
      </c>
      <c r="L33" s="24" t="s">
        <v>20</v>
      </c>
      <c r="M33" s="173" t="s">
        <v>20</v>
      </c>
      <c r="N33" s="805" t="s">
        <v>192</v>
      </c>
      <c r="O33" s="173" t="s">
        <v>20</v>
      </c>
      <c r="P33" s="24" t="str">
        <f t="shared" si="11"/>
        <v>SI</v>
      </c>
      <c r="Q33" s="970"/>
      <c r="R33" s="17">
        <v>0.6</v>
      </c>
      <c r="S33" s="328">
        <v>37188</v>
      </c>
      <c r="T33" s="328">
        <v>38771</v>
      </c>
      <c r="U33" s="19">
        <f t="shared" si="10"/>
        <v>2006</v>
      </c>
      <c r="V33" s="20">
        <f>+IFERROR(INDEX(PARAMETROS!$B$53:$B$79,MATCH(U33,PARAMETROS!$A$53:$A$79,0)),"")</f>
        <v>408000</v>
      </c>
      <c r="W33" s="481">
        <v>2111434083</v>
      </c>
      <c r="X33" s="21" t="s">
        <v>204</v>
      </c>
      <c r="Y33" s="13" t="str">
        <f>IF(X33="","",IF(X33="COP","N/A",IF(X33="EUR",VLOOKUP(T33,'SH EURO'!$A$6:$B$6338,2,FALSE),"REVISAR")))</f>
        <v>N/A</v>
      </c>
      <c r="Z33" s="22" t="str">
        <f t="shared" si="12"/>
        <v>N/A</v>
      </c>
      <c r="AA33" s="23">
        <f>IF(X33="","",IF(X33="COP",1,IF(Y33&lt;&gt;"N/A",VLOOKUP(T33,'SH TRM'!$A$9:$B$8912,2,FALSE),"REVISAR")))</f>
        <v>1</v>
      </c>
      <c r="AB33" s="696">
        <f t="shared" si="13"/>
        <v>2111434083</v>
      </c>
      <c r="AC33" s="12">
        <f t="shared" si="14"/>
        <v>5175.083536764706</v>
      </c>
      <c r="AD33" s="12">
        <f t="shared" si="15"/>
        <v>3105.0501220588235</v>
      </c>
      <c r="AE33" s="12">
        <f t="shared" si="16"/>
        <v>3105.0501220588235</v>
      </c>
      <c r="AF33" s="12">
        <f t="shared" si="17"/>
        <v>3105.0501220588235</v>
      </c>
      <c r="AG33" s="638" t="str">
        <f t="shared" si="18"/>
        <v>CUMPLE</v>
      </c>
      <c r="AH33" s="638" t="str">
        <f t="shared" si="19"/>
        <v>CUMPLE</v>
      </c>
      <c r="AI33" s="638" t="str">
        <f t="shared" si="20"/>
        <v>CUMPLE</v>
      </c>
      <c r="AJ33" s="976"/>
      <c r="AK33" s="976"/>
      <c r="AL33" s="976"/>
      <c r="AM33" s="976"/>
      <c r="AN33" s="976"/>
      <c r="AO33" s="976"/>
      <c r="AP33" s="297"/>
      <c r="AQ33" s="300"/>
    </row>
    <row r="34" spans="1:43" s="417" customFormat="1" ht="43.5" thickBot="1">
      <c r="A34" s="983"/>
      <c r="B34" s="61" t="s">
        <v>287</v>
      </c>
      <c r="C34" s="165">
        <v>16</v>
      </c>
      <c r="D34" s="76" t="str">
        <f>+IFERROR(INDEX(DESEMPATE!$D$3:$D$80,MATCH('EXP ESPEC.'!B34,DESEMPATE!$C$3:$C$80,0)),"")</f>
        <v>COMPAÑÍA DE PROYECTOS TECNICOS CPT S.A.</v>
      </c>
      <c r="E34" s="572" t="s">
        <v>20</v>
      </c>
      <c r="F34" s="572" t="s">
        <v>20</v>
      </c>
      <c r="G34" s="572" t="s">
        <v>20</v>
      </c>
      <c r="H34" s="170" t="s">
        <v>290</v>
      </c>
      <c r="I34" s="170" t="s">
        <v>201</v>
      </c>
      <c r="J34" s="170" t="s">
        <v>291</v>
      </c>
      <c r="K34" s="476" t="s">
        <v>292</v>
      </c>
      <c r="L34" s="170" t="s">
        <v>20</v>
      </c>
      <c r="M34" s="573" t="s">
        <v>20</v>
      </c>
      <c r="N34" s="573" t="s">
        <v>20</v>
      </c>
      <c r="O34" s="765" t="s">
        <v>192</v>
      </c>
      <c r="P34" s="170" t="str">
        <f t="shared" si="11"/>
        <v>SI</v>
      </c>
      <c r="Q34" s="971"/>
      <c r="R34" s="63">
        <v>1</v>
      </c>
      <c r="S34" s="64">
        <v>39387</v>
      </c>
      <c r="T34" s="64">
        <v>40087</v>
      </c>
      <c r="U34" s="65">
        <f t="shared" si="10"/>
        <v>2009</v>
      </c>
      <c r="V34" s="575">
        <f>+IFERROR(INDEX(PARAMETROS!$B$53:$B$79,MATCH(U34,PARAMETROS!$A$53:$A$79,0)),"")</f>
        <v>496900</v>
      </c>
      <c r="W34" s="536">
        <v>1787879811</v>
      </c>
      <c r="X34" s="67" t="s">
        <v>204</v>
      </c>
      <c r="Y34" s="61" t="str">
        <f>IF(X34="","",IF(X34="COP","N/A",IF(X34="EUR",VLOOKUP(T34,'SH EURO'!$A$6:$B$6338,2,FALSE),"REVISAR")))</f>
        <v>N/A</v>
      </c>
      <c r="Z34" s="68" t="str">
        <f t="shared" si="12"/>
        <v>N/A</v>
      </c>
      <c r="AA34" s="69">
        <f>IF(X34="","",IF(X34="COP",1,IF(Y34&lt;&gt;"N/A",VLOOKUP(T34,'SH TRM'!$A$9:$B$8912,2,FALSE),"REVISAR")))</f>
        <v>1</v>
      </c>
      <c r="AB34" s="697">
        <f t="shared" si="13"/>
        <v>1787879811</v>
      </c>
      <c r="AC34" s="70">
        <f t="shared" si="14"/>
        <v>3598.0676413765345</v>
      </c>
      <c r="AD34" s="70">
        <f t="shared" si="15"/>
        <v>3598.0676413765345</v>
      </c>
      <c r="AE34" s="70">
        <f t="shared" si="16"/>
        <v>3598.0676413765345</v>
      </c>
      <c r="AF34" s="70">
        <f t="shared" si="17"/>
        <v>3598.0676413765345</v>
      </c>
      <c r="AG34" s="640" t="str">
        <f t="shared" si="18"/>
        <v>CUMPLE</v>
      </c>
      <c r="AH34" s="640" t="str">
        <f t="shared" si="19"/>
        <v>CUMPLE</v>
      </c>
      <c r="AI34" s="640" t="str">
        <f t="shared" si="20"/>
        <v>CUMPLE</v>
      </c>
      <c r="AJ34" s="977"/>
      <c r="AK34" s="977"/>
      <c r="AL34" s="977"/>
      <c r="AM34" s="977"/>
      <c r="AN34" s="977"/>
      <c r="AO34" s="977"/>
      <c r="AP34" s="296"/>
      <c r="AQ34" s="416"/>
    </row>
    <row r="35" spans="1:43" s="280" customFormat="1" ht="98.25" customHeight="1">
      <c r="A35" s="981" t="s">
        <v>30</v>
      </c>
      <c r="B35" s="40" t="s">
        <v>293</v>
      </c>
      <c r="C35" s="167">
        <v>3</v>
      </c>
      <c r="D35" s="561" t="str">
        <f>+IFERROR(INDEX(DESEMPATE!$D$3:$D$80,MATCH('EXP ESPEC.'!B35,DESEMPATE!$C$3:$C$80,0)),"")</f>
        <v>ARENAS DE LA HOZ CONSULTORES S.A.S. (1)</v>
      </c>
      <c r="E35" s="366" t="s">
        <v>20</v>
      </c>
      <c r="F35" s="366" t="s">
        <v>192</v>
      </c>
      <c r="G35" s="366" t="s">
        <v>192</v>
      </c>
      <c r="H35" s="173" t="s">
        <v>253</v>
      </c>
      <c r="I35" s="173" t="s">
        <v>201</v>
      </c>
      <c r="J35" s="173" t="s">
        <v>294</v>
      </c>
      <c r="K35" s="472" t="s">
        <v>295</v>
      </c>
      <c r="L35" s="24" t="s">
        <v>20</v>
      </c>
      <c r="M35" s="173" t="s">
        <v>20</v>
      </c>
      <c r="N35" s="805" t="s">
        <v>192</v>
      </c>
      <c r="O35" s="805" t="s">
        <v>192</v>
      </c>
      <c r="P35" s="173" t="str">
        <f t="shared" si="11"/>
        <v>SI</v>
      </c>
      <c r="Q35" s="969" t="s">
        <v>192</v>
      </c>
      <c r="R35" s="52">
        <v>1</v>
      </c>
      <c r="S35" s="370">
        <v>41123</v>
      </c>
      <c r="T35" s="370">
        <v>41775</v>
      </c>
      <c r="U35" s="73">
        <f t="shared" si="10"/>
        <v>2014</v>
      </c>
      <c r="V35" s="503">
        <f>+IFERROR(INDEX(PARAMETROS!$B$53:$B$79,MATCH(U35,PARAMETROS!$A$53:$A$79,0)),"")</f>
        <v>616000</v>
      </c>
      <c r="W35" s="483">
        <v>1605385195</v>
      </c>
      <c r="X35" s="56" t="s">
        <v>204</v>
      </c>
      <c r="Y35" s="40" t="str">
        <f>IF(X35="","",IF(X35="COP","N/A",IF(X35="EUR",VLOOKUP(T35,'SH EURO'!$A$6:$B$6338,2,FALSE),"REVISAR")))</f>
        <v>N/A</v>
      </c>
      <c r="Z35" s="45" t="str">
        <f t="shared" si="12"/>
        <v>N/A</v>
      </c>
      <c r="AA35" s="46">
        <f>IF(X35="","",IF(X35="COP",1,IF(Y35&lt;&gt;"N/A",VLOOKUP(T35,'SH TRM'!$A$9:$B$8912,2,FALSE),"REVISAR")))</f>
        <v>1</v>
      </c>
      <c r="AB35" s="698">
        <f t="shared" si="13"/>
        <v>1605385195</v>
      </c>
      <c r="AC35" s="47">
        <f t="shared" si="14"/>
        <v>2606.1447970779222</v>
      </c>
      <c r="AD35" s="47">
        <f t="shared" si="15"/>
        <v>2606.1447970779222</v>
      </c>
      <c r="AE35" s="47" t="str">
        <f t="shared" si="16"/>
        <v/>
      </c>
      <c r="AF35" s="47" t="str">
        <f t="shared" si="17"/>
        <v/>
      </c>
      <c r="AG35" s="646" t="str">
        <f t="shared" si="18"/>
        <v>CUMPLE</v>
      </c>
      <c r="AH35" s="646" t="str">
        <f t="shared" si="19"/>
        <v/>
      </c>
      <c r="AI35" s="646" t="str">
        <f t="shared" si="20"/>
        <v/>
      </c>
      <c r="AJ35" s="978" t="s">
        <v>192</v>
      </c>
      <c r="AK35" s="975">
        <f>IF(AND(COUNTIF(AG35:AG38,"CUMPLE")=4,AJ35="SI"),900,(IF(AND(COUNTIF(AG35:AG38,"CUMPLE")=3,AJ35="SI"),800,IF(AND(COUNTIF(AG35:AG38,"CUMPLE")=2,AJ35="SI"),700,0))))</f>
        <v>0</v>
      </c>
      <c r="AL35" s="978" t="s">
        <v>192</v>
      </c>
      <c r="AM35" s="975">
        <f>IF(AND(COUNTIF(AH35:AH38,"CUMPLE")=4,AL35="SI"),900,(IF(AND(COUNTIF(AH35:AH38,"CUMPLE")=3,AL35="SI"),800,IF(AND(COUNTIF(AH35:AH38,"CUMPLE")=2,AL35="SI"),700,0))))</f>
        <v>0</v>
      </c>
      <c r="AN35" s="978" t="s">
        <v>192</v>
      </c>
      <c r="AO35" s="975">
        <f>IF(AND(COUNTIF(AI35:AI38,"CUMPLE")=4,AN35="SI"),900,(IF(AND(COUNTIF(AI35:AI38,"CUMPLE")=3,AN35="SI"),800,IF(AND(COUNTIF(AI35:AI38,"CUMPLE")=2,AN35="SI"),700,0))))</f>
        <v>0</v>
      </c>
      <c r="AP35" s="613"/>
      <c r="AQ35" s="300"/>
    </row>
    <row r="36" spans="1:43" s="280" customFormat="1" ht="48">
      <c r="A36" s="982"/>
      <c r="B36" s="13" t="s">
        <v>293</v>
      </c>
      <c r="C36" s="164">
        <v>7</v>
      </c>
      <c r="D36" s="14" t="str">
        <f>+IFERROR(INDEX(DESEMPATE!$D$3:$D$80,MATCH('EXP ESPEC.'!B36,DESEMPATE!$C$3:$C$80,0)),"")</f>
        <v>ARENAS DE LA HOZ CONSULTORES S.A.S. (1)</v>
      </c>
      <c r="E36" s="364" t="s">
        <v>20</v>
      </c>
      <c r="F36" s="534" t="s">
        <v>192</v>
      </c>
      <c r="G36" s="534" t="s">
        <v>192</v>
      </c>
      <c r="H36" s="24" t="s">
        <v>290</v>
      </c>
      <c r="I36" s="24" t="s">
        <v>201</v>
      </c>
      <c r="J36" s="24" t="s">
        <v>296</v>
      </c>
      <c r="K36" s="473" t="s">
        <v>297</v>
      </c>
      <c r="L36" s="24" t="s">
        <v>20</v>
      </c>
      <c r="M36" s="173" t="s">
        <v>20</v>
      </c>
      <c r="N36" s="805" t="s">
        <v>192</v>
      </c>
      <c r="O36" s="805" t="s">
        <v>192</v>
      </c>
      <c r="P36" s="24" t="str">
        <f t="shared" si="11"/>
        <v>SI</v>
      </c>
      <c r="Q36" s="970"/>
      <c r="R36" s="17">
        <v>0.5</v>
      </c>
      <c r="S36" s="328">
        <v>37188</v>
      </c>
      <c r="T36" s="328">
        <v>37623</v>
      </c>
      <c r="U36" s="19">
        <f t="shared" si="10"/>
        <v>2003</v>
      </c>
      <c r="V36" s="20">
        <f>+IFERROR(INDEX(PARAMETROS!$B$53:$B$79,MATCH(U36,PARAMETROS!$A$53:$A$79,0)),"")</f>
        <v>332000</v>
      </c>
      <c r="W36" s="481">
        <v>761649757</v>
      </c>
      <c r="X36" s="21" t="s">
        <v>204</v>
      </c>
      <c r="Y36" s="13" t="str">
        <f>IF(X36="","",IF(X36="COP","N/A",IF(X36="EUR",VLOOKUP(T36,'SH EURO'!$A$6:$B$6338,2,FALSE),"REVISAR")))</f>
        <v>N/A</v>
      </c>
      <c r="Z36" s="22" t="str">
        <f t="shared" si="12"/>
        <v>N/A</v>
      </c>
      <c r="AA36" s="23">
        <f>IF(X36="","",IF(X36="COP",1,IF(Y36&lt;&gt;"N/A",VLOOKUP(T36,'SH TRM'!$A$9:$B$8912,2,FALSE),"REVISAR")))</f>
        <v>1</v>
      </c>
      <c r="AB36" s="696">
        <f t="shared" si="13"/>
        <v>761649757</v>
      </c>
      <c r="AC36" s="12">
        <f t="shared" si="14"/>
        <v>2294.1257740963856</v>
      </c>
      <c r="AD36" s="12">
        <f t="shared" si="15"/>
        <v>1147.0628870481928</v>
      </c>
      <c r="AE36" s="12" t="str">
        <f t="shared" si="16"/>
        <v/>
      </c>
      <c r="AF36" s="12" t="str">
        <f t="shared" si="17"/>
        <v/>
      </c>
      <c r="AG36" s="638" t="str">
        <f t="shared" si="18"/>
        <v>CUMPLE</v>
      </c>
      <c r="AH36" s="638" t="str">
        <f t="shared" si="19"/>
        <v/>
      </c>
      <c r="AI36" s="638" t="str">
        <f t="shared" si="20"/>
        <v/>
      </c>
      <c r="AJ36" s="979"/>
      <c r="AK36" s="976"/>
      <c r="AL36" s="979"/>
      <c r="AM36" s="976"/>
      <c r="AN36" s="979"/>
      <c r="AO36" s="976"/>
      <c r="AP36" s="606"/>
      <c r="AQ36" s="300"/>
    </row>
    <row r="37" spans="1:43" s="280" customFormat="1" ht="99.75">
      <c r="A37" s="982"/>
      <c r="B37" s="13" t="s">
        <v>293</v>
      </c>
      <c r="C37" s="164">
        <v>12</v>
      </c>
      <c r="D37" s="14" t="str">
        <f>+IFERROR(INDEX(DESEMPATE!$D$3:$D$80,MATCH('EXP ESPEC.'!B37,DESEMPATE!$C$3:$C$80,0)),"")</f>
        <v>ARENAS DE LA HOZ CONSULTORES S.A.S. (1)</v>
      </c>
      <c r="E37" s="364" t="s">
        <v>20</v>
      </c>
      <c r="F37" s="534" t="s">
        <v>192</v>
      </c>
      <c r="G37" s="534" t="s">
        <v>192</v>
      </c>
      <c r="H37" s="24" t="s">
        <v>328</v>
      </c>
      <c r="I37" s="24" t="s">
        <v>201</v>
      </c>
      <c r="J37" s="24" t="s">
        <v>551</v>
      </c>
      <c r="K37" s="473" t="s">
        <v>552</v>
      </c>
      <c r="L37" s="803" t="s">
        <v>192</v>
      </c>
      <c r="M37" s="173" t="s">
        <v>20</v>
      </c>
      <c r="N37" s="753" t="s">
        <v>20</v>
      </c>
      <c r="O37" s="753" t="s">
        <v>20</v>
      </c>
      <c r="P37" s="24" t="str">
        <f t="shared" si="11"/>
        <v>SI</v>
      </c>
      <c r="Q37" s="970"/>
      <c r="R37" s="17">
        <v>0.49</v>
      </c>
      <c r="S37" s="328">
        <v>42150</v>
      </c>
      <c r="T37" s="328">
        <v>42363</v>
      </c>
      <c r="U37" s="19">
        <f t="shared" si="10"/>
        <v>2015</v>
      </c>
      <c r="V37" s="20">
        <f>+IFERROR(INDEX(PARAMETROS!$B$53:$B$79,MATCH(U37,PARAMETROS!$A$53:$A$79,0)),"")</f>
        <v>644350</v>
      </c>
      <c r="W37" s="481">
        <v>563523360</v>
      </c>
      <c r="X37" s="21" t="s">
        <v>204</v>
      </c>
      <c r="Y37" s="13" t="str">
        <f>IF(X37="","",IF(X37="COP","N/A",IF(X37="EUR",VLOOKUP(T37,'SH EURO'!$A$6:$B$6338,2,FALSE),"REVISAR")))</f>
        <v>N/A</v>
      </c>
      <c r="Z37" s="22" t="str">
        <f t="shared" si="12"/>
        <v>N/A</v>
      </c>
      <c r="AA37" s="23">
        <f>IF(X37="","",IF(X37="COP",1,IF(Y37&lt;&gt;"N/A",VLOOKUP(T37,'SH TRM'!$A$9:$B$8912,2,FALSE),"REVISAR")))</f>
        <v>1</v>
      </c>
      <c r="AB37" s="696">
        <f t="shared" si="13"/>
        <v>563523360</v>
      </c>
      <c r="AC37" s="12">
        <f t="shared" si="14"/>
        <v>874.56096841778538</v>
      </c>
      <c r="AD37" s="12" t="str">
        <f t="shared" si="15"/>
        <v/>
      </c>
      <c r="AE37" s="12" t="str">
        <f t="shared" si="16"/>
        <v/>
      </c>
      <c r="AF37" s="12" t="str">
        <f t="shared" si="17"/>
        <v/>
      </c>
      <c r="AG37" s="638" t="str">
        <f t="shared" si="18"/>
        <v/>
      </c>
      <c r="AH37" s="638" t="str">
        <f t="shared" si="19"/>
        <v/>
      </c>
      <c r="AI37" s="638" t="str">
        <f t="shared" si="20"/>
        <v/>
      </c>
      <c r="AJ37" s="979"/>
      <c r="AK37" s="976"/>
      <c r="AL37" s="979"/>
      <c r="AM37" s="976"/>
      <c r="AN37" s="979"/>
      <c r="AO37" s="976"/>
      <c r="AP37" s="690" t="s">
        <v>553</v>
      </c>
      <c r="AQ37" s="300"/>
    </row>
    <row r="38" spans="1:43" s="417" customFormat="1" ht="48.75" thickBot="1">
      <c r="A38" s="983"/>
      <c r="B38" s="61" t="s">
        <v>293</v>
      </c>
      <c r="C38" s="165">
        <v>15</v>
      </c>
      <c r="D38" s="76" t="str">
        <f>+IFERROR(INDEX(DESEMPATE!$D$3:$D$80,MATCH('EXP ESPEC.'!B38,DESEMPATE!$C$3:$C$80,0)),"")</f>
        <v>ARENAS DE LA HOZ CONSULTORES S.A.S. (1)</v>
      </c>
      <c r="E38" s="365" t="s">
        <v>20</v>
      </c>
      <c r="F38" s="568" t="s">
        <v>192</v>
      </c>
      <c r="G38" s="568" t="s">
        <v>192</v>
      </c>
      <c r="H38" s="170" t="s">
        <v>298</v>
      </c>
      <c r="I38" s="170" t="s">
        <v>201</v>
      </c>
      <c r="J38" s="170" t="s">
        <v>299</v>
      </c>
      <c r="K38" s="476" t="s">
        <v>300</v>
      </c>
      <c r="L38" s="170" t="s">
        <v>20</v>
      </c>
      <c r="M38" s="573" t="s">
        <v>20</v>
      </c>
      <c r="N38" s="765" t="s">
        <v>192</v>
      </c>
      <c r="O38" s="765" t="s">
        <v>192</v>
      </c>
      <c r="P38" s="170" t="str">
        <f t="shared" si="11"/>
        <v>SI</v>
      </c>
      <c r="Q38" s="971"/>
      <c r="R38" s="63">
        <v>1</v>
      </c>
      <c r="S38" s="371">
        <v>41271</v>
      </c>
      <c r="T38" s="371">
        <v>41635</v>
      </c>
      <c r="U38" s="65">
        <f t="shared" si="10"/>
        <v>2013</v>
      </c>
      <c r="V38" s="575">
        <f>+IFERROR(INDEX(PARAMETROS!$B$53:$B$79,MATCH(U38,PARAMETROS!$A$53:$A$79,0)),"")</f>
        <v>589500</v>
      </c>
      <c r="W38" s="611">
        <v>958455800</v>
      </c>
      <c r="X38" s="67" t="s">
        <v>204</v>
      </c>
      <c r="Y38" s="61" t="str">
        <f>IF(X38="","",IF(X38="COP","N/A",IF(X38="EUR",VLOOKUP(T38,'SH EURO'!$A$6:$B$6338,2,FALSE),"REVISAR")))</f>
        <v>N/A</v>
      </c>
      <c r="Z38" s="68" t="str">
        <f t="shared" si="12"/>
        <v>N/A</v>
      </c>
      <c r="AA38" s="69">
        <f>IF(X38="","",IF(X38="COP",1,IF(Y38&lt;&gt;"N/A",VLOOKUP(T38,'SH TRM'!$A$9:$B$8912,2,FALSE),"REVISAR")))</f>
        <v>1</v>
      </c>
      <c r="AB38" s="697">
        <f t="shared" si="13"/>
        <v>958455800</v>
      </c>
      <c r="AC38" s="70">
        <f t="shared" si="14"/>
        <v>1625.8792196776931</v>
      </c>
      <c r="AD38" s="70">
        <f t="shared" si="15"/>
        <v>1625.8792196776931</v>
      </c>
      <c r="AE38" s="70" t="str">
        <f t="shared" si="16"/>
        <v/>
      </c>
      <c r="AF38" s="70" t="str">
        <f t="shared" si="17"/>
        <v/>
      </c>
      <c r="AG38" s="640" t="str">
        <f t="shared" si="18"/>
        <v>CUMPLE</v>
      </c>
      <c r="AH38" s="640" t="str">
        <f t="shared" si="19"/>
        <v/>
      </c>
      <c r="AI38" s="640" t="str">
        <f t="shared" si="20"/>
        <v/>
      </c>
      <c r="AJ38" s="980"/>
      <c r="AK38" s="977"/>
      <c r="AL38" s="980"/>
      <c r="AM38" s="977"/>
      <c r="AN38" s="980"/>
      <c r="AO38" s="977"/>
      <c r="AP38" s="612"/>
      <c r="AQ38" s="416"/>
    </row>
    <row r="39" spans="1:43" s="280" customFormat="1" ht="57">
      <c r="A39" s="981" t="s">
        <v>31</v>
      </c>
      <c r="B39" s="40" t="s">
        <v>304</v>
      </c>
      <c r="C39" s="167">
        <v>5</v>
      </c>
      <c r="D39" s="561" t="str">
        <f>+IFERROR(INDEX(DESEMPATE!$D$3:$D$80,MATCH('EXP ESPEC.'!B39,DESEMPATE!$C$3:$C$80,0)),"")</f>
        <v>AFA CONSULTORES Y CONSTRUCTORES S.A.</v>
      </c>
      <c r="E39" s="563" t="s">
        <v>192</v>
      </c>
      <c r="F39" s="563" t="s">
        <v>192</v>
      </c>
      <c r="G39" s="366" t="s">
        <v>20</v>
      </c>
      <c r="H39" s="585" t="s">
        <v>487</v>
      </c>
      <c r="I39" s="585" t="s">
        <v>201</v>
      </c>
      <c r="J39" s="585" t="s">
        <v>554</v>
      </c>
      <c r="K39" s="791" t="s">
        <v>555</v>
      </c>
      <c r="L39" s="173" t="s">
        <v>20</v>
      </c>
      <c r="M39" s="173" t="s">
        <v>20</v>
      </c>
      <c r="N39" s="173" t="s">
        <v>20</v>
      </c>
      <c r="O39" s="805" t="s">
        <v>192</v>
      </c>
      <c r="P39" s="173" t="str">
        <f t="shared" si="11"/>
        <v>SI</v>
      </c>
      <c r="Q39" s="969" t="s">
        <v>192</v>
      </c>
      <c r="R39" s="607">
        <v>1</v>
      </c>
      <c r="S39" s="608">
        <v>37242</v>
      </c>
      <c r="T39" s="608">
        <v>37447</v>
      </c>
      <c r="U39" s="73">
        <f t="shared" si="10"/>
        <v>2002</v>
      </c>
      <c r="V39" s="503">
        <f>+IFERROR(INDEX(PARAMETROS!$B$53:$B$79,MATCH(U39,PARAMETROS!$A$53:$A$79,0)),"")</f>
        <v>309000</v>
      </c>
      <c r="W39" s="609">
        <v>362448690</v>
      </c>
      <c r="X39" s="610" t="s">
        <v>204</v>
      </c>
      <c r="Y39" s="40" t="str">
        <f>IF(X39="","",IF(X39="COP","N/A",IF(X39="EUR",VLOOKUP(T39,'SH EURO'!$A$6:$B$6338,2,FALSE),"REVISAR")))</f>
        <v>N/A</v>
      </c>
      <c r="Z39" s="45" t="str">
        <f t="shared" si="12"/>
        <v>N/A</v>
      </c>
      <c r="AA39" s="46">
        <f>IF(X39="","",IF(X39="COP",1,IF(Y39&lt;&gt;"N/A",VLOOKUP(T39,'SH TRM'!$A$9:$B$8912,2,FALSE),"REVISAR")))</f>
        <v>1</v>
      </c>
      <c r="AB39" s="698">
        <f t="shared" si="13"/>
        <v>362448690</v>
      </c>
      <c r="AC39" s="47">
        <f t="shared" si="14"/>
        <v>1172.9731067961166</v>
      </c>
      <c r="AD39" s="47" t="str">
        <f t="shared" si="15"/>
        <v/>
      </c>
      <c r="AE39" s="47" t="str">
        <f t="shared" si="16"/>
        <v/>
      </c>
      <c r="AF39" s="47">
        <f t="shared" si="17"/>
        <v>1172.9731067961166</v>
      </c>
      <c r="AG39" s="646" t="str">
        <f t="shared" si="18"/>
        <v/>
      </c>
      <c r="AH39" s="646" t="str">
        <f t="shared" si="19"/>
        <v/>
      </c>
      <c r="AI39" s="646" t="str">
        <f t="shared" si="20"/>
        <v>CUMPLE</v>
      </c>
      <c r="AJ39" s="975" t="str">
        <f>IF(AND(COUNTIF(M39:M42,"SI")&gt;=1,COUNTIF(N39:N42,"SI")&gt;=1,COUNTIF(O39:O42,"SI")&gt;=1,COUNTIF(Q39:Q42,"SI")&lt;=1),"SI","NO")</f>
        <v>SI</v>
      </c>
      <c r="AK39" s="975">
        <f>IF(AND(COUNTIF(AG39:AG42,"CUMPLE")=4,AJ39="SI"),900,(IF(AND(COUNTIF(AG39:AG42,"CUMPLE")=3,AJ39="SI"),800,IF(AND(COUNTIF(AG39:AG42,"CUMPLE")=2,AJ39="SI"),700,0))))</f>
        <v>0</v>
      </c>
      <c r="AL39" s="975" t="str">
        <f>IF(AND(COUNTIF(M39:M42,"SI")&gt;=1,COUNTIF(N39:N42,"SI")&gt;=1,COUNTIF(O39:O42,"SI")&gt;=1,COUNTIF(Q39:Q42,"SI")&lt;=1),"SI","NO")</f>
        <v>SI</v>
      </c>
      <c r="AM39" s="975">
        <f>IF(AND(COUNTIF(AH39:AH42,"CUMPLE")=4,AL39="SI"),900,(IF(AND(COUNTIF(AH39:AH42,"CUMPLE")=3,AL39="SI"),800,IF(AND(COUNTIF(AH39:AH42,"CUMPLE")=2,AL39="SI"),700,0))))</f>
        <v>0</v>
      </c>
      <c r="AN39" s="975" t="str">
        <f>IF(AND(COUNTIF(M39:M42,"SI")&gt;=1,COUNTIF(N39:N42,"SI")&gt;=1,COUNTIF(O39:O42,"SI")&gt;=1,COUNTIF(Q39:Q42,"SI")&lt;=1),"SI","NO")</f>
        <v>SI</v>
      </c>
      <c r="AO39" s="975">
        <f>IF(AND(COUNTIF(AI39:AI42,"CUMPLE")=4,AN39="SI"),900,(IF(AND(COUNTIF(AI39:AI42,"CUMPLE")=3,AN39="SI"),800,IF(AND(COUNTIF(AI39:AI42,"CUMPLE")=2,AN39="SI"),700,0))))</f>
        <v>900</v>
      </c>
      <c r="AP39" s="566"/>
      <c r="AQ39" s="300"/>
    </row>
    <row r="40" spans="1:43" s="280" customFormat="1" ht="71.25">
      <c r="A40" s="982"/>
      <c r="B40" s="13" t="s">
        <v>304</v>
      </c>
      <c r="C40" s="164">
        <v>20</v>
      </c>
      <c r="D40" s="14" t="str">
        <f>+IFERROR(INDEX(DESEMPATE!$D$3:$D$80,MATCH('EXP ESPEC.'!B40,DESEMPATE!$C$3:$C$80,0)),"")</f>
        <v>AFA CONSULTORES Y CONSTRUCTORES S.A.</v>
      </c>
      <c r="E40" s="534" t="s">
        <v>192</v>
      </c>
      <c r="F40" s="534" t="s">
        <v>192</v>
      </c>
      <c r="G40" s="364" t="s">
        <v>20</v>
      </c>
      <c r="H40" s="24" t="s">
        <v>305</v>
      </c>
      <c r="I40" s="24" t="s">
        <v>201</v>
      </c>
      <c r="J40" s="24" t="s">
        <v>306</v>
      </c>
      <c r="K40" s="473" t="s">
        <v>307</v>
      </c>
      <c r="L40" s="24" t="s">
        <v>20</v>
      </c>
      <c r="M40" s="173" t="s">
        <v>20</v>
      </c>
      <c r="N40" s="805" t="s">
        <v>192</v>
      </c>
      <c r="O40" s="173" t="s">
        <v>20</v>
      </c>
      <c r="P40" s="24" t="str">
        <f t="shared" si="11"/>
        <v>SI</v>
      </c>
      <c r="Q40" s="970"/>
      <c r="R40" s="17">
        <v>0.45</v>
      </c>
      <c r="S40" s="18">
        <v>34338</v>
      </c>
      <c r="T40" s="18">
        <v>36305</v>
      </c>
      <c r="U40" s="19">
        <f t="shared" si="10"/>
        <v>1999</v>
      </c>
      <c r="V40" s="20">
        <f>+IFERROR(INDEX(PARAMETROS!$B$53:$B$79,MATCH(U40,PARAMETROS!$A$53:$A$79,0)),"")</f>
        <v>236460</v>
      </c>
      <c r="W40" s="481">
        <v>4491569047</v>
      </c>
      <c r="X40" s="21" t="s">
        <v>204</v>
      </c>
      <c r="Y40" s="13" t="str">
        <f>IF(X40="","",IF(X40="COP","N/A",IF(X40="EUR",VLOOKUP(T40,'SH EURO'!$A$6:$B$6338,2,FALSE),"REVISAR")))</f>
        <v>N/A</v>
      </c>
      <c r="Z40" s="22" t="str">
        <f t="shared" si="12"/>
        <v>N/A</v>
      </c>
      <c r="AA40" s="23">
        <f>IF(X40="","",IF(X40="COP",1,IF(Y40&lt;&gt;"N/A",VLOOKUP(T40,'SH TRM'!$A$9:$B$8912,2,FALSE),"REVISAR")))</f>
        <v>1</v>
      </c>
      <c r="AB40" s="696">
        <f t="shared" si="13"/>
        <v>4491569047</v>
      </c>
      <c r="AC40" s="12">
        <f t="shared" si="14"/>
        <v>18995.04798697454</v>
      </c>
      <c r="AD40" s="12" t="str">
        <f t="shared" si="15"/>
        <v/>
      </c>
      <c r="AE40" s="12" t="str">
        <f t="shared" si="16"/>
        <v/>
      </c>
      <c r="AF40" s="12">
        <f t="shared" si="17"/>
        <v>8547.7715941385432</v>
      </c>
      <c r="AG40" s="638" t="str">
        <f t="shared" si="18"/>
        <v/>
      </c>
      <c r="AH40" s="638" t="str">
        <f t="shared" si="19"/>
        <v/>
      </c>
      <c r="AI40" s="638" t="str">
        <f t="shared" si="20"/>
        <v>CUMPLE</v>
      </c>
      <c r="AJ40" s="976"/>
      <c r="AK40" s="976"/>
      <c r="AL40" s="976"/>
      <c r="AM40" s="976"/>
      <c r="AN40" s="976"/>
      <c r="AO40" s="976"/>
      <c r="AP40" s="297"/>
      <c r="AQ40" s="300"/>
    </row>
    <row r="41" spans="1:43" s="280" customFormat="1" ht="141" customHeight="1">
      <c r="A41" s="982"/>
      <c r="B41" s="13" t="s">
        <v>304</v>
      </c>
      <c r="C41" s="164">
        <v>22</v>
      </c>
      <c r="D41" s="14" t="str">
        <f>+IFERROR(INDEX(DESEMPATE!$D$3:$D$80,MATCH('EXP ESPEC.'!B41,DESEMPATE!$C$3:$C$80,0)),"")</f>
        <v>AFA CONSULTORES Y CONSTRUCTORES S.A.</v>
      </c>
      <c r="E41" s="534" t="s">
        <v>192</v>
      </c>
      <c r="F41" s="534" t="s">
        <v>192</v>
      </c>
      <c r="G41" s="364" t="s">
        <v>20</v>
      </c>
      <c r="H41" s="24" t="s">
        <v>308</v>
      </c>
      <c r="I41" s="24" t="s">
        <v>201</v>
      </c>
      <c r="J41" s="24" t="s">
        <v>309</v>
      </c>
      <c r="K41" s="473" t="s">
        <v>310</v>
      </c>
      <c r="L41" s="24" t="s">
        <v>20</v>
      </c>
      <c r="M41" s="173" t="s">
        <v>20</v>
      </c>
      <c r="N41" s="805" t="s">
        <v>192</v>
      </c>
      <c r="O41" s="805" t="s">
        <v>192</v>
      </c>
      <c r="P41" s="24" t="str">
        <f t="shared" si="11"/>
        <v>SI</v>
      </c>
      <c r="Q41" s="970"/>
      <c r="R41" s="17">
        <v>1</v>
      </c>
      <c r="S41" s="18">
        <v>39142</v>
      </c>
      <c r="T41" s="18">
        <v>40920</v>
      </c>
      <c r="U41" s="19">
        <f t="shared" si="10"/>
        <v>2012</v>
      </c>
      <c r="V41" s="20">
        <f>+IFERROR(INDEX(PARAMETROS!$B$53:$B$79,MATCH(U41,PARAMETROS!$A$53:$A$79,0)),"")</f>
        <v>566700</v>
      </c>
      <c r="W41" s="482">
        <v>3161732843</v>
      </c>
      <c r="X41" s="21" t="s">
        <v>204</v>
      </c>
      <c r="Y41" s="13" t="str">
        <f>IF(X41="","",IF(X41="COP","N/A",IF(X41="EUR",VLOOKUP(T41,'SH EURO'!$A$6:$B$6338,2,FALSE),"REVISAR")))</f>
        <v>N/A</v>
      </c>
      <c r="Z41" s="22" t="str">
        <f t="shared" si="12"/>
        <v>N/A</v>
      </c>
      <c r="AA41" s="23">
        <f>IF(X41="","",IF(X41="COP",1,IF(Y41&lt;&gt;"N/A",VLOOKUP(T41,'SH TRM'!$A$9:$B$8912,2,FALSE),"REVISAR")))</f>
        <v>1</v>
      </c>
      <c r="AB41" s="696">
        <f t="shared" si="13"/>
        <v>3161732843</v>
      </c>
      <c r="AC41" s="12">
        <f t="shared" si="14"/>
        <v>5579.2003582142224</v>
      </c>
      <c r="AD41" s="12" t="str">
        <f t="shared" si="15"/>
        <v/>
      </c>
      <c r="AE41" s="12" t="str">
        <f t="shared" si="16"/>
        <v/>
      </c>
      <c r="AF41" s="12">
        <f t="shared" si="17"/>
        <v>5579.2003582142224</v>
      </c>
      <c r="AG41" s="638" t="str">
        <f t="shared" si="18"/>
        <v/>
      </c>
      <c r="AH41" s="638" t="str">
        <f t="shared" si="19"/>
        <v/>
      </c>
      <c r="AI41" s="638" t="str">
        <f t="shared" si="20"/>
        <v>CUMPLE</v>
      </c>
      <c r="AJ41" s="976"/>
      <c r="AK41" s="976"/>
      <c r="AL41" s="976"/>
      <c r="AM41" s="976"/>
      <c r="AN41" s="976"/>
      <c r="AO41" s="976"/>
      <c r="AP41" s="297"/>
      <c r="AQ41" s="300"/>
    </row>
    <row r="42" spans="1:43" s="417" customFormat="1" ht="76.5" customHeight="1" thickBot="1">
      <c r="A42" s="983"/>
      <c r="B42" s="61" t="s">
        <v>304</v>
      </c>
      <c r="C42" s="165">
        <v>29</v>
      </c>
      <c r="D42" s="76" t="str">
        <f>+IFERROR(INDEX(DESEMPATE!$D$3:$D$80,MATCH('EXP ESPEC.'!B42,DESEMPATE!$C$3:$C$80,0)),"")</f>
        <v>AFA CONSULTORES Y CONSTRUCTORES S.A.</v>
      </c>
      <c r="E42" s="568" t="s">
        <v>192</v>
      </c>
      <c r="F42" s="568" t="s">
        <v>192</v>
      </c>
      <c r="G42" s="365" t="s">
        <v>20</v>
      </c>
      <c r="H42" s="559" t="s">
        <v>311</v>
      </c>
      <c r="I42" s="365" t="s">
        <v>201</v>
      </c>
      <c r="J42" s="559" t="s">
        <v>312</v>
      </c>
      <c r="K42" s="476" t="s">
        <v>313</v>
      </c>
      <c r="L42" s="170" t="s">
        <v>20</v>
      </c>
      <c r="M42" s="573" t="s">
        <v>20</v>
      </c>
      <c r="N42" s="765" t="s">
        <v>192</v>
      </c>
      <c r="O42" s="765" t="s">
        <v>192</v>
      </c>
      <c r="P42" s="170" t="str">
        <f t="shared" si="11"/>
        <v>SI</v>
      </c>
      <c r="Q42" s="971"/>
      <c r="R42" s="597">
        <v>0.55000000000000004</v>
      </c>
      <c r="S42" s="598">
        <v>39125</v>
      </c>
      <c r="T42" s="598">
        <v>42368</v>
      </c>
      <c r="U42" s="65">
        <f t="shared" si="10"/>
        <v>2015</v>
      </c>
      <c r="V42" s="575">
        <f>+IFERROR(INDEX(PARAMETROS!$B$53:$B$79,MATCH(U42,PARAMETROS!$A$53:$A$79,0)),"")</f>
        <v>644350</v>
      </c>
      <c r="W42" s="604">
        <v>22786421753.5</v>
      </c>
      <c r="X42" s="581" t="s">
        <v>204</v>
      </c>
      <c r="Y42" s="61" t="str">
        <f>IF(X42="","",IF(X42="COP","N/A",IF(X42="EUR",VLOOKUP(T42,'SH EURO'!$A$6:$B$6338,2,FALSE),"REVISAR")))</f>
        <v>N/A</v>
      </c>
      <c r="Z42" s="68" t="str">
        <f t="shared" si="12"/>
        <v>N/A</v>
      </c>
      <c r="AA42" s="69">
        <f>IF(X42="","",IF(X42="COP",1,IF(Y42&lt;&gt;"N/A",VLOOKUP(T42,'SH TRM'!$A$9:$B$8912,2,FALSE),"REVISAR")))</f>
        <v>1</v>
      </c>
      <c r="AB42" s="697">
        <f t="shared" si="13"/>
        <v>22786421753.5</v>
      </c>
      <c r="AC42" s="70">
        <f t="shared" si="14"/>
        <v>35363.423222627454</v>
      </c>
      <c r="AD42" s="70" t="str">
        <f t="shared" si="15"/>
        <v/>
      </c>
      <c r="AE42" s="70" t="str">
        <f t="shared" si="16"/>
        <v/>
      </c>
      <c r="AF42" s="70">
        <f t="shared" si="17"/>
        <v>19449.8827724451</v>
      </c>
      <c r="AG42" s="640" t="str">
        <f t="shared" si="18"/>
        <v/>
      </c>
      <c r="AH42" s="640" t="str">
        <f t="shared" si="19"/>
        <v/>
      </c>
      <c r="AI42" s="640" t="str">
        <f t="shared" si="20"/>
        <v>CUMPLE</v>
      </c>
      <c r="AJ42" s="977"/>
      <c r="AK42" s="977"/>
      <c r="AL42" s="977"/>
      <c r="AM42" s="977"/>
      <c r="AN42" s="977"/>
      <c r="AO42" s="977"/>
      <c r="AP42" s="296"/>
      <c r="AQ42" s="416"/>
    </row>
    <row r="43" spans="1:43" s="280" customFormat="1" ht="60">
      <c r="A43" s="981" t="s">
        <v>32</v>
      </c>
      <c r="B43" s="40" t="s">
        <v>1042</v>
      </c>
      <c r="C43" s="167">
        <v>15</v>
      </c>
      <c r="D43" s="561" t="s">
        <v>1043</v>
      </c>
      <c r="E43" s="586" t="s">
        <v>20</v>
      </c>
      <c r="F43" s="586" t="s">
        <v>20</v>
      </c>
      <c r="G43" s="586" t="s">
        <v>20</v>
      </c>
      <c r="H43" s="585" t="s">
        <v>417</v>
      </c>
      <c r="I43" s="585" t="s">
        <v>201</v>
      </c>
      <c r="J43" s="585" t="s">
        <v>556</v>
      </c>
      <c r="K43" s="791" t="s">
        <v>557</v>
      </c>
      <c r="L43" s="585" t="s">
        <v>20</v>
      </c>
      <c r="M43" s="173" t="s">
        <v>20</v>
      </c>
      <c r="N43" s="173" t="s">
        <v>20</v>
      </c>
      <c r="O43" s="805" t="s">
        <v>192</v>
      </c>
      <c r="P43" s="585" t="str">
        <f t="shared" si="11"/>
        <v>SI</v>
      </c>
      <c r="Q43" s="528" t="s">
        <v>20</v>
      </c>
      <c r="R43" s="518">
        <v>0.5</v>
      </c>
      <c r="S43" s="578">
        <v>39400</v>
      </c>
      <c r="T43" s="578">
        <v>39703</v>
      </c>
      <c r="U43" s="73">
        <f t="shared" si="10"/>
        <v>2008</v>
      </c>
      <c r="V43" s="503">
        <f>+IFERROR(INDEX(PARAMETROS!$B$53:$B$79,MATCH(U43,PARAMETROS!$A$53:$A$79,0)),"")</f>
        <v>461500</v>
      </c>
      <c r="W43" s="605">
        <v>923549063</v>
      </c>
      <c r="X43" s="599" t="s">
        <v>204</v>
      </c>
      <c r="Y43" s="40" t="str">
        <f>IF(X43="","",IF(X43="COP","N/A",IF(X43="EUR",VLOOKUP(T43,'SH EURO'!$A$6:$B$6338,2,FALSE),"REVISAR")))</f>
        <v>N/A</v>
      </c>
      <c r="Z43" s="45" t="str">
        <f t="shared" si="12"/>
        <v>N/A</v>
      </c>
      <c r="AA43" s="46">
        <f>IF(X43="","",IF(X43="COP",1,IF(Y43&lt;&gt;"N/A",VLOOKUP(T43,'SH TRM'!$A$9:$B$8912,2,FALSE),"REVISAR")))</f>
        <v>1</v>
      </c>
      <c r="AB43" s="698">
        <f t="shared" si="13"/>
        <v>923549063</v>
      </c>
      <c r="AC43" s="47">
        <f t="shared" si="14"/>
        <v>2001.189735644637</v>
      </c>
      <c r="AD43" s="47">
        <f t="shared" si="15"/>
        <v>1000.5948678223185</v>
      </c>
      <c r="AE43" s="47">
        <f t="shared" si="16"/>
        <v>1000.5948678223185</v>
      </c>
      <c r="AF43" s="47">
        <f t="shared" si="17"/>
        <v>1000.5948678223185</v>
      </c>
      <c r="AG43" s="646" t="str">
        <f t="shared" si="18"/>
        <v>CUMPLE</v>
      </c>
      <c r="AH43" s="646" t="str">
        <f t="shared" si="19"/>
        <v>CUMPLE</v>
      </c>
      <c r="AI43" s="646" t="str">
        <f t="shared" si="20"/>
        <v>CUMPLE</v>
      </c>
      <c r="AJ43" s="975" t="str">
        <f>IF(AND(COUNTIF(M43:M46,"SI")&gt;=1,COUNTIF(N43:N46,"SI")&gt;=1,COUNTIF(O43:O46,"SI")&gt;=1,COUNTIF(Q43:Q46,"SI")&lt;=1),"SI","NO")</f>
        <v>SI</v>
      </c>
      <c r="AK43" s="975">
        <f>IF(AND(COUNTIF(AG43:AG46,"CUMPLE")=4,AJ43="SI"),900,(IF(AND(COUNTIF(AG43:AG46,"CUMPLE")=3,AJ43="SI"),800,IF(AND(COUNTIF(AG43:AG46,"CUMPLE")=2,AJ43="SI"),700,0))))</f>
        <v>900</v>
      </c>
      <c r="AL43" s="975" t="str">
        <f>IF(AND(COUNTIF(M43:M46,"SI")&gt;=1,COUNTIF(N43:N46,"SI")&gt;=1,COUNTIF(O43:O46,"SI")&gt;=1,COUNTIF(Q43:Q46,"SI")&lt;=1),"SI","NO")</f>
        <v>SI</v>
      </c>
      <c r="AM43" s="975">
        <f>IF(AND(COUNTIF(AH43:AH46,"CUMPLE")=4,AL43="SI"),900,(IF(AND(COUNTIF(AH43:AH46,"CUMPLE")=3,AL43="SI"),800,IF(AND(COUNTIF(AH43:AH46,"CUMPLE")=2,AL43="SI"),700,0))))</f>
        <v>900</v>
      </c>
      <c r="AN43" s="975" t="str">
        <f>IF(AND(COUNTIF(M43:M46,"SI")&gt;=1,COUNTIF(N43:N46,"SI")&gt;=1,COUNTIF(O43:O46,"SI")&gt;=1,COUNTIF(Q43:Q46,"SI")&lt;=1),"SI","NO")</f>
        <v>SI</v>
      </c>
      <c r="AO43" s="975">
        <f>IF(AND(COUNTIF(AI43:AI46,"CUMPLE")=4,AN43="SI"),900,(IF(AND(COUNTIF(AI43:AI46,"CUMPLE")=3,AN43="SI"),800,IF(AND(COUNTIF(AI43:AI46,"CUMPLE")=2,AN43="SI"),700,0))))</f>
        <v>900</v>
      </c>
      <c r="AP43" s="566"/>
      <c r="AQ43" s="300"/>
    </row>
    <row r="44" spans="1:43" s="280" customFormat="1" ht="47.25">
      <c r="A44" s="982"/>
      <c r="B44" s="13" t="s">
        <v>318</v>
      </c>
      <c r="C44" s="164">
        <v>18</v>
      </c>
      <c r="D44" s="14" t="str">
        <f>+IFERROR(INDEX(DESEMPATE!$D$3:$D$80,MATCH('EXP ESPEC.'!B44,DESEMPATE!$C$3:$C$80,0)),"")</f>
        <v>INGEANDINA CONSULTORES DE INGENIERÍA S.A.S.</v>
      </c>
      <c r="E44" s="364" t="s">
        <v>20</v>
      </c>
      <c r="F44" s="364" t="s">
        <v>20</v>
      </c>
      <c r="G44" s="364" t="s">
        <v>20</v>
      </c>
      <c r="H44" s="24" t="s">
        <v>319</v>
      </c>
      <c r="I44" s="24" t="s">
        <v>320</v>
      </c>
      <c r="J44" s="24" t="s">
        <v>265</v>
      </c>
      <c r="K44" s="473" t="s">
        <v>321</v>
      </c>
      <c r="L44" s="24" t="s">
        <v>20</v>
      </c>
      <c r="M44" s="173" t="s">
        <v>20</v>
      </c>
      <c r="N44" s="805" t="s">
        <v>192</v>
      </c>
      <c r="O44" s="805" t="s">
        <v>192</v>
      </c>
      <c r="P44" s="24" t="str">
        <f t="shared" si="11"/>
        <v>SI</v>
      </c>
      <c r="Q44" s="173" t="s">
        <v>192</v>
      </c>
      <c r="R44" s="17">
        <v>1</v>
      </c>
      <c r="S44" s="18">
        <v>38049</v>
      </c>
      <c r="T44" s="18">
        <v>40545</v>
      </c>
      <c r="U44" s="19">
        <f t="shared" si="10"/>
        <v>2011</v>
      </c>
      <c r="V44" s="20">
        <f>+IFERROR(INDEX(PARAMETROS!$B$53:$B$79,MATCH(U44,PARAMETROS!$A$53:$A$79,0)),"")</f>
        <v>535600</v>
      </c>
      <c r="W44" s="481">
        <v>4478229438</v>
      </c>
      <c r="X44" s="21" t="s">
        <v>322</v>
      </c>
      <c r="Y44" s="13">
        <v>2.1199999999999999E-3</v>
      </c>
      <c r="Z44" s="22">
        <f t="shared" si="12"/>
        <v>9493846.4085600004</v>
      </c>
      <c r="AA44" s="23">
        <f>IF(X44="","",IF(X44="COP",1,IF(Y44&lt;&gt;"N/A",VLOOKUP(T44,'SH TRM'!$A$9:$B$8912,2,FALSE),"REVISAR")))</f>
        <v>1913.98</v>
      </c>
      <c r="AB44" s="696">
        <f t="shared" si="13"/>
        <v>18171032149.055668</v>
      </c>
      <c r="AC44" s="12">
        <f t="shared" si="14"/>
        <v>33926.497664405651</v>
      </c>
      <c r="AD44" s="12">
        <f t="shared" si="15"/>
        <v>33926.497664405651</v>
      </c>
      <c r="AE44" s="12">
        <f t="shared" si="16"/>
        <v>33926.497664405651</v>
      </c>
      <c r="AF44" s="12">
        <f t="shared" si="17"/>
        <v>33926.497664405651</v>
      </c>
      <c r="AG44" s="638" t="str">
        <f t="shared" si="18"/>
        <v>CUMPLE</v>
      </c>
      <c r="AH44" s="638" t="str">
        <f t="shared" si="19"/>
        <v>CUMPLE</v>
      </c>
      <c r="AI44" s="638" t="str">
        <f t="shared" si="20"/>
        <v>CUMPLE</v>
      </c>
      <c r="AJ44" s="976"/>
      <c r="AK44" s="976"/>
      <c r="AL44" s="976"/>
      <c r="AM44" s="976"/>
      <c r="AN44" s="976"/>
      <c r="AO44" s="976"/>
      <c r="AP44" s="297"/>
      <c r="AQ44" s="300"/>
    </row>
    <row r="45" spans="1:43" s="280" customFormat="1" ht="47.25">
      <c r="A45" s="982"/>
      <c r="B45" s="13" t="s">
        <v>318</v>
      </c>
      <c r="C45" s="164">
        <v>31</v>
      </c>
      <c r="D45" s="14" t="str">
        <f>+IFERROR(INDEX(DESEMPATE!$D$3:$D$80,MATCH('EXP ESPEC.'!B45,DESEMPATE!$C$3:$C$80,0)),"")</f>
        <v>INGEANDINA CONSULTORES DE INGENIERÍA S.A.S.</v>
      </c>
      <c r="E45" s="364" t="s">
        <v>20</v>
      </c>
      <c r="F45" s="364" t="s">
        <v>20</v>
      </c>
      <c r="G45" s="364" t="s">
        <v>20</v>
      </c>
      <c r="H45" s="24" t="s">
        <v>319</v>
      </c>
      <c r="I45" s="24" t="s">
        <v>320</v>
      </c>
      <c r="J45" s="24" t="s">
        <v>265</v>
      </c>
      <c r="K45" s="473" t="s">
        <v>323</v>
      </c>
      <c r="L45" s="24" t="s">
        <v>20</v>
      </c>
      <c r="M45" s="173" t="s">
        <v>20</v>
      </c>
      <c r="N45" s="805" t="s">
        <v>192</v>
      </c>
      <c r="O45" s="805" t="s">
        <v>192</v>
      </c>
      <c r="P45" s="24" t="str">
        <f t="shared" si="11"/>
        <v>SI</v>
      </c>
      <c r="Q45" s="173" t="s">
        <v>192</v>
      </c>
      <c r="R45" s="17">
        <v>0.25</v>
      </c>
      <c r="S45" s="18">
        <v>36363</v>
      </c>
      <c r="T45" s="18">
        <v>37843</v>
      </c>
      <c r="U45" s="19">
        <f t="shared" si="10"/>
        <v>2003</v>
      </c>
      <c r="V45" s="20">
        <f>+IFERROR(INDEX(PARAMETROS!$B$53:$B$79,MATCH(U45,PARAMETROS!$A$53:$A$79,0)),"")</f>
        <v>332000</v>
      </c>
      <c r="W45" s="482">
        <v>6541364.1500000004</v>
      </c>
      <c r="X45" s="21" t="s">
        <v>324</v>
      </c>
      <c r="Y45" s="13">
        <v>1</v>
      </c>
      <c r="Z45" s="22">
        <f t="shared" si="12"/>
        <v>6541364.1500000004</v>
      </c>
      <c r="AA45" s="23">
        <f>IF(X45="","",IF(X45="COP",1,IF(Y45&lt;&gt;"N/A",VLOOKUP(T45,'SH TRM'!$A$9:$B$8912,2,FALSE),"REVISAR")))</f>
        <v>2875.18</v>
      </c>
      <c r="AB45" s="696">
        <f t="shared" si="13"/>
        <v>18807599376.797001</v>
      </c>
      <c r="AC45" s="12">
        <f t="shared" si="14"/>
        <v>56649.395713243975</v>
      </c>
      <c r="AD45" s="12">
        <f t="shared" si="15"/>
        <v>14162.348928310994</v>
      </c>
      <c r="AE45" s="12">
        <f t="shared" si="16"/>
        <v>14162.348928310994</v>
      </c>
      <c r="AF45" s="12">
        <f t="shared" si="17"/>
        <v>14162.348928310994</v>
      </c>
      <c r="AG45" s="638" t="str">
        <f t="shared" si="18"/>
        <v>CUMPLE</v>
      </c>
      <c r="AH45" s="638" t="str">
        <f t="shared" si="19"/>
        <v>CUMPLE</v>
      </c>
      <c r="AI45" s="638" t="str">
        <f t="shared" si="20"/>
        <v>CUMPLE</v>
      </c>
      <c r="AJ45" s="976"/>
      <c r="AK45" s="976"/>
      <c r="AL45" s="976"/>
      <c r="AM45" s="976"/>
      <c r="AN45" s="976"/>
      <c r="AO45" s="976"/>
      <c r="AP45" s="297"/>
      <c r="AQ45" s="300"/>
    </row>
    <row r="46" spans="1:43" s="417" customFormat="1" ht="57.75" thickBot="1">
      <c r="A46" s="983"/>
      <c r="B46" s="61" t="s">
        <v>318</v>
      </c>
      <c r="C46" s="165">
        <v>44</v>
      </c>
      <c r="D46" s="76" t="str">
        <f>+IFERROR(INDEX(DESEMPATE!$D$3:$D$80,MATCH('EXP ESPEC.'!B46,DESEMPATE!$C$3:$C$80,0)),"")</f>
        <v>INGEANDINA CONSULTORES DE INGENIERÍA S.A.S.</v>
      </c>
      <c r="E46" s="572" t="s">
        <v>20</v>
      </c>
      <c r="F46" s="572" t="s">
        <v>20</v>
      </c>
      <c r="G46" s="572" t="s">
        <v>20</v>
      </c>
      <c r="H46" s="170" t="s">
        <v>328</v>
      </c>
      <c r="I46" s="170" t="s">
        <v>201</v>
      </c>
      <c r="J46" s="170" t="s">
        <v>558</v>
      </c>
      <c r="K46" s="476" t="s">
        <v>559</v>
      </c>
      <c r="L46" s="170" t="s">
        <v>20</v>
      </c>
      <c r="M46" s="573" t="s">
        <v>20</v>
      </c>
      <c r="N46" s="765" t="s">
        <v>192</v>
      </c>
      <c r="O46" s="573" t="s">
        <v>20</v>
      </c>
      <c r="P46" s="170" t="str">
        <f t="shared" si="11"/>
        <v>SI</v>
      </c>
      <c r="Q46" s="573" t="s">
        <v>192</v>
      </c>
      <c r="R46" s="63">
        <v>0.6</v>
      </c>
      <c r="S46" s="371">
        <v>41187</v>
      </c>
      <c r="T46" s="371">
        <v>42054</v>
      </c>
      <c r="U46" s="65">
        <f t="shared" si="10"/>
        <v>2015</v>
      </c>
      <c r="V46" s="575">
        <f>+IFERROR(INDEX(PARAMETROS!$B$53:$B$79,MATCH(U46,PARAMETROS!$A$53:$A$79,0)),"")</f>
        <v>644350</v>
      </c>
      <c r="W46" s="587">
        <f>4813002463+89102244</f>
        <v>4902104707</v>
      </c>
      <c r="X46" s="67" t="s">
        <v>204</v>
      </c>
      <c r="Y46" s="61" t="str">
        <f>IF(X46="","",IF(X46="COP","N/A",IF(X46="EUR",VLOOKUP(T46,'SH EURO'!$A$6:$B$6338,2,FALSE),"REVISAR")))</f>
        <v>N/A</v>
      </c>
      <c r="Z46" s="68" t="str">
        <f t="shared" si="12"/>
        <v>N/A</v>
      </c>
      <c r="AA46" s="69">
        <f>IF(X46="","",IF(X46="COP",1,IF(Y46&lt;&gt;"N/A",VLOOKUP(T46,'SH TRM'!$A$9:$B$8912,2,FALSE),"REVISAR")))</f>
        <v>1</v>
      </c>
      <c r="AB46" s="697">
        <f t="shared" si="13"/>
        <v>4902104707</v>
      </c>
      <c r="AC46" s="70">
        <f t="shared" si="14"/>
        <v>7607.8291409948006</v>
      </c>
      <c r="AD46" s="70">
        <f t="shared" si="15"/>
        <v>4564.6974845968798</v>
      </c>
      <c r="AE46" s="70">
        <f t="shared" si="16"/>
        <v>4564.6974845968798</v>
      </c>
      <c r="AF46" s="70">
        <f t="shared" si="17"/>
        <v>4564.6974845968798</v>
      </c>
      <c r="AG46" s="640" t="str">
        <f t="shared" si="18"/>
        <v>CUMPLE</v>
      </c>
      <c r="AH46" s="640" t="str">
        <f t="shared" si="19"/>
        <v>CUMPLE</v>
      </c>
      <c r="AI46" s="640" t="str">
        <f t="shared" si="20"/>
        <v>CUMPLE</v>
      </c>
      <c r="AJ46" s="977"/>
      <c r="AK46" s="977"/>
      <c r="AL46" s="977"/>
      <c r="AM46" s="977"/>
      <c r="AN46" s="977"/>
      <c r="AO46" s="977"/>
      <c r="AP46" s="296"/>
      <c r="AQ46" s="416"/>
    </row>
    <row r="47" spans="1:43" s="280" customFormat="1" ht="60">
      <c r="A47" s="981" t="s">
        <v>33</v>
      </c>
      <c r="B47" s="48" t="s">
        <v>327</v>
      </c>
      <c r="C47" s="49">
        <v>3</v>
      </c>
      <c r="D47" s="561" t="str">
        <f>+IFERROR(INDEX(DESEMPATE!$D$3:$D$80,MATCH('EXP ESPEC.'!B47,DESEMPATE!$C$3:$C$80,0)),"")</f>
        <v>SIGA INGENIERÍA Y CONSULTORÍA S.A. SUCURSAL COLOMBIA</v>
      </c>
      <c r="E47" s="363" t="s">
        <v>20</v>
      </c>
      <c r="F47" s="363" t="s">
        <v>20</v>
      </c>
      <c r="G47" s="363" t="s">
        <v>20</v>
      </c>
      <c r="H47" s="60" t="s">
        <v>328</v>
      </c>
      <c r="I47" s="60" t="s">
        <v>201</v>
      </c>
      <c r="J47" s="60" t="s">
        <v>329</v>
      </c>
      <c r="K47" s="474" t="s">
        <v>330</v>
      </c>
      <c r="L47" s="60" t="s">
        <v>20</v>
      </c>
      <c r="M47" s="508" t="s">
        <v>20</v>
      </c>
      <c r="N47" s="819" t="s">
        <v>192</v>
      </c>
      <c r="O47" s="60" t="s">
        <v>20</v>
      </c>
      <c r="P47" s="508" t="s">
        <v>20</v>
      </c>
      <c r="Q47" s="969" t="s">
        <v>192</v>
      </c>
      <c r="R47" s="52">
        <v>0.5</v>
      </c>
      <c r="S47" s="53">
        <v>41059</v>
      </c>
      <c r="T47" s="53">
        <v>42459</v>
      </c>
      <c r="U47" s="73">
        <f t="shared" si="10"/>
        <v>2016</v>
      </c>
      <c r="V47" s="503">
        <f>+IFERROR(INDEX(PARAMETROS!$B$53:$B$79,MATCH(U47,PARAMETROS!$A$53:$A$79,0)),"")</f>
        <v>689455</v>
      </c>
      <c r="W47" s="535">
        <v>9368323328</v>
      </c>
      <c r="X47" s="56" t="s">
        <v>204</v>
      </c>
      <c r="Y47" s="40" t="str">
        <f>IF(X47="","",IF(X47="COP","N/A",IF(X47="EUR",VLOOKUP(T47,'SH EURO'!$A$6:$B$6338,2,FALSE),"REVISAR")))</f>
        <v>N/A</v>
      </c>
      <c r="Z47" s="45" t="str">
        <f t="shared" si="12"/>
        <v>N/A</v>
      </c>
      <c r="AA47" s="46">
        <f>IF(X47="","",IF(X47="COP",1,IF(Y47&lt;&gt;"N/A",VLOOKUP(T47,'SH TRM'!$A$9:$B$8912,2,FALSE),"REVISAR")))</f>
        <v>1</v>
      </c>
      <c r="AB47" s="698">
        <f t="shared" si="13"/>
        <v>9368323328</v>
      </c>
      <c r="AC47" s="47">
        <f t="shared" si="14"/>
        <v>13588.012746299613</v>
      </c>
      <c r="AD47" s="47">
        <f t="shared" si="15"/>
        <v>6794.0063731498067</v>
      </c>
      <c r="AE47" s="47">
        <f t="shared" si="16"/>
        <v>6794.0063731498067</v>
      </c>
      <c r="AF47" s="47">
        <f t="shared" si="17"/>
        <v>6794.0063731498067</v>
      </c>
      <c r="AG47" s="646" t="str">
        <f t="shared" si="18"/>
        <v>CUMPLE</v>
      </c>
      <c r="AH47" s="646" t="str">
        <f t="shared" si="19"/>
        <v>CUMPLE</v>
      </c>
      <c r="AI47" s="646" t="str">
        <f t="shared" si="20"/>
        <v>CUMPLE</v>
      </c>
      <c r="AJ47" s="975" t="s">
        <v>20</v>
      </c>
      <c r="AK47" s="975">
        <f>IF(AND(COUNTIF(AG47:AG50,"CUMPLE")=4,AJ47="SI"),900,(IF(AND(COUNTIF(AG47:AG50,"CUMPLE")=3,AJ47="SI"),800,IF(AND(COUNTIF(AG47:AG50,"CUMPLE")=2,AJ47="SI"),700,0))))</f>
        <v>900</v>
      </c>
      <c r="AL47" s="975" t="s">
        <v>20</v>
      </c>
      <c r="AM47" s="975">
        <f>IF(AND(COUNTIF(AH47:AH50,"CUMPLE")=4,AL47="SI"),900,(IF(AND(COUNTIF(AH47:AH50,"CUMPLE")=3,AL47="SI"),800,IF(AND(COUNTIF(AH47:AH50,"CUMPLE")=2,AL47="SI"),700,0))))</f>
        <v>900</v>
      </c>
      <c r="AN47" s="975" t="s">
        <v>20</v>
      </c>
      <c r="AO47" s="975">
        <f>IF(AND(COUNTIF(AI47:AI50,"CUMPLE")=4,AN47="SI"),900,(IF(AND(COUNTIF(AI47:AI50,"CUMPLE")=3,AN47="SI"),800,IF(AND(COUNTIF(AI47:AI50,"CUMPLE")=2,AN47="SI"),700,0))))</f>
        <v>900</v>
      </c>
      <c r="AP47" s="566"/>
      <c r="AQ47" s="300"/>
    </row>
    <row r="48" spans="1:43" s="280" customFormat="1" ht="47.25">
      <c r="A48" s="982"/>
      <c r="B48" s="13" t="s">
        <v>327</v>
      </c>
      <c r="C48" s="14">
        <v>9</v>
      </c>
      <c r="D48" s="14" t="str">
        <f>+IFERROR(INDEX(DESEMPATE!$D$3:$D$80,MATCH('EXP ESPEC.'!B48,DESEMPATE!$C$3:$C$80,0)),"")</f>
        <v>SIGA INGENIERÍA Y CONSULTORÍA S.A. SUCURSAL COLOMBIA</v>
      </c>
      <c r="E48" s="364" t="s">
        <v>20</v>
      </c>
      <c r="F48" s="364" t="s">
        <v>20</v>
      </c>
      <c r="G48" s="364" t="s">
        <v>20</v>
      </c>
      <c r="H48" s="24" t="s">
        <v>332</v>
      </c>
      <c r="I48" s="24" t="s">
        <v>320</v>
      </c>
      <c r="J48" s="24" t="s">
        <v>265</v>
      </c>
      <c r="K48" s="473" t="s">
        <v>333</v>
      </c>
      <c r="L48" s="24" t="s">
        <v>20</v>
      </c>
      <c r="M48" s="24" t="s">
        <v>20</v>
      </c>
      <c r="N48" s="173" t="s">
        <v>20</v>
      </c>
      <c r="O48" s="805" t="s">
        <v>192</v>
      </c>
      <c r="P48" s="24" t="s">
        <v>20</v>
      </c>
      <c r="Q48" s="970"/>
      <c r="R48" s="25">
        <v>1</v>
      </c>
      <c r="S48" s="328">
        <v>38132</v>
      </c>
      <c r="T48" s="18">
        <v>38343</v>
      </c>
      <c r="U48" s="19">
        <f t="shared" si="10"/>
        <v>2004</v>
      </c>
      <c r="V48" s="20">
        <f>+IFERROR(INDEX(PARAMETROS!$B$53:$B$79,MATCH(U48,PARAMETROS!$A$53:$A$79,0)),"")</f>
        <v>358000</v>
      </c>
      <c r="W48" s="482">
        <v>28284273</v>
      </c>
      <c r="X48" s="20" t="s">
        <v>322</v>
      </c>
      <c r="Y48" s="13">
        <v>1.4599999999999999E-3</v>
      </c>
      <c r="Z48" s="22">
        <f t="shared" si="12"/>
        <v>41295.03858</v>
      </c>
      <c r="AA48" s="23">
        <f>IF(X48="","",IF(X48="COP",1,IF(Y48&lt;&gt;"N/A",VLOOKUP(T48,'SH TRM'!$A$9:$B$8912,2,FALSE),"REVISAR")))</f>
        <v>2316.12</v>
      </c>
      <c r="AB48" s="696">
        <f t="shared" si="13"/>
        <v>95644264.755909592</v>
      </c>
      <c r="AC48" s="12">
        <f t="shared" si="14"/>
        <v>267.16275071483125</v>
      </c>
      <c r="AD48" s="12">
        <f t="shared" si="15"/>
        <v>267.16275071483125</v>
      </c>
      <c r="AE48" s="12">
        <f t="shared" si="16"/>
        <v>267.16275071483125</v>
      </c>
      <c r="AF48" s="12">
        <f t="shared" si="17"/>
        <v>267.16275071483125</v>
      </c>
      <c r="AG48" s="638" t="str">
        <f t="shared" si="18"/>
        <v>CUMPLE</v>
      </c>
      <c r="AH48" s="638" t="str">
        <f t="shared" si="19"/>
        <v>CUMPLE</v>
      </c>
      <c r="AI48" s="638" t="str">
        <f t="shared" si="20"/>
        <v>CUMPLE</v>
      </c>
      <c r="AJ48" s="976"/>
      <c r="AK48" s="976"/>
      <c r="AL48" s="976"/>
      <c r="AM48" s="976"/>
      <c r="AN48" s="976"/>
      <c r="AO48" s="976"/>
      <c r="AP48" s="297"/>
      <c r="AQ48" s="300"/>
    </row>
    <row r="49" spans="1:43" s="280" customFormat="1" ht="57">
      <c r="A49" s="982"/>
      <c r="B49" s="13" t="s">
        <v>334</v>
      </c>
      <c r="C49" s="14">
        <v>13</v>
      </c>
      <c r="D49" s="14" t="str">
        <f>+IFERROR(INDEX(DESEMPATE!$D$3:$D$80,MATCH('EXP ESPEC.'!B49,DESEMPATE!$C$3:$C$80,0)),"")</f>
        <v>JORGE PIDDO SEGUIDO DE LA EXPRESIÓN SUCURSAL COLOMBIA</v>
      </c>
      <c r="E49" s="364" t="s">
        <v>20</v>
      </c>
      <c r="F49" s="364" t="s">
        <v>20</v>
      </c>
      <c r="G49" s="364" t="s">
        <v>20</v>
      </c>
      <c r="H49" s="24" t="s">
        <v>328</v>
      </c>
      <c r="I49" s="24" t="s">
        <v>201</v>
      </c>
      <c r="J49" s="24" t="s">
        <v>335</v>
      </c>
      <c r="K49" s="473" t="s">
        <v>336</v>
      </c>
      <c r="L49" s="24" t="s">
        <v>20</v>
      </c>
      <c r="M49" s="24" t="s">
        <v>20</v>
      </c>
      <c r="N49" s="805" t="s">
        <v>192</v>
      </c>
      <c r="O49" s="24" t="s">
        <v>20</v>
      </c>
      <c r="P49" s="24" t="s">
        <v>20</v>
      </c>
      <c r="Q49" s="970"/>
      <c r="R49" s="17">
        <v>1</v>
      </c>
      <c r="S49" s="18">
        <v>41185</v>
      </c>
      <c r="T49" s="18">
        <v>42490</v>
      </c>
      <c r="U49" s="19">
        <f t="shared" si="10"/>
        <v>2016</v>
      </c>
      <c r="V49" s="20">
        <f>+IFERROR(INDEX(PARAMETROS!$B$53:$B$79,MATCH(U49,PARAMETROS!$A$53:$A$79,0)),"")</f>
        <v>689455</v>
      </c>
      <c r="W49" s="482">
        <v>5639946699.1199999</v>
      </c>
      <c r="X49" s="21" t="s">
        <v>204</v>
      </c>
      <c r="Y49" s="13" t="str">
        <f>IF(X49="","",IF(X49="COP","N/A",IF(X49="EUR",VLOOKUP(T49,'SH EURO'!$A$6:$B$6338,2,FALSE),"REVISAR")))</f>
        <v>N/A</v>
      </c>
      <c r="Z49" s="22" t="str">
        <f t="shared" si="12"/>
        <v>N/A</v>
      </c>
      <c r="AA49" s="23">
        <f>IF(X49="","",IF(X49="COP",1,IF(Y49&lt;&gt;"N/A",VLOOKUP(T49,'SH TRM'!$A$9:$B$8912,2,FALSE),"REVISAR")))</f>
        <v>1</v>
      </c>
      <c r="AB49" s="696">
        <f t="shared" si="13"/>
        <v>5639946699.1199999</v>
      </c>
      <c r="AC49" s="12">
        <f t="shared" si="14"/>
        <v>8180.2970449412942</v>
      </c>
      <c r="AD49" s="12">
        <f t="shared" si="15"/>
        <v>8180.2970449412942</v>
      </c>
      <c r="AE49" s="12">
        <f t="shared" si="16"/>
        <v>8180.2970449412942</v>
      </c>
      <c r="AF49" s="12">
        <f t="shared" si="17"/>
        <v>8180.2970449412942</v>
      </c>
      <c r="AG49" s="638" t="str">
        <f t="shared" si="18"/>
        <v>CUMPLE</v>
      </c>
      <c r="AH49" s="638" t="str">
        <f t="shared" si="19"/>
        <v>CUMPLE</v>
      </c>
      <c r="AI49" s="638" t="str">
        <f t="shared" si="20"/>
        <v>CUMPLE</v>
      </c>
      <c r="AJ49" s="976"/>
      <c r="AK49" s="976"/>
      <c r="AL49" s="976"/>
      <c r="AM49" s="976"/>
      <c r="AN49" s="976"/>
      <c r="AO49" s="976"/>
      <c r="AP49" s="297"/>
      <c r="AQ49" s="300"/>
    </row>
    <row r="50" spans="1:43" s="417" customFormat="1" ht="57.75" thickBot="1">
      <c r="A50" s="983"/>
      <c r="B50" s="61" t="s">
        <v>337</v>
      </c>
      <c r="C50" s="76">
        <v>18</v>
      </c>
      <c r="D50" s="76" t="str">
        <f>+IFERROR(INDEX(DESEMPATE!$D$3:$D$80,MATCH('EXP ESPEC.'!B50,DESEMPATE!$C$3:$C$80,0)),"")</f>
        <v>SIGA INGENIERÍA S.A.S.</v>
      </c>
      <c r="E50" s="365" t="s">
        <v>20</v>
      </c>
      <c r="F50" s="365" t="s">
        <v>20</v>
      </c>
      <c r="G50" s="365" t="s">
        <v>20</v>
      </c>
      <c r="H50" s="170" t="s">
        <v>338</v>
      </c>
      <c r="I50" s="170" t="s">
        <v>201</v>
      </c>
      <c r="J50" s="170" t="s">
        <v>339</v>
      </c>
      <c r="K50" s="476" t="s">
        <v>340</v>
      </c>
      <c r="L50" s="170" t="s">
        <v>20</v>
      </c>
      <c r="M50" s="573" t="s">
        <v>20</v>
      </c>
      <c r="N50" s="765" t="s">
        <v>192</v>
      </c>
      <c r="O50" s="765" t="s">
        <v>192</v>
      </c>
      <c r="P50" s="573" t="s">
        <v>20</v>
      </c>
      <c r="Q50" s="971"/>
      <c r="R50" s="63">
        <v>0.5</v>
      </c>
      <c r="S50" s="64">
        <v>40742</v>
      </c>
      <c r="T50" s="64">
        <v>41120</v>
      </c>
      <c r="U50" s="65">
        <f t="shared" si="10"/>
        <v>2012</v>
      </c>
      <c r="V50" s="575">
        <f>+IFERROR(INDEX(PARAMETROS!$B$53:$B$79,MATCH(U50,PARAMETROS!$A$53:$A$79,0)),"")</f>
        <v>566700</v>
      </c>
      <c r="W50" s="536">
        <v>516881404</v>
      </c>
      <c r="X50" s="67" t="s">
        <v>204</v>
      </c>
      <c r="Y50" s="61" t="str">
        <f>IF(X50="","",IF(X50="COP","N/A",IF(X50="EUR",VLOOKUP(T50,'SH EURO'!$A$6:$B$6338,2,FALSE),"REVISAR")))</f>
        <v>N/A</v>
      </c>
      <c r="Z50" s="68" t="str">
        <f t="shared" si="12"/>
        <v>N/A</v>
      </c>
      <c r="AA50" s="69">
        <f>IF(X50="","",IF(X50="COP",1,IF(Y50&lt;&gt;"N/A",VLOOKUP(T50,'SH TRM'!$A$9:$B$8912,2,FALSE),"REVISAR")))</f>
        <v>1</v>
      </c>
      <c r="AB50" s="697">
        <f t="shared" si="13"/>
        <v>516881404</v>
      </c>
      <c r="AC50" s="70">
        <f t="shared" si="14"/>
        <v>912.09000176460211</v>
      </c>
      <c r="AD50" s="70">
        <f t="shared" si="15"/>
        <v>456.04500088230105</v>
      </c>
      <c r="AE50" s="70">
        <f t="shared" si="16"/>
        <v>456.04500088230105</v>
      </c>
      <c r="AF50" s="70">
        <f t="shared" si="17"/>
        <v>456.04500088230105</v>
      </c>
      <c r="AG50" s="640" t="str">
        <f t="shared" si="18"/>
        <v>CUMPLE</v>
      </c>
      <c r="AH50" s="640" t="str">
        <f t="shared" si="19"/>
        <v>CUMPLE</v>
      </c>
      <c r="AI50" s="640" t="str">
        <f t="shared" si="20"/>
        <v>CUMPLE</v>
      </c>
      <c r="AJ50" s="977"/>
      <c r="AK50" s="977"/>
      <c r="AL50" s="977"/>
      <c r="AM50" s="977"/>
      <c r="AN50" s="977"/>
      <c r="AO50" s="977"/>
      <c r="AP50" s="296"/>
      <c r="AQ50" s="416"/>
    </row>
    <row r="51" spans="1:43" s="280" customFormat="1" ht="48">
      <c r="A51" s="981" t="s">
        <v>34</v>
      </c>
      <c r="B51" s="40" t="s">
        <v>341</v>
      </c>
      <c r="C51" s="167">
        <v>214</v>
      </c>
      <c r="D51" s="561" t="str">
        <f>+IFERROR(INDEX(DESEMPATE!$D$3:$D$80,MATCH('EXP ESPEC.'!B51,DESEMPATE!$C$3:$C$80,0)),"")</f>
        <v>INGENIERÍA Y ASESORÍAS PORTUARIAS S.A.S. - INAPO S.A.S.</v>
      </c>
      <c r="E51" s="586" t="s">
        <v>20</v>
      </c>
      <c r="F51" s="586" t="s">
        <v>20</v>
      </c>
      <c r="G51" s="586" t="s">
        <v>20</v>
      </c>
      <c r="H51" s="173" t="s">
        <v>342</v>
      </c>
      <c r="I51" s="173" t="s">
        <v>201</v>
      </c>
      <c r="J51" s="173" t="s">
        <v>343</v>
      </c>
      <c r="K51" s="472" t="s">
        <v>344</v>
      </c>
      <c r="L51" s="173" t="s">
        <v>20</v>
      </c>
      <c r="M51" s="173" t="s">
        <v>20</v>
      </c>
      <c r="N51" s="173" t="s">
        <v>20</v>
      </c>
      <c r="O51" s="805" t="s">
        <v>192</v>
      </c>
      <c r="P51" s="173" t="s">
        <v>20</v>
      </c>
      <c r="Q51" s="969" t="s">
        <v>192</v>
      </c>
      <c r="R51" s="41">
        <v>1</v>
      </c>
      <c r="S51" s="42">
        <v>38055</v>
      </c>
      <c r="T51" s="42">
        <v>38256</v>
      </c>
      <c r="U51" s="73">
        <f t="shared" si="10"/>
        <v>2004</v>
      </c>
      <c r="V51" s="503">
        <f>+IFERROR(INDEX(PARAMETROS!$B$53:$B$79,MATCH(U51,PARAMETROS!$A$53:$A$79,0)),"")</f>
        <v>358000</v>
      </c>
      <c r="W51" s="535">
        <v>311728638.13</v>
      </c>
      <c r="X51" s="44" t="s">
        <v>204</v>
      </c>
      <c r="Y51" s="40" t="str">
        <f>IF(X51="","",IF(X51="COP","N/A",IF(X51="EUR",VLOOKUP(T51,'SH EURO'!$A$6:$B$6338,2,FALSE),"REVISAR")))</f>
        <v>N/A</v>
      </c>
      <c r="Z51" s="45" t="str">
        <f t="shared" si="12"/>
        <v>N/A</v>
      </c>
      <c r="AA51" s="46">
        <f>IF(X51="","",IF(X51="COP",1,IF(Y51&lt;&gt;"N/A",VLOOKUP(T51,'SH TRM'!$A$9:$B$8912,2,FALSE),"REVISAR")))</f>
        <v>1</v>
      </c>
      <c r="AB51" s="698">
        <f t="shared" si="13"/>
        <v>311728638.13</v>
      </c>
      <c r="AC51" s="47">
        <f t="shared" si="14"/>
        <v>870.7503858379888</v>
      </c>
      <c r="AD51" s="47">
        <f t="shared" si="15"/>
        <v>870.7503858379888</v>
      </c>
      <c r="AE51" s="47">
        <f t="shared" si="16"/>
        <v>870.7503858379888</v>
      </c>
      <c r="AF51" s="47">
        <f t="shared" si="17"/>
        <v>870.7503858379888</v>
      </c>
      <c r="AG51" s="646" t="str">
        <f t="shared" si="18"/>
        <v>CUMPLE</v>
      </c>
      <c r="AH51" s="646" t="str">
        <f t="shared" si="19"/>
        <v>CUMPLE</v>
      </c>
      <c r="AI51" s="646" t="str">
        <f t="shared" si="20"/>
        <v>CUMPLE</v>
      </c>
      <c r="AJ51" s="975" t="s">
        <v>192</v>
      </c>
      <c r="AK51" s="975">
        <f>IF(AND(COUNTIF(AG51:AG54,"CUMPLE")=4,AJ51="SI"),900,(IF(AND(COUNTIF(AG51:AG54,"CUMPLE")=3,AJ51="SI"),800,IF(AND(COUNTIF(AG51:AG54,"CUMPLE")=2,AJ51="SI"),700,0))))</f>
        <v>0</v>
      </c>
      <c r="AL51" s="975" t="s">
        <v>192</v>
      </c>
      <c r="AM51" s="975">
        <f>IF(AND(COUNTIF(AH51:AH54,"CUMPLE")=4,AL51="SI"),900,(IF(AND(COUNTIF(AH51:AH54,"CUMPLE")=3,AL51="SI"),800,IF(AND(COUNTIF(AH51:AH54,"CUMPLE")=2,AL51="SI"),700,0))))</f>
        <v>0</v>
      </c>
      <c r="AN51" s="975" t="s">
        <v>192</v>
      </c>
      <c r="AO51" s="975">
        <f>IF(AND(COUNTIF(AI51:AI54,"CUMPLE")=4,AN51="SI"),900,(IF(AND(COUNTIF(AI51:AI54,"CUMPLE")=3,AN51="SI"),800,IF(AND(COUNTIF(AI51:AI54,"CUMPLE")=2,AN51="SI"),700,0))))</f>
        <v>0</v>
      </c>
      <c r="AP51" s="566"/>
      <c r="AQ51" s="300"/>
    </row>
    <row r="52" spans="1:43" s="280" customFormat="1" ht="48">
      <c r="A52" s="982"/>
      <c r="B52" s="13" t="s">
        <v>341</v>
      </c>
      <c r="C52" s="164">
        <v>218</v>
      </c>
      <c r="D52" s="14" t="str">
        <f>+IFERROR(INDEX(DESEMPATE!$D$3:$D$80,MATCH('EXP ESPEC.'!B52,DESEMPATE!$C$3:$C$80,0)),"")</f>
        <v>INGENIERÍA Y ASESORÍAS PORTUARIAS S.A.S. - INAPO S.A.S.</v>
      </c>
      <c r="E52" s="364" t="s">
        <v>20</v>
      </c>
      <c r="F52" s="364" t="s">
        <v>20</v>
      </c>
      <c r="G52" s="364" t="s">
        <v>20</v>
      </c>
      <c r="H52" s="24" t="s">
        <v>345</v>
      </c>
      <c r="I52" s="24" t="s">
        <v>201</v>
      </c>
      <c r="J52" s="24" t="s">
        <v>346</v>
      </c>
      <c r="K52" s="473" t="s">
        <v>347</v>
      </c>
      <c r="L52" s="24" t="s">
        <v>20</v>
      </c>
      <c r="M52" s="173" t="s">
        <v>20</v>
      </c>
      <c r="N52" s="173" t="s">
        <v>20</v>
      </c>
      <c r="O52" s="173" t="s">
        <v>20</v>
      </c>
      <c r="P52" s="173" t="s">
        <v>20</v>
      </c>
      <c r="Q52" s="970"/>
      <c r="R52" s="17">
        <v>1</v>
      </c>
      <c r="S52" s="18">
        <v>39270</v>
      </c>
      <c r="T52" s="18">
        <v>39822</v>
      </c>
      <c r="U52" s="19">
        <f t="shared" si="10"/>
        <v>2009</v>
      </c>
      <c r="V52" s="20">
        <f>+IFERROR(INDEX(PARAMETROS!$B$53:$B$79,MATCH(U52,PARAMETROS!$A$53:$A$79,0)),"")</f>
        <v>496900</v>
      </c>
      <c r="W52" s="482">
        <v>403111600</v>
      </c>
      <c r="X52" s="21" t="s">
        <v>204</v>
      </c>
      <c r="Y52" s="13" t="str">
        <f>IF(X52="","",IF(X52="COP","N/A",IF(X52="EUR",VLOOKUP(T52,'SH EURO'!$A$6:$B$6338,2,FALSE),"REVISAR")))</f>
        <v>N/A</v>
      </c>
      <c r="Z52" s="22" t="str">
        <f t="shared" si="12"/>
        <v>N/A</v>
      </c>
      <c r="AA52" s="23">
        <f>IF(X52="","",IF(X52="COP",1,IF(Y52&lt;&gt;"N/A",VLOOKUP(T52,'SH TRM'!$A$9:$B$8912,2,FALSE),"REVISAR")))</f>
        <v>1</v>
      </c>
      <c r="AB52" s="696">
        <f t="shared" si="13"/>
        <v>403111600</v>
      </c>
      <c r="AC52" s="12">
        <f t="shared" si="14"/>
        <v>811.25296840410545</v>
      </c>
      <c r="AD52" s="12">
        <f t="shared" si="15"/>
        <v>811.25296840410545</v>
      </c>
      <c r="AE52" s="12">
        <f t="shared" si="16"/>
        <v>811.25296840410545</v>
      </c>
      <c r="AF52" s="12">
        <f t="shared" si="17"/>
        <v>811.25296840410545</v>
      </c>
      <c r="AG52" s="638" t="str">
        <f t="shared" si="18"/>
        <v>CUMPLE</v>
      </c>
      <c r="AH52" s="638" t="str">
        <f t="shared" si="19"/>
        <v>CUMPLE</v>
      </c>
      <c r="AI52" s="638" t="str">
        <f t="shared" si="20"/>
        <v>CUMPLE</v>
      </c>
      <c r="AJ52" s="976"/>
      <c r="AK52" s="976"/>
      <c r="AL52" s="976"/>
      <c r="AM52" s="976"/>
      <c r="AN52" s="976"/>
      <c r="AO52" s="976"/>
      <c r="AP52" s="297"/>
      <c r="AQ52" s="300"/>
    </row>
    <row r="53" spans="1:43" s="280" customFormat="1" ht="36">
      <c r="A53" s="982"/>
      <c r="B53" s="13" t="s">
        <v>348</v>
      </c>
      <c r="C53" s="164">
        <v>221</v>
      </c>
      <c r="D53" s="14" t="str">
        <f>+IFERROR(INDEX(DESEMPATE!$D$3:$D$80,MATCH('EXP ESPEC.'!B53,DESEMPATE!$C$3:$C$80,0)),"")</f>
        <v>BNR S.A.S.</v>
      </c>
      <c r="E53" s="364" t="s">
        <v>20</v>
      </c>
      <c r="F53" s="364" t="s">
        <v>20</v>
      </c>
      <c r="G53" s="364" t="s">
        <v>20</v>
      </c>
      <c r="H53" s="24" t="s">
        <v>349</v>
      </c>
      <c r="I53" s="24" t="s">
        <v>201</v>
      </c>
      <c r="J53" s="24" t="s">
        <v>350</v>
      </c>
      <c r="K53" s="473" t="s">
        <v>351</v>
      </c>
      <c r="L53" s="24" t="s">
        <v>20</v>
      </c>
      <c r="M53" s="173" t="s">
        <v>20</v>
      </c>
      <c r="N53" s="805" t="s">
        <v>192</v>
      </c>
      <c r="O53" s="805" t="s">
        <v>192</v>
      </c>
      <c r="P53" s="173" t="s">
        <v>20</v>
      </c>
      <c r="Q53" s="970"/>
      <c r="R53" s="17">
        <v>0.2</v>
      </c>
      <c r="S53" s="18">
        <v>41282</v>
      </c>
      <c r="T53" s="18">
        <v>42459</v>
      </c>
      <c r="U53" s="19">
        <f t="shared" si="10"/>
        <v>2016</v>
      </c>
      <c r="V53" s="20">
        <f>+IFERROR(INDEX(PARAMETROS!$B$53:$B$79,MATCH(U53,PARAMETROS!$A$53:$A$79,0)),"")</f>
        <v>689455</v>
      </c>
      <c r="W53" s="482">
        <v>17409224552</v>
      </c>
      <c r="X53" s="21" t="s">
        <v>204</v>
      </c>
      <c r="Y53" s="13" t="str">
        <f>IF(X53="","",IF(X53="COP","N/A",IF(X53="EUR",VLOOKUP(T53,'SH EURO'!$A$6:$B$6338,2,FALSE),"REVISAR")))</f>
        <v>N/A</v>
      </c>
      <c r="Z53" s="22" t="str">
        <f t="shared" si="12"/>
        <v>N/A</v>
      </c>
      <c r="AA53" s="23">
        <f>IF(X53="","",IF(X53="COP",1,IF(Y53&lt;&gt;"N/A",VLOOKUP(T53,'SH TRM'!$A$9:$B$8912,2,FALSE),"REVISAR")))</f>
        <v>1</v>
      </c>
      <c r="AB53" s="696">
        <f t="shared" si="13"/>
        <v>17409224552</v>
      </c>
      <c r="AC53" s="12">
        <f t="shared" si="14"/>
        <v>25250.704617415206</v>
      </c>
      <c r="AD53" s="12">
        <f t="shared" si="15"/>
        <v>5050.1409234830417</v>
      </c>
      <c r="AE53" s="12">
        <f t="shared" si="16"/>
        <v>5050.1409234830417</v>
      </c>
      <c r="AF53" s="12">
        <f t="shared" si="17"/>
        <v>5050.1409234830417</v>
      </c>
      <c r="AG53" s="638" t="str">
        <f t="shared" si="18"/>
        <v>CUMPLE</v>
      </c>
      <c r="AH53" s="638" t="str">
        <f t="shared" si="19"/>
        <v>CUMPLE</v>
      </c>
      <c r="AI53" s="638" t="str">
        <f t="shared" si="20"/>
        <v>CUMPLE</v>
      </c>
      <c r="AJ53" s="976"/>
      <c r="AK53" s="976"/>
      <c r="AL53" s="976"/>
      <c r="AM53" s="976"/>
      <c r="AN53" s="976"/>
      <c r="AO53" s="976"/>
      <c r="AP53" s="297"/>
      <c r="AQ53" s="300"/>
    </row>
    <row r="54" spans="1:43" s="417" customFormat="1" ht="72" thickBot="1">
      <c r="A54" s="983"/>
      <c r="B54" s="61" t="s">
        <v>353</v>
      </c>
      <c r="C54" s="165">
        <v>246</v>
      </c>
      <c r="D54" s="76" t="str">
        <f>+IFERROR(INDEX(DESEMPATE!$D$3:$D$80,MATCH('EXP ESPEC.'!B54,DESEMPATE!$C$3:$C$80,0)),"")</f>
        <v>LEP INGENIEROS S.A.S.</v>
      </c>
      <c r="E54" s="572" t="s">
        <v>20</v>
      </c>
      <c r="F54" s="572" t="s">
        <v>20</v>
      </c>
      <c r="G54" s="572" t="s">
        <v>20</v>
      </c>
      <c r="H54" s="170" t="s">
        <v>354</v>
      </c>
      <c r="I54" s="170" t="s">
        <v>201</v>
      </c>
      <c r="J54" s="170" t="s">
        <v>355</v>
      </c>
      <c r="K54" s="476" t="s">
        <v>560</v>
      </c>
      <c r="L54" s="170" t="s">
        <v>20</v>
      </c>
      <c r="M54" s="573" t="s">
        <v>20</v>
      </c>
      <c r="N54" s="573" t="s">
        <v>20</v>
      </c>
      <c r="O54" s="765" t="s">
        <v>192</v>
      </c>
      <c r="P54" s="708" t="s">
        <v>20</v>
      </c>
      <c r="Q54" s="971"/>
      <c r="R54" s="63">
        <v>1</v>
      </c>
      <c r="S54" s="64">
        <v>35039</v>
      </c>
      <c r="T54" s="64">
        <v>35783</v>
      </c>
      <c r="U54" s="65">
        <f t="shared" si="10"/>
        <v>1997</v>
      </c>
      <c r="V54" s="66">
        <f>+IFERROR(INDEX(PARAMETROS!$B$53:$B$79,MATCH(U54,PARAMETROS!$A$53:$A$79,0)),"")</f>
        <v>172005</v>
      </c>
      <c r="W54" s="536">
        <v>400994183</v>
      </c>
      <c r="X54" s="67" t="s">
        <v>204</v>
      </c>
      <c r="Y54" s="61" t="str">
        <f>IF(X54="","",IF(X54="COP","N/A",IF(X54="EUR",VLOOKUP(T54,'SH EURO'!$A$6:$B$6338,2,FALSE),"REVISAR")))</f>
        <v>N/A</v>
      </c>
      <c r="Z54" s="68" t="str">
        <f t="shared" si="12"/>
        <v>N/A</v>
      </c>
      <c r="AA54" s="69">
        <f>IF(X54="","",IF(X54="COP",1,IF(Y54&lt;&gt;"N/A",VLOOKUP(T54,'SH TRM'!$A$9:$B$8912,2,FALSE),"REVISAR")))</f>
        <v>1</v>
      </c>
      <c r="AB54" s="697">
        <f t="shared" si="13"/>
        <v>400994183</v>
      </c>
      <c r="AC54" s="70">
        <f t="shared" si="14"/>
        <v>2331.2937589023577</v>
      </c>
      <c r="AD54" s="70">
        <f t="shared" si="15"/>
        <v>2331.2937589023577</v>
      </c>
      <c r="AE54" s="70">
        <f t="shared" si="16"/>
        <v>2331.2937589023577</v>
      </c>
      <c r="AF54" s="70">
        <f t="shared" si="17"/>
        <v>2331.2937589023577</v>
      </c>
      <c r="AG54" s="640" t="str">
        <f t="shared" si="18"/>
        <v>CUMPLE</v>
      </c>
      <c r="AH54" s="640" t="str">
        <f t="shared" si="19"/>
        <v>CUMPLE</v>
      </c>
      <c r="AI54" s="640" t="str">
        <f t="shared" si="20"/>
        <v>CUMPLE</v>
      </c>
      <c r="AJ54" s="977"/>
      <c r="AK54" s="977"/>
      <c r="AL54" s="977"/>
      <c r="AM54" s="977"/>
      <c r="AN54" s="977"/>
      <c r="AO54" s="977"/>
      <c r="AP54" s="296"/>
      <c r="AQ54" s="416"/>
    </row>
    <row r="55" spans="1:43" s="280" customFormat="1" ht="72">
      <c r="A55" s="981" t="s">
        <v>35</v>
      </c>
      <c r="B55" s="40" t="s">
        <v>357</v>
      </c>
      <c r="C55" s="167">
        <v>2</v>
      </c>
      <c r="D55" s="561" t="str">
        <f>+IFERROR(INDEX(DESEMPATE!$D$3:$D$80,MATCH('EXP ESPEC.'!B55,DESEMPATE!$C$3:$C$80,0)),"")</f>
        <v>CAYCO S.A.S.</v>
      </c>
      <c r="E55" s="366" t="s">
        <v>20</v>
      </c>
      <c r="F55" s="366" t="s">
        <v>20</v>
      </c>
      <c r="G55" s="366" t="s">
        <v>20</v>
      </c>
      <c r="H55" s="173" t="s">
        <v>358</v>
      </c>
      <c r="I55" s="173" t="s">
        <v>201</v>
      </c>
      <c r="J55" s="173" t="s">
        <v>359</v>
      </c>
      <c r="K55" s="472" t="s">
        <v>360</v>
      </c>
      <c r="L55" s="173" t="s">
        <v>20</v>
      </c>
      <c r="M55" s="173" t="s">
        <v>20</v>
      </c>
      <c r="N55" s="805" t="s">
        <v>192</v>
      </c>
      <c r="O55" s="805" t="s">
        <v>192</v>
      </c>
      <c r="P55" s="707" t="s">
        <v>20</v>
      </c>
      <c r="Q55" s="969" t="s">
        <v>192</v>
      </c>
      <c r="R55" s="52">
        <v>0.1</v>
      </c>
      <c r="S55" s="53">
        <v>39615</v>
      </c>
      <c r="T55" s="53">
        <v>41152</v>
      </c>
      <c r="U55" s="73">
        <f t="shared" si="10"/>
        <v>2012</v>
      </c>
      <c r="V55" s="503">
        <f>+IFERROR(INDEX(PARAMETROS!$B$53:$B$79,MATCH(U55,PARAMETROS!$A$53:$A$79,0)),"")</f>
        <v>566700</v>
      </c>
      <c r="W55" s="535">
        <v>19784751256</v>
      </c>
      <c r="X55" s="56" t="s">
        <v>204</v>
      </c>
      <c r="Y55" s="40" t="str">
        <f>IF(X55="","",IF(X55="COP","N/A",IF(X55="EUR",VLOOKUP(T55,'SH EURO'!$A$6:$B$6338,2,FALSE),"REVISAR")))</f>
        <v>N/A</v>
      </c>
      <c r="Z55" s="45" t="str">
        <f t="shared" si="12"/>
        <v>N/A</v>
      </c>
      <c r="AA55" s="46">
        <f>IF(X55="","",IF(X55="COP",1,IF(Y55&lt;&gt;"N/A",VLOOKUP(T55,'SH TRM'!$A$9:$B$8912,2,FALSE),"REVISAR")))</f>
        <v>1</v>
      </c>
      <c r="AB55" s="698">
        <f t="shared" si="13"/>
        <v>19784751256</v>
      </c>
      <c r="AC55" s="47">
        <f t="shared" si="14"/>
        <v>34912.213262749246</v>
      </c>
      <c r="AD55" s="47">
        <f t="shared" si="15"/>
        <v>3491.2213262749246</v>
      </c>
      <c r="AE55" s="47">
        <f t="shared" si="16"/>
        <v>3491.2213262749246</v>
      </c>
      <c r="AF55" s="47">
        <f t="shared" si="17"/>
        <v>3491.2213262749246</v>
      </c>
      <c r="AG55" s="646" t="str">
        <f t="shared" si="18"/>
        <v>CUMPLE</v>
      </c>
      <c r="AH55" s="646" t="str">
        <f t="shared" si="19"/>
        <v>CUMPLE</v>
      </c>
      <c r="AI55" s="646" t="str">
        <f t="shared" si="20"/>
        <v>CUMPLE</v>
      </c>
      <c r="AJ55" s="972" t="str">
        <f>IF(AND(COUNTIF(M55:M58,"SI")&gt;=1,COUNTIF(N55:N58,"SI")&gt;=1,COUNTIF(O55:O58,"SI")&gt;=1,COUNTIF(Q55:Q58,"SI")&lt;=1),"SI","NO")</f>
        <v>NO</v>
      </c>
      <c r="AK55" s="972">
        <f>IF(AND(COUNTIF(AG55:AG58,"CUMPLE")=4,AJ55="SI"),900,(IF(AND(COUNTIF(AG55:AG58,"CUMPLE")=3,AJ55="SI"),800,IF(AND(COUNTIF(AG55:AG58,"CUMPLE")=2,AJ55="SI"),700,0))))</f>
        <v>0</v>
      </c>
      <c r="AL55" s="972" t="str">
        <f>IF(AND(COUNTIF(M55:M58,"SI")&gt;=1,COUNTIF(N55:N58,"SI")&gt;=1,COUNTIF(O55:O58,"SI")&gt;=1,COUNTIF(Q55:Q58,"SI")&lt;=1),"SI","NO")</f>
        <v>NO</v>
      </c>
      <c r="AM55" s="972">
        <f>IF(AND(COUNTIF(AH55:AH58,"CUMPLE")=4,AL55="SI"),900,(IF(AND(COUNTIF(AH55:AH58,"CUMPLE")=3,AL55="SI"),800,IF(AND(COUNTIF(AH55:AH58,"CUMPLE")=2,AL55="SI"),700,0))))</f>
        <v>0</v>
      </c>
      <c r="AN55" s="972" t="str">
        <f>IF(AND(COUNTIF(M55:M58,"SI")&gt;=1,COUNTIF(N55:N58,"SI")&gt;=1,COUNTIF(O55:O58,"SI")&gt;=1,COUNTIF(Q55:Q58,"SI")&lt;=1),"SI","NO")</f>
        <v>NO</v>
      </c>
      <c r="AO55" s="975">
        <f>IF(AND(COUNTIF(AI55:AI58,"CUMPLE")=4,AN55="SI"),900,(IF(AND(COUNTIF(AI55:AI58,"CUMPLE")=3,AN55="SI"),800,IF(AND(COUNTIF(AI55:AI58,"CUMPLE")=2,AN55="SI"),700,0))))</f>
        <v>0</v>
      </c>
      <c r="AP55" s="566"/>
      <c r="AQ55" s="300"/>
    </row>
    <row r="56" spans="1:43" s="280" customFormat="1" ht="72">
      <c r="A56" s="982"/>
      <c r="B56" s="13" t="s">
        <v>357</v>
      </c>
      <c r="C56" s="164">
        <v>5</v>
      </c>
      <c r="D56" s="14" t="str">
        <f>+IFERROR(INDEX(DESEMPATE!$D$3:$D$80,MATCH('EXP ESPEC.'!B56,DESEMPATE!$C$3:$C$80,0)),"")</f>
        <v>CAYCO S.A.S.</v>
      </c>
      <c r="E56" s="364" t="s">
        <v>20</v>
      </c>
      <c r="F56" s="364" t="s">
        <v>20</v>
      </c>
      <c r="G56" s="364" t="s">
        <v>20</v>
      </c>
      <c r="H56" s="24" t="s">
        <v>253</v>
      </c>
      <c r="I56" s="24" t="s">
        <v>201</v>
      </c>
      <c r="J56" s="24" t="s">
        <v>254</v>
      </c>
      <c r="K56" s="473" t="s">
        <v>361</v>
      </c>
      <c r="L56" s="24" t="s">
        <v>20</v>
      </c>
      <c r="M56" s="173" t="s">
        <v>20</v>
      </c>
      <c r="N56" s="805" t="s">
        <v>192</v>
      </c>
      <c r="O56" s="805" t="s">
        <v>192</v>
      </c>
      <c r="P56" s="173" t="s">
        <v>20</v>
      </c>
      <c r="Q56" s="970"/>
      <c r="R56" s="25">
        <v>0.23</v>
      </c>
      <c r="S56" s="328">
        <v>38684</v>
      </c>
      <c r="T56" s="18">
        <v>39690</v>
      </c>
      <c r="U56" s="19">
        <f t="shared" si="10"/>
        <v>2008</v>
      </c>
      <c r="V56" s="20">
        <f>+IFERROR(INDEX(PARAMETROS!$B$53:$B$79,MATCH(U56,PARAMETROS!$A$53:$A$79,0)),"")</f>
        <v>461500</v>
      </c>
      <c r="W56" s="482">
        <v>1688370055.5</v>
      </c>
      <c r="X56" s="20" t="s">
        <v>204</v>
      </c>
      <c r="Y56" s="13" t="str">
        <f>IF(X56="","",IF(X56="COP","N/A",IF(X56="EUR",VLOOKUP(T56,'SH EURO'!$A$6:$B$6338,2,FALSE),"REVISAR")))</f>
        <v>N/A</v>
      </c>
      <c r="Z56" s="22" t="str">
        <f t="shared" si="12"/>
        <v>N/A</v>
      </c>
      <c r="AA56" s="23">
        <f>IF(X56="","",IF(X56="COP",1,IF(Y56&lt;&gt;"N/A",VLOOKUP(T56,'SH TRM'!$A$9:$B$8912,2,FALSE),"REVISAR")))</f>
        <v>1</v>
      </c>
      <c r="AB56" s="696">
        <f t="shared" si="13"/>
        <v>1688370055.5</v>
      </c>
      <c r="AC56" s="12">
        <f t="shared" si="14"/>
        <v>3658.4399902491873</v>
      </c>
      <c r="AD56" s="12">
        <f t="shared" si="15"/>
        <v>841.44119775731315</v>
      </c>
      <c r="AE56" s="12">
        <f t="shared" si="16"/>
        <v>841.44119775731315</v>
      </c>
      <c r="AF56" s="12">
        <f t="shared" si="17"/>
        <v>841.44119775731315</v>
      </c>
      <c r="AG56" s="638" t="str">
        <f t="shared" si="18"/>
        <v>CUMPLE</v>
      </c>
      <c r="AH56" s="638" t="str">
        <f t="shared" si="19"/>
        <v>CUMPLE</v>
      </c>
      <c r="AI56" s="638" t="str">
        <f t="shared" si="20"/>
        <v>CUMPLE</v>
      </c>
      <c r="AJ56" s="973"/>
      <c r="AK56" s="973"/>
      <c r="AL56" s="973"/>
      <c r="AM56" s="973"/>
      <c r="AN56" s="973"/>
      <c r="AO56" s="976"/>
      <c r="AP56" s="297"/>
      <c r="AQ56" s="300"/>
    </row>
    <row r="57" spans="1:43" s="280" customFormat="1" ht="57">
      <c r="A57" s="982"/>
      <c r="B57" s="13" t="s">
        <v>362</v>
      </c>
      <c r="C57" s="164"/>
      <c r="D57" s="14" t="str">
        <f>+IFERROR(INDEX(DESEMPATE!$D$3:$D$80,MATCH('EXP ESPEC.'!B57,DESEMPATE!$C$3:$C$80,0)),"")</f>
        <v>YOLANDA CABRERA BALCAZAR</v>
      </c>
      <c r="E57" s="364" t="s">
        <v>20</v>
      </c>
      <c r="F57" s="364" t="s">
        <v>20</v>
      </c>
      <c r="G57" s="364" t="s">
        <v>20</v>
      </c>
      <c r="H57" s="24" t="s">
        <v>328</v>
      </c>
      <c r="I57" s="24" t="s">
        <v>201</v>
      </c>
      <c r="J57" s="24" t="s">
        <v>561</v>
      </c>
      <c r="K57" s="473" t="s">
        <v>562</v>
      </c>
      <c r="L57" s="24" t="s">
        <v>20</v>
      </c>
      <c r="M57" s="173" t="s">
        <v>20</v>
      </c>
      <c r="N57" s="805" t="s">
        <v>192</v>
      </c>
      <c r="O57" s="173" t="s">
        <v>20</v>
      </c>
      <c r="P57" s="706" t="s">
        <v>20</v>
      </c>
      <c r="Q57" s="970"/>
      <c r="R57" s="17" t="s">
        <v>563</v>
      </c>
      <c r="S57" s="328">
        <v>41192</v>
      </c>
      <c r="T57" s="328">
        <v>41890</v>
      </c>
      <c r="U57" s="19">
        <f t="shared" si="10"/>
        <v>2014</v>
      </c>
      <c r="V57" s="20">
        <f>+IFERROR(INDEX(PARAMETROS!$B$53:$B$79,MATCH(U57,PARAMETROS!$A$53:$A$79,0)),"")</f>
        <v>616000</v>
      </c>
      <c r="W57" s="481">
        <v>4571053744</v>
      </c>
      <c r="X57" s="21" t="s">
        <v>204</v>
      </c>
      <c r="Y57" s="13" t="str">
        <f>IF(X57="","",IF(X57="COP","N/A",IF(X57="EUR",VLOOKUP(T57,'SH EURO'!$A$6:$B$6338,2,FALSE),"REVISAR")))</f>
        <v>N/A</v>
      </c>
      <c r="Z57" s="22" t="str">
        <f t="shared" si="12"/>
        <v>N/A</v>
      </c>
      <c r="AA57" s="23">
        <f>IF(X57="","",IF(X57="COP",1,IF(Y57&lt;&gt;"N/A",VLOOKUP(T57,'SH TRM'!$A$9:$B$8912,2,FALSE),"REVISAR")))</f>
        <v>1</v>
      </c>
      <c r="AB57" s="696">
        <f t="shared" si="13"/>
        <v>4571053744</v>
      </c>
      <c r="AC57" s="12">
        <f t="shared" si="14"/>
        <v>7420.5417922077922</v>
      </c>
      <c r="AD57" s="12" t="str">
        <f>IF(OR(L57="",L57="NO"),"",IF(E57="SI",IFERROR(AC57*R57,""),""))</f>
        <v/>
      </c>
      <c r="AE57" s="12" t="str">
        <f>IF(OR(L57="",L57="NO"),"",IF(F57="SI",IFERROR(AC57*R57,""),""))</f>
        <v/>
      </c>
      <c r="AF57" s="12" t="str">
        <f>IF(OR(L57="",L57="NO"),"",IF(G57="SI",IFERROR(AC57*R57,""),""))</f>
        <v/>
      </c>
      <c r="AG57" s="638" t="str">
        <f t="shared" si="18"/>
        <v/>
      </c>
      <c r="AH57" s="638" t="str">
        <f t="shared" si="19"/>
        <v/>
      </c>
      <c r="AI57" s="638" t="str">
        <f t="shared" si="20"/>
        <v/>
      </c>
      <c r="AJ57" s="973"/>
      <c r="AK57" s="973"/>
      <c r="AL57" s="973"/>
      <c r="AM57" s="973"/>
      <c r="AN57" s="973"/>
      <c r="AO57" s="976"/>
      <c r="AP57" s="297"/>
      <c r="AQ57" s="300"/>
    </row>
    <row r="58" spans="1:43" s="417" customFormat="1" ht="86.25" thickBot="1">
      <c r="A58" s="983"/>
      <c r="B58" s="61" t="s">
        <v>365</v>
      </c>
      <c r="C58" s="165"/>
      <c r="D58" s="76" t="str">
        <f>+IFERROR(INDEX(DESEMPATE!$D$3:$D$80,MATCH('EXP ESPEC.'!B58,DESEMPATE!$C$3:$C$80,0)),"")</f>
        <v>INGENIEROS CONSTRUCTORES Y ASESORES LIMITADA</v>
      </c>
      <c r="E58" s="365" t="s">
        <v>20</v>
      </c>
      <c r="F58" s="365" t="s">
        <v>20</v>
      </c>
      <c r="G58" s="365" t="s">
        <v>20</v>
      </c>
      <c r="H58" s="170" t="s">
        <v>366</v>
      </c>
      <c r="I58" s="170" t="s">
        <v>201</v>
      </c>
      <c r="J58" s="170" t="s">
        <v>346</v>
      </c>
      <c r="K58" s="476" t="s">
        <v>367</v>
      </c>
      <c r="L58" s="170" t="s">
        <v>20</v>
      </c>
      <c r="M58" s="573" t="s">
        <v>20</v>
      </c>
      <c r="N58" s="765" t="s">
        <v>192</v>
      </c>
      <c r="O58" s="765" t="s">
        <v>192</v>
      </c>
      <c r="P58" s="573" t="s">
        <v>20</v>
      </c>
      <c r="Q58" s="971"/>
      <c r="R58" s="63">
        <v>1</v>
      </c>
      <c r="S58" s="64">
        <v>38966</v>
      </c>
      <c r="T58" s="64">
        <v>39307</v>
      </c>
      <c r="U58" s="65">
        <f t="shared" si="10"/>
        <v>2007</v>
      </c>
      <c r="V58" s="66">
        <f>+IFERROR(INDEX(PARAMETROS!$B$53:$B$79,MATCH(U58,PARAMETROS!$A$53:$A$79,0)),"")</f>
        <v>433700</v>
      </c>
      <c r="W58" s="536">
        <v>551650824</v>
      </c>
      <c r="X58" s="67" t="s">
        <v>204</v>
      </c>
      <c r="Y58" s="61" t="str">
        <f>IF(X58="","",IF(X58="COP","N/A",IF(X58="EUR",VLOOKUP(T58,'SH EURO'!$A$6:$B$6338,2,FALSE),"REVISAR")))</f>
        <v>N/A</v>
      </c>
      <c r="Z58" s="68" t="str">
        <f t="shared" si="12"/>
        <v>N/A</v>
      </c>
      <c r="AA58" s="69">
        <f>IF(X58="","",IF(X58="COP",1,IF(Y58&lt;&gt;"N/A",VLOOKUP(T58,'SH TRM'!$A$9:$B$8912,2,FALSE),"REVISAR")))</f>
        <v>1</v>
      </c>
      <c r="AB58" s="697">
        <f t="shared" si="13"/>
        <v>551650824</v>
      </c>
      <c r="AC58" s="70">
        <f t="shared" si="14"/>
        <v>1271.9640857735762</v>
      </c>
      <c r="AD58" s="70">
        <f t="shared" si="15"/>
        <v>1271.9640857735762</v>
      </c>
      <c r="AE58" s="70">
        <f t="shared" si="16"/>
        <v>1271.9640857735762</v>
      </c>
      <c r="AF58" s="70">
        <f t="shared" si="17"/>
        <v>1271.9640857735762</v>
      </c>
      <c r="AG58" s="640" t="str">
        <f t="shared" si="18"/>
        <v>CUMPLE</v>
      </c>
      <c r="AH58" s="640" t="str">
        <f t="shared" si="19"/>
        <v>CUMPLE</v>
      </c>
      <c r="AI58" s="640" t="str">
        <f t="shared" si="20"/>
        <v>CUMPLE</v>
      </c>
      <c r="AJ58" s="974"/>
      <c r="AK58" s="974"/>
      <c r="AL58" s="974"/>
      <c r="AM58" s="974"/>
      <c r="AN58" s="974"/>
      <c r="AO58" s="977"/>
      <c r="AP58" s="756" t="s">
        <v>952</v>
      </c>
      <c r="AQ58" s="416"/>
    </row>
    <row r="59" spans="1:43" s="280" customFormat="1" ht="36">
      <c r="A59" s="981" t="s">
        <v>37</v>
      </c>
      <c r="B59" s="614" t="s">
        <v>368</v>
      </c>
      <c r="C59" s="615">
        <v>6</v>
      </c>
      <c r="D59" s="561" t="str">
        <f>+IFERROR(INDEX(DESEMPATE!$D$3:$D$80,MATCH('EXP ESPEC.'!B59,DESEMPATE!$C$3:$C$80,0)),"")</f>
        <v xml:space="preserve">INTERDISEÑOS INTERNACIONAL S.A.S </v>
      </c>
      <c r="E59" s="586" t="s">
        <v>20</v>
      </c>
      <c r="F59" s="586" t="s">
        <v>20</v>
      </c>
      <c r="G59" s="586" t="s">
        <v>20</v>
      </c>
      <c r="H59" s="585" t="s">
        <v>253</v>
      </c>
      <c r="I59" s="173" t="s">
        <v>201</v>
      </c>
      <c r="J59" s="173" t="s">
        <v>372</v>
      </c>
      <c r="K59" s="472" t="s">
        <v>373</v>
      </c>
      <c r="L59" s="173" t="s">
        <v>20</v>
      </c>
      <c r="M59" s="173" t="s">
        <v>20</v>
      </c>
      <c r="N59" s="805" t="s">
        <v>192</v>
      </c>
      <c r="O59" s="805" t="s">
        <v>192</v>
      </c>
      <c r="P59" s="173" t="s">
        <v>20</v>
      </c>
      <c r="Q59" s="969" t="s">
        <v>192</v>
      </c>
      <c r="R59" s="41">
        <v>0.5</v>
      </c>
      <c r="S59" s="42">
        <v>37411</v>
      </c>
      <c r="T59" s="42">
        <v>38776</v>
      </c>
      <c r="U59" s="73">
        <f t="shared" si="10"/>
        <v>2006</v>
      </c>
      <c r="V59" s="503">
        <f>+IFERROR(INDEX(PARAMETROS!$B$53:$B$79,MATCH(U59,PARAMETROS!$A$53:$A$79,0)),"")</f>
        <v>408000</v>
      </c>
      <c r="W59" s="681">
        <v>3791186167</v>
      </c>
      <c r="X59" s="44" t="s">
        <v>204</v>
      </c>
      <c r="Y59" s="40" t="str">
        <f>IF(X59="","",IF(X59="COP","N/A",IF(X59="EUR",VLOOKUP(T59,'SH EURO'!$A$6:$B$6338,2,FALSE),"REVISAR")))</f>
        <v>N/A</v>
      </c>
      <c r="Z59" s="45" t="str">
        <f t="shared" si="12"/>
        <v>N/A</v>
      </c>
      <c r="AA59" s="46">
        <f>IF(X59="","",IF(X59="COP",1,IF(Y59&lt;&gt;"N/A",VLOOKUP(T59,'SH TRM'!$A$9:$B$8912,2,FALSE),"REVISAR")))</f>
        <v>1</v>
      </c>
      <c r="AB59" s="698">
        <f t="shared" si="13"/>
        <v>3791186167</v>
      </c>
      <c r="AC59" s="47">
        <f t="shared" si="14"/>
        <v>9292.1229583333334</v>
      </c>
      <c r="AD59" s="47">
        <f t="shared" si="15"/>
        <v>4646.0614791666667</v>
      </c>
      <c r="AE59" s="47">
        <f t="shared" si="16"/>
        <v>4646.0614791666667</v>
      </c>
      <c r="AF59" s="47">
        <f t="shared" si="17"/>
        <v>4646.0614791666667</v>
      </c>
      <c r="AG59" s="646" t="str">
        <f t="shared" si="18"/>
        <v>CUMPLE</v>
      </c>
      <c r="AH59" s="646" t="str">
        <f t="shared" si="19"/>
        <v>CUMPLE</v>
      </c>
      <c r="AI59" s="646" t="str">
        <f t="shared" si="20"/>
        <v>CUMPLE</v>
      </c>
      <c r="AJ59" s="975" t="str">
        <f>IF(AND(COUNTIF(M59:M62,"SI")&gt;=1,COUNTIF(N59:N62,"SI")&gt;=1,COUNTIF(O59:O62,"SI")&gt;=1,COUNTIF(Q59:Q62,"SI")&lt;=1),"SI","NO")</f>
        <v>SI</v>
      </c>
      <c r="AK59" s="975">
        <f>IF(AND(COUNTIF(AG59:AG62,"CUMPLE")=4,AJ59="SI"),900,(IF(AND(COUNTIF(AG59:AG62,"CUMPLE")=3,AJ59="SI"),800,IF(AND(COUNTIF(AG59:AG62,"CUMPLE")=2,AJ59="SI"),700,0))))</f>
        <v>900</v>
      </c>
      <c r="AL59" s="975" t="str">
        <f>IF(AND(COUNTIF(M59:M62,"SI")&gt;=1,COUNTIF(N59:N62,"SI")&gt;=1,COUNTIF(O59:O62,"SI")&gt;=1,COUNTIF(Q59:Q62,"SI")&lt;=1),"SI","NO")</f>
        <v>SI</v>
      </c>
      <c r="AM59" s="975">
        <f>IF(AND(COUNTIF(AH59:AH62,"CUMPLE")=4,AL59="SI"),900,(IF(AND(COUNTIF(AH59:AH62,"CUMPLE")=3,AL59="SI"),800,IF(AND(COUNTIF(AH59:AH62,"CUMPLE")=2,AL59="SI"),700,0))))</f>
        <v>900</v>
      </c>
      <c r="AN59" s="975" t="str">
        <f>IF(AND(COUNTIF(M59:M62,"SI")&gt;=1,COUNTIF(N59:N62,"SI")&gt;=1,COUNTIF(O59:O62,"SI")&gt;=1,COUNTIF(Q59:Q62,"SI")&lt;=1),"SI","NO")</f>
        <v>SI</v>
      </c>
      <c r="AO59" s="975">
        <f>IF(AND(COUNTIF(AI59:AI62,"CUMPLE")=4,AN59="SI"),900,(IF(AND(COUNTIF(AI59:AI62,"CUMPLE")=3,AN59="SI"),800,IF(AND(COUNTIF(AI59:AI62,"CUMPLE")=2,AN59="SI"),700,0))))</f>
        <v>900</v>
      </c>
      <c r="AP59" s="566"/>
      <c r="AQ59" s="300"/>
    </row>
    <row r="60" spans="1:43" s="280" customFormat="1" ht="48">
      <c r="A60" s="982"/>
      <c r="B60" s="13" t="s">
        <v>368</v>
      </c>
      <c r="C60" s="164">
        <v>41</v>
      </c>
      <c r="D60" s="14" t="str">
        <f>+IFERROR(INDEX(DESEMPATE!$D$3:$D$80,MATCH('EXP ESPEC.'!B60,DESEMPATE!$C$3:$C$80,0)),"")</f>
        <v xml:space="preserve">INTERDISEÑOS INTERNACIONAL S.A.S </v>
      </c>
      <c r="E60" s="364" t="s">
        <v>20</v>
      </c>
      <c r="F60" s="364" t="s">
        <v>20</v>
      </c>
      <c r="G60" s="364" t="s">
        <v>20</v>
      </c>
      <c r="H60" s="24" t="s">
        <v>358</v>
      </c>
      <c r="I60" s="24" t="s">
        <v>201</v>
      </c>
      <c r="J60" s="24" t="s">
        <v>564</v>
      </c>
      <c r="K60" s="473" t="s">
        <v>565</v>
      </c>
      <c r="L60" s="24" t="s">
        <v>20</v>
      </c>
      <c r="M60" s="173" t="s">
        <v>20</v>
      </c>
      <c r="N60" s="805" t="s">
        <v>192</v>
      </c>
      <c r="O60" s="173" t="s">
        <v>20</v>
      </c>
      <c r="P60" s="173" t="s">
        <v>20</v>
      </c>
      <c r="Q60" s="970"/>
      <c r="R60" s="17">
        <v>0.4</v>
      </c>
      <c r="S60" s="328">
        <v>37910</v>
      </c>
      <c r="T60" s="328">
        <v>40939</v>
      </c>
      <c r="U60" s="19">
        <f t="shared" si="10"/>
        <v>2012</v>
      </c>
      <c r="V60" s="20">
        <f>+IFERROR(INDEX(PARAMETROS!$B$53:$B$79,MATCH(U60,PARAMETROS!$A$53:$A$79,0)),"")</f>
        <v>566700</v>
      </c>
      <c r="W60" s="481">
        <v>11747944351</v>
      </c>
      <c r="X60" s="21" t="s">
        <v>204</v>
      </c>
      <c r="Y60" s="13" t="str">
        <f>IF(X60="","",IF(X60="COP","N/A",IF(X60="EUR",VLOOKUP(T60,'SH EURO'!$A$6:$B$6338,2,FALSE),"REVISAR")))</f>
        <v>N/A</v>
      </c>
      <c r="Z60" s="22" t="str">
        <f t="shared" si="12"/>
        <v>N/A</v>
      </c>
      <c r="AA60" s="23">
        <f>IF(X60="","",IF(X60="COP",1,IF(Y60&lt;&gt;"N/A",VLOOKUP(T60,'SH TRM'!$A$9:$B$8912,2,FALSE),"REVISAR")))</f>
        <v>1</v>
      </c>
      <c r="AB60" s="696">
        <f t="shared" si="13"/>
        <v>11747944351</v>
      </c>
      <c r="AC60" s="12">
        <f t="shared" si="14"/>
        <v>20730.447063702137</v>
      </c>
      <c r="AD60" s="12">
        <f t="shared" si="15"/>
        <v>8292.1788254808544</v>
      </c>
      <c r="AE60" s="12">
        <f t="shared" si="16"/>
        <v>8292.1788254808544</v>
      </c>
      <c r="AF60" s="12">
        <f t="shared" si="17"/>
        <v>8292.1788254808544</v>
      </c>
      <c r="AG60" s="638" t="str">
        <f t="shared" si="18"/>
        <v>CUMPLE</v>
      </c>
      <c r="AH60" s="638" t="str">
        <f t="shared" si="19"/>
        <v>CUMPLE</v>
      </c>
      <c r="AI60" s="638" t="str">
        <f t="shared" si="20"/>
        <v>CUMPLE</v>
      </c>
      <c r="AJ60" s="976"/>
      <c r="AK60" s="976"/>
      <c r="AL60" s="976"/>
      <c r="AM60" s="976"/>
      <c r="AN60" s="976"/>
      <c r="AO60" s="976"/>
      <c r="AP60" s="297"/>
      <c r="AQ60" s="300"/>
    </row>
    <row r="61" spans="1:43" s="280" customFormat="1" ht="31.5">
      <c r="A61" s="982"/>
      <c r="B61" s="13" t="s">
        <v>368</v>
      </c>
      <c r="C61" s="164">
        <v>172</v>
      </c>
      <c r="D61" s="14" t="str">
        <f>+IFERROR(INDEX(DESEMPATE!$D$3:$D$80,MATCH('EXP ESPEC.'!B61,DESEMPATE!$C$3:$C$80,0)),"")</f>
        <v xml:space="preserve">INTERDISEÑOS INTERNACIONAL S.A.S </v>
      </c>
      <c r="E61" s="364" t="s">
        <v>20</v>
      </c>
      <c r="F61" s="364" t="s">
        <v>20</v>
      </c>
      <c r="G61" s="364" t="s">
        <v>20</v>
      </c>
      <c r="H61" s="24" t="s">
        <v>541</v>
      </c>
      <c r="I61" s="24" t="s">
        <v>201</v>
      </c>
      <c r="J61" s="24" t="s">
        <v>566</v>
      </c>
      <c r="K61" s="473" t="s">
        <v>567</v>
      </c>
      <c r="L61" s="24" t="s">
        <v>20</v>
      </c>
      <c r="M61" s="173" t="s">
        <v>20</v>
      </c>
      <c r="N61" s="173" t="s">
        <v>20</v>
      </c>
      <c r="O61" s="173" t="s">
        <v>20</v>
      </c>
      <c r="P61" s="173" t="s">
        <v>20</v>
      </c>
      <c r="Q61" s="970"/>
      <c r="R61" s="17">
        <v>0.5</v>
      </c>
      <c r="S61" s="328">
        <v>37641</v>
      </c>
      <c r="T61" s="328">
        <v>38005</v>
      </c>
      <c r="U61" s="19">
        <f t="shared" si="10"/>
        <v>2004</v>
      </c>
      <c r="V61" s="20">
        <f>+IFERROR(INDEX(PARAMETROS!$B$53:$B$79,MATCH(U61,PARAMETROS!$A$53:$A$79,0)),"")</f>
        <v>358000</v>
      </c>
      <c r="W61" s="481">
        <v>351578250</v>
      </c>
      <c r="X61" s="21" t="s">
        <v>204</v>
      </c>
      <c r="Y61" s="13" t="str">
        <f>IF(X61="","",IF(X61="COP","N/A",IF(X61="EUR",VLOOKUP(T61,'SH EURO'!$A$6:$B$6338,2,FALSE),"REVISAR")))</f>
        <v>N/A</v>
      </c>
      <c r="Z61" s="22" t="str">
        <f t="shared" si="12"/>
        <v>N/A</v>
      </c>
      <c r="AA61" s="23">
        <f>IF(X61="","",IF(X61="COP",1,IF(Y61&lt;&gt;"N/A",VLOOKUP(T61,'SH TRM'!$A$9:$B$8912,2,FALSE),"REVISAR")))</f>
        <v>1</v>
      </c>
      <c r="AB61" s="696">
        <f t="shared" si="13"/>
        <v>351578250</v>
      </c>
      <c r="AC61" s="12">
        <f t="shared" si="14"/>
        <v>982.06215083798884</v>
      </c>
      <c r="AD61" s="12">
        <f t="shared" si="15"/>
        <v>491.03107541899442</v>
      </c>
      <c r="AE61" s="12">
        <f t="shared" si="16"/>
        <v>491.03107541899442</v>
      </c>
      <c r="AF61" s="12">
        <f t="shared" si="17"/>
        <v>491.03107541899442</v>
      </c>
      <c r="AG61" s="638" t="str">
        <f t="shared" si="18"/>
        <v>CUMPLE</v>
      </c>
      <c r="AH61" s="638" t="str">
        <f t="shared" si="19"/>
        <v>CUMPLE</v>
      </c>
      <c r="AI61" s="638" t="str">
        <f t="shared" si="20"/>
        <v>CUMPLE</v>
      </c>
      <c r="AJ61" s="976"/>
      <c r="AK61" s="976"/>
      <c r="AL61" s="976"/>
      <c r="AM61" s="976"/>
      <c r="AN61" s="976"/>
      <c r="AO61" s="976"/>
      <c r="AP61" s="297"/>
      <c r="AQ61" s="300"/>
    </row>
    <row r="62" spans="1:43" s="417" customFormat="1" ht="60.75" thickBot="1">
      <c r="A62" s="983"/>
      <c r="B62" s="569" t="s">
        <v>368</v>
      </c>
      <c r="C62" s="570">
        <v>175</v>
      </c>
      <c r="D62" s="76" t="str">
        <f>+IFERROR(INDEX(DESEMPATE!$D$3:$D$80,MATCH('EXP ESPEC.'!B62,DESEMPATE!$C$3:$C$80,0)),"")</f>
        <v xml:space="preserve">INTERDISEÑOS INTERNACIONAL S.A.S </v>
      </c>
      <c r="E62" s="572" t="s">
        <v>20</v>
      </c>
      <c r="F62" s="572" t="s">
        <v>20</v>
      </c>
      <c r="G62" s="572" t="s">
        <v>20</v>
      </c>
      <c r="H62" s="573" t="s">
        <v>369</v>
      </c>
      <c r="I62" s="573" t="s">
        <v>201</v>
      </c>
      <c r="J62" s="573" t="s">
        <v>370</v>
      </c>
      <c r="K62" s="792" t="s">
        <v>371</v>
      </c>
      <c r="L62" s="170" t="s">
        <v>20</v>
      </c>
      <c r="M62" s="573" t="s">
        <v>20</v>
      </c>
      <c r="N62" s="765" t="s">
        <v>192</v>
      </c>
      <c r="O62" s="765" t="s">
        <v>192</v>
      </c>
      <c r="P62" s="573" t="s">
        <v>20</v>
      </c>
      <c r="Q62" s="971"/>
      <c r="R62" s="460">
        <v>1</v>
      </c>
      <c r="S62" s="712">
        <v>39934</v>
      </c>
      <c r="T62" s="712">
        <v>40724</v>
      </c>
      <c r="U62" s="65">
        <f t="shared" si="10"/>
        <v>2011</v>
      </c>
      <c r="V62" s="66">
        <f>+IFERROR(INDEX(PARAMETROS!$B$53:$B$79,MATCH(U62,PARAMETROS!$A$53:$A$79,0)),"")</f>
        <v>535600</v>
      </c>
      <c r="W62" s="479">
        <v>9389034669</v>
      </c>
      <c r="X62" s="463" t="s">
        <v>204</v>
      </c>
      <c r="Y62" s="61" t="str">
        <f>IF(X62="","",IF(X62="COP","N/A",IF(X62="EUR",VLOOKUP(T62,'SH EURO'!$A$6:$B$6338,2,FALSE),"REVISAR")))</f>
        <v>N/A</v>
      </c>
      <c r="Z62" s="68" t="str">
        <f t="shared" si="12"/>
        <v>N/A</v>
      </c>
      <c r="AA62" s="69">
        <f>IF(X62="","",IF(X62="COP",1,IF(Y62&lt;&gt;"N/A",VLOOKUP(T62,'SH TRM'!$A$9:$B$8912,2,FALSE),"REVISAR")))</f>
        <v>1</v>
      </c>
      <c r="AB62" s="697">
        <f t="shared" si="13"/>
        <v>9389034669</v>
      </c>
      <c r="AC62" s="70">
        <f t="shared" si="14"/>
        <v>17529.937768857355</v>
      </c>
      <c r="AD62" s="70">
        <f t="shared" si="15"/>
        <v>17529.937768857355</v>
      </c>
      <c r="AE62" s="70">
        <f t="shared" si="16"/>
        <v>17529.937768857355</v>
      </c>
      <c r="AF62" s="70">
        <f t="shared" si="17"/>
        <v>17529.937768857355</v>
      </c>
      <c r="AG62" s="640" t="str">
        <f t="shared" si="18"/>
        <v>CUMPLE</v>
      </c>
      <c r="AH62" s="640" t="str">
        <f t="shared" si="19"/>
        <v>CUMPLE</v>
      </c>
      <c r="AI62" s="640" t="str">
        <f t="shared" si="20"/>
        <v>CUMPLE</v>
      </c>
      <c r="AJ62" s="977"/>
      <c r="AK62" s="977"/>
      <c r="AL62" s="977"/>
      <c r="AM62" s="977"/>
      <c r="AN62" s="977"/>
      <c r="AO62" s="977"/>
      <c r="AP62" s="296"/>
      <c r="AQ62" s="416"/>
    </row>
    <row r="63" spans="1:43" s="280" customFormat="1" ht="48">
      <c r="A63" s="981" t="s">
        <v>38</v>
      </c>
      <c r="B63" s="614" t="s">
        <v>376</v>
      </c>
      <c r="C63" s="167">
        <v>4</v>
      </c>
      <c r="D63" s="561" t="str">
        <f>+IFERROR(INDEX(DESEMPATE!$D$3:$D$80,MATCH('EXP ESPEC.'!B63,DESEMPATE!$C$3:$C$80,0)),"")</f>
        <v>CONSULTORES TECNICOS Y ECONOMICOS S.A.</v>
      </c>
      <c r="E63" s="366" t="s">
        <v>20</v>
      </c>
      <c r="F63" s="366" t="s">
        <v>20</v>
      </c>
      <c r="G63" s="366" t="s">
        <v>20</v>
      </c>
      <c r="H63" s="173" t="s">
        <v>358</v>
      </c>
      <c r="I63" s="173" t="s">
        <v>201</v>
      </c>
      <c r="J63" s="173" t="s">
        <v>377</v>
      </c>
      <c r="K63" s="472" t="s">
        <v>378</v>
      </c>
      <c r="L63" s="173" t="s">
        <v>20</v>
      </c>
      <c r="M63" s="173" t="s">
        <v>20</v>
      </c>
      <c r="N63" s="805" t="s">
        <v>192</v>
      </c>
      <c r="O63" s="805" t="s">
        <v>192</v>
      </c>
      <c r="P63" s="173" t="s">
        <v>20</v>
      </c>
      <c r="Q63" s="969" t="s">
        <v>192</v>
      </c>
      <c r="R63" s="52">
        <v>0.5</v>
      </c>
      <c r="S63" s="53">
        <v>38034</v>
      </c>
      <c r="T63" s="53">
        <v>40770</v>
      </c>
      <c r="U63" s="73">
        <f t="shared" si="10"/>
        <v>2011</v>
      </c>
      <c r="V63" s="503">
        <f>+IFERROR(INDEX(PARAMETROS!$B$53:$B$79,MATCH(U63,PARAMETROS!$A$53:$A$79,0)),"")</f>
        <v>535600</v>
      </c>
      <c r="W63" s="535">
        <v>9131630030</v>
      </c>
      <c r="X63" s="56" t="s">
        <v>204</v>
      </c>
      <c r="Y63" s="40" t="str">
        <f>IF(X63="","",IF(X63="COP","N/A",IF(X63="EUR",VLOOKUP(T63,'SH EURO'!$A$6:$B$6338,2,FALSE),"REVISAR")))</f>
        <v>N/A</v>
      </c>
      <c r="Z63" s="45" t="str">
        <f t="shared" si="12"/>
        <v>N/A</v>
      </c>
      <c r="AA63" s="46">
        <f>IF(X63="","",IF(X63="COP",1,IF(Y63&lt;&gt;"N/A",VLOOKUP(T63,'SH TRM'!$A$9:$B$8912,2,FALSE),"REVISAR")))</f>
        <v>1</v>
      </c>
      <c r="AB63" s="698">
        <f t="shared" si="13"/>
        <v>9131630030</v>
      </c>
      <c r="AC63" s="47">
        <f t="shared" si="14"/>
        <v>17049.346583271097</v>
      </c>
      <c r="AD63" s="47">
        <f t="shared" si="15"/>
        <v>8524.6732916355486</v>
      </c>
      <c r="AE63" s="47">
        <f t="shared" si="16"/>
        <v>8524.6732916355486</v>
      </c>
      <c r="AF63" s="47">
        <f t="shared" si="17"/>
        <v>8524.6732916355486</v>
      </c>
      <c r="AG63" s="646" t="str">
        <f t="shared" si="18"/>
        <v>CUMPLE</v>
      </c>
      <c r="AH63" s="646" t="str">
        <f t="shared" si="19"/>
        <v>CUMPLE</v>
      </c>
      <c r="AI63" s="646" t="str">
        <f t="shared" si="20"/>
        <v>CUMPLE</v>
      </c>
      <c r="AJ63" s="975" t="str">
        <f>IF(AND(COUNTIF(M63:M66,"SI")&gt;=1,COUNTIF(N63:N66,"SI")&gt;=1,COUNTIF(O63:O66,"SI")&gt;=1,COUNTIF(Q63:Q66,"SI")&lt;=1),"SI","NO")</f>
        <v>SI</v>
      </c>
      <c r="AK63" s="975">
        <f>IF(AND(COUNTIF(AG63:AG66,"CUMPLE")=4,AJ63="SI"),900,(IF(AND(COUNTIF(AG63:AG66,"CUMPLE")=3,AJ63="SI"),800,IF(AND(COUNTIF(AG63:AG66,"CUMPLE")=2,AJ63="SI"),700,0))))</f>
        <v>900</v>
      </c>
      <c r="AL63" s="975" t="str">
        <f>IF(AND(COUNTIF(M63:M66,"SI")&gt;=1,COUNTIF(N63:N66,"SI")&gt;=1,COUNTIF(O63:O66,"SI")&gt;=1,COUNTIF(Q63:Q66,"SI")&lt;=1),"SI","NO")</f>
        <v>SI</v>
      </c>
      <c r="AM63" s="975">
        <f>IF(AND(COUNTIF(AH63:AH66,"CUMPLE")=4,AL63="SI"),900,(IF(AND(COUNTIF(AH63:AH66,"CUMPLE")=3,AL63="SI"),800,IF(AND(COUNTIF(AH63:AH66,"CUMPLE")=2,AL63="SI"),700,0))))</f>
        <v>900</v>
      </c>
      <c r="AN63" s="975" t="str">
        <f>IF(AND(COUNTIF(M63:M66,"SI")&gt;=1,COUNTIF(N63:N66,"SI")&gt;=1,COUNTIF(O63:O66,"SI")&gt;=1,COUNTIF(Q63:Q66,"SI")&lt;=1),"SI","NO")</f>
        <v>SI</v>
      </c>
      <c r="AO63" s="975">
        <f>IF(AND(COUNTIF(AI63:AI66,"CUMPLE")=4,AN63="SI"),900,(IF(AND(COUNTIF(AI63:AI66,"CUMPLE")=3,AN63="SI"),800,IF(AND(COUNTIF(AI63:AI66,"CUMPLE")=2,AN63="SI"),700,0))))</f>
        <v>900</v>
      </c>
      <c r="AP63" s="566"/>
      <c r="AQ63" s="300"/>
    </row>
    <row r="64" spans="1:43" s="280" customFormat="1" ht="57">
      <c r="A64" s="982"/>
      <c r="B64" s="13" t="s">
        <v>376</v>
      </c>
      <c r="C64" s="164">
        <v>12</v>
      </c>
      <c r="D64" s="14" t="str">
        <f>+IFERROR(INDEX(DESEMPATE!$D$3:$D$80,MATCH('EXP ESPEC.'!B64,DESEMPATE!$C$3:$C$80,0)),"")</f>
        <v>CONSULTORES TECNICOS Y ECONOMICOS S.A.</v>
      </c>
      <c r="E64" s="364" t="s">
        <v>20</v>
      </c>
      <c r="F64" s="364" t="s">
        <v>20</v>
      </c>
      <c r="G64" s="364" t="s">
        <v>20</v>
      </c>
      <c r="H64" s="24" t="s">
        <v>379</v>
      </c>
      <c r="I64" s="24" t="s">
        <v>201</v>
      </c>
      <c r="J64" s="24" t="s">
        <v>380</v>
      </c>
      <c r="K64" s="473" t="s">
        <v>381</v>
      </c>
      <c r="L64" s="24" t="s">
        <v>20</v>
      </c>
      <c r="M64" s="173" t="s">
        <v>20</v>
      </c>
      <c r="N64" s="805" t="s">
        <v>192</v>
      </c>
      <c r="O64" s="173" t="s">
        <v>20</v>
      </c>
      <c r="P64" s="173" t="s">
        <v>20</v>
      </c>
      <c r="Q64" s="970"/>
      <c r="R64" s="17">
        <v>0.75</v>
      </c>
      <c r="S64" s="18">
        <v>38374</v>
      </c>
      <c r="T64" s="18">
        <v>39512</v>
      </c>
      <c r="U64" s="19">
        <f t="shared" si="10"/>
        <v>2008</v>
      </c>
      <c r="V64" s="20">
        <f>+IFERROR(INDEX(PARAMETROS!$B$53:$B$79,MATCH(U64,PARAMETROS!$A$53:$A$79,0)),"")</f>
        <v>461500</v>
      </c>
      <c r="W64" s="482">
        <v>4505935152</v>
      </c>
      <c r="X64" s="21" t="s">
        <v>204</v>
      </c>
      <c r="Y64" s="13" t="str">
        <f>IF(X64="","",IF(X64="COP","N/A",IF(X64="EUR",VLOOKUP(T64,'SH EURO'!$A$6:$B$6338,2,FALSE),"REVISAR")))</f>
        <v>N/A</v>
      </c>
      <c r="Z64" s="22" t="str">
        <f t="shared" si="12"/>
        <v>N/A</v>
      </c>
      <c r="AA64" s="23">
        <f>IF(X64="","",IF(X64="COP",1,IF(Y64&lt;&gt;"N/A",VLOOKUP(T64,'SH TRM'!$A$9:$B$8912,2,FALSE),"REVISAR")))</f>
        <v>1</v>
      </c>
      <c r="AB64" s="696">
        <f t="shared" si="13"/>
        <v>4505935152</v>
      </c>
      <c r="AC64" s="12">
        <f t="shared" si="14"/>
        <v>9763.6731354279527</v>
      </c>
      <c r="AD64" s="12">
        <f t="shared" si="15"/>
        <v>7322.7548515709641</v>
      </c>
      <c r="AE64" s="12">
        <f t="shared" si="16"/>
        <v>7322.7548515709641</v>
      </c>
      <c r="AF64" s="12">
        <f t="shared" si="17"/>
        <v>7322.7548515709641</v>
      </c>
      <c r="AG64" s="638" t="str">
        <f t="shared" si="18"/>
        <v>CUMPLE</v>
      </c>
      <c r="AH64" s="638" t="str">
        <f t="shared" si="19"/>
        <v>CUMPLE</v>
      </c>
      <c r="AI64" s="638" t="str">
        <f t="shared" si="20"/>
        <v>CUMPLE</v>
      </c>
      <c r="AJ64" s="976"/>
      <c r="AK64" s="976"/>
      <c r="AL64" s="976"/>
      <c r="AM64" s="976"/>
      <c r="AN64" s="976"/>
      <c r="AO64" s="976"/>
      <c r="AP64" s="297"/>
      <c r="AQ64" s="300"/>
    </row>
    <row r="65" spans="1:43" s="280" customFormat="1" ht="48">
      <c r="A65" s="982"/>
      <c r="B65" s="13" t="s">
        <v>376</v>
      </c>
      <c r="C65" s="164">
        <v>19</v>
      </c>
      <c r="D65" s="14" t="str">
        <f>+IFERROR(INDEX(DESEMPATE!$D$3:$D$80,MATCH('EXP ESPEC.'!B65,DESEMPATE!$C$3:$C$80,0)),"")</f>
        <v>CONSULTORES TECNICOS Y ECONOMICOS S.A.</v>
      </c>
      <c r="E65" s="364" t="s">
        <v>20</v>
      </c>
      <c r="F65" s="364" t="s">
        <v>20</v>
      </c>
      <c r="G65" s="364" t="s">
        <v>20</v>
      </c>
      <c r="H65" s="24" t="s">
        <v>568</v>
      </c>
      <c r="I65" s="24" t="s">
        <v>201</v>
      </c>
      <c r="J65" s="24">
        <v>4009286</v>
      </c>
      <c r="K65" s="473" t="s">
        <v>569</v>
      </c>
      <c r="L65" s="24" t="s">
        <v>20</v>
      </c>
      <c r="M65" s="173" t="s">
        <v>20</v>
      </c>
      <c r="N65" s="173" t="s">
        <v>20</v>
      </c>
      <c r="O65" s="805" t="s">
        <v>192</v>
      </c>
      <c r="P65" s="173" t="s">
        <v>20</v>
      </c>
      <c r="Q65" s="970"/>
      <c r="R65" s="26">
        <v>1</v>
      </c>
      <c r="S65" s="328">
        <v>38835</v>
      </c>
      <c r="T65" s="328">
        <v>39081</v>
      </c>
      <c r="U65" s="19">
        <f t="shared" si="10"/>
        <v>2006</v>
      </c>
      <c r="V65" s="20">
        <f>+IFERROR(INDEX(PARAMETROS!$B$53:$B$79,MATCH(U65,PARAMETROS!$A$53:$A$79,0)),"")</f>
        <v>408000</v>
      </c>
      <c r="W65" s="481">
        <v>205192416</v>
      </c>
      <c r="X65" s="21" t="s">
        <v>204</v>
      </c>
      <c r="Y65" s="13" t="str">
        <f>IF(X65="","",IF(X65="COP","N/A",IF(X65="EUR",VLOOKUP(T65,'SH EURO'!$A$6:$B$6338,2,FALSE),"REVISAR")))</f>
        <v>N/A</v>
      </c>
      <c r="Z65" s="22" t="str">
        <f t="shared" si="12"/>
        <v>N/A</v>
      </c>
      <c r="AA65" s="23">
        <f>IF(X65="","",IF(X65="COP",1,IF(Y65&lt;&gt;"N/A",VLOOKUP(T65,'SH TRM'!$A$9:$B$8912,2,FALSE),"REVISAR")))</f>
        <v>1</v>
      </c>
      <c r="AB65" s="696">
        <f t="shared" si="13"/>
        <v>205192416</v>
      </c>
      <c r="AC65" s="12">
        <f t="shared" si="14"/>
        <v>502.92258823529414</v>
      </c>
      <c r="AD65" s="12">
        <f t="shared" si="15"/>
        <v>502.92258823529414</v>
      </c>
      <c r="AE65" s="12">
        <f t="shared" si="16"/>
        <v>502.92258823529414</v>
      </c>
      <c r="AF65" s="12">
        <f t="shared" si="17"/>
        <v>502.92258823529414</v>
      </c>
      <c r="AG65" s="638" t="str">
        <f t="shared" si="18"/>
        <v>CUMPLE</v>
      </c>
      <c r="AH65" s="638" t="str">
        <f t="shared" si="19"/>
        <v>CUMPLE</v>
      </c>
      <c r="AI65" s="638" t="str">
        <f t="shared" si="20"/>
        <v>CUMPLE</v>
      </c>
      <c r="AJ65" s="976"/>
      <c r="AK65" s="976"/>
      <c r="AL65" s="976"/>
      <c r="AM65" s="976"/>
      <c r="AN65" s="976"/>
      <c r="AO65" s="976"/>
      <c r="AP65" s="297"/>
      <c r="AQ65" s="300"/>
    </row>
    <row r="66" spans="1:43" s="417" customFormat="1" ht="57.75" thickBot="1">
      <c r="A66" s="983"/>
      <c r="B66" s="569" t="s">
        <v>376</v>
      </c>
      <c r="C66" s="165">
        <v>24</v>
      </c>
      <c r="D66" s="76" t="str">
        <f>+IFERROR(INDEX(DESEMPATE!$D$3:$D$80,MATCH('EXP ESPEC.'!B66,DESEMPATE!$C$3:$C$80,0)),"")</f>
        <v>CONSULTORES TECNICOS Y ECONOMICOS S.A.</v>
      </c>
      <c r="E66" s="365" t="s">
        <v>20</v>
      </c>
      <c r="F66" s="365" t="s">
        <v>20</v>
      </c>
      <c r="G66" s="365" t="s">
        <v>20</v>
      </c>
      <c r="H66" s="170" t="s">
        <v>379</v>
      </c>
      <c r="I66" s="170" t="s">
        <v>201</v>
      </c>
      <c r="J66" s="170" t="s">
        <v>570</v>
      </c>
      <c r="K66" s="476" t="s">
        <v>571</v>
      </c>
      <c r="L66" s="170" t="s">
        <v>20</v>
      </c>
      <c r="M66" s="573" t="s">
        <v>20</v>
      </c>
      <c r="N66" s="765" t="s">
        <v>192</v>
      </c>
      <c r="O66" s="573" t="s">
        <v>20</v>
      </c>
      <c r="P66" s="573" t="s">
        <v>20</v>
      </c>
      <c r="Q66" s="971"/>
      <c r="R66" s="27">
        <v>0.75</v>
      </c>
      <c r="S66" s="709">
        <v>38177</v>
      </c>
      <c r="T66" s="710">
        <v>39760</v>
      </c>
      <c r="U66" s="65">
        <f t="shared" si="10"/>
        <v>2008</v>
      </c>
      <c r="V66" s="66">
        <f>+IFERROR(INDEX(PARAMETROS!$B$53:$B$79,MATCH(U66,PARAMETROS!$A$53:$A$79,0)),"")</f>
        <v>461500</v>
      </c>
      <c r="W66" s="711">
        <v>2312554221</v>
      </c>
      <c r="X66" s="21" t="s">
        <v>204</v>
      </c>
      <c r="Y66" s="61" t="str">
        <f>IF(X66="","",IF(X66="COP","N/A",IF(X66="EUR",VLOOKUP(T66,'SH EURO'!$A$6:$B$6338,2,FALSE),"REVISAR")))</f>
        <v>N/A</v>
      </c>
      <c r="Z66" s="68" t="str">
        <f t="shared" si="12"/>
        <v>N/A</v>
      </c>
      <c r="AA66" s="69">
        <f>IF(X66="","",IF(X66="COP",1,IF(Y66&lt;&gt;"N/A",VLOOKUP(T66,'SH TRM'!$A$9:$B$8912,2,FALSE),"REVISAR")))</f>
        <v>1</v>
      </c>
      <c r="AB66" s="697">
        <f t="shared" si="13"/>
        <v>2312554221</v>
      </c>
      <c r="AC66" s="70">
        <f t="shared" si="14"/>
        <v>5010.9517248104012</v>
      </c>
      <c r="AD66" s="70">
        <f t="shared" si="15"/>
        <v>3758.2137936078007</v>
      </c>
      <c r="AE66" s="70">
        <f t="shared" si="16"/>
        <v>3758.2137936078007</v>
      </c>
      <c r="AF66" s="70">
        <f t="shared" si="17"/>
        <v>3758.2137936078007</v>
      </c>
      <c r="AG66" s="640" t="str">
        <f t="shared" si="18"/>
        <v>CUMPLE</v>
      </c>
      <c r="AH66" s="640" t="str">
        <f t="shared" si="19"/>
        <v>CUMPLE</v>
      </c>
      <c r="AI66" s="640" t="str">
        <f t="shared" si="20"/>
        <v>CUMPLE</v>
      </c>
      <c r="AJ66" s="977"/>
      <c r="AK66" s="977"/>
      <c r="AL66" s="977"/>
      <c r="AM66" s="977"/>
      <c r="AN66" s="977"/>
      <c r="AO66" s="977"/>
      <c r="AP66" s="296"/>
      <c r="AQ66" s="416"/>
    </row>
    <row r="67" spans="1:43" s="280" customFormat="1" ht="60">
      <c r="A67" s="981" t="s">
        <v>39</v>
      </c>
      <c r="B67" s="40" t="s">
        <v>389</v>
      </c>
      <c r="C67" s="532">
        <v>5</v>
      </c>
      <c r="D67" s="561" t="str">
        <f>+IFERROR(INDEX(DESEMPATE!$D$3:$D$80,MATCH('EXP ESPEC.'!B67,DESEMPATE!$C$3:$C$80,0)),"")</f>
        <v>CB INGENIEROS S.A.S</v>
      </c>
      <c r="E67" s="366" t="s">
        <v>20</v>
      </c>
      <c r="F67" s="366" t="s">
        <v>20</v>
      </c>
      <c r="G67" s="366" t="s">
        <v>20</v>
      </c>
      <c r="H67" s="173" t="s">
        <v>237</v>
      </c>
      <c r="I67" s="173" t="s">
        <v>201</v>
      </c>
      <c r="J67" s="173" t="s">
        <v>390</v>
      </c>
      <c r="K67" s="472" t="s">
        <v>391</v>
      </c>
      <c r="L67" s="173" t="s">
        <v>20</v>
      </c>
      <c r="M67" s="173" t="s">
        <v>20</v>
      </c>
      <c r="N67" s="805" t="s">
        <v>192</v>
      </c>
      <c r="O67" s="805" t="s">
        <v>192</v>
      </c>
      <c r="P67" s="585" t="str">
        <f t="shared" si="11"/>
        <v>SI</v>
      </c>
      <c r="Q67" s="969" t="s">
        <v>192</v>
      </c>
      <c r="R67" s="41">
        <v>1</v>
      </c>
      <c r="S67" s="372">
        <v>35177</v>
      </c>
      <c r="T67" s="372">
        <v>35563</v>
      </c>
      <c r="U67" s="73">
        <f t="shared" si="10"/>
        <v>1997</v>
      </c>
      <c r="V67" s="503">
        <f>+IFERROR(INDEX(PARAMETROS!$B$53:$B$79,MATCH(U67,PARAMETROS!$A$53:$A$79,0)),"")</f>
        <v>172005</v>
      </c>
      <c r="W67" s="609">
        <v>384734738</v>
      </c>
      <c r="X67" s="44" t="s">
        <v>204</v>
      </c>
      <c r="Y67" s="40" t="str">
        <f>IF(X67="","",IF(X67="COP","N/A",IF(X67="EUR",VLOOKUP(T67,'SH EURO'!$A$6:$B$6338,2,FALSE),"REVISAR")))</f>
        <v>N/A</v>
      </c>
      <c r="Z67" s="45" t="str">
        <f t="shared" si="12"/>
        <v>N/A</v>
      </c>
      <c r="AA67" s="46">
        <f>IF(X67="","",IF(X67="COP",1,IF(Y67&lt;&gt;"N/A",VLOOKUP(T67,'SH TRM'!$A$9:$B$8912,2,FALSE),"REVISAR")))</f>
        <v>1</v>
      </c>
      <c r="AB67" s="698">
        <f t="shared" si="13"/>
        <v>384734738</v>
      </c>
      <c r="AC67" s="47">
        <f t="shared" si="14"/>
        <v>2236.7648498590156</v>
      </c>
      <c r="AD67" s="47">
        <f t="shared" si="15"/>
        <v>2236.7648498590156</v>
      </c>
      <c r="AE67" s="47">
        <f t="shared" si="16"/>
        <v>2236.7648498590156</v>
      </c>
      <c r="AF67" s="47">
        <f t="shared" si="17"/>
        <v>2236.7648498590156</v>
      </c>
      <c r="AG67" s="646" t="str">
        <f t="shared" si="18"/>
        <v>CUMPLE</v>
      </c>
      <c r="AH67" s="646" t="str">
        <f t="shared" si="19"/>
        <v>CUMPLE</v>
      </c>
      <c r="AI67" s="646" t="str">
        <f t="shared" si="20"/>
        <v>CUMPLE</v>
      </c>
      <c r="AJ67" s="975" t="str">
        <f>IF(AND(COUNTIF(M67:M70,"SI")&gt;=1,COUNTIF(N67:N70,"SI")&gt;=1,COUNTIF(O67:O70,"SI")&gt;=1,COUNTIF(Q67:Q70,"SI")&lt;=1),"SI","NO")</f>
        <v>SI</v>
      </c>
      <c r="AK67" s="975">
        <f>IF(AND(COUNTIF(AG67:AG70,"CUMPLE")=4,AJ67="SI"),900,(IF(AND(COUNTIF(AG67:AG70,"CUMPLE")=3,AJ67="SI"),800,IF(AND(COUNTIF(AG67:AG70,"CUMPLE")=2,AJ67="SI"),700,0))))</f>
        <v>900</v>
      </c>
      <c r="AL67" s="975" t="str">
        <f>IF(AND(COUNTIF(M67:M70,"SI")&gt;=1,COUNTIF(N67:N70,"SI")&gt;=1,COUNTIF(O67:O70,"SI")&gt;=1,COUNTIF(Q67:Q70,"SI")&lt;=1),"SI","NO")</f>
        <v>SI</v>
      </c>
      <c r="AM67" s="975">
        <f>IF(AND(COUNTIF(AH67:AH70,"CUMPLE")=4,AL67="SI"),900,(IF(AND(COUNTIF(AH67:AH70,"CUMPLE")=3,AL67="SI"),800,IF(AND(COUNTIF(AH67:AH70,"CUMPLE")=2,AL67="SI"),700,0))))</f>
        <v>900</v>
      </c>
      <c r="AN67" s="975" t="str">
        <f>IF(AND(COUNTIF(M67:M70,"SI")&gt;=1,COUNTIF(N67:N70,"SI")&gt;=1,COUNTIF(O67:O70,"SI")&gt;=1,COUNTIF(Q67:Q70,"SI")&lt;=1),"SI","NO")</f>
        <v>SI</v>
      </c>
      <c r="AO67" s="975">
        <f>IF(AND(COUNTIF(AI67:AI70,"CUMPLE")=4,AN67="SI"),900,(IF(AND(COUNTIF(AI67:AI70,"CUMPLE")=3,AN67="SI"),800,IF(AND(COUNTIF(AI67:AI70,"CUMPLE")=2,AN67="SI"),700,0))))</f>
        <v>900</v>
      </c>
      <c r="AP67" s="566"/>
      <c r="AQ67" s="300"/>
    </row>
    <row r="68" spans="1:43" s="280" customFormat="1" ht="28.5">
      <c r="A68" s="982"/>
      <c r="B68" s="13" t="s">
        <v>397</v>
      </c>
      <c r="C68" s="14">
        <v>6</v>
      </c>
      <c r="D68" s="14" t="str">
        <f>+IFERROR(INDEX(DESEMPATE!$D$3:$D$80,MATCH('EXP ESPEC.'!B68,DESEMPATE!$C$3:$C$80,0)),"")</f>
        <v>GPO COLOMBIA S.A.S</v>
      </c>
      <c r="E68" s="364" t="s">
        <v>20</v>
      </c>
      <c r="F68" s="364" t="s">
        <v>20</v>
      </c>
      <c r="G68" s="364" t="s">
        <v>20</v>
      </c>
      <c r="H68" s="24" t="s">
        <v>572</v>
      </c>
      <c r="I68" s="24" t="s">
        <v>210</v>
      </c>
      <c r="J68" s="24"/>
      <c r="K68" s="473" t="s">
        <v>573</v>
      </c>
      <c r="L68" s="24" t="s">
        <v>20</v>
      </c>
      <c r="M68" s="638" t="s">
        <v>20</v>
      </c>
      <c r="N68" s="24" t="s">
        <v>20</v>
      </c>
      <c r="O68" s="805" t="s">
        <v>192</v>
      </c>
      <c r="P68" s="24" t="str">
        <f t="shared" si="11"/>
        <v>SI</v>
      </c>
      <c r="Q68" s="970"/>
      <c r="R68" s="25">
        <v>1</v>
      </c>
      <c r="S68" s="328">
        <v>41038</v>
      </c>
      <c r="T68" s="328">
        <v>41729</v>
      </c>
      <c r="U68" s="19">
        <f t="shared" ref="U68:U131" si="21">IF(T68="","",YEAR(T68))</f>
        <v>2014</v>
      </c>
      <c r="V68" s="20">
        <f>+IFERROR(INDEX(PARAMETROS!$B$53:$B$79,MATCH(U68,PARAMETROS!$A$53:$A$79,0)),"")</f>
        <v>616000</v>
      </c>
      <c r="W68" s="482">
        <v>249172.35</v>
      </c>
      <c r="X68" s="20" t="s">
        <v>213</v>
      </c>
      <c r="Y68" s="13">
        <f>IF(X68="","",IF(X68="COP","N/A",IF(X68="EUR",VLOOKUP(T68,'SH EURO'!$A$6:$B$6338,2,FALSE),"REVISAR")))</f>
        <v>1.3752</v>
      </c>
      <c r="Z68" s="22">
        <f t="shared" si="12"/>
        <v>342661.81572000001</v>
      </c>
      <c r="AA68" s="23">
        <f>IF(X68="","",IF(X68="COP",1,IF(Y68&lt;&gt;"N/A",VLOOKUP(T68,'SH TRM'!$A$9:$B$8912,2,FALSE),"REVISAR")))</f>
        <v>1965.32</v>
      </c>
      <c r="AB68" s="696">
        <f t="shared" si="13"/>
        <v>673440119.67083037</v>
      </c>
      <c r="AC68" s="12">
        <f t="shared" si="14"/>
        <v>1093.2469475175817</v>
      </c>
      <c r="AD68" s="12">
        <f t="shared" si="15"/>
        <v>1093.2469475175817</v>
      </c>
      <c r="AE68" s="12">
        <f t="shared" si="16"/>
        <v>1093.2469475175817</v>
      </c>
      <c r="AF68" s="12">
        <f t="shared" si="17"/>
        <v>1093.2469475175817</v>
      </c>
      <c r="AG68" s="638" t="str">
        <f t="shared" si="18"/>
        <v>CUMPLE</v>
      </c>
      <c r="AH68" s="638" t="str">
        <f t="shared" si="19"/>
        <v>CUMPLE</v>
      </c>
      <c r="AI68" s="638" t="str">
        <f t="shared" si="20"/>
        <v>CUMPLE</v>
      </c>
      <c r="AJ68" s="976"/>
      <c r="AK68" s="976"/>
      <c r="AL68" s="976"/>
      <c r="AM68" s="976"/>
      <c r="AN68" s="976"/>
      <c r="AO68" s="976"/>
      <c r="AP68" s="297"/>
      <c r="AQ68" s="300"/>
    </row>
    <row r="69" spans="1:43" s="280" customFormat="1" ht="30" customHeight="1">
      <c r="A69" s="982"/>
      <c r="B69" s="13" t="s">
        <v>389</v>
      </c>
      <c r="C69" s="14">
        <v>10</v>
      </c>
      <c r="D69" s="14" t="str">
        <f>+IFERROR(INDEX(DESEMPATE!$D$3:$D$80,MATCH('EXP ESPEC.'!B69,DESEMPATE!$C$3:$C$80,0)),"")</f>
        <v>CB INGENIEROS S.A.S</v>
      </c>
      <c r="E69" s="364" t="s">
        <v>20</v>
      </c>
      <c r="F69" s="364" t="s">
        <v>20</v>
      </c>
      <c r="G69" s="364" t="s">
        <v>20</v>
      </c>
      <c r="H69" s="24" t="s">
        <v>394</v>
      </c>
      <c r="I69" s="24" t="s">
        <v>201</v>
      </c>
      <c r="J69" s="24" t="s">
        <v>395</v>
      </c>
      <c r="K69" s="473" t="s">
        <v>396</v>
      </c>
      <c r="L69" s="24" t="s">
        <v>20</v>
      </c>
      <c r="M69" s="24" t="s">
        <v>20</v>
      </c>
      <c r="N69" s="805" t="s">
        <v>192</v>
      </c>
      <c r="O69" s="24" t="s">
        <v>20</v>
      </c>
      <c r="P69" s="24" t="str">
        <f t="shared" si="11"/>
        <v>SI</v>
      </c>
      <c r="Q69" s="970"/>
      <c r="R69" s="25">
        <v>0.25</v>
      </c>
      <c r="S69" s="328">
        <v>39534</v>
      </c>
      <c r="T69" s="328">
        <v>40628</v>
      </c>
      <c r="U69" s="19">
        <f t="shared" si="21"/>
        <v>2011</v>
      </c>
      <c r="V69" s="20">
        <f>+IFERROR(INDEX(PARAMETROS!$B$53:$B$79,MATCH(U69,PARAMETROS!$A$53:$A$79,0)),"")</f>
        <v>535600</v>
      </c>
      <c r="W69" s="482">
        <v>3753633746</v>
      </c>
      <c r="X69" s="20" t="s">
        <v>204</v>
      </c>
      <c r="Y69" s="13" t="str">
        <f>IF(X69="","",IF(X69="COP","N/A",IF(X69="EUR",VLOOKUP(T69,'SH EURO'!$A$6:$B$6338,2,FALSE),"REVISAR")))</f>
        <v>N/A</v>
      </c>
      <c r="Z69" s="22" t="str">
        <f t="shared" si="12"/>
        <v>N/A</v>
      </c>
      <c r="AA69" s="23">
        <f>IF(X69="","",IF(X69="COP",1,IF(Y69&lt;&gt;"N/A",VLOOKUP(T69,'SH TRM'!$A$9:$B$8912,2,FALSE),"REVISAR")))</f>
        <v>1</v>
      </c>
      <c r="AB69" s="696">
        <f t="shared" si="13"/>
        <v>3753633746</v>
      </c>
      <c r="AC69" s="12">
        <f t="shared" si="14"/>
        <v>7008.2780918595963</v>
      </c>
      <c r="AD69" s="12">
        <f t="shared" si="15"/>
        <v>1752.0695229648991</v>
      </c>
      <c r="AE69" s="12">
        <f t="shared" si="16"/>
        <v>1752.0695229648991</v>
      </c>
      <c r="AF69" s="12">
        <f t="shared" si="17"/>
        <v>1752.0695229648991</v>
      </c>
      <c r="AG69" s="638" t="str">
        <f t="shared" si="18"/>
        <v>CUMPLE</v>
      </c>
      <c r="AH69" s="638" t="str">
        <f t="shared" si="19"/>
        <v>CUMPLE</v>
      </c>
      <c r="AI69" s="638" t="str">
        <f t="shared" si="20"/>
        <v>CUMPLE</v>
      </c>
      <c r="AJ69" s="976"/>
      <c r="AK69" s="976"/>
      <c r="AL69" s="976"/>
      <c r="AM69" s="976"/>
      <c r="AN69" s="976"/>
      <c r="AO69" s="976"/>
      <c r="AP69" s="297"/>
      <c r="AQ69" s="300"/>
    </row>
    <row r="70" spans="1:43" s="417" customFormat="1" ht="36.75" thickBot="1">
      <c r="A70" s="983"/>
      <c r="B70" s="61" t="s">
        <v>397</v>
      </c>
      <c r="C70" s="76">
        <v>12</v>
      </c>
      <c r="D70" s="76" t="str">
        <f>+IFERROR(INDEX(DESEMPATE!$D$3:$D$80,MATCH('EXP ESPEC.'!B70,DESEMPATE!$C$3:$C$80,0)),"")</f>
        <v>GPO COLOMBIA S.A.S</v>
      </c>
      <c r="E70" s="365" t="s">
        <v>20</v>
      </c>
      <c r="F70" s="365" t="s">
        <v>20</v>
      </c>
      <c r="G70" s="365" t="s">
        <v>20</v>
      </c>
      <c r="H70" s="170" t="s">
        <v>215</v>
      </c>
      <c r="I70" s="170" t="s">
        <v>201</v>
      </c>
      <c r="J70" s="170" t="s">
        <v>392</v>
      </c>
      <c r="K70" s="476" t="s">
        <v>393</v>
      </c>
      <c r="L70" s="170" t="s">
        <v>20</v>
      </c>
      <c r="M70" s="170" t="s">
        <v>20</v>
      </c>
      <c r="N70" s="765" t="s">
        <v>192</v>
      </c>
      <c r="O70" s="765" t="s">
        <v>192</v>
      </c>
      <c r="P70" s="170" t="str">
        <f t="shared" si="11"/>
        <v>SI</v>
      </c>
      <c r="Q70" s="971"/>
      <c r="R70" s="686">
        <v>0.2</v>
      </c>
      <c r="S70" s="510">
        <v>40079</v>
      </c>
      <c r="T70" s="598">
        <v>42094</v>
      </c>
      <c r="U70" s="65">
        <f t="shared" si="21"/>
        <v>2015</v>
      </c>
      <c r="V70" s="66">
        <f>+IFERROR(INDEX(PARAMETROS!$B$53:$B$79,MATCH(U70,PARAMETROS!$A$53:$A$79,0)),"")</f>
        <v>644350</v>
      </c>
      <c r="W70" s="687">
        <v>14008976863</v>
      </c>
      <c r="X70" s="512" t="s">
        <v>204</v>
      </c>
      <c r="Y70" s="61" t="str">
        <f>IF(X70="","",IF(X70="COP","N/A",IF(X70="EUR",VLOOKUP(T70,'SH EURO'!$A$6:$B$6338,2,FALSE),"REVISAR")))</f>
        <v>N/A</v>
      </c>
      <c r="Z70" s="68" t="str">
        <f t="shared" si="12"/>
        <v>N/A</v>
      </c>
      <c r="AA70" s="69">
        <f>IF(X70="","",IF(X70="COP",1,IF(Y70&lt;&gt;"N/A",VLOOKUP(T70,'SH TRM'!$A$9:$B$8912,2,FALSE),"REVISAR")))</f>
        <v>1</v>
      </c>
      <c r="AB70" s="697">
        <f t="shared" si="13"/>
        <v>14008976863</v>
      </c>
      <c r="AC70" s="70">
        <f t="shared" si="14"/>
        <v>21741.253764258556</v>
      </c>
      <c r="AD70" s="70">
        <f t="shared" si="15"/>
        <v>4348.2507528517117</v>
      </c>
      <c r="AE70" s="70">
        <f t="shared" si="16"/>
        <v>4348.2507528517117</v>
      </c>
      <c r="AF70" s="70">
        <f t="shared" si="17"/>
        <v>4348.2507528517117</v>
      </c>
      <c r="AG70" s="640" t="str">
        <f t="shared" si="18"/>
        <v>CUMPLE</v>
      </c>
      <c r="AH70" s="640" t="str">
        <f t="shared" si="19"/>
        <v>CUMPLE</v>
      </c>
      <c r="AI70" s="640" t="str">
        <f t="shared" si="20"/>
        <v>CUMPLE</v>
      </c>
      <c r="AJ70" s="977"/>
      <c r="AK70" s="977"/>
      <c r="AL70" s="977"/>
      <c r="AM70" s="977"/>
      <c r="AN70" s="977"/>
      <c r="AO70" s="977"/>
      <c r="AP70" s="296"/>
      <c r="AQ70" s="416"/>
    </row>
    <row r="71" spans="1:43" s="280" customFormat="1" ht="36">
      <c r="A71" s="981" t="s">
        <v>40</v>
      </c>
      <c r="B71" s="40" t="s">
        <v>400</v>
      </c>
      <c r="C71" s="532">
        <v>7</v>
      </c>
      <c r="D71" s="561" t="str">
        <f>+IFERROR(INDEX(DESEMPATE!$D$3:$D$80,MATCH('EXP ESPEC.'!B71,DESEMPATE!$C$3:$C$80,0)),"")</f>
        <v>JASEN CONSULTORES S.A.S</v>
      </c>
      <c r="E71" s="366" t="s">
        <v>20</v>
      </c>
      <c r="F71" s="366" t="s">
        <v>20</v>
      </c>
      <c r="G71" s="366" t="s">
        <v>20</v>
      </c>
      <c r="H71" s="173" t="s">
        <v>401</v>
      </c>
      <c r="I71" s="173" t="s">
        <v>201</v>
      </c>
      <c r="J71" s="173">
        <v>2134277</v>
      </c>
      <c r="K71" s="472" t="s">
        <v>402</v>
      </c>
      <c r="L71" s="173" t="s">
        <v>20</v>
      </c>
      <c r="M71" s="585" t="s">
        <v>20</v>
      </c>
      <c r="N71" s="805" t="s">
        <v>192</v>
      </c>
      <c r="O71" s="805" t="s">
        <v>192</v>
      </c>
      <c r="P71" s="585" t="str">
        <f t="shared" si="11"/>
        <v>SI</v>
      </c>
      <c r="Q71" s="969" t="s">
        <v>192</v>
      </c>
      <c r="R71" s="52">
        <v>1</v>
      </c>
      <c r="S71" s="370">
        <v>41673</v>
      </c>
      <c r="T71" s="370">
        <v>42338</v>
      </c>
      <c r="U71" s="73">
        <f t="shared" si="21"/>
        <v>2015</v>
      </c>
      <c r="V71" s="503">
        <f>+IFERROR(INDEX(PARAMETROS!$B$53:$B$79,MATCH(U71,PARAMETROS!$A$53:$A$79,0)),"")</f>
        <v>644350</v>
      </c>
      <c r="W71" s="602">
        <v>1561416399</v>
      </c>
      <c r="X71" s="56" t="s">
        <v>204</v>
      </c>
      <c r="Y71" s="40" t="str">
        <f>IF(X71="","",IF(X71="COP","N/A",IF(X71="EUR",VLOOKUP(T71,'SH EURO'!$A$6:$B$6338,2,FALSE),"REVISAR")))</f>
        <v>N/A</v>
      </c>
      <c r="Z71" s="45" t="str">
        <f t="shared" si="12"/>
        <v>N/A</v>
      </c>
      <c r="AA71" s="46">
        <f>IF(X71="","",IF(X71="COP",1,IF(Y71&lt;&gt;"N/A",VLOOKUP(T71,'SH TRM'!$A$9:$B$8912,2,FALSE),"REVISAR")))</f>
        <v>1</v>
      </c>
      <c r="AB71" s="698">
        <f t="shared" si="13"/>
        <v>1561416399</v>
      </c>
      <c r="AC71" s="47">
        <f t="shared" si="14"/>
        <v>2423.2426460774423</v>
      </c>
      <c r="AD71" s="47">
        <f t="shared" si="15"/>
        <v>2423.2426460774423</v>
      </c>
      <c r="AE71" s="47">
        <f t="shared" si="16"/>
        <v>2423.2426460774423</v>
      </c>
      <c r="AF71" s="47">
        <f t="shared" si="17"/>
        <v>2423.2426460774423</v>
      </c>
      <c r="AG71" s="646" t="str">
        <f t="shared" si="18"/>
        <v>CUMPLE</v>
      </c>
      <c r="AH71" s="646" t="str">
        <f t="shared" si="19"/>
        <v>CUMPLE</v>
      </c>
      <c r="AI71" s="646" t="str">
        <f t="shared" si="20"/>
        <v>CUMPLE</v>
      </c>
      <c r="AJ71" s="978" t="s">
        <v>192</v>
      </c>
      <c r="AK71" s="975">
        <f>IF(AND(COUNTIF(AG71:AG74,"CUMPLE")=4,AJ71="SI"),900,(IF(AND(COUNTIF(AG71:AG74,"CUMPLE")=3,AJ71="SI"),800,IF(AND(COUNTIF(AG71:AG74,"CUMPLE")=2,AJ71="SI"),700,0))))</f>
        <v>0</v>
      </c>
      <c r="AL71" s="978" t="s">
        <v>192</v>
      </c>
      <c r="AM71" s="975">
        <f>IF(AND(COUNTIF(AH71:AH74,"CUMPLE")=4,AL71="SI"),900,(IF(AND(COUNTIF(AH71:AH74,"CUMPLE")=3,AL71="SI"),800,IF(AND(COUNTIF(AH71:AH74,"CUMPLE")=2,AL71="SI"),700,0))))</f>
        <v>0</v>
      </c>
      <c r="AN71" s="978" t="s">
        <v>192</v>
      </c>
      <c r="AO71" s="975">
        <f>IF(AND(COUNTIF(AI71:AI74,"CUMPLE")=4,AN71="SI"),900,(IF(AND(COUNTIF(AI71:AI74,"CUMPLE")=3,AN71="SI"),800,IF(AND(COUNTIF(AI71:AI74,"CUMPLE")=2,AN71="SI"),700,0))))</f>
        <v>0</v>
      </c>
      <c r="AP71" s="566"/>
      <c r="AQ71" s="300"/>
    </row>
    <row r="72" spans="1:43" s="280" customFormat="1" ht="36">
      <c r="A72" s="982"/>
      <c r="B72" s="13" t="s">
        <v>400</v>
      </c>
      <c r="C72" s="14">
        <v>14</v>
      </c>
      <c r="D72" s="14" t="str">
        <f>+IFERROR(INDEX(DESEMPATE!$D$3:$D$80,MATCH('EXP ESPEC.'!B72,DESEMPATE!$C$3:$C$80,0)),"")</f>
        <v>JASEN CONSULTORES S.A.S</v>
      </c>
      <c r="E72" s="364" t="s">
        <v>20</v>
      </c>
      <c r="F72" s="364" t="s">
        <v>20</v>
      </c>
      <c r="G72" s="364" t="s">
        <v>20</v>
      </c>
      <c r="H72" s="24" t="s">
        <v>403</v>
      </c>
      <c r="I72" s="24" t="s">
        <v>201</v>
      </c>
      <c r="J72" s="24" t="s">
        <v>404</v>
      </c>
      <c r="K72" s="473" t="s">
        <v>405</v>
      </c>
      <c r="L72" s="24" t="s">
        <v>20</v>
      </c>
      <c r="M72" s="24" t="s">
        <v>20</v>
      </c>
      <c r="N72" s="805" t="s">
        <v>192</v>
      </c>
      <c r="O72" s="805" t="s">
        <v>192</v>
      </c>
      <c r="P72" s="24" t="str">
        <f t="shared" si="11"/>
        <v>SI</v>
      </c>
      <c r="Q72" s="970"/>
      <c r="R72" s="25">
        <v>0.7</v>
      </c>
      <c r="S72" s="328">
        <v>40961</v>
      </c>
      <c r="T72" s="328">
        <v>41273</v>
      </c>
      <c r="U72" s="19">
        <f t="shared" si="21"/>
        <v>2012</v>
      </c>
      <c r="V72" s="20">
        <f>+IFERROR(INDEX(PARAMETROS!$B$53:$B$79,MATCH(U72,PARAMETROS!$A$53:$A$79,0)),"")</f>
        <v>566700</v>
      </c>
      <c r="W72" s="482">
        <v>767577527.39999998</v>
      </c>
      <c r="X72" s="20" t="s">
        <v>204</v>
      </c>
      <c r="Y72" s="13" t="str">
        <f>IF(X72="","",IF(X72="COP","N/A",IF(X72="EUR",VLOOKUP(T72,'SH EURO'!$A$6:$B$6338,2,FALSE),"REVISAR")))</f>
        <v>N/A</v>
      </c>
      <c r="Z72" s="22" t="str">
        <f t="shared" si="12"/>
        <v>N/A</v>
      </c>
      <c r="AA72" s="23">
        <f>IF(X72="","",IF(X72="COP",1,IF(Y72&lt;&gt;"N/A",VLOOKUP(T72,'SH TRM'!$A$9:$B$8912,2,FALSE),"REVISAR")))</f>
        <v>1</v>
      </c>
      <c r="AB72" s="696">
        <f t="shared" si="13"/>
        <v>767577527.39999998</v>
      </c>
      <c r="AC72" s="12">
        <f t="shared" si="14"/>
        <v>1354.4689031233456</v>
      </c>
      <c r="AD72" s="12">
        <f t="shared" si="15"/>
        <v>948.12823218634185</v>
      </c>
      <c r="AE72" s="12">
        <f t="shared" si="16"/>
        <v>948.12823218634185</v>
      </c>
      <c r="AF72" s="12">
        <f t="shared" si="17"/>
        <v>948.12823218634185</v>
      </c>
      <c r="AG72" s="638" t="str">
        <f t="shared" si="18"/>
        <v>CUMPLE</v>
      </c>
      <c r="AH72" s="638" t="str">
        <f t="shared" si="19"/>
        <v>CUMPLE</v>
      </c>
      <c r="AI72" s="638" t="str">
        <f t="shared" si="20"/>
        <v>CUMPLE</v>
      </c>
      <c r="AJ72" s="979"/>
      <c r="AK72" s="976"/>
      <c r="AL72" s="979"/>
      <c r="AM72" s="976"/>
      <c r="AN72" s="979"/>
      <c r="AO72" s="976"/>
      <c r="AP72" s="297"/>
      <c r="AQ72" s="300"/>
    </row>
    <row r="73" spans="1:43" s="280" customFormat="1" ht="36">
      <c r="A73" s="982"/>
      <c r="B73" s="13" t="s">
        <v>400</v>
      </c>
      <c r="C73" s="14">
        <v>21</v>
      </c>
      <c r="D73" s="14" t="str">
        <f>+IFERROR(INDEX(DESEMPATE!$D$3:$D$80,MATCH('EXP ESPEC.'!B73,DESEMPATE!$C$3:$C$80,0)),"")</f>
        <v>JASEN CONSULTORES S.A.S</v>
      </c>
      <c r="E73" s="364" t="s">
        <v>20</v>
      </c>
      <c r="F73" s="364" t="s">
        <v>20</v>
      </c>
      <c r="G73" s="364" t="s">
        <v>20</v>
      </c>
      <c r="H73" s="24" t="s">
        <v>215</v>
      </c>
      <c r="I73" s="24" t="s">
        <v>201</v>
      </c>
      <c r="J73" s="24" t="s">
        <v>406</v>
      </c>
      <c r="K73" s="473" t="s">
        <v>407</v>
      </c>
      <c r="L73" s="24" t="s">
        <v>20</v>
      </c>
      <c r="M73" s="24" t="s">
        <v>20</v>
      </c>
      <c r="N73" s="805" t="s">
        <v>192</v>
      </c>
      <c r="O73" s="805" t="s">
        <v>192</v>
      </c>
      <c r="P73" s="24" t="str">
        <f t="shared" si="11"/>
        <v>SI</v>
      </c>
      <c r="Q73" s="970"/>
      <c r="R73" s="25">
        <v>0.2</v>
      </c>
      <c r="S73" s="328">
        <v>41254</v>
      </c>
      <c r="T73" s="328">
        <v>42035</v>
      </c>
      <c r="U73" s="19">
        <f t="shared" si="21"/>
        <v>2015</v>
      </c>
      <c r="V73" s="20">
        <f>+IFERROR(INDEX(PARAMETROS!$B$53:$B$79,MATCH(U73,PARAMETROS!$A$53:$A$79,0)),"")</f>
        <v>644350</v>
      </c>
      <c r="W73" s="482">
        <v>2160762157</v>
      </c>
      <c r="X73" s="20" t="s">
        <v>204</v>
      </c>
      <c r="Y73" s="13" t="str">
        <f>IF(X73="","",IF(X73="COP","N/A",IF(X73="EUR",VLOOKUP(T73,'SH EURO'!$A$6:$B$6338,2,FALSE),"REVISAR")))</f>
        <v>N/A</v>
      </c>
      <c r="Z73" s="22" t="str">
        <f t="shared" si="12"/>
        <v>N/A</v>
      </c>
      <c r="AA73" s="23">
        <f>IF(X73="","",IF(X73="COP",1,IF(Y73&lt;&gt;"N/A",VLOOKUP(T73,'SH TRM'!$A$9:$B$8912,2,FALSE),"REVISAR")))</f>
        <v>1</v>
      </c>
      <c r="AB73" s="696">
        <f t="shared" si="13"/>
        <v>2160762157</v>
      </c>
      <c r="AC73" s="12">
        <f t="shared" si="14"/>
        <v>3353.3982416388608</v>
      </c>
      <c r="AD73" s="12">
        <f t="shared" si="15"/>
        <v>670.67964832777216</v>
      </c>
      <c r="AE73" s="12">
        <f t="shared" si="16"/>
        <v>670.67964832777216</v>
      </c>
      <c r="AF73" s="12">
        <f t="shared" si="17"/>
        <v>670.67964832777216</v>
      </c>
      <c r="AG73" s="638" t="str">
        <f t="shared" si="18"/>
        <v>CUMPLE</v>
      </c>
      <c r="AH73" s="638" t="str">
        <f t="shared" si="19"/>
        <v>CUMPLE</v>
      </c>
      <c r="AI73" s="638" t="str">
        <f t="shared" si="20"/>
        <v>CUMPLE</v>
      </c>
      <c r="AJ73" s="979"/>
      <c r="AK73" s="976"/>
      <c r="AL73" s="979"/>
      <c r="AM73" s="976"/>
      <c r="AN73" s="979"/>
      <c r="AO73" s="976"/>
      <c r="AP73" s="297"/>
      <c r="AQ73" s="300"/>
    </row>
    <row r="74" spans="1:43" s="417" customFormat="1" ht="100.5" thickBot="1">
      <c r="A74" s="983"/>
      <c r="B74" s="61" t="s">
        <v>408</v>
      </c>
      <c r="C74" s="76">
        <v>28</v>
      </c>
      <c r="D74" s="76" t="str">
        <f>+IFERROR(INDEX(DESEMPATE!$D$3:$D$80,MATCH('EXP ESPEC.'!B74,DESEMPATE!$C$3:$C$80,0)),"")</f>
        <v>INGEPROYECT LTDA</v>
      </c>
      <c r="E74" s="365" t="s">
        <v>20</v>
      </c>
      <c r="F74" s="365" t="s">
        <v>20</v>
      </c>
      <c r="G74" s="365" t="s">
        <v>20</v>
      </c>
      <c r="H74" s="170" t="s">
        <v>409</v>
      </c>
      <c r="I74" s="170" t="s">
        <v>201</v>
      </c>
      <c r="J74" s="170" t="s">
        <v>410</v>
      </c>
      <c r="K74" s="476" t="s">
        <v>411</v>
      </c>
      <c r="L74" s="765" t="s">
        <v>192</v>
      </c>
      <c r="M74" s="170" t="s">
        <v>20</v>
      </c>
      <c r="N74" s="685" t="s">
        <v>20</v>
      </c>
      <c r="O74" s="685" t="s">
        <v>20</v>
      </c>
      <c r="P74" s="170" t="str">
        <f t="shared" si="11"/>
        <v>SI</v>
      </c>
      <c r="Q74" s="971"/>
      <c r="R74" s="75">
        <v>0.05</v>
      </c>
      <c r="S74" s="371">
        <v>40954</v>
      </c>
      <c r="T74" s="676">
        <v>42471</v>
      </c>
      <c r="U74" s="65">
        <f t="shared" si="21"/>
        <v>2016</v>
      </c>
      <c r="V74" s="66">
        <f>+IFERROR(INDEX(PARAMETROS!$B$53:$B$79,MATCH(U74,PARAMETROS!$A$53:$A$79,0)),"")</f>
        <v>689455</v>
      </c>
      <c r="W74" s="682">
        <v>6977164104</v>
      </c>
      <c r="X74" s="66" t="s">
        <v>204</v>
      </c>
      <c r="Y74" s="61" t="str">
        <f>IF(X74="","",IF(X74="COP","N/A",IF(X74="EUR",VLOOKUP(T74,'SH EURO'!$A$6:$B$6338,2,FALSE),"REVISAR")))</f>
        <v>N/A</v>
      </c>
      <c r="Z74" s="68" t="str">
        <f t="shared" si="12"/>
        <v>N/A</v>
      </c>
      <c r="AA74" s="69">
        <f>IF(X74="","",IF(X74="COP",1,IF(Y74&lt;&gt;"N/A",VLOOKUP(T74,'SH TRM'!$A$9:$B$8912,2,FALSE),"REVISAR")))</f>
        <v>1</v>
      </c>
      <c r="AB74" s="697">
        <f t="shared" si="13"/>
        <v>6977164104</v>
      </c>
      <c r="AC74" s="70">
        <f t="shared" si="14"/>
        <v>10119.825230073029</v>
      </c>
      <c r="AD74" s="70" t="str">
        <f t="shared" si="15"/>
        <v/>
      </c>
      <c r="AE74" s="70" t="str">
        <f t="shared" si="16"/>
        <v/>
      </c>
      <c r="AF74" s="70" t="str">
        <f t="shared" si="17"/>
        <v/>
      </c>
      <c r="AG74" s="640" t="str">
        <f t="shared" si="18"/>
        <v/>
      </c>
      <c r="AH74" s="640" t="str">
        <f t="shared" si="19"/>
        <v/>
      </c>
      <c r="AI74" s="640" t="str">
        <f t="shared" si="20"/>
        <v/>
      </c>
      <c r="AJ74" s="980"/>
      <c r="AK74" s="977"/>
      <c r="AL74" s="980"/>
      <c r="AM74" s="977"/>
      <c r="AN74" s="980"/>
      <c r="AO74" s="977"/>
      <c r="AP74" s="690" t="s">
        <v>574</v>
      </c>
      <c r="AQ74" s="416"/>
    </row>
    <row r="75" spans="1:43" s="280" customFormat="1" ht="48">
      <c r="A75" s="981" t="s">
        <v>41</v>
      </c>
      <c r="B75" s="40" t="s">
        <v>412</v>
      </c>
      <c r="C75" s="532">
        <v>6</v>
      </c>
      <c r="D75" s="561" t="str">
        <f>+IFERROR(INDEX(DESEMPATE!$D$3:$D$80,MATCH('EXP ESPEC.'!B75,DESEMPATE!$C$3:$C$80,0)),"")</f>
        <v>MAB INGENIERÍA DE VALOR S.A.</v>
      </c>
      <c r="E75" s="366" t="s">
        <v>20</v>
      </c>
      <c r="F75" s="366" t="s">
        <v>20</v>
      </c>
      <c r="G75" s="366" t="s">
        <v>20</v>
      </c>
      <c r="H75" s="173" t="s">
        <v>290</v>
      </c>
      <c r="I75" s="173" t="s">
        <v>201</v>
      </c>
      <c r="J75" s="173" t="s">
        <v>413</v>
      </c>
      <c r="K75" s="472" t="s">
        <v>414</v>
      </c>
      <c r="L75" s="173" t="s">
        <v>20</v>
      </c>
      <c r="M75" s="173" t="s">
        <v>20</v>
      </c>
      <c r="N75" s="805" t="s">
        <v>192</v>
      </c>
      <c r="O75" s="805" t="s">
        <v>192</v>
      </c>
      <c r="P75" s="585" t="str">
        <f t="shared" si="11"/>
        <v>SI</v>
      </c>
      <c r="Q75" s="969" t="s">
        <v>192</v>
      </c>
      <c r="R75" s="52">
        <v>0.7</v>
      </c>
      <c r="S75" s="370">
        <v>39615</v>
      </c>
      <c r="T75" s="370">
        <v>41502</v>
      </c>
      <c r="U75" s="73">
        <f t="shared" si="21"/>
        <v>2013</v>
      </c>
      <c r="V75" s="503">
        <f>+IFERROR(INDEX(PARAMETROS!$B$53:$B$79,MATCH(U75,PARAMETROS!$A$53:$A$79,0)),"")</f>
        <v>589500</v>
      </c>
      <c r="W75" s="602">
        <v>28736581560</v>
      </c>
      <c r="X75" s="56" t="s">
        <v>204</v>
      </c>
      <c r="Y75" s="40" t="str">
        <f>IF(X75="","",IF(X75="COP","N/A",IF(X75="EUR",VLOOKUP(T75,'SH EURO'!$A$6:$B$6338,2,FALSE),"REVISAR")))</f>
        <v>N/A</v>
      </c>
      <c r="Z75" s="45" t="str">
        <f t="shared" si="12"/>
        <v>N/A</v>
      </c>
      <c r="AA75" s="46">
        <f>IF(X75="","",IF(X75="COP",1,IF(Y75&lt;&gt;"N/A",VLOOKUP(T75,'SH TRM'!$A$9:$B$8912,2,FALSE),"REVISAR")))</f>
        <v>1</v>
      </c>
      <c r="AB75" s="698">
        <f t="shared" si="13"/>
        <v>28736581560</v>
      </c>
      <c r="AC75" s="47">
        <f t="shared" si="14"/>
        <v>48747.381781170487</v>
      </c>
      <c r="AD75" s="47">
        <f t="shared" si="15"/>
        <v>34123.167246819336</v>
      </c>
      <c r="AE75" s="47">
        <f t="shared" si="16"/>
        <v>34123.167246819336</v>
      </c>
      <c r="AF75" s="47">
        <f t="shared" si="17"/>
        <v>34123.167246819336</v>
      </c>
      <c r="AG75" s="646" t="str">
        <f t="shared" si="18"/>
        <v>CUMPLE</v>
      </c>
      <c r="AH75" s="646" t="str">
        <f t="shared" si="19"/>
        <v>CUMPLE</v>
      </c>
      <c r="AI75" s="646" t="str">
        <f t="shared" si="20"/>
        <v>CUMPLE</v>
      </c>
      <c r="AJ75" s="975" t="str">
        <f>IF(AND(COUNTIF(M75:M78,"SI")&gt;=1,COUNTIF(N75:N78,"SI")&gt;=1,COUNTIF(O75:O78,"SI")&gt;=1,COUNTIF(Q75:Q78,"SI")&lt;=1),"SI","NO")</f>
        <v>SI</v>
      </c>
      <c r="AK75" s="975">
        <f>IF(AND(COUNTIF(AG75:AG78,"CUMPLE")=4,AJ75="SI"),900,(IF(AND(COUNTIF(AG75:AG78,"CUMPLE")=3,AJ75="SI"),800,IF(AND(COUNTIF(AG75:AG78,"CUMPLE")=2,AJ75="SI"),700,0))))</f>
        <v>900</v>
      </c>
      <c r="AL75" s="975" t="str">
        <f>IF(AND(COUNTIF(M75:M78,"SI")&gt;=1,COUNTIF(N75:N78,"SI")&gt;=1,COUNTIF(O75:O78,"SI")&gt;=1,COUNTIF(Q75:Q78,"SI")&lt;=1),"SI","NO")</f>
        <v>SI</v>
      </c>
      <c r="AM75" s="975">
        <f>IF(AND(COUNTIF(AH75:AH78,"CUMPLE")=4,AL75="SI"),900,(IF(AND(COUNTIF(AH75:AH78,"CUMPLE")=3,AL75="SI"),800,IF(AND(COUNTIF(AH75:AH78,"CUMPLE")=2,AL75="SI"),700,0))))</f>
        <v>900</v>
      </c>
      <c r="AN75" s="975" t="str">
        <f>IF(AND(COUNTIF(M75:M78,"SI")&gt;=1,COUNTIF(N75:N78,"SI")&gt;=1,COUNTIF(O75:O78,"SI")&gt;=1,COUNTIF(Q75:Q78,"SI")&lt;=1),"SI","NO")</f>
        <v>SI</v>
      </c>
      <c r="AO75" s="975">
        <f>IF(AND(COUNTIF(AI75:AI78,"CUMPLE")=4,AN75="SI"),900,(IF(AND(COUNTIF(AI75:AI78,"CUMPLE")=3,AN75="SI"),800,IF(AND(COUNTIF(AI75:AI78,"CUMPLE")=2,AN75="SI"),700,0))))</f>
        <v>900</v>
      </c>
      <c r="AP75" s="566"/>
      <c r="AQ75" s="300"/>
    </row>
    <row r="76" spans="1:43" s="280" customFormat="1" ht="72">
      <c r="A76" s="982"/>
      <c r="B76" s="13" t="s">
        <v>412</v>
      </c>
      <c r="C76" s="14">
        <v>80</v>
      </c>
      <c r="D76" s="14" t="str">
        <f>+IFERROR(INDEX(DESEMPATE!$D$3:$D$80,MATCH('EXP ESPEC.'!B76,DESEMPATE!$C$3:$C$80,0)),"")</f>
        <v>MAB INGENIERÍA DE VALOR S.A.</v>
      </c>
      <c r="E76" s="364" t="s">
        <v>20</v>
      </c>
      <c r="F76" s="364" t="s">
        <v>20</v>
      </c>
      <c r="G76" s="364" t="s">
        <v>20</v>
      </c>
      <c r="H76" s="24" t="s">
        <v>575</v>
      </c>
      <c r="I76" s="24" t="s">
        <v>201</v>
      </c>
      <c r="J76" s="24" t="s">
        <v>576</v>
      </c>
      <c r="K76" s="473" t="s">
        <v>577</v>
      </c>
      <c r="L76" s="24" t="s">
        <v>20</v>
      </c>
      <c r="M76" s="173" t="s">
        <v>20</v>
      </c>
      <c r="N76" s="805" t="s">
        <v>192</v>
      </c>
      <c r="O76" s="173" t="s">
        <v>20</v>
      </c>
      <c r="P76" s="24" t="str">
        <f t="shared" si="11"/>
        <v>SI</v>
      </c>
      <c r="Q76" s="970"/>
      <c r="R76" s="25">
        <v>0.4</v>
      </c>
      <c r="S76" s="328">
        <v>40567</v>
      </c>
      <c r="T76" s="328">
        <v>42465</v>
      </c>
      <c r="U76" s="19">
        <f t="shared" si="21"/>
        <v>2016</v>
      </c>
      <c r="V76" s="20">
        <f>+IFERROR(INDEX(PARAMETROS!$B$53:$B$79,MATCH(U76,PARAMETROS!$A$53:$A$79,0)),"")</f>
        <v>689455</v>
      </c>
      <c r="W76" s="482">
        <v>44958424288</v>
      </c>
      <c r="X76" s="20" t="s">
        <v>204</v>
      </c>
      <c r="Y76" s="13" t="str">
        <f>IF(X76="","",IF(X76="COP","N/A",IF(X76="EUR",VLOOKUP(T76,'SH EURO'!$A$6:$B$6338,2,FALSE),"REVISAR")))</f>
        <v>N/A</v>
      </c>
      <c r="Z76" s="22" t="str">
        <f t="shared" si="12"/>
        <v>N/A</v>
      </c>
      <c r="AA76" s="23">
        <f>IF(X76="","",IF(X76="COP",1,IF(Y76&lt;&gt;"N/A",VLOOKUP(T76,'SH TRM'!$A$9:$B$8912,2,FALSE),"REVISAR")))</f>
        <v>1</v>
      </c>
      <c r="AB76" s="696">
        <f t="shared" si="13"/>
        <v>44958424288</v>
      </c>
      <c r="AC76" s="12">
        <f t="shared" si="14"/>
        <v>65208.642025948029</v>
      </c>
      <c r="AD76" s="12">
        <f t="shared" si="15"/>
        <v>26083.456810379212</v>
      </c>
      <c r="AE76" s="12">
        <f t="shared" si="16"/>
        <v>26083.456810379212</v>
      </c>
      <c r="AF76" s="12">
        <f t="shared" si="17"/>
        <v>26083.456810379212</v>
      </c>
      <c r="AG76" s="638" t="str">
        <f t="shared" si="18"/>
        <v>CUMPLE</v>
      </c>
      <c r="AH76" s="638" t="str">
        <f t="shared" si="19"/>
        <v>CUMPLE</v>
      </c>
      <c r="AI76" s="638" t="str">
        <f t="shared" si="20"/>
        <v>CUMPLE</v>
      </c>
      <c r="AJ76" s="976"/>
      <c r="AK76" s="976"/>
      <c r="AL76" s="976"/>
      <c r="AM76" s="976"/>
      <c r="AN76" s="976"/>
      <c r="AO76" s="976"/>
      <c r="AP76" s="297"/>
      <c r="AQ76" s="300"/>
    </row>
    <row r="77" spans="1:43" s="280" customFormat="1" ht="36">
      <c r="A77" s="982"/>
      <c r="B77" s="13" t="s">
        <v>412</v>
      </c>
      <c r="C77" s="14">
        <v>93</v>
      </c>
      <c r="D77" s="14" t="str">
        <f>+IFERROR(INDEX(DESEMPATE!$D$3:$D$80,MATCH('EXP ESPEC.'!B77,DESEMPATE!$C$3:$C$80,0)),"")</f>
        <v>MAB INGENIERÍA DE VALOR S.A.</v>
      </c>
      <c r="E77" s="364" t="s">
        <v>20</v>
      </c>
      <c r="F77" s="364" t="s">
        <v>20</v>
      </c>
      <c r="G77" s="364" t="s">
        <v>20</v>
      </c>
      <c r="H77" s="24" t="s">
        <v>215</v>
      </c>
      <c r="I77" s="24" t="s">
        <v>201</v>
      </c>
      <c r="J77" s="24" t="s">
        <v>415</v>
      </c>
      <c r="K77" s="473" t="s">
        <v>416</v>
      </c>
      <c r="L77" s="24" t="s">
        <v>20</v>
      </c>
      <c r="M77" s="173" t="s">
        <v>20</v>
      </c>
      <c r="N77" s="805" t="s">
        <v>192</v>
      </c>
      <c r="O77" s="805" t="s">
        <v>192</v>
      </c>
      <c r="P77" s="24" t="str">
        <f t="shared" si="11"/>
        <v>SI</v>
      </c>
      <c r="Q77" s="970"/>
      <c r="R77" s="25">
        <v>0.55000000000000004</v>
      </c>
      <c r="S77" s="18">
        <v>39856</v>
      </c>
      <c r="T77" s="677">
        <v>40979</v>
      </c>
      <c r="U77" s="19">
        <f t="shared" si="21"/>
        <v>2012</v>
      </c>
      <c r="V77" s="20">
        <f>+IFERROR(INDEX(PARAMETROS!$B$53:$B$79,MATCH(U77,PARAMETROS!$A$53:$A$79,0)),"")</f>
        <v>566700</v>
      </c>
      <c r="W77" s="688">
        <v>3720919329.1999998</v>
      </c>
      <c r="X77" s="21" t="s">
        <v>204</v>
      </c>
      <c r="Y77" s="13" t="str">
        <f>IF(X77="","",IF(X77="COP","N/A",IF(X77="EUR",VLOOKUP(T77,'SH EURO'!$A$6:$B$6338,2,FALSE),"REVISAR")))</f>
        <v>N/A</v>
      </c>
      <c r="Z77" s="22" t="str">
        <f t="shared" si="12"/>
        <v>N/A</v>
      </c>
      <c r="AA77" s="23">
        <f>IF(X77="","",IF(X77="COP",1,IF(Y77&lt;&gt;"N/A",VLOOKUP(T77,'SH TRM'!$A$9:$B$8912,2,FALSE),"REVISAR")))</f>
        <v>1</v>
      </c>
      <c r="AB77" s="696">
        <f t="shared" si="13"/>
        <v>3720919329.1999998</v>
      </c>
      <c r="AC77" s="12">
        <f t="shared" si="14"/>
        <v>6565.9419961178755</v>
      </c>
      <c r="AD77" s="12">
        <f t="shared" si="15"/>
        <v>3611.2680978648318</v>
      </c>
      <c r="AE77" s="12">
        <f t="shared" si="16"/>
        <v>3611.2680978648318</v>
      </c>
      <c r="AF77" s="12">
        <f t="shared" si="17"/>
        <v>3611.2680978648318</v>
      </c>
      <c r="AG77" s="638" t="str">
        <f t="shared" si="18"/>
        <v>CUMPLE</v>
      </c>
      <c r="AH77" s="638" t="str">
        <f t="shared" si="19"/>
        <v>CUMPLE</v>
      </c>
      <c r="AI77" s="638" t="str">
        <f t="shared" si="20"/>
        <v>CUMPLE</v>
      </c>
      <c r="AJ77" s="976"/>
      <c r="AK77" s="976"/>
      <c r="AL77" s="976"/>
      <c r="AM77" s="976"/>
      <c r="AN77" s="976"/>
      <c r="AO77" s="976"/>
      <c r="AP77" s="297"/>
      <c r="AQ77" s="300"/>
    </row>
    <row r="78" spans="1:43" s="417" customFormat="1" ht="57.75" thickBot="1">
      <c r="A78" s="983"/>
      <c r="B78" s="61" t="s">
        <v>420</v>
      </c>
      <c r="C78" s="76">
        <v>117</v>
      </c>
      <c r="D78" s="76" t="str">
        <f>+IFERROR(INDEX(DESEMPATE!$D$3:$D$80,MATCH('EXP ESPEC.'!B78,DESEMPATE!$C$3:$C$80,0)),"")</f>
        <v>DC PORT S.A.S.</v>
      </c>
      <c r="E78" s="365" t="s">
        <v>20</v>
      </c>
      <c r="F78" s="365" t="s">
        <v>20</v>
      </c>
      <c r="G78" s="365" t="s">
        <v>20</v>
      </c>
      <c r="H78" s="170" t="s">
        <v>421</v>
      </c>
      <c r="I78" s="170" t="s">
        <v>201</v>
      </c>
      <c r="J78" s="170"/>
      <c r="K78" s="476" t="s">
        <v>422</v>
      </c>
      <c r="L78" s="170" t="s">
        <v>20</v>
      </c>
      <c r="M78" s="573" t="s">
        <v>20</v>
      </c>
      <c r="N78" s="573" t="s">
        <v>20</v>
      </c>
      <c r="O78" s="765" t="s">
        <v>192</v>
      </c>
      <c r="P78" s="170" t="str">
        <f t="shared" si="11"/>
        <v>SI</v>
      </c>
      <c r="Q78" s="971"/>
      <c r="R78" s="75">
        <v>1</v>
      </c>
      <c r="S78" s="371">
        <v>41359</v>
      </c>
      <c r="T78" s="64">
        <v>41698</v>
      </c>
      <c r="U78" s="65">
        <f t="shared" si="21"/>
        <v>2014</v>
      </c>
      <c r="V78" s="66">
        <f>+IFERROR(INDEX(PARAMETROS!$B$53:$B$79,MATCH(U78,PARAMETROS!$A$53:$A$79,0)),"")</f>
        <v>616000</v>
      </c>
      <c r="W78" s="689">
        <v>611878890</v>
      </c>
      <c r="X78" s="66" t="s">
        <v>204</v>
      </c>
      <c r="Y78" s="61" t="str">
        <f>IF(X78="","",IF(X78="COP","N/A",IF(X78="EUR",VLOOKUP(T78,'SH EURO'!$A$6:$B$6338,2,FALSE),"REVISAR")))</f>
        <v>N/A</v>
      </c>
      <c r="Z78" s="68" t="str">
        <f t="shared" si="12"/>
        <v>N/A</v>
      </c>
      <c r="AA78" s="69">
        <f>IF(X78="","",IF(X78="COP",1,IF(Y78&lt;&gt;"N/A",VLOOKUP(T78,'SH TRM'!$A$9:$B$8912,2,FALSE),"REVISAR")))</f>
        <v>1</v>
      </c>
      <c r="AB78" s="697">
        <f t="shared" si="13"/>
        <v>611878890</v>
      </c>
      <c r="AC78" s="70">
        <f t="shared" si="14"/>
        <v>993.30988636363634</v>
      </c>
      <c r="AD78" s="70">
        <f t="shared" si="15"/>
        <v>993.30988636363634</v>
      </c>
      <c r="AE78" s="70">
        <f t="shared" si="16"/>
        <v>993.30988636363634</v>
      </c>
      <c r="AF78" s="70">
        <f t="shared" si="17"/>
        <v>993.30988636363634</v>
      </c>
      <c r="AG78" s="640" t="str">
        <f t="shared" si="18"/>
        <v>CUMPLE</v>
      </c>
      <c r="AH78" s="640" t="str">
        <f t="shared" si="19"/>
        <v>CUMPLE</v>
      </c>
      <c r="AI78" s="640" t="str">
        <f t="shared" si="20"/>
        <v>CUMPLE</v>
      </c>
      <c r="AJ78" s="977"/>
      <c r="AK78" s="977"/>
      <c r="AL78" s="977"/>
      <c r="AM78" s="977"/>
      <c r="AN78" s="977"/>
      <c r="AO78" s="977"/>
      <c r="AP78" s="296"/>
      <c r="AQ78" s="416"/>
    </row>
    <row r="79" spans="1:43" s="280" customFormat="1" ht="57" customHeight="1">
      <c r="A79" s="981" t="s">
        <v>42</v>
      </c>
      <c r="B79" s="40" t="s">
        <v>423</v>
      </c>
      <c r="C79" s="532">
        <v>3</v>
      </c>
      <c r="D79" s="561" t="str">
        <f>+IFERROR(INDEX(DESEMPATE!$D$3:$D$80,MATCH('EXP ESPEC.'!B79,DESEMPATE!$C$3:$C$80,0)),"")</f>
        <v>PROES CONSULTORES S.A. SUCURSAL COLOMBIA</v>
      </c>
      <c r="E79" s="366" t="s">
        <v>20</v>
      </c>
      <c r="F79" s="366" t="s">
        <v>20</v>
      </c>
      <c r="G79" s="366" t="s">
        <v>20</v>
      </c>
      <c r="H79" s="173" t="s">
        <v>421</v>
      </c>
      <c r="I79" s="173" t="s">
        <v>201</v>
      </c>
      <c r="J79" s="173"/>
      <c r="K79" s="472" t="s">
        <v>424</v>
      </c>
      <c r="L79" s="173" t="s">
        <v>20</v>
      </c>
      <c r="M79" s="585" t="s">
        <v>20</v>
      </c>
      <c r="N79" s="585" t="s">
        <v>20</v>
      </c>
      <c r="O79" s="805" t="s">
        <v>192</v>
      </c>
      <c r="P79" s="585" t="str">
        <f t="shared" si="11"/>
        <v>SI</v>
      </c>
      <c r="Q79" s="969" t="s">
        <v>192</v>
      </c>
      <c r="R79" s="52">
        <v>1</v>
      </c>
      <c r="S79" s="370">
        <v>39673</v>
      </c>
      <c r="T79" s="370">
        <v>40678</v>
      </c>
      <c r="U79" s="73">
        <f t="shared" si="21"/>
        <v>2011</v>
      </c>
      <c r="V79" s="503">
        <f>+IFERROR(INDEX(PARAMETROS!$B$53:$B$79,MATCH(U79,PARAMETROS!$A$53:$A$79,0)),"")</f>
        <v>535600</v>
      </c>
      <c r="W79" s="602">
        <v>3323000</v>
      </c>
      <c r="X79" s="56" t="s">
        <v>324</v>
      </c>
      <c r="Y79" s="40">
        <v>1</v>
      </c>
      <c r="Z79" s="45">
        <f t="shared" si="12"/>
        <v>3323000</v>
      </c>
      <c r="AA79" s="46">
        <f>IF(X79="","",IF(X79="COP",1,IF(Y79&lt;&gt;"N/A",VLOOKUP(T79,'SH TRM'!$A$9:$B$8912,2,FALSE),"REVISAR")))</f>
        <v>1805.37</v>
      </c>
      <c r="AB79" s="698">
        <f t="shared" si="13"/>
        <v>5999244510</v>
      </c>
      <c r="AC79" s="47">
        <f t="shared" si="14"/>
        <v>11200.97929424944</v>
      </c>
      <c r="AD79" s="47">
        <f t="shared" si="15"/>
        <v>11200.97929424944</v>
      </c>
      <c r="AE79" s="47">
        <f t="shared" si="16"/>
        <v>11200.97929424944</v>
      </c>
      <c r="AF79" s="47">
        <f t="shared" si="17"/>
        <v>11200.97929424944</v>
      </c>
      <c r="AG79" s="646" t="str">
        <f t="shared" si="18"/>
        <v>CUMPLE</v>
      </c>
      <c r="AH79" s="646" t="str">
        <f t="shared" si="19"/>
        <v>CUMPLE</v>
      </c>
      <c r="AI79" s="646" t="str">
        <f t="shared" si="20"/>
        <v>CUMPLE</v>
      </c>
      <c r="AJ79" s="975" t="str">
        <f>IF(AND(COUNTIF(M79:M82,"SI")&gt;=1,COUNTIF(N79:N82,"SI")&gt;=1,COUNTIF(O79:O82,"SI")&gt;=1,COUNTIF(Q79:Q82,"SI")&lt;=1),"SI","NO")</f>
        <v>SI</v>
      </c>
      <c r="AK79" s="975">
        <f>IF(AND(COUNTIF(AG79:AG82,"CUMPLE")=4,AJ79="SI"),900,(IF(AND(COUNTIF(AG79:AG82,"CUMPLE")=3,AJ79="SI"),800,IF(AND(COUNTIF(AG79:AG82,"CUMPLE")=2,AJ79="SI"),700,0))))</f>
        <v>900</v>
      </c>
      <c r="AL79" s="975" t="str">
        <f>IF(AND(COUNTIF(M79:M82,"SI")&gt;=1,COUNTIF(N79:N82,"SI")&gt;=1,COUNTIF(O79:O82,"SI")&gt;=1,COUNTIF(Q79:Q82,"SI")&lt;=1),"SI","NO")</f>
        <v>SI</v>
      </c>
      <c r="AM79" s="975">
        <f>IF(AND(COUNTIF(AH79:AH82,"CUMPLE")=4,AL79="SI"),900,(IF(AND(COUNTIF(AH79:AH82,"CUMPLE")=3,AL79="SI"),800,IF(AND(COUNTIF(AH79:AH82,"CUMPLE")=2,AL79="SI"),700,0))))</f>
        <v>900</v>
      </c>
      <c r="AN79" s="975" t="str">
        <f>IF(AND(COUNTIF(M79:M82,"SI")&gt;=1,COUNTIF(N79:N82,"SI")&gt;=1,COUNTIF(O79:O82,"SI")&gt;=1,COUNTIF(Q79:Q82,"SI")&lt;=1),"SI","NO")</f>
        <v>SI</v>
      </c>
      <c r="AO79" s="975">
        <f>IF(AND(COUNTIF(AI79:AI82,"CUMPLE")=4,AN79="SI"),900,(IF(AND(COUNTIF(AI79:AI82,"CUMPLE")=3,AN79="SI"),800,IF(AND(COUNTIF(AI79:AI82,"CUMPLE")=2,AN79="SI"),700,0))))</f>
        <v>900</v>
      </c>
      <c r="AP79" s="566"/>
      <c r="AQ79" s="300"/>
    </row>
    <row r="80" spans="1:43" s="280" customFormat="1" ht="48" customHeight="1">
      <c r="A80" s="982"/>
      <c r="B80" s="13" t="s">
        <v>425</v>
      </c>
      <c r="C80" s="14">
        <v>5</v>
      </c>
      <c r="D80" s="14" t="str">
        <f>+IFERROR(INDEX(DESEMPATE!$D$3:$D$80,MATCH('EXP ESPEC.'!B80,DESEMPATE!$C$3:$C$80,0)),"")</f>
        <v>ESTRUCTURADOR COLOMBIA S.A.S.</v>
      </c>
      <c r="E80" s="364" t="s">
        <v>20</v>
      </c>
      <c r="F80" s="364" t="s">
        <v>20</v>
      </c>
      <c r="G80" s="364" t="s">
        <v>20</v>
      </c>
      <c r="H80" s="24" t="s">
        <v>426</v>
      </c>
      <c r="I80" s="24" t="s">
        <v>201</v>
      </c>
      <c r="J80" s="24" t="s">
        <v>427</v>
      </c>
      <c r="K80" s="473" t="s">
        <v>428</v>
      </c>
      <c r="L80" s="24" t="s">
        <v>20</v>
      </c>
      <c r="M80" s="24" t="s">
        <v>20</v>
      </c>
      <c r="N80" s="24" t="s">
        <v>20</v>
      </c>
      <c r="O80" s="805" t="s">
        <v>192</v>
      </c>
      <c r="P80" s="24" t="str">
        <f t="shared" si="11"/>
        <v>SI</v>
      </c>
      <c r="Q80" s="970"/>
      <c r="R80" s="25">
        <v>0.5</v>
      </c>
      <c r="S80" s="328">
        <v>41533</v>
      </c>
      <c r="T80" s="328">
        <v>42369</v>
      </c>
      <c r="U80" s="19">
        <f t="shared" si="21"/>
        <v>2015</v>
      </c>
      <c r="V80" s="20">
        <f>+IFERROR(INDEX(PARAMETROS!$B$53:$B$79,MATCH(U80,PARAMETROS!$A$53:$A$79,0)),"")</f>
        <v>644350</v>
      </c>
      <c r="W80" s="482">
        <v>3374227837</v>
      </c>
      <c r="X80" s="20" t="s">
        <v>204</v>
      </c>
      <c r="Y80" s="13" t="str">
        <f>IF(X80="","",IF(X80="COP","N/A",IF(X80="EUR",VLOOKUP(T80,'SH EURO'!$A$6:$B$6338,2,FALSE),"REVISAR")))</f>
        <v>N/A</v>
      </c>
      <c r="Z80" s="22" t="str">
        <f t="shared" si="12"/>
        <v>N/A</v>
      </c>
      <c r="AA80" s="23">
        <f>IF(X80="","",IF(X80="COP",1,IF(Y80&lt;&gt;"N/A",VLOOKUP(T80,'SH TRM'!$A$9:$B$8912,2,FALSE),"REVISAR")))</f>
        <v>1</v>
      </c>
      <c r="AB80" s="696">
        <f t="shared" si="13"/>
        <v>3374227837</v>
      </c>
      <c r="AC80" s="12">
        <f t="shared" si="14"/>
        <v>5236.6382199115387</v>
      </c>
      <c r="AD80" s="12">
        <f t="shared" si="15"/>
        <v>2618.3191099557694</v>
      </c>
      <c r="AE80" s="12">
        <f t="shared" si="16"/>
        <v>2618.3191099557694</v>
      </c>
      <c r="AF80" s="12">
        <f t="shared" si="17"/>
        <v>2618.3191099557694</v>
      </c>
      <c r="AG80" s="638" t="str">
        <f t="shared" si="18"/>
        <v>CUMPLE</v>
      </c>
      <c r="AH80" s="638" t="str">
        <f t="shared" si="19"/>
        <v>CUMPLE</v>
      </c>
      <c r="AI80" s="638" t="str">
        <f t="shared" si="20"/>
        <v>CUMPLE</v>
      </c>
      <c r="AJ80" s="976"/>
      <c r="AK80" s="976"/>
      <c r="AL80" s="976"/>
      <c r="AM80" s="976"/>
      <c r="AN80" s="976"/>
      <c r="AO80" s="976"/>
      <c r="AP80" s="297"/>
      <c r="AQ80" s="300"/>
    </row>
    <row r="81" spans="1:43" s="280" customFormat="1" ht="36" customHeight="1">
      <c r="A81" s="982"/>
      <c r="B81" s="13" t="s">
        <v>429</v>
      </c>
      <c r="C81" s="14">
        <v>17</v>
      </c>
      <c r="D81" s="14" t="str">
        <f>+IFERROR(INDEX(DESEMPATE!$D$3:$D$80,MATCH('EXP ESPEC.'!B81,DESEMPATE!$C$3:$C$80,0)),"")</f>
        <v>ECOVÍAS S.A.S.</v>
      </c>
      <c r="E81" s="364" t="s">
        <v>20</v>
      </c>
      <c r="F81" s="364" t="s">
        <v>20</v>
      </c>
      <c r="G81" s="364" t="s">
        <v>20</v>
      </c>
      <c r="H81" s="24" t="s">
        <v>430</v>
      </c>
      <c r="I81" s="24" t="s">
        <v>201</v>
      </c>
      <c r="J81" s="24" t="s">
        <v>431</v>
      </c>
      <c r="K81" s="473" t="s">
        <v>432</v>
      </c>
      <c r="L81" s="24" t="s">
        <v>20</v>
      </c>
      <c r="M81" s="24" t="s">
        <v>20</v>
      </c>
      <c r="N81" s="805" t="s">
        <v>192</v>
      </c>
      <c r="O81" s="24" t="s">
        <v>20</v>
      </c>
      <c r="P81" s="24" t="str">
        <f t="shared" si="11"/>
        <v>SI</v>
      </c>
      <c r="Q81" s="970"/>
      <c r="R81" s="25">
        <v>0.5</v>
      </c>
      <c r="S81" s="328">
        <v>36752</v>
      </c>
      <c r="T81" s="328">
        <v>42429</v>
      </c>
      <c r="U81" s="19">
        <f t="shared" si="21"/>
        <v>2016</v>
      </c>
      <c r="V81" s="20">
        <f>+IFERROR(INDEX(PARAMETROS!$B$53:$B$79,MATCH(U81,PARAMETROS!$A$53:$A$79,0)),"")</f>
        <v>689455</v>
      </c>
      <c r="W81" s="482">
        <v>5392236983</v>
      </c>
      <c r="X81" s="20" t="s">
        <v>204</v>
      </c>
      <c r="Y81" s="13" t="str">
        <f>IF(X81="","",IF(X81="COP","N/A",IF(X81="EUR",VLOOKUP(T81,'SH EURO'!$A$6:$B$6338,2,FALSE),"REVISAR")))</f>
        <v>N/A</v>
      </c>
      <c r="Z81" s="22" t="str">
        <f t="shared" si="12"/>
        <v>N/A</v>
      </c>
      <c r="AA81" s="23">
        <f>IF(X81="","",IF(X81="COP",1,IF(Y81&lt;&gt;"N/A",VLOOKUP(T81,'SH TRM'!$A$9:$B$8912,2,FALSE),"REVISAR")))</f>
        <v>1</v>
      </c>
      <c r="AB81" s="696">
        <f t="shared" si="13"/>
        <v>5392236983</v>
      </c>
      <c r="AC81" s="12">
        <f t="shared" si="14"/>
        <v>7821.0136745690434</v>
      </c>
      <c r="AD81" s="12">
        <f t="shared" si="15"/>
        <v>3910.5068372845217</v>
      </c>
      <c r="AE81" s="12">
        <f t="shared" si="16"/>
        <v>3910.5068372845217</v>
      </c>
      <c r="AF81" s="12">
        <f t="shared" si="17"/>
        <v>3910.5068372845217</v>
      </c>
      <c r="AG81" s="638" t="str">
        <f t="shared" si="18"/>
        <v>CUMPLE</v>
      </c>
      <c r="AH81" s="638" t="str">
        <f t="shared" si="19"/>
        <v>CUMPLE</v>
      </c>
      <c r="AI81" s="638" t="str">
        <f t="shared" si="20"/>
        <v>CUMPLE</v>
      </c>
      <c r="AJ81" s="976"/>
      <c r="AK81" s="976"/>
      <c r="AL81" s="976"/>
      <c r="AM81" s="976"/>
      <c r="AN81" s="976"/>
      <c r="AO81" s="976"/>
      <c r="AP81" s="297"/>
      <c r="AQ81" s="300"/>
    </row>
    <row r="82" spans="1:43" s="417" customFormat="1" ht="48.75" customHeight="1" thickBot="1">
      <c r="A82" s="983"/>
      <c r="B82" s="61" t="s">
        <v>429</v>
      </c>
      <c r="C82" s="76">
        <v>25</v>
      </c>
      <c r="D82" s="76" t="str">
        <f>+IFERROR(INDEX(DESEMPATE!$D$3:$D$80,MATCH('EXP ESPEC.'!B82,DESEMPATE!$C$3:$C$80,0)),"")</f>
        <v>ECOVÍAS S.A.S.</v>
      </c>
      <c r="E82" s="365" t="s">
        <v>20</v>
      </c>
      <c r="F82" s="365" t="s">
        <v>20</v>
      </c>
      <c r="G82" s="365" t="s">
        <v>20</v>
      </c>
      <c r="H82" s="170" t="s">
        <v>433</v>
      </c>
      <c r="I82" s="170" t="s">
        <v>201</v>
      </c>
      <c r="J82" s="170" t="s">
        <v>434</v>
      </c>
      <c r="K82" s="476" t="s">
        <v>435</v>
      </c>
      <c r="L82" s="170" t="s">
        <v>20</v>
      </c>
      <c r="M82" s="573" t="s">
        <v>20</v>
      </c>
      <c r="N82" s="765" t="s">
        <v>192</v>
      </c>
      <c r="O82" s="765" t="s">
        <v>192</v>
      </c>
      <c r="P82" s="170" t="str">
        <f t="shared" si="11"/>
        <v>SI</v>
      </c>
      <c r="Q82" s="971"/>
      <c r="R82" s="75">
        <v>0.5</v>
      </c>
      <c r="S82" s="371">
        <v>40099</v>
      </c>
      <c r="T82" s="64">
        <v>40558</v>
      </c>
      <c r="U82" s="65">
        <f t="shared" si="21"/>
        <v>2011</v>
      </c>
      <c r="V82" s="66">
        <f>+IFERROR(INDEX(PARAMETROS!$B$53:$B$79,MATCH(U82,PARAMETROS!$A$53:$A$79,0)),"")</f>
        <v>535600</v>
      </c>
      <c r="W82" s="689">
        <v>4561047955</v>
      </c>
      <c r="X82" s="66" t="s">
        <v>204</v>
      </c>
      <c r="Y82" s="61" t="str">
        <f>IF(X82="","",IF(X82="COP","N/A",IF(X82="EUR",VLOOKUP(T82,'SH EURO'!$A$6:$B$6338,2,FALSE),"REVISAR")))</f>
        <v>N/A</v>
      </c>
      <c r="Z82" s="68" t="str">
        <f t="shared" si="12"/>
        <v>N/A</v>
      </c>
      <c r="AA82" s="69">
        <f>IF(X82="","",IF(X82="COP",1,IF(Y82&lt;&gt;"N/A",VLOOKUP(T82,'SH TRM'!$A$9:$B$8912,2,FALSE),"REVISAR")))</f>
        <v>1</v>
      </c>
      <c r="AB82" s="697">
        <f t="shared" si="13"/>
        <v>4561047955</v>
      </c>
      <c r="AC82" s="70">
        <f t="shared" si="14"/>
        <v>8515.7728808812553</v>
      </c>
      <c r="AD82" s="70">
        <f t="shared" si="15"/>
        <v>4257.8864404406277</v>
      </c>
      <c r="AE82" s="70">
        <f t="shared" si="16"/>
        <v>4257.8864404406277</v>
      </c>
      <c r="AF82" s="70">
        <f t="shared" si="17"/>
        <v>4257.8864404406277</v>
      </c>
      <c r="AG82" s="640" t="str">
        <f t="shared" si="18"/>
        <v>CUMPLE</v>
      </c>
      <c r="AH82" s="640" t="str">
        <f t="shared" si="19"/>
        <v>CUMPLE</v>
      </c>
      <c r="AI82" s="640" t="str">
        <f t="shared" si="20"/>
        <v>CUMPLE</v>
      </c>
      <c r="AJ82" s="977"/>
      <c r="AK82" s="977"/>
      <c r="AL82" s="977"/>
      <c r="AM82" s="977"/>
      <c r="AN82" s="977"/>
      <c r="AO82" s="977"/>
      <c r="AP82" s="296"/>
      <c r="AQ82" s="416"/>
    </row>
    <row r="83" spans="1:43" s="280" customFormat="1" ht="48">
      <c r="A83" s="981" t="s">
        <v>43</v>
      </c>
      <c r="B83" s="40" t="s">
        <v>436</v>
      </c>
      <c r="C83" s="532">
        <v>5</v>
      </c>
      <c r="D83" s="561" t="str">
        <f>+IFERROR(INDEX(DESEMPATE!$D$3:$D$80,MATCH('EXP ESPEC.'!B83,DESEMPATE!$C$3:$C$80,0)),"")</f>
        <v>ETA S.A.</v>
      </c>
      <c r="E83" s="366" t="s">
        <v>20</v>
      </c>
      <c r="F83" s="366" t="s">
        <v>20</v>
      </c>
      <c r="G83" s="366" t="s">
        <v>20</v>
      </c>
      <c r="H83" s="173" t="s">
        <v>409</v>
      </c>
      <c r="I83" s="173" t="s">
        <v>201</v>
      </c>
      <c r="J83" s="173" t="s">
        <v>444</v>
      </c>
      <c r="K83" s="472" t="s">
        <v>578</v>
      </c>
      <c r="L83" s="585" t="s">
        <v>20</v>
      </c>
      <c r="M83" s="585" t="s">
        <v>20</v>
      </c>
      <c r="N83" s="805" t="s">
        <v>192</v>
      </c>
      <c r="O83" s="60" t="s">
        <v>20</v>
      </c>
      <c r="P83" s="585" t="str">
        <f t="shared" si="11"/>
        <v>SI</v>
      </c>
      <c r="Q83" s="646" t="s">
        <v>192</v>
      </c>
      <c r="R83" s="52">
        <v>0.49</v>
      </c>
      <c r="S83" s="370">
        <v>41951</v>
      </c>
      <c r="T83" s="370">
        <v>42474</v>
      </c>
      <c r="U83" s="73">
        <f t="shared" si="21"/>
        <v>2016</v>
      </c>
      <c r="V83" s="503">
        <f>+IFERROR(INDEX(PARAMETROS!$B$53:$B$79,MATCH(U83,PARAMETROS!$A$53:$A$79,0)),"")</f>
        <v>689455</v>
      </c>
      <c r="W83" s="602">
        <v>4579022844</v>
      </c>
      <c r="X83" s="56" t="s">
        <v>204</v>
      </c>
      <c r="Y83" s="40" t="str">
        <f>IF(X83="","",IF(X83="COP","N/A",IF(X83="EUR",VLOOKUP(T83,'SH EURO'!$A$6:$B$6338,2,FALSE),"REVISAR")))</f>
        <v>N/A</v>
      </c>
      <c r="Z83" s="45" t="str">
        <f t="shared" si="12"/>
        <v>N/A</v>
      </c>
      <c r="AA83" s="46">
        <f>IF(X83="","",IF(X83="COP",1,IF(Y83&lt;&gt;"N/A",VLOOKUP(T83,'SH TRM'!$A$9:$B$8912,2,FALSE),"REVISAR")))</f>
        <v>1</v>
      </c>
      <c r="AB83" s="698">
        <f t="shared" si="13"/>
        <v>4579022844</v>
      </c>
      <c r="AC83" s="47">
        <f t="shared" si="14"/>
        <v>6641.5108223161769</v>
      </c>
      <c r="AD83" s="47">
        <f t="shared" si="15"/>
        <v>3254.3403029349265</v>
      </c>
      <c r="AE83" s="47">
        <f t="shared" si="16"/>
        <v>3254.3403029349265</v>
      </c>
      <c r="AF83" s="47">
        <f t="shared" si="17"/>
        <v>3254.3403029349265</v>
      </c>
      <c r="AG83" s="646" t="str">
        <f t="shared" si="18"/>
        <v>CUMPLE</v>
      </c>
      <c r="AH83" s="646" t="str">
        <f t="shared" si="19"/>
        <v>CUMPLE</v>
      </c>
      <c r="AI83" s="646" t="str">
        <f t="shared" si="20"/>
        <v>CUMPLE</v>
      </c>
      <c r="AJ83" s="978" t="s">
        <v>192</v>
      </c>
      <c r="AK83" s="975">
        <f>IF(AND(COUNTIF(AG83:AG86,"CUMPLE")=4,AJ83="SI"),900,(IF(AND(COUNTIF(AG83:AG86,"CUMPLE")=3,AJ83="SI"),800,IF(AND(COUNTIF(AG83:AG86,"CUMPLE")=2,AJ83="SI"),700,0))))</f>
        <v>0</v>
      </c>
      <c r="AL83" s="978" t="s">
        <v>192</v>
      </c>
      <c r="AM83" s="975">
        <f>IF(AND(COUNTIF(AH83:AH86,"CUMPLE")=4,AL83="SI"),900,(IF(AND(COUNTIF(AH83:AH86,"CUMPLE")=3,AL83="SI"),800,IF(AND(COUNTIF(AH83:AH86,"CUMPLE")=2,AL83="SI"),700,0))))</f>
        <v>0</v>
      </c>
      <c r="AN83" s="978" t="s">
        <v>192</v>
      </c>
      <c r="AO83" s="975">
        <f>IF(AND(COUNTIF(AI83:AI86,"CUMPLE")=4,AN83="SI"),900,(IF(AND(COUNTIF(AI83:AI86,"CUMPLE")=3,AN83="SI"),800,IF(AND(COUNTIF(AI83:AI86,"CUMPLE")=2,AN83="SI"),700,0))))</f>
        <v>0</v>
      </c>
      <c r="AP83" s="566"/>
      <c r="AQ83" s="300"/>
    </row>
    <row r="84" spans="1:43" s="280" customFormat="1" ht="48">
      <c r="A84" s="982"/>
      <c r="B84" s="13" t="s">
        <v>436</v>
      </c>
      <c r="C84" s="14">
        <v>38</v>
      </c>
      <c r="D84" s="14" t="str">
        <f>+IFERROR(INDEX(DESEMPATE!$D$3:$D$80,MATCH('EXP ESPEC.'!B84,DESEMPATE!$C$3:$C$80,0)),"")</f>
        <v>ETA S.A.</v>
      </c>
      <c r="E84" s="364" t="s">
        <v>20</v>
      </c>
      <c r="F84" s="364" t="s">
        <v>20</v>
      </c>
      <c r="G84" s="364" t="s">
        <v>20</v>
      </c>
      <c r="H84" s="24" t="s">
        <v>237</v>
      </c>
      <c r="I84" s="24" t="s">
        <v>201</v>
      </c>
      <c r="J84" s="24" t="s">
        <v>579</v>
      </c>
      <c r="K84" s="473" t="s">
        <v>580</v>
      </c>
      <c r="L84" s="24" t="s">
        <v>20</v>
      </c>
      <c r="M84" s="24" t="s">
        <v>20</v>
      </c>
      <c r="N84" s="805" t="s">
        <v>192</v>
      </c>
      <c r="O84" s="805" t="s">
        <v>192</v>
      </c>
      <c r="P84" s="24" t="str">
        <f t="shared" si="11"/>
        <v>SI</v>
      </c>
      <c r="Q84" s="638" t="s">
        <v>192</v>
      </c>
      <c r="R84" s="25">
        <v>0.6</v>
      </c>
      <c r="S84" s="328">
        <v>37432</v>
      </c>
      <c r="T84" s="328">
        <v>38352</v>
      </c>
      <c r="U84" s="19">
        <f t="shared" si="21"/>
        <v>2004</v>
      </c>
      <c r="V84" s="20">
        <f>+IFERROR(INDEX(PARAMETROS!$B$53:$B$79,MATCH(U84,PARAMETROS!$A$53:$A$79,0)),"")</f>
        <v>358000</v>
      </c>
      <c r="W84" s="482">
        <v>2437834762</v>
      </c>
      <c r="X84" s="20" t="s">
        <v>204</v>
      </c>
      <c r="Y84" s="13" t="str">
        <f>IF(X84="","",IF(X84="COP","N/A",IF(X84="EUR",VLOOKUP(T84,'SH EURO'!$A$6:$B$6338,2,FALSE),"REVISAR")))</f>
        <v>N/A</v>
      </c>
      <c r="Z84" s="22" t="str">
        <f t="shared" si="12"/>
        <v>N/A</v>
      </c>
      <c r="AA84" s="23">
        <f>IF(X84="","",IF(X84="COP",1,IF(Y84&lt;&gt;"N/A",VLOOKUP(T84,'SH TRM'!$A$9:$B$8912,2,FALSE),"REVISAR")))</f>
        <v>1</v>
      </c>
      <c r="AB84" s="696">
        <f t="shared" si="13"/>
        <v>2437834762</v>
      </c>
      <c r="AC84" s="12">
        <f t="shared" si="14"/>
        <v>6809.5943072625696</v>
      </c>
      <c r="AD84" s="12">
        <f t="shared" si="15"/>
        <v>4085.7565843575417</v>
      </c>
      <c r="AE84" s="12">
        <f t="shared" si="16"/>
        <v>4085.7565843575417</v>
      </c>
      <c r="AF84" s="12">
        <f t="shared" si="17"/>
        <v>4085.7565843575417</v>
      </c>
      <c r="AG84" s="638" t="str">
        <f t="shared" si="18"/>
        <v>CUMPLE</v>
      </c>
      <c r="AH84" s="638" t="str">
        <f t="shared" si="19"/>
        <v>CUMPLE</v>
      </c>
      <c r="AI84" s="638" t="str">
        <f t="shared" si="20"/>
        <v>CUMPLE</v>
      </c>
      <c r="AJ84" s="979"/>
      <c r="AK84" s="976"/>
      <c r="AL84" s="979"/>
      <c r="AM84" s="976"/>
      <c r="AN84" s="979"/>
      <c r="AO84" s="976"/>
      <c r="AP84" s="297"/>
      <c r="AQ84" s="300"/>
    </row>
    <row r="85" spans="1:43" s="280" customFormat="1" ht="33" customHeight="1">
      <c r="A85" s="982"/>
      <c r="B85" s="13" t="s">
        <v>436</v>
      </c>
      <c r="C85" s="14">
        <v>47</v>
      </c>
      <c r="D85" s="14" t="str">
        <f>+IFERROR(INDEX(DESEMPATE!$D$3:$D$80,MATCH('EXP ESPEC.'!B85,DESEMPATE!$C$3:$C$80,0)),"")</f>
        <v>ETA S.A.</v>
      </c>
      <c r="E85" s="364" t="s">
        <v>20</v>
      </c>
      <c r="F85" s="364" t="s">
        <v>20</v>
      </c>
      <c r="G85" s="364" t="s">
        <v>20</v>
      </c>
      <c r="H85" s="24" t="s">
        <v>581</v>
      </c>
      <c r="I85" s="24" t="s">
        <v>201</v>
      </c>
      <c r="J85" s="24" t="s">
        <v>582</v>
      </c>
      <c r="K85" s="473" t="s">
        <v>583</v>
      </c>
      <c r="L85" s="24" t="s">
        <v>20</v>
      </c>
      <c r="M85" s="24" t="s">
        <v>20</v>
      </c>
      <c r="N85" s="805" t="s">
        <v>192</v>
      </c>
      <c r="O85" s="805" t="s">
        <v>192</v>
      </c>
      <c r="P85" s="24" t="str">
        <f t="shared" si="11"/>
        <v>SI</v>
      </c>
      <c r="Q85" s="638" t="s">
        <v>192</v>
      </c>
      <c r="R85" s="25">
        <v>0.5</v>
      </c>
      <c r="S85" s="328">
        <v>39004</v>
      </c>
      <c r="T85" s="328">
        <v>39667</v>
      </c>
      <c r="U85" s="19">
        <f t="shared" si="21"/>
        <v>2008</v>
      </c>
      <c r="V85" s="20">
        <f>+IFERROR(INDEX(PARAMETROS!$B$53:$B$79,MATCH(U85,PARAMETROS!$A$53:$A$79,0)),"")</f>
        <v>461500</v>
      </c>
      <c r="W85" s="482">
        <v>3848051306</v>
      </c>
      <c r="X85" s="20" t="s">
        <v>204</v>
      </c>
      <c r="Y85" s="13" t="str">
        <f>IF(X85="","",IF(X85="COP","N/A",IF(X85="EUR",VLOOKUP(T85,'SH EURO'!$A$6:$B$6338,2,FALSE),"REVISAR")))</f>
        <v>N/A</v>
      </c>
      <c r="Z85" s="22" t="str">
        <f t="shared" si="12"/>
        <v>N/A</v>
      </c>
      <c r="AA85" s="23">
        <f>IF(X85="","",IF(X85="COP",1,IF(Y85&lt;&gt;"N/A",VLOOKUP(T85,'SH TRM'!$A$9:$B$8912,2,FALSE),"REVISAR")))</f>
        <v>1</v>
      </c>
      <c r="AB85" s="696">
        <f t="shared" si="13"/>
        <v>3848051306</v>
      </c>
      <c r="AC85" s="12">
        <f t="shared" si="14"/>
        <v>8338.13934127844</v>
      </c>
      <c r="AD85" s="12">
        <f t="shared" si="15"/>
        <v>4169.06967063922</v>
      </c>
      <c r="AE85" s="12">
        <f t="shared" si="16"/>
        <v>4169.06967063922</v>
      </c>
      <c r="AF85" s="12">
        <f t="shared" si="17"/>
        <v>4169.06967063922</v>
      </c>
      <c r="AG85" s="638" t="str">
        <f t="shared" si="18"/>
        <v>CUMPLE</v>
      </c>
      <c r="AH85" s="638" t="str">
        <f t="shared" si="19"/>
        <v>CUMPLE</v>
      </c>
      <c r="AI85" s="638" t="str">
        <f t="shared" si="20"/>
        <v>CUMPLE</v>
      </c>
      <c r="AJ85" s="979"/>
      <c r="AK85" s="976"/>
      <c r="AL85" s="979"/>
      <c r="AM85" s="976"/>
      <c r="AN85" s="979"/>
      <c r="AO85" s="976"/>
      <c r="AP85" s="297"/>
      <c r="AQ85" s="300"/>
    </row>
    <row r="86" spans="1:43" s="417" customFormat="1" ht="43.5" thickBot="1">
      <c r="A86" s="983"/>
      <c r="B86" s="61" t="s">
        <v>584</v>
      </c>
      <c r="C86" s="76">
        <v>59</v>
      </c>
      <c r="D86" s="76" t="s">
        <v>953</v>
      </c>
      <c r="E86" s="365" t="s">
        <v>20</v>
      </c>
      <c r="F86" s="365" t="s">
        <v>20</v>
      </c>
      <c r="G86" s="365" t="s">
        <v>20</v>
      </c>
      <c r="H86" s="170" t="s">
        <v>585</v>
      </c>
      <c r="I86" s="170" t="s">
        <v>586</v>
      </c>
      <c r="J86" s="170" t="s">
        <v>587</v>
      </c>
      <c r="K86" s="476" t="s">
        <v>588</v>
      </c>
      <c r="L86" s="803" t="s">
        <v>192</v>
      </c>
      <c r="M86" s="170" t="s">
        <v>20</v>
      </c>
      <c r="N86" s="170" t="s">
        <v>921</v>
      </c>
      <c r="O86" s="765" t="s">
        <v>192</v>
      </c>
      <c r="P86" s="170" t="str">
        <f t="shared" si="11"/>
        <v>SI</v>
      </c>
      <c r="Q86" s="640" t="s">
        <v>20</v>
      </c>
      <c r="R86" s="75">
        <v>1</v>
      </c>
      <c r="S86" s="371">
        <v>40492</v>
      </c>
      <c r="T86" s="64">
        <v>41269</v>
      </c>
      <c r="U86" s="65">
        <f t="shared" si="21"/>
        <v>2012</v>
      </c>
      <c r="V86" s="66">
        <f>+IFERROR(INDEX(PARAMETROS!$B$53:$B$79,MATCH(U86,PARAMETROS!$A$53:$A$79,0)),"")</f>
        <v>566700</v>
      </c>
      <c r="W86" s="689">
        <v>1369780.35</v>
      </c>
      <c r="X86" s="66" t="s">
        <v>324</v>
      </c>
      <c r="Y86" s="61">
        <v>1</v>
      </c>
      <c r="Z86" s="68">
        <f t="shared" si="12"/>
        <v>1369780.35</v>
      </c>
      <c r="AA86" s="69">
        <f>IF(X86="","",IF(X86="COP",1,IF(Y86&lt;&gt;"N/A",VLOOKUP(T86,'SH TRM'!$A$9:$B$8912,2,FALSE),"REVISAR")))</f>
        <v>1773.44</v>
      </c>
      <c r="AB86" s="697">
        <f t="shared" si="13"/>
        <v>2429223263.9040003</v>
      </c>
      <c r="AC86" s="70">
        <f t="shared" si="14"/>
        <v>4286.612429687666</v>
      </c>
      <c r="AD86" s="70" t="str">
        <f t="shared" si="15"/>
        <v/>
      </c>
      <c r="AE86" s="70" t="str">
        <f t="shared" si="16"/>
        <v/>
      </c>
      <c r="AF86" s="70" t="str">
        <f t="shared" si="17"/>
        <v/>
      </c>
      <c r="AG86" s="640" t="str">
        <f t="shared" si="18"/>
        <v/>
      </c>
      <c r="AH86" s="640" t="str">
        <f t="shared" si="19"/>
        <v/>
      </c>
      <c r="AI86" s="640" t="str">
        <f t="shared" si="20"/>
        <v/>
      </c>
      <c r="AJ86" s="980"/>
      <c r="AK86" s="977"/>
      <c r="AL86" s="980"/>
      <c r="AM86" s="977"/>
      <c r="AN86" s="980"/>
      <c r="AO86" s="977"/>
      <c r="AP86" s="684" t="s">
        <v>1041</v>
      </c>
      <c r="AQ86" s="416"/>
    </row>
    <row r="87" spans="1:43" s="280" customFormat="1" ht="71.25">
      <c r="A87" s="981" t="s">
        <v>44</v>
      </c>
      <c r="B87" s="40" t="s">
        <v>446</v>
      </c>
      <c r="C87" s="532">
        <v>5</v>
      </c>
      <c r="D87" s="561" t="str">
        <f>+IFERROR(INDEX(DESEMPATE!$D$3:$D$80,MATCH('EXP ESPEC.'!B87,DESEMPATE!$C$3:$C$80,0)),"")</f>
        <v>INGEOCIM S.A.S.</v>
      </c>
      <c r="E87" s="366" t="s">
        <v>20</v>
      </c>
      <c r="F87" s="366" t="s">
        <v>20</v>
      </c>
      <c r="G87" s="366" t="s">
        <v>20</v>
      </c>
      <c r="H87" s="173" t="s">
        <v>447</v>
      </c>
      <c r="I87" s="173" t="s">
        <v>201</v>
      </c>
      <c r="J87" s="173" t="s">
        <v>448</v>
      </c>
      <c r="K87" s="472" t="s">
        <v>449</v>
      </c>
      <c r="L87" s="173" t="s">
        <v>20</v>
      </c>
      <c r="M87" s="173" t="s">
        <v>20</v>
      </c>
      <c r="N87" s="173" t="s">
        <v>20</v>
      </c>
      <c r="O87" s="805" t="s">
        <v>192</v>
      </c>
      <c r="P87" s="585" t="str">
        <f t="shared" si="11"/>
        <v>SI</v>
      </c>
      <c r="Q87" s="969" t="s">
        <v>192</v>
      </c>
      <c r="R87" s="52">
        <v>1</v>
      </c>
      <c r="S87" s="370">
        <v>34809</v>
      </c>
      <c r="T87" s="370">
        <v>35170</v>
      </c>
      <c r="U87" s="73">
        <f t="shared" si="21"/>
        <v>1996</v>
      </c>
      <c r="V87" s="503">
        <f>+IFERROR(INDEX(PARAMETROS!$B$53:$B$79,MATCH(U87,PARAMETROS!$A$53:$A$79,0)),"")</f>
        <v>142125</v>
      </c>
      <c r="W87" s="602">
        <v>175000000</v>
      </c>
      <c r="X87" s="56" t="s">
        <v>204</v>
      </c>
      <c r="Y87" s="40" t="str">
        <f>IF(X87="","",IF(X87="COP","N/A",IF(X87="EUR",VLOOKUP(T87,'SH EURO'!$A$6:$B$6338,2,FALSE),"REVISAR")))</f>
        <v>N/A</v>
      </c>
      <c r="Z87" s="45" t="str">
        <f t="shared" si="12"/>
        <v>N/A</v>
      </c>
      <c r="AA87" s="46">
        <f>IF(X87="","",IF(X87="COP",1,IF(Y87&lt;&gt;"N/A",VLOOKUP(T87,'SH TRM'!$A$9:$B$8912,2,FALSE),"REVISAR")))</f>
        <v>1</v>
      </c>
      <c r="AB87" s="698">
        <f t="shared" si="13"/>
        <v>175000000</v>
      </c>
      <c r="AC87" s="47">
        <f t="shared" si="14"/>
        <v>1231.3104661389623</v>
      </c>
      <c r="AD87" s="47">
        <f t="shared" si="15"/>
        <v>1231.3104661389623</v>
      </c>
      <c r="AE87" s="47">
        <f t="shared" si="16"/>
        <v>1231.3104661389623</v>
      </c>
      <c r="AF87" s="47">
        <f t="shared" si="17"/>
        <v>1231.3104661389623</v>
      </c>
      <c r="AG87" s="646" t="str">
        <f t="shared" si="18"/>
        <v>CUMPLE</v>
      </c>
      <c r="AH87" s="646" t="str">
        <f t="shared" si="19"/>
        <v>CUMPLE</v>
      </c>
      <c r="AI87" s="646" t="str">
        <f t="shared" si="20"/>
        <v>CUMPLE</v>
      </c>
      <c r="AJ87" s="975" t="str">
        <f>IF(AND(COUNTIF(M87:M90,"SI")&gt;=1,COUNTIF(N87:N90,"SI")&gt;=1,COUNTIF(O87:O90,"SI")&gt;=1,COUNTIF(Q87:Q90,"SI")&lt;=1),"SI","NO")</f>
        <v>SI</v>
      </c>
      <c r="AK87" s="975">
        <f>IF(AND(COUNTIF(AG87:AG90,"CUMPLE")=4,AJ87="SI"),900,(IF(AND(COUNTIF(AG87:AG90,"CUMPLE")=3,AJ87="SI"),800,IF(AND(COUNTIF(AG87:AG90,"CUMPLE")=2,AJ87="SI"),700,0))))</f>
        <v>900</v>
      </c>
      <c r="AL87" s="975" t="str">
        <f>IF(AND(COUNTIF(M87:M90,"SI")&gt;=1,COUNTIF(N87:N90,"SI")&gt;=1,COUNTIF(O87:O90,"SI")&gt;=1,COUNTIF(Q87:Q90,"SI")&lt;=1),"SI","NO")</f>
        <v>SI</v>
      </c>
      <c r="AM87" s="975">
        <f>IF(AND(COUNTIF(AH87:AH90,"CUMPLE")=4,AL87="SI"),900,(IF(AND(COUNTIF(AH87:AH90,"CUMPLE")=3,AL87="SI"),800,IF(AND(COUNTIF(AH87:AH90,"CUMPLE")=2,AL87="SI"),700,0))))</f>
        <v>900</v>
      </c>
      <c r="AN87" s="975" t="str">
        <f>IF(AND(COUNTIF(M87:M90,"SI")&gt;=1,COUNTIF(N87:N90,"SI")&gt;=1,COUNTIF(O87:O90,"SI")&gt;=1,COUNTIF(Q87:Q90,"SI")&lt;=1),"SI","NO")</f>
        <v>SI</v>
      </c>
      <c r="AO87" s="975">
        <f>IF(AND(COUNTIF(AI87:AI90,"CUMPLE")=4,AN87="SI"),900,(IF(AND(COUNTIF(AI87:AI90,"CUMPLE")=3,AN87="SI"),800,IF(AND(COUNTIF(AI87:AI90,"CUMPLE")=2,AN87="SI"),700,0))))</f>
        <v>900</v>
      </c>
      <c r="AP87" s="566"/>
      <c r="AQ87" s="300"/>
    </row>
    <row r="88" spans="1:43" s="280" customFormat="1" ht="28.5" customHeight="1">
      <c r="A88" s="982"/>
      <c r="B88" s="13" t="s">
        <v>446</v>
      </c>
      <c r="C88" s="14">
        <v>25</v>
      </c>
      <c r="D88" s="14" t="str">
        <f>+IFERROR(INDEX(DESEMPATE!$D$3:$D$80,MATCH('EXP ESPEC.'!B88,DESEMPATE!$C$3:$C$80,0)),"")</f>
        <v>INGEOCIM S.A.S.</v>
      </c>
      <c r="E88" s="364" t="s">
        <v>20</v>
      </c>
      <c r="F88" s="364" t="s">
        <v>20</v>
      </c>
      <c r="G88" s="364" t="s">
        <v>20</v>
      </c>
      <c r="H88" s="24" t="s">
        <v>450</v>
      </c>
      <c r="I88" s="24" t="s">
        <v>201</v>
      </c>
      <c r="J88" s="24" t="s">
        <v>451</v>
      </c>
      <c r="K88" s="473" t="s">
        <v>452</v>
      </c>
      <c r="L88" s="24" t="s">
        <v>20</v>
      </c>
      <c r="M88" s="24" t="s">
        <v>20</v>
      </c>
      <c r="N88" s="805" t="s">
        <v>192</v>
      </c>
      <c r="O88" s="805" t="s">
        <v>192</v>
      </c>
      <c r="P88" s="24" t="str">
        <f t="shared" ref="P88:P151" si="22">IF(S88&gt;DATE(1990,1,1),"SI","NO")</f>
        <v>SI</v>
      </c>
      <c r="Q88" s="970"/>
      <c r="R88" s="25">
        <v>0.9</v>
      </c>
      <c r="S88" s="328">
        <v>35730</v>
      </c>
      <c r="T88" s="328">
        <v>36459</v>
      </c>
      <c r="U88" s="19">
        <f t="shared" si="21"/>
        <v>1999</v>
      </c>
      <c r="V88" s="20">
        <f>+IFERROR(INDEX(PARAMETROS!$B$53:$B$79,MATCH(U88,PARAMETROS!$A$53:$A$79,0)),"")</f>
        <v>236460</v>
      </c>
      <c r="W88" s="482">
        <v>1343799332.5</v>
      </c>
      <c r="X88" s="20" t="s">
        <v>204</v>
      </c>
      <c r="Y88" s="13" t="str">
        <f>IF(X88="","",IF(X88="COP","N/A",IF(X88="EUR",VLOOKUP(T88,'SH EURO'!$A$6:$B$6338,2,FALSE),"REVISAR")))</f>
        <v>N/A</v>
      </c>
      <c r="Z88" s="22" t="str">
        <f t="shared" ref="Z88:Z148" si="23">IF(W88="","",IF(Y88="N/A","N/A",W88*Y88))</f>
        <v>N/A</v>
      </c>
      <c r="AA88" s="23">
        <f>IF(X88="","",IF(X88="COP",1,IF(Y88&lt;&gt;"N/A",VLOOKUP(T88,'SH TRM'!$A$9:$B$8912,2,FALSE),"REVISAR")))</f>
        <v>1</v>
      </c>
      <c r="AB88" s="696">
        <f t="shared" ref="AB88:AB148" si="24">IF(AA88&lt;&gt;"",IF(X88&lt;&gt;"COP",Z88*AA88,W88),"")</f>
        <v>1343799332.5</v>
      </c>
      <c r="AC88" s="12">
        <f t="shared" ref="AC88:AC148" si="25">+IFERROR(AB88/V88,"")</f>
        <v>5682.9879577941301</v>
      </c>
      <c r="AD88" s="12">
        <f t="shared" ref="AD88:AD148" si="26">IF(OR(L88="",L88="NO"),"",IF(E88="SI",IFERROR(AC88*R88,""),""))</f>
        <v>5114.6891620147171</v>
      </c>
      <c r="AE88" s="12">
        <f t="shared" ref="AE88:AE148" si="27">IF(OR(L88="",L88="NO"),"",IF(F88="SI",IFERROR(AC88*R88,""),""))</f>
        <v>5114.6891620147171</v>
      </c>
      <c r="AF88" s="12">
        <f t="shared" ref="AF88:AF148" si="28">IF(OR(L88="",L88="NO"),"",IF(G88="SI",IFERROR(AC88*R88,""),""))</f>
        <v>5114.6891620147171</v>
      </c>
      <c r="AG88" s="638" t="str">
        <f t="shared" ref="AG88:AG148" si="29">+IF(AD88="","",IF(AD88&gt;=CM005EEM1,"CUMPLE","NO CUMPLE"))</f>
        <v>CUMPLE</v>
      </c>
      <c r="AH88" s="638" t="str">
        <f t="shared" ref="AH88:AH148" si="30">+IF(AE88="","",IF(AE88&gt;=CM005EEM2,"CUMPLE","NO CUMPLE"))</f>
        <v>CUMPLE</v>
      </c>
      <c r="AI88" s="638" t="str">
        <f t="shared" ref="AI88:AI148" si="31">+IF(AF88="","",IF(AF88&gt;=CM005EEM3,"CUMPLE","NO CUMPLE"))</f>
        <v>CUMPLE</v>
      </c>
      <c r="AJ88" s="976"/>
      <c r="AK88" s="976"/>
      <c r="AL88" s="976"/>
      <c r="AM88" s="976"/>
      <c r="AN88" s="976"/>
      <c r="AO88" s="976"/>
      <c r="AP88" s="297"/>
      <c r="AQ88" s="300"/>
    </row>
    <row r="89" spans="1:43" s="280" customFormat="1" ht="120">
      <c r="A89" s="982"/>
      <c r="B89" s="13" t="s">
        <v>446</v>
      </c>
      <c r="C89" s="14">
        <v>41</v>
      </c>
      <c r="D89" s="14" t="str">
        <f>+IFERROR(INDEX(DESEMPATE!$D$3:$D$80,MATCH('EXP ESPEC.'!B89,DESEMPATE!$C$3:$C$80,0)),"")</f>
        <v>INGEOCIM S.A.S.</v>
      </c>
      <c r="E89" s="364" t="s">
        <v>20</v>
      </c>
      <c r="F89" s="364" t="s">
        <v>20</v>
      </c>
      <c r="G89" s="364" t="s">
        <v>20</v>
      </c>
      <c r="H89" s="24" t="s">
        <v>453</v>
      </c>
      <c r="I89" s="24" t="s">
        <v>201</v>
      </c>
      <c r="J89" s="24" t="s">
        <v>454</v>
      </c>
      <c r="K89" s="473" t="s">
        <v>455</v>
      </c>
      <c r="L89" s="24" t="s">
        <v>20</v>
      </c>
      <c r="M89" s="24" t="s">
        <v>20</v>
      </c>
      <c r="N89" s="805" t="s">
        <v>192</v>
      </c>
      <c r="O89" s="24" t="s">
        <v>20</v>
      </c>
      <c r="P89" s="24" t="str">
        <f t="shared" si="22"/>
        <v>SI</v>
      </c>
      <c r="Q89" s="970"/>
      <c r="R89" s="25">
        <v>0.5</v>
      </c>
      <c r="S89" s="328">
        <v>38772</v>
      </c>
      <c r="T89" s="328">
        <v>40656</v>
      </c>
      <c r="U89" s="19">
        <f t="shared" si="21"/>
        <v>2011</v>
      </c>
      <c r="V89" s="20">
        <f>+IFERROR(INDEX(PARAMETROS!$B$53:$B$79,MATCH(U89,PARAMETROS!$A$53:$A$79,0)),"")</f>
        <v>535600</v>
      </c>
      <c r="W89" s="482">
        <v>4960831409</v>
      </c>
      <c r="X89" s="20" t="s">
        <v>204</v>
      </c>
      <c r="Y89" s="13" t="str">
        <f>IF(X89="","",IF(X89="COP","N/A",IF(X89="EUR",VLOOKUP(T89,'SH EURO'!$A$6:$B$6338,2,FALSE),"REVISAR")))</f>
        <v>N/A</v>
      </c>
      <c r="Z89" s="22" t="str">
        <f t="shared" si="23"/>
        <v>N/A</v>
      </c>
      <c r="AA89" s="23">
        <f>IF(X89="","",IF(X89="COP",1,IF(Y89&lt;&gt;"N/A",VLOOKUP(T89,'SH TRM'!$A$9:$B$8912,2,FALSE),"REVISAR")))</f>
        <v>1</v>
      </c>
      <c r="AB89" s="696">
        <f t="shared" si="24"/>
        <v>4960831409</v>
      </c>
      <c r="AC89" s="12">
        <f t="shared" si="25"/>
        <v>9262.1945649738609</v>
      </c>
      <c r="AD89" s="12">
        <f t="shared" si="26"/>
        <v>4631.0972824869305</v>
      </c>
      <c r="AE89" s="12">
        <f t="shared" si="27"/>
        <v>4631.0972824869305</v>
      </c>
      <c r="AF89" s="12">
        <f t="shared" si="28"/>
        <v>4631.0972824869305</v>
      </c>
      <c r="AG89" s="638" t="str">
        <f t="shared" si="29"/>
        <v>CUMPLE</v>
      </c>
      <c r="AH89" s="638" t="str">
        <f t="shared" si="30"/>
        <v>CUMPLE</v>
      </c>
      <c r="AI89" s="638" t="str">
        <f t="shared" si="31"/>
        <v>CUMPLE</v>
      </c>
      <c r="AJ89" s="976"/>
      <c r="AK89" s="976"/>
      <c r="AL89" s="976"/>
      <c r="AM89" s="976"/>
      <c r="AN89" s="976"/>
      <c r="AO89" s="976"/>
      <c r="AP89" s="297"/>
      <c r="AQ89" s="300"/>
    </row>
    <row r="90" spans="1:43" s="417" customFormat="1" ht="57.75" customHeight="1" thickBot="1">
      <c r="A90" s="983"/>
      <c r="B90" s="61" t="s">
        <v>446</v>
      </c>
      <c r="C90" s="76">
        <v>47</v>
      </c>
      <c r="D90" s="76" t="str">
        <f>+IFERROR(INDEX(DESEMPATE!$D$3:$D$80,MATCH('EXP ESPEC.'!B90,DESEMPATE!$C$3:$C$80,0)),"")</f>
        <v>INGEOCIM S.A.S.</v>
      </c>
      <c r="E90" s="365" t="s">
        <v>20</v>
      </c>
      <c r="F90" s="365" t="s">
        <v>20</v>
      </c>
      <c r="G90" s="365" t="s">
        <v>20</v>
      </c>
      <c r="H90" s="170" t="s">
        <v>409</v>
      </c>
      <c r="I90" s="170" t="s">
        <v>201</v>
      </c>
      <c r="J90" s="170" t="s">
        <v>456</v>
      </c>
      <c r="K90" s="476" t="s">
        <v>457</v>
      </c>
      <c r="L90" s="170" t="s">
        <v>20</v>
      </c>
      <c r="M90" s="170" t="s">
        <v>20</v>
      </c>
      <c r="N90" s="765" t="s">
        <v>192</v>
      </c>
      <c r="O90" s="170" t="s">
        <v>20</v>
      </c>
      <c r="P90" s="170" t="str">
        <f t="shared" si="22"/>
        <v>SI</v>
      </c>
      <c r="Q90" s="971"/>
      <c r="R90" s="75">
        <v>0.6</v>
      </c>
      <c r="S90" s="371">
        <v>41568</v>
      </c>
      <c r="T90" s="64">
        <v>42373</v>
      </c>
      <c r="U90" s="65">
        <f t="shared" si="21"/>
        <v>2016</v>
      </c>
      <c r="V90" s="66">
        <f>+IFERROR(INDEX(PARAMETROS!$B$53:$B$79,MATCH(U90,PARAMETROS!$A$53:$A$79,0)),"")</f>
        <v>689455</v>
      </c>
      <c r="W90" s="689">
        <v>2992430016</v>
      </c>
      <c r="X90" s="66" t="s">
        <v>204</v>
      </c>
      <c r="Y90" s="61" t="str">
        <f>IF(X90="","",IF(X90="COP","N/A",IF(X90="EUR",VLOOKUP(T90,'SH EURO'!$A$6:$B$6338,2,FALSE),"REVISAR")))</f>
        <v>N/A</v>
      </c>
      <c r="Z90" s="68" t="str">
        <f t="shared" si="23"/>
        <v>N/A</v>
      </c>
      <c r="AA90" s="69">
        <f>IF(X90="","",IF(X90="COP",1,IF(Y90&lt;&gt;"N/A",VLOOKUP(T90,'SH TRM'!$A$9:$B$8912,2,FALSE),"REVISAR")))</f>
        <v>1</v>
      </c>
      <c r="AB90" s="697">
        <f t="shared" si="24"/>
        <v>2992430016</v>
      </c>
      <c r="AC90" s="70">
        <f t="shared" si="25"/>
        <v>4340.2832904250463</v>
      </c>
      <c r="AD90" s="70">
        <f t="shared" si="26"/>
        <v>2604.1699742550277</v>
      </c>
      <c r="AE90" s="70">
        <f t="shared" si="27"/>
        <v>2604.1699742550277</v>
      </c>
      <c r="AF90" s="70">
        <f t="shared" si="28"/>
        <v>2604.1699742550277</v>
      </c>
      <c r="AG90" s="734" t="str">
        <f t="shared" si="29"/>
        <v>CUMPLE</v>
      </c>
      <c r="AH90" s="734" t="str">
        <f t="shared" si="30"/>
        <v>CUMPLE</v>
      </c>
      <c r="AI90" s="734" t="str">
        <f t="shared" si="31"/>
        <v>CUMPLE</v>
      </c>
      <c r="AJ90" s="977"/>
      <c r="AK90" s="977"/>
      <c r="AL90" s="977"/>
      <c r="AM90" s="977"/>
      <c r="AN90" s="977"/>
      <c r="AO90" s="977"/>
      <c r="AP90" s="296"/>
      <c r="AQ90" s="416"/>
    </row>
    <row r="91" spans="1:43" s="280" customFormat="1" ht="36" customHeight="1">
      <c r="A91" s="981" t="s">
        <v>45</v>
      </c>
      <c r="B91" s="40" t="s">
        <v>675</v>
      </c>
      <c r="C91" s="532" t="s">
        <v>895</v>
      </c>
      <c r="D91" s="561" t="str">
        <f>+IFERROR(INDEX(DESEMPATE!$D$3:$D$80,MATCH('EXP ESPEC.'!B91,DESEMPATE!$C$3:$C$80,0)),"")</f>
        <v>INGENIERIA Y CONSULTORIA INGECON S.A.S</v>
      </c>
      <c r="E91" s="560" t="s">
        <v>20</v>
      </c>
      <c r="F91" s="560" t="s">
        <v>20</v>
      </c>
      <c r="G91" s="560" t="s">
        <v>20</v>
      </c>
      <c r="H91" s="173" t="s">
        <v>237</v>
      </c>
      <c r="I91" s="173" t="s">
        <v>201</v>
      </c>
      <c r="J91" s="173" t="s">
        <v>916</v>
      </c>
      <c r="K91" s="472" t="s">
        <v>917</v>
      </c>
      <c r="L91" s="173" t="s">
        <v>20</v>
      </c>
      <c r="M91" s="173" t="s">
        <v>20</v>
      </c>
      <c r="N91" s="820" t="s">
        <v>192</v>
      </c>
      <c r="O91" s="173" t="s">
        <v>20</v>
      </c>
      <c r="P91" s="585" t="str">
        <f t="shared" si="22"/>
        <v>SI</v>
      </c>
      <c r="Q91" s="173" t="s">
        <v>192</v>
      </c>
      <c r="R91" s="52">
        <v>0.65</v>
      </c>
      <c r="S91" s="370">
        <v>37839</v>
      </c>
      <c r="T91" s="370">
        <v>38612</v>
      </c>
      <c r="U91" s="73">
        <f t="shared" si="21"/>
        <v>2005</v>
      </c>
      <c r="V91" s="503">
        <f>+IFERROR(INDEX(PARAMETROS!$B$53:$B$79,MATCH(U91,PARAMETROS!$A$53:$A$79,0)),"")</f>
        <v>381500</v>
      </c>
      <c r="W91" s="535">
        <v>6190975758</v>
      </c>
      <c r="X91" s="56" t="s">
        <v>204</v>
      </c>
      <c r="Y91" s="40" t="str">
        <f>IF(X91="","",IF(X91="COP","N/A",IF(X91="EUR",VLOOKUP(T91,'SH EURO'!$A$6:$B$6338,2,FALSE),"REVISAR")))</f>
        <v>N/A</v>
      </c>
      <c r="Z91" s="45" t="str">
        <f t="shared" si="23"/>
        <v>N/A</v>
      </c>
      <c r="AA91" s="46">
        <f>IF(X91="","",IF(X91="COP",1,IF(Y91&lt;&gt;"N/A",VLOOKUP(T91,'SH TRM'!$A$9:$B$8912,2,FALSE),"REVISAR")))</f>
        <v>1</v>
      </c>
      <c r="AB91" s="698">
        <f t="shared" si="24"/>
        <v>6190975758</v>
      </c>
      <c r="AC91" s="47">
        <f t="shared" si="25"/>
        <v>16227.983638269987</v>
      </c>
      <c r="AD91" s="47">
        <f t="shared" si="26"/>
        <v>10548.189364875492</v>
      </c>
      <c r="AE91" s="47">
        <f t="shared" si="27"/>
        <v>10548.189364875492</v>
      </c>
      <c r="AF91" s="47">
        <f t="shared" si="28"/>
        <v>10548.189364875492</v>
      </c>
      <c r="AG91" s="735" t="str">
        <f t="shared" si="29"/>
        <v>CUMPLE</v>
      </c>
      <c r="AH91" s="735" t="str">
        <f t="shared" si="30"/>
        <v>CUMPLE</v>
      </c>
      <c r="AI91" s="735" t="str">
        <f t="shared" si="31"/>
        <v>CUMPLE</v>
      </c>
      <c r="AJ91" s="975" t="s">
        <v>192</v>
      </c>
      <c r="AK91" s="975">
        <f>IF(AND(COUNTIF(AG91:AG94,"CUMPLE")=4,AJ91="SI"),900,(IF(AND(COUNTIF(AG91:AG94,"CUMPLE")=3,AJ91="SI"),800,IF(AND(COUNTIF(AG91:AG94,"CUMPLE")=2,AJ91="SI"),700,0))))</f>
        <v>0</v>
      </c>
      <c r="AL91" s="975" t="s">
        <v>192</v>
      </c>
      <c r="AM91" s="975">
        <f>IF(AND(COUNTIF(AH91:AH94,"CUMPLE")=4,AL91="SI"),900,(IF(AND(COUNTIF(AH91:AH94,"CUMPLE")=3,AL91="SI"),800,IF(AND(COUNTIF(AH91:AH94,"CUMPLE")=2,AL91="SI"),700,0))))</f>
        <v>0</v>
      </c>
      <c r="AN91" s="975" t="s">
        <v>192</v>
      </c>
      <c r="AO91" s="975">
        <f>IF(AND(COUNTIF(AI91:AI94,"CUMPLE")=4,AN91="SI"),900,(IF(AND(COUNTIF(AI91:AI94,"CUMPLE")=3,AN91="SI"),800,IF(AND(COUNTIF(AI91:AI94,"CUMPLE")=2,AN91="SI"),700,0))))</f>
        <v>0</v>
      </c>
      <c r="AP91" s="566"/>
      <c r="AQ91" s="300"/>
    </row>
    <row r="92" spans="1:43" s="280" customFormat="1" ht="84">
      <c r="A92" s="982"/>
      <c r="B92" s="13" t="s">
        <v>673</v>
      </c>
      <c r="C92" s="14">
        <v>359</v>
      </c>
      <c r="D92" s="14" t="str">
        <f>+IFERROR(INDEX(DESEMPATE!$D$3:$D$80,MATCH('EXP ESPEC.'!B92,DESEMPATE!$C$3:$C$80,0)),"")</f>
        <v>CONSULTORIA INTEGRAL EN INGENIERIA S.A. DE C.V.</v>
      </c>
      <c r="E92" s="174" t="s">
        <v>20</v>
      </c>
      <c r="F92" s="174" t="s">
        <v>20</v>
      </c>
      <c r="G92" s="174" t="s">
        <v>20</v>
      </c>
      <c r="H92" s="24" t="s">
        <v>918</v>
      </c>
      <c r="I92" s="24" t="s">
        <v>813</v>
      </c>
      <c r="J92" s="24" t="s">
        <v>919</v>
      </c>
      <c r="K92" s="473" t="s">
        <v>920</v>
      </c>
      <c r="L92" s="806" t="s">
        <v>192</v>
      </c>
      <c r="M92" s="715" t="s">
        <v>921</v>
      </c>
      <c r="N92" s="803" t="s">
        <v>192</v>
      </c>
      <c r="O92" s="803" t="s">
        <v>192</v>
      </c>
      <c r="P92" s="24" t="str">
        <f t="shared" si="22"/>
        <v>SI</v>
      </c>
      <c r="Q92" s="733" t="s">
        <v>192</v>
      </c>
      <c r="R92" s="25">
        <v>0.4</v>
      </c>
      <c r="S92" s="328">
        <v>38693</v>
      </c>
      <c r="T92" s="328">
        <v>39300</v>
      </c>
      <c r="U92" s="19">
        <f t="shared" si="21"/>
        <v>2007</v>
      </c>
      <c r="V92" s="20">
        <f>+IFERROR(INDEX(PARAMETROS!$B$53:$B$79,MATCH(U92,PARAMETROS!$A$53:$A$79,0)),"")</f>
        <v>433700</v>
      </c>
      <c r="W92" s="482">
        <v>22616744.609999999</v>
      </c>
      <c r="X92" s="20" t="s">
        <v>870</v>
      </c>
      <c r="Y92" s="13">
        <v>9.0719999999999995E-2</v>
      </c>
      <c r="Z92" s="22">
        <f t="shared" si="23"/>
        <v>2051791.0710191999</v>
      </c>
      <c r="AA92" s="23">
        <f>IF(X92="","",IF(X92="COP",1,IF(Y92&lt;&gt;"N/A",VLOOKUP(T92,'SH TRM'!$A$9:$B$8912,2,FALSE),"REVISAR")))</f>
        <v>1963.69</v>
      </c>
      <c r="AB92" s="696">
        <f t="shared" si="24"/>
        <v>4029081608.2496929</v>
      </c>
      <c r="AC92" s="12">
        <f t="shared" si="25"/>
        <v>9290.0198483968015</v>
      </c>
      <c r="AD92" s="12" t="str">
        <f t="shared" si="26"/>
        <v/>
      </c>
      <c r="AE92" s="12" t="str">
        <f t="shared" si="27"/>
        <v/>
      </c>
      <c r="AF92" s="12" t="str">
        <f t="shared" si="28"/>
        <v/>
      </c>
      <c r="AG92" s="638" t="str">
        <f t="shared" si="29"/>
        <v/>
      </c>
      <c r="AH92" s="638" t="str">
        <f t="shared" si="30"/>
        <v/>
      </c>
      <c r="AI92" s="638" t="str">
        <f t="shared" si="31"/>
        <v/>
      </c>
      <c r="AJ92" s="976"/>
      <c r="AK92" s="976"/>
      <c r="AL92" s="976"/>
      <c r="AM92" s="976"/>
      <c r="AN92" s="976"/>
      <c r="AO92" s="976"/>
      <c r="AP92" s="690" t="s">
        <v>1036</v>
      </c>
      <c r="AQ92" s="300"/>
    </row>
    <row r="93" spans="1:43" s="280" customFormat="1" ht="30" customHeight="1">
      <c r="A93" s="982"/>
      <c r="B93" s="13" t="s">
        <v>677</v>
      </c>
      <c r="C93" s="14">
        <v>449</v>
      </c>
      <c r="D93" s="14" t="str">
        <f>+IFERROR(INDEX(DESEMPATE!$D$3:$D$80,MATCH('EXP ESPEC.'!B93,DESEMPATE!$C$3:$C$80,0)),"")</f>
        <v>EGIS COLOMBIA S.A.S</v>
      </c>
      <c r="E93" s="174" t="s">
        <v>20</v>
      </c>
      <c r="F93" s="174" t="s">
        <v>20</v>
      </c>
      <c r="G93" s="174" t="s">
        <v>20</v>
      </c>
      <c r="H93" s="24" t="s">
        <v>820</v>
      </c>
      <c r="I93" s="24" t="s">
        <v>821</v>
      </c>
      <c r="J93" s="24" t="s">
        <v>822</v>
      </c>
      <c r="K93" s="473" t="s">
        <v>823</v>
      </c>
      <c r="L93" s="24" t="s">
        <v>20</v>
      </c>
      <c r="M93" s="715" t="s">
        <v>20</v>
      </c>
      <c r="N93" s="803" t="s">
        <v>192</v>
      </c>
      <c r="O93" s="803" t="s">
        <v>192</v>
      </c>
      <c r="P93" s="24" t="str">
        <f t="shared" si="22"/>
        <v>SI</v>
      </c>
      <c r="Q93" s="733" t="s">
        <v>192</v>
      </c>
      <c r="R93" s="17">
        <v>1</v>
      </c>
      <c r="S93" s="328">
        <v>39539</v>
      </c>
      <c r="T93" s="328">
        <v>41091</v>
      </c>
      <c r="U93" s="19">
        <f t="shared" si="21"/>
        <v>2012</v>
      </c>
      <c r="V93" s="20">
        <f>+IFERROR(INDEX(PARAMETROS!$B$53:$B$79,MATCH(U93,PARAMETROS!$A$53:$A$79,0)),"")</f>
        <v>566700</v>
      </c>
      <c r="W93" s="481">
        <v>12427664</v>
      </c>
      <c r="X93" s="21" t="s">
        <v>213</v>
      </c>
      <c r="Y93" s="13">
        <f>IF(X93="","",IF(X93="COP","N/A",IF(X93="EUR",VLOOKUP(T93,'SH EURO'!$A$6:$B$6338,2,FALSE),"REVISAR")))</f>
        <v>1.266</v>
      </c>
      <c r="Z93" s="22">
        <f t="shared" si="23"/>
        <v>15733422.624</v>
      </c>
      <c r="AA93" s="23">
        <f>IF(X93="","",IF(X93="COP",1,IF(Y93&lt;&gt;"N/A",VLOOKUP(T93,'SH TRM'!$A$9:$B$8912,2,FALSE),"REVISAR")))</f>
        <v>1784.6</v>
      </c>
      <c r="AB93" s="696">
        <f t="shared" si="24"/>
        <v>28077866014.790398</v>
      </c>
      <c r="AC93" s="12">
        <f t="shared" si="25"/>
        <v>49546.260834286921</v>
      </c>
      <c r="AD93" s="12">
        <f t="shared" si="26"/>
        <v>49546.260834286921</v>
      </c>
      <c r="AE93" s="12">
        <f t="shared" si="27"/>
        <v>49546.260834286921</v>
      </c>
      <c r="AF93" s="12">
        <f t="shared" si="28"/>
        <v>49546.260834286921</v>
      </c>
      <c r="AG93" s="638" t="str">
        <f t="shared" si="29"/>
        <v>CUMPLE</v>
      </c>
      <c r="AH93" s="638" t="str">
        <f t="shared" si="30"/>
        <v>CUMPLE</v>
      </c>
      <c r="AI93" s="638" t="str">
        <f t="shared" si="31"/>
        <v>CUMPLE</v>
      </c>
      <c r="AJ93" s="976"/>
      <c r="AK93" s="976"/>
      <c r="AL93" s="976"/>
      <c r="AM93" s="976"/>
      <c r="AN93" s="976"/>
      <c r="AO93" s="976"/>
      <c r="AP93" s="297"/>
      <c r="AQ93" s="300"/>
    </row>
    <row r="94" spans="1:43" s="417" customFormat="1" ht="30" customHeight="1" thickBot="1">
      <c r="A94" s="983"/>
      <c r="B94" s="61" t="s">
        <v>896</v>
      </c>
      <c r="C94" s="76">
        <v>508</v>
      </c>
      <c r="D94" s="76" t="s">
        <v>914</v>
      </c>
      <c r="E94" s="559" t="s">
        <v>20</v>
      </c>
      <c r="F94" s="559" t="s">
        <v>20</v>
      </c>
      <c r="G94" s="559" t="s">
        <v>20</v>
      </c>
      <c r="H94" s="170" t="s">
        <v>922</v>
      </c>
      <c r="I94" s="170" t="s">
        <v>201</v>
      </c>
      <c r="J94" s="170" t="s">
        <v>923</v>
      </c>
      <c r="K94" s="476" t="s">
        <v>924</v>
      </c>
      <c r="L94" s="170" t="s">
        <v>20</v>
      </c>
      <c r="M94" s="748" t="s">
        <v>20</v>
      </c>
      <c r="N94" s="748" t="s">
        <v>20</v>
      </c>
      <c r="O94" s="804" t="s">
        <v>192</v>
      </c>
      <c r="P94" s="170" t="str">
        <f t="shared" si="22"/>
        <v>SI</v>
      </c>
      <c r="Q94" s="748" t="s">
        <v>20</v>
      </c>
      <c r="R94" s="63">
        <v>1</v>
      </c>
      <c r="S94" s="371">
        <v>41341</v>
      </c>
      <c r="T94" s="371">
        <v>42033</v>
      </c>
      <c r="U94" s="65">
        <f t="shared" si="21"/>
        <v>2015</v>
      </c>
      <c r="V94" s="66">
        <f>+IFERROR(INDEX(PARAMETROS!$B$53:$B$79,MATCH(U94,PARAMETROS!$A$53:$A$79,0)),"")</f>
        <v>644350</v>
      </c>
      <c r="W94" s="611">
        <v>310592448</v>
      </c>
      <c r="X94" s="67" t="s">
        <v>204</v>
      </c>
      <c r="Y94" s="61" t="str">
        <f>IF(X94="","",IF(X94="COP","N/A",IF(X94="EUR",VLOOKUP(T94,'SH EURO'!$A$6:$B$6338,2,FALSE),"REVISAR")))</f>
        <v>N/A</v>
      </c>
      <c r="Z94" s="68" t="str">
        <f t="shared" si="23"/>
        <v>N/A</v>
      </c>
      <c r="AA94" s="69">
        <f>IF(X94="","",IF(X94="COP",1,IF(Y94&lt;&gt;"N/A",VLOOKUP(T94,'SH TRM'!$A$9:$B$8912,2,FALSE),"REVISAR")))</f>
        <v>1</v>
      </c>
      <c r="AB94" s="697">
        <f t="shared" si="24"/>
        <v>310592448</v>
      </c>
      <c r="AC94" s="70">
        <f t="shared" si="25"/>
        <v>482.02444013346786</v>
      </c>
      <c r="AD94" s="70">
        <f t="shared" si="26"/>
        <v>482.02444013346786</v>
      </c>
      <c r="AE94" s="70">
        <f t="shared" si="27"/>
        <v>482.02444013346786</v>
      </c>
      <c r="AF94" s="70">
        <f t="shared" si="28"/>
        <v>482.02444013346786</v>
      </c>
      <c r="AG94" s="748" t="str">
        <f t="shared" si="29"/>
        <v>CUMPLE</v>
      </c>
      <c r="AH94" s="748" t="str">
        <f t="shared" si="30"/>
        <v>CUMPLE</v>
      </c>
      <c r="AI94" s="748" t="str">
        <f t="shared" si="31"/>
        <v>CUMPLE</v>
      </c>
      <c r="AJ94" s="977"/>
      <c r="AK94" s="977"/>
      <c r="AL94" s="977"/>
      <c r="AM94" s="977"/>
      <c r="AN94" s="977"/>
      <c r="AO94" s="977"/>
      <c r="AP94" s="296"/>
      <c r="AQ94" s="416"/>
    </row>
    <row r="95" spans="1:43" s="280" customFormat="1" ht="42.75">
      <c r="A95" s="981" t="s">
        <v>46</v>
      </c>
      <c r="B95" s="40" t="s">
        <v>680</v>
      </c>
      <c r="C95" s="532" t="s">
        <v>897</v>
      </c>
      <c r="D95" s="561" t="str">
        <f>+IFERROR(INDEX(DESEMPATE!$D$3:$D$80,MATCH('EXP ESPEC.'!B95,DESEMPATE!$C$3:$C$80,0)),"")</f>
        <v>WPS SERVICIOS S.A.S.</v>
      </c>
      <c r="E95" s="366" t="s">
        <v>20</v>
      </c>
      <c r="F95" s="366" t="s">
        <v>20</v>
      </c>
      <c r="G95" s="366" t="s">
        <v>20</v>
      </c>
      <c r="H95" s="173" t="s">
        <v>925</v>
      </c>
      <c r="I95" s="173" t="s">
        <v>201</v>
      </c>
      <c r="J95" s="173" t="s">
        <v>926</v>
      </c>
      <c r="K95" s="472" t="s">
        <v>927</v>
      </c>
      <c r="L95" s="173" t="s">
        <v>20</v>
      </c>
      <c r="M95" s="173" t="s">
        <v>20</v>
      </c>
      <c r="N95" s="173" t="s">
        <v>20</v>
      </c>
      <c r="O95" s="820" t="s">
        <v>192</v>
      </c>
      <c r="P95" s="585" t="str">
        <f t="shared" si="22"/>
        <v>SI</v>
      </c>
      <c r="Q95" s="969" t="s">
        <v>192</v>
      </c>
      <c r="R95" s="41">
        <v>1</v>
      </c>
      <c r="S95" s="372">
        <v>34226</v>
      </c>
      <c r="T95" s="372">
        <v>34334</v>
      </c>
      <c r="U95" s="73">
        <f t="shared" si="21"/>
        <v>1993</v>
      </c>
      <c r="V95" s="503">
        <f>+IFERROR(INDEX(PARAMETROS!$B$53:$B$79,MATCH(U95,PARAMETROS!$A$53:$A$79,0)),"")</f>
        <v>81510</v>
      </c>
      <c r="W95" s="480">
        <v>376288547</v>
      </c>
      <c r="X95" s="44" t="s">
        <v>204</v>
      </c>
      <c r="Y95" s="40" t="str">
        <f>IF(X95="","",IF(X95="COP","N/A",IF(X95="EUR",VLOOKUP(T95,'SH EURO'!$A$6:$B$6338,2,FALSE),"REVISAR")))</f>
        <v>N/A</v>
      </c>
      <c r="Z95" s="45" t="str">
        <f t="shared" si="23"/>
        <v>N/A</v>
      </c>
      <c r="AA95" s="46">
        <f>IF(X95="","",IF(X95="COP",1,IF(Y95&lt;&gt;"N/A",VLOOKUP(T95,'SH TRM'!$A$9:$B$8912,2,FALSE),"REVISAR")))</f>
        <v>1</v>
      </c>
      <c r="AB95" s="698">
        <f t="shared" si="24"/>
        <v>376288547</v>
      </c>
      <c r="AC95" s="47">
        <f t="shared" si="25"/>
        <v>4616.4709483498955</v>
      </c>
      <c r="AD95" s="47">
        <f t="shared" si="26"/>
        <v>4616.4709483498955</v>
      </c>
      <c r="AE95" s="47">
        <f t="shared" si="27"/>
        <v>4616.4709483498955</v>
      </c>
      <c r="AF95" s="47">
        <f t="shared" si="28"/>
        <v>4616.4709483498955</v>
      </c>
      <c r="AG95" s="749" t="str">
        <f t="shared" si="29"/>
        <v>CUMPLE</v>
      </c>
      <c r="AH95" s="749" t="str">
        <f t="shared" si="30"/>
        <v>CUMPLE</v>
      </c>
      <c r="AI95" s="749" t="str">
        <f t="shared" si="31"/>
        <v>CUMPLE</v>
      </c>
      <c r="AJ95" s="975" t="str">
        <f>IF(AND(COUNTIF(M95:M98,"SI")&gt;=1,COUNTIF(N95:N98,"SI")&gt;=1,COUNTIF(O95:O98,"SI")&gt;=1,COUNTIF(Q95:Q98,"SI")&lt;=1),"SI","NO")</f>
        <v>SI</v>
      </c>
      <c r="AK95" s="975">
        <f>IF(AND(COUNTIF(AG95:AG98,"CUMPLE")=4,AJ95="SI"),900,(IF(AND(COUNTIF(AG95:AG98,"CUMPLE")=3,AJ95="SI"),800,IF(AND(COUNTIF(AG95:AG98,"CUMPLE")=2,AJ95="SI"),700,0))))</f>
        <v>900</v>
      </c>
      <c r="AL95" s="975" t="str">
        <f>IF(AND(COUNTIF(M95:M98,"SI")&gt;=1,COUNTIF(N95:N98,"SI")&gt;=1,COUNTIF(O95:O98,"SI")&gt;=1,COUNTIF(Q95:Q98,"SI")&lt;=1),"SI","NO")</f>
        <v>SI</v>
      </c>
      <c r="AM95" s="975">
        <f>IF(AND(COUNTIF(AH95:AH98,"CUMPLE")=4,AL95="SI"),900,(IF(AND(COUNTIF(AH95:AH98,"CUMPLE")=3,AL95="SI"),800,IF(AND(COUNTIF(AH95:AH98,"CUMPLE")=2,AL95="SI"),700,0))))</f>
        <v>900</v>
      </c>
      <c r="AN95" s="975" t="str">
        <f>IF(AND(COUNTIF(M95:M98,"SI")&gt;=1,COUNTIF(N95:N98,"SI")&gt;=1,COUNTIF(O95:O98,"SI")&gt;=1,COUNTIF(Q95:Q98,"SI")&lt;=1),"SI","NO")</f>
        <v>SI</v>
      </c>
      <c r="AO95" s="975">
        <f>IF(AND(COUNTIF(AI95:AI98,"CUMPLE")=4,AN95="SI"),900,(IF(AND(COUNTIF(AI95:AI98,"CUMPLE")=3,AN95="SI"),800,IF(AND(COUNTIF(AI95:AI98,"CUMPLE")=2,AN95="SI"),700,0))))</f>
        <v>900</v>
      </c>
      <c r="AP95" s="566"/>
      <c r="AQ95" s="300"/>
    </row>
    <row r="96" spans="1:43" s="280" customFormat="1" ht="36">
      <c r="A96" s="982"/>
      <c r="B96" s="13" t="s">
        <v>680</v>
      </c>
      <c r="C96" s="741" t="s">
        <v>898</v>
      </c>
      <c r="D96" s="14" t="str">
        <f>+IFERROR(INDEX(DESEMPATE!$D$3:$D$80,MATCH('EXP ESPEC.'!B96,DESEMPATE!$C$3:$C$80,0)),"")</f>
        <v>WPS SERVICIOS S.A.S.</v>
      </c>
      <c r="E96" s="364" t="s">
        <v>20</v>
      </c>
      <c r="F96" s="364" t="s">
        <v>20</v>
      </c>
      <c r="G96" s="364" t="s">
        <v>20</v>
      </c>
      <c r="H96" s="24" t="s">
        <v>453</v>
      </c>
      <c r="I96" s="24" t="s">
        <v>201</v>
      </c>
      <c r="J96" s="24" t="s">
        <v>824</v>
      </c>
      <c r="K96" s="473" t="s">
        <v>825</v>
      </c>
      <c r="L96" s="24" t="s">
        <v>20</v>
      </c>
      <c r="M96" s="715" t="s">
        <v>20</v>
      </c>
      <c r="N96" s="803" t="s">
        <v>192</v>
      </c>
      <c r="O96" s="715" t="s">
        <v>20</v>
      </c>
      <c r="P96" s="24" t="str">
        <f t="shared" si="22"/>
        <v>SI</v>
      </c>
      <c r="Q96" s="970"/>
      <c r="R96" s="25">
        <v>1</v>
      </c>
      <c r="S96" s="328">
        <v>38279</v>
      </c>
      <c r="T96" s="328">
        <v>39813</v>
      </c>
      <c r="U96" s="19">
        <f t="shared" si="21"/>
        <v>2008</v>
      </c>
      <c r="V96" s="20">
        <f>+IFERROR(INDEX(PARAMETROS!$B$53:$B$79,MATCH(U96,PARAMETROS!$A$53:$A$79,0)),"")</f>
        <v>461500</v>
      </c>
      <c r="W96" s="482">
        <v>3975262277</v>
      </c>
      <c r="X96" s="20" t="s">
        <v>204</v>
      </c>
      <c r="Y96" s="13" t="str">
        <f>IF(X96="","",IF(X96="COP","N/A",IF(X96="EUR",VLOOKUP(T96,'SH EURO'!$A$6:$B$6338,2,FALSE),"REVISAR")))</f>
        <v>N/A</v>
      </c>
      <c r="Z96" s="22" t="str">
        <f t="shared" si="23"/>
        <v>N/A</v>
      </c>
      <c r="AA96" s="23">
        <f>IF(X96="","",IF(X96="COP",1,IF(Y96&lt;&gt;"N/A",VLOOKUP(T96,'SH TRM'!$A$9:$B$8912,2,FALSE),"REVISAR")))</f>
        <v>1</v>
      </c>
      <c r="AB96" s="696">
        <f t="shared" si="24"/>
        <v>3975262277</v>
      </c>
      <c r="AC96" s="12">
        <f t="shared" si="25"/>
        <v>8613.7860823401952</v>
      </c>
      <c r="AD96" s="12">
        <f t="shared" si="26"/>
        <v>8613.7860823401952</v>
      </c>
      <c r="AE96" s="12">
        <f t="shared" si="27"/>
        <v>8613.7860823401952</v>
      </c>
      <c r="AF96" s="12">
        <f t="shared" si="28"/>
        <v>8613.7860823401952</v>
      </c>
      <c r="AG96" s="638" t="str">
        <f t="shared" si="29"/>
        <v>CUMPLE</v>
      </c>
      <c r="AH96" s="638" t="str">
        <f t="shared" si="30"/>
        <v>CUMPLE</v>
      </c>
      <c r="AI96" s="638" t="str">
        <f t="shared" si="31"/>
        <v>CUMPLE</v>
      </c>
      <c r="AJ96" s="976"/>
      <c r="AK96" s="976"/>
      <c r="AL96" s="976"/>
      <c r="AM96" s="976"/>
      <c r="AN96" s="976"/>
      <c r="AO96" s="976"/>
      <c r="AP96" s="297"/>
      <c r="AQ96" s="300"/>
    </row>
    <row r="97" spans="1:43" s="280" customFormat="1" ht="48">
      <c r="A97" s="982"/>
      <c r="B97" s="13" t="s">
        <v>680</v>
      </c>
      <c r="C97" s="14" t="s">
        <v>899</v>
      </c>
      <c r="D97" s="14" t="str">
        <f>+IFERROR(INDEX(DESEMPATE!$D$3:$D$80,MATCH('EXP ESPEC.'!B97,DESEMPATE!$C$3:$C$80,0)),"")</f>
        <v>WPS SERVICIOS S.A.S.</v>
      </c>
      <c r="E97" s="364" t="s">
        <v>20</v>
      </c>
      <c r="F97" s="364" t="s">
        <v>20</v>
      </c>
      <c r="G97" s="364" t="s">
        <v>20</v>
      </c>
      <c r="H97" s="24" t="s">
        <v>826</v>
      </c>
      <c r="I97" s="24" t="s">
        <v>201</v>
      </c>
      <c r="J97" s="24" t="s">
        <v>827</v>
      </c>
      <c r="K97" s="473" t="s">
        <v>828</v>
      </c>
      <c r="L97" s="24" t="s">
        <v>20</v>
      </c>
      <c r="M97" s="715" t="s">
        <v>20</v>
      </c>
      <c r="N97" s="803" t="s">
        <v>192</v>
      </c>
      <c r="O97" s="803" t="s">
        <v>192</v>
      </c>
      <c r="P97" s="24" t="str">
        <f t="shared" si="22"/>
        <v>SI</v>
      </c>
      <c r="Q97" s="970"/>
      <c r="R97" s="17">
        <v>1</v>
      </c>
      <c r="S97" s="328">
        <v>40498</v>
      </c>
      <c r="T97" s="328">
        <v>40973</v>
      </c>
      <c r="U97" s="19">
        <f t="shared" si="21"/>
        <v>2012</v>
      </c>
      <c r="V97" s="20">
        <f>+IFERROR(INDEX(PARAMETROS!$B$53:$B$79,MATCH(U97,PARAMETROS!$A$53:$A$79,0)),"")</f>
        <v>566700</v>
      </c>
      <c r="W97" s="481">
        <v>2159474666</v>
      </c>
      <c r="X97" s="21" t="s">
        <v>204</v>
      </c>
      <c r="Y97" s="13" t="str">
        <f>IF(X97="","",IF(X97="COP","N/A",IF(X97="EUR",VLOOKUP(T97,'SH EURO'!$A$6:$B$6338,2,FALSE),"REVISAR")))</f>
        <v>N/A</v>
      </c>
      <c r="Z97" s="22" t="str">
        <f t="shared" si="23"/>
        <v>N/A</v>
      </c>
      <c r="AA97" s="23">
        <f>IF(X97="","",IF(X97="COP",1,IF(Y97&lt;&gt;"N/A",VLOOKUP(T97,'SH TRM'!$A$9:$B$8912,2,FALSE),"REVISAR")))</f>
        <v>1</v>
      </c>
      <c r="AB97" s="696">
        <f t="shared" si="24"/>
        <v>2159474666</v>
      </c>
      <c r="AC97" s="12">
        <f t="shared" si="25"/>
        <v>3810.6134921475209</v>
      </c>
      <c r="AD97" s="12">
        <f t="shared" si="26"/>
        <v>3810.6134921475209</v>
      </c>
      <c r="AE97" s="12">
        <f t="shared" si="27"/>
        <v>3810.6134921475209</v>
      </c>
      <c r="AF97" s="12">
        <f t="shared" si="28"/>
        <v>3810.6134921475209</v>
      </c>
      <c r="AG97" s="638" t="str">
        <f t="shared" si="29"/>
        <v>CUMPLE</v>
      </c>
      <c r="AH97" s="638" t="str">
        <f t="shared" si="30"/>
        <v>CUMPLE</v>
      </c>
      <c r="AI97" s="638" t="str">
        <f t="shared" si="31"/>
        <v>CUMPLE</v>
      </c>
      <c r="AJ97" s="976"/>
      <c r="AK97" s="976"/>
      <c r="AL97" s="976"/>
      <c r="AM97" s="976"/>
      <c r="AN97" s="976"/>
      <c r="AO97" s="976"/>
      <c r="AP97" s="297"/>
      <c r="AQ97" s="300"/>
    </row>
    <row r="98" spans="1:43" s="417" customFormat="1" ht="60.75" thickBot="1">
      <c r="A98" s="983"/>
      <c r="B98" s="61" t="s">
        <v>680</v>
      </c>
      <c r="C98" s="76" t="s">
        <v>900</v>
      </c>
      <c r="D98" s="76" t="str">
        <f>+IFERROR(INDEX(DESEMPATE!$D$3:$D$80,MATCH('EXP ESPEC.'!B98,DESEMPATE!$C$3:$C$80,0)),"")</f>
        <v>WPS SERVICIOS S.A.S.</v>
      </c>
      <c r="E98" s="365" t="s">
        <v>20</v>
      </c>
      <c r="F98" s="365" t="s">
        <v>20</v>
      </c>
      <c r="G98" s="365" t="s">
        <v>20</v>
      </c>
      <c r="H98" s="170" t="s">
        <v>237</v>
      </c>
      <c r="I98" s="170" t="s">
        <v>201</v>
      </c>
      <c r="J98" s="170" t="s">
        <v>829</v>
      </c>
      <c r="K98" s="476" t="s">
        <v>830</v>
      </c>
      <c r="L98" s="170" t="s">
        <v>20</v>
      </c>
      <c r="M98" s="748" t="s">
        <v>20</v>
      </c>
      <c r="N98" s="804" t="s">
        <v>192</v>
      </c>
      <c r="O98" s="804" t="s">
        <v>192</v>
      </c>
      <c r="P98" s="170" t="str">
        <f t="shared" si="22"/>
        <v>SI</v>
      </c>
      <c r="Q98" s="971"/>
      <c r="R98" s="63">
        <v>0.6</v>
      </c>
      <c r="S98" s="371">
        <v>40143</v>
      </c>
      <c r="T98" s="371">
        <v>41183</v>
      </c>
      <c r="U98" s="65">
        <f t="shared" si="21"/>
        <v>2012</v>
      </c>
      <c r="V98" s="66">
        <f>+IFERROR(INDEX(PARAMETROS!$B$53:$B$79,MATCH(U98,PARAMETROS!$A$53:$A$79,0)),"")</f>
        <v>566700</v>
      </c>
      <c r="W98" s="611">
        <v>4331349652</v>
      </c>
      <c r="X98" s="67" t="s">
        <v>204</v>
      </c>
      <c r="Y98" s="61" t="str">
        <f>IF(X98="","",IF(X98="COP","N/A",IF(X98="EUR",VLOOKUP(T98,'SH EURO'!$A$6:$B$6338,2,FALSE),"REVISAR")))</f>
        <v>N/A</v>
      </c>
      <c r="Z98" s="68" t="str">
        <f t="shared" si="23"/>
        <v>N/A</v>
      </c>
      <c r="AA98" s="69">
        <f>IF(X98="","",IF(X98="COP",1,IF(Y98&lt;&gt;"N/A",VLOOKUP(T98,'SH TRM'!$A$9:$B$8912,2,FALSE),"REVISAR")))</f>
        <v>1</v>
      </c>
      <c r="AB98" s="697">
        <f t="shared" si="24"/>
        <v>4331349652</v>
      </c>
      <c r="AC98" s="70">
        <f t="shared" si="25"/>
        <v>7643.1086147873657</v>
      </c>
      <c r="AD98" s="70">
        <f t="shared" si="26"/>
        <v>4585.8651688724194</v>
      </c>
      <c r="AE98" s="70">
        <f t="shared" si="27"/>
        <v>4585.8651688724194</v>
      </c>
      <c r="AF98" s="70">
        <f t="shared" si="28"/>
        <v>4585.8651688724194</v>
      </c>
      <c r="AG98" s="748" t="str">
        <f t="shared" si="29"/>
        <v>CUMPLE</v>
      </c>
      <c r="AH98" s="748" t="str">
        <f t="shared" si="30"/>
        <v>CUMPLE</v>
      </c>
      <c r="AI98" s="748" t="str">
        <f t="shared" si="31"/>
        <v>CUMPLE</v>
      </c>
      <c r="AJ98" s="977"/>
      <c r="AK98" s="977"/>
      <c r="AL98" s="977"/>
      <c r="AM98" s="977"/>
      <c r="AN98" s="977"/>
      <c r="AO98" s="977"/>
      <c r="AP98" s="296"/>
      <c r="AQ98" s="416"/>
    </row>
    <row r="99" spans="1:43" s="280" customFormat="1" ht="108">
      <c r="A99" s="981" t="s">
        <v>47</v>
      </c>
      <c r="B99" s="40" t="s">
        <v>682</v>
      </c>
      <c r="C99" s="532">
        <v>186</v>
      </c>
      <c r="D99" s="561" t="str">
        <f>+IFERROR(INDEX(DESEMPATE!$D$3:$D$80,MATCH('EXP ESPEC.'!B99,DESEMPATE!$C$3:$C$80,0)),"")</f>
        <v>C&amp;M CONSULTORES S.A.</v>
      </c>
      <c r="E99" s="366" t="s">
        <v>20</v>
      </c>
      <c r="F99" s="366" t="s">
        <v>20</v>
      </c>
      <c r="G99" s="366" t="s">
        <v>20</v>
      </c>
      <c r="H99" s="173" t="s">
        <v>409</v>
      </c>
      <c r="I99" s="173" t="s">
        <v>201</v>
      </c>
      <c r="J99" s="173" t="s">
        <v>833</v>
      </c>
      <c r="K99" s="472" t="s">
        <v>834</v>
      </c>
      <c r="L99" s="173" t="s">
        <v>20</v>
      </c>
      <c r="M99" s="173" t="s">
        <v>20</v>
      </c>
      <c r="N99" s="820" t="s">
        <v>192</v>
      </c>
      <c r="O99" s="173" t="s">
        <v>20</v>
      </c>
      <c r="P99" s="585" t="str">
        <f t="shared" si="22"/>
        <v>SI</v>
      </c>
      <c r="Q99" s="173" t="s">
        <v>192</v>
      </c>
      <c r="R99" s="41">
        <v>0.51</v>
      </c>
      <c r="S99" s="372">
        <v>41878</v>
      </c>
      <c r="T99" s="372">
        <v>42312</v>
      </c>
      <c r="U99" s="73">
        <f t="shared" si="21"/>
        <v>2015</v>
      </c>
      <c r="V99" s="503">
        <f>+IFERROR(INDEX(PARAMETROS!$B$53:$B$79,MATCH(U99,PARAMETROS!$A$53:$A$79,0)),"")</f>
        <v>644350</v>
      </c>
      <c r="W99" s="480">
        <v>4983941778</v>
      </c>
      <c r="X99" s="44" t="s">
        <v>204</v>
      </c>
      <c r="Y99" s="40" t="str">
        <f>IF(X99="","",IF(X99="COP","N/A",IF(X99="EUR",VLOOKUP(T99,'SH EURO'!$A$6:$B$6338,2,FALSE),"REVISAR")))</f>
        <v>N/A</v>
      </c>
      <c r="Z99" s="45" t="str">
        <f t="shared" si="23"/>
        <v>N/A</v>
      </c>
      <c r="AA99" s="46">
        <f>IF(X99="","",IF(X99="COP",1,IF(Y99&lt;&gt;"N/A",VLOOKUP(T99,'SH TRM'!$A$9:$B$8912,2,FALSE),"REVISAR")))</f>
        <v>1</v>
      </c>
      <c r="AB99" s="698">
        <f t="shared" si="24"/>
        <v>4983941778</v>
      </c>
      <c r="AC99" s="47">
        <f t="shared" si="25"/>
        <v>7734.8363125630476</v>
      </c>
      <c r="AD99" s="47">
        <f t="shared" si="26"/>
        <v>3944.7665194071542</v>
      </c>
      <c r="AE99" s="47">
        <f t="shared" si="27"/>
        <v>3944.7665194071542</v>
      </c>
      <c r="AF99" s="47">
        <f t="shared" si="28"/>
        <v>3944.7665194071542</v>
      </c>
      <c r="AG99" s="749" t="str">
        <f t="shared" si="29"/>
        <v>CUMPLE</v>
      </c>
      <c r="AH99" s="749" t="str">
        <f t="shared" si="30"/>
        <v>CUMPLE</v>
      </c>
      <c r="AI99" s="749" t="str">
        <f t="shared" si="31"/>
        <v>CUMPLE</v>
      </c>
      <c r="AJ99" s="975" t="str">
        <f>IF(AND(COUNTIF(M99:M102,"SI")&gt;=1,COUNTIF(N99:N102,"SI")&gt;=1,COUNTIF(O99:O102,"SI")&gt;=1,COUNTIF(Q99:Q102,"SI")&lt;=1),"SI","NO")</f>
        <v>NO</v>
      </c>
      <c r="AK99" s="975">
        <f>IF(AND(COUNTIF(AG99:AG102,"CUMPLE")=4,AJ99="SI"),900,(IF(AND(COUNTIF(AG99:AG102,"CUMPLE")=3,AJ99="SI"),800,IF(AND(COUNTIF(AG99:AG102,"CUMPLE")=2,AJ99="SI"),700,0))))</f>
        <v>0</v>
      </c>
      <c r="AL99" s="975" t="str">
        <f>IF(AND(COUNTIF(M99:M102,"SI")&gt;=1,COUNTIF(N99:N102,"SI")&gt;=1,COUNTIF(O99:O102,"SI")&gt;=1,COUNTIF(Q99:Q102,"SI")&lt;=1),"SI","NO")</f>
        <v>NO</v>
      </c>
      <c r="AM99" s="975">
        <f>IF(AND(COUNTIF(AH99:AH102,"CUMPLE")=4,AL99="SI"),900,(IF(AND(COUNTIF(AH99:AH102,"CUMPLE")=3,AL99="SI"),800,IF(AND(COUNTIF(AH99:AH102,"CUMPLE")=2,AL99="SI"),700,0))))</f>
        <v>0</v>
      </c>
      <c r="AN99" s="975" t="str">
        <f>IF(AND(COUNTIF(M99:M102,"SI")&gt;=1,COUNTIF(N99:N102,"SI")&gt;=1,COUNTIF(O99:O102,"SI")&gt;=1,COUNTIF(Q99:Q102,"SI")&lt;=1),"SI","NO")</f>
        <v>NO</v>
      </c>
      <c r="AO99" s="975">
        <f>IF(AND(COUNTIF(AI99:AI102,"CUMPLE")=4,AN99="SI"),900,(IF(AND(COUNTIF(AI99:AI102,"CUMPLE")=3,AN99="SI"),800,IF(AND(COUNTIF(AI99:AI102,"CUMPLE")=2,AN99="SI"),700,0))))</f>
        <v>0</v>
      </c>
      <c r="AP99" s="566"/>
      <c r="AQ99" s="300"/>
    </row>
    <row r="100" spans="1:43" s="280" customFormat="1" ht="31.5">
      <c r="A100" s="982"/>
      <c r="B100" s="13" t="s">
        <v>684</v>
      </c>
      <c r="C100" s="14">
        <v>189</v>
      </c>
      <c r="D100" s="14" t="str">
        <f>+IFERROR(INDEX(DESEMPATE!$D$3:$D$80,MATCH('EXP ESPEC.'!B100,DESEMPATE!$C$3:$C$80,0)),"")</f>
        <v>ESTEYCO SUCURSAL COLOMBIA</v>
      </c>
      <c r="E100" s="364" t="s">
        <v>20</v>
      </c>
      <c r="F100" s="364" t="s">
        <v>20</v>
      </c>
      <c r="G100" s="364" t="s">
        <v>20</v>
      </c>
      <c r="H100" s="24" t="s">
        <v>223</v>
      </c>
      <c r="I100" s="24" t="s">
        <v>210</v>
      </c>
      <c r="J100" s="24" t="s">
        <v>836</v>
      </c>
      <c r="K100" s="473" t="s">
        <v>837</v>
      </c>
      <c r="L100" s="24" t="s">
        <v>20</v>
      </c>
      <c r="M100" s="715" t="s">
        <v>20</v>
      </c>
      <c r="N100" s="803" t="s">
        <v>192</v>
      </c>
      <c r="O100" s="803" t="s">
        <v>192</v>
      </c>
      <c r="P100" s="24" t="str">
        <f t="shared" si="22"/>
        <v>SI</v>
      </c>
      <c r="Q100" s="733" t="s">
        <v>192</v>
      </c>
      <c r="R100" s="25">
        <v>0.5</v>
      </c>
      <c r="S100" s="328">
        <v>37181</v>
      </c>
      <c r="T100" s="328">
        <v>37970</v>
      </c>
      <c r="U100" s="19">
        <f t="shared" si="21"/>
        <v>2003</v>
      </c>
      <c r="V100" s="20">
        <f>+IFERROR(INDEX(PARAMETROS!$B$53:$B$79,MATCH(U100,PARAMETROS!$A$53:$A$79,0)),"")</f>
        <v>332000</v>
      </c>
      <c r="W100" s="482">
        <v>558659.56999999995</v>
      </c>
      <c r="X100" s="20" t="s">
        <v>213</v>
      </c>
      <c r="Y100" s="13">
        <f>IF(X100="","",IF(X100="COP","N/A",IF(X100="EUR",VLOOKUP(T100,'SH EURO'!$A$6:$B$6338,2,FALSE),"REVISAR")))</f>
        <v>1.2267999999999999</v>
      </c>
      <c r="Z100" s="22">
        <f t="shared" si="23"/>
        <v>685363.56047599984</v>
      </c>
      <c r="AA100" s="23">
        <f>IF(X100="","",IF(X100="COP",1,IF(Y100&lt;&gt;"N/A",VLOOKUP(T100,'SH TRM'!$A$9:$B$8912,2,FALSE),"REVISAR")))</f>
        <v>2812.81</v>
      </c>
      <c r="AB100" s="696">
        <f t="shared" si="24"/>
        <v>1927797476.5424972</v>
      </c>
      <c r="AC100" s="12">
        <f t="shared" si="25"/>
        <v>5806.6189052484851</v>
      </c>
      <c r="AD100" s="12">
        <f t="shared" si="26"/>
        <v>2903.3094526242426</v>
      </c>
      <c r="AE100" s="12">
        <f t="shared" si="27"/>
        <v>2903.3094526242426</v>
      </c>
      <c r="AF100" s="12">
        <f t="shared" si="28"/>
        <v>2903.3094526242426</v>
      </c>
      <c r="AG100" s="638" t="str">
        <f t="shared" si="29"/>
        <v>CUMPLE</v>
      </c>
      <c r="AH100" s="638" t="str">
        <f t="shared" si="30"/>
        <v>CUMPLE</v>
      </c>
      <c r="AI100" s="638" t="str">
        <f t="shared" si="31"/>
        <v>CUMPLE</v>
      </c>
      <c r="AJ100" s="976"/>
      <c r="AK100" s="976"/>
      <c r="AL100" s="976"/>
      <c r="AM100" s="976"/>
      <c r="AN100" s="976"/>
      <c r="AO100" s="976"/>
      <c r="AP100" s="297"/>
      <c r="AQ100" s="300"/>
    </row>
    <row r="101" spans="1:43" s="280" customFormat="1" ht="48">
      <c r="A101" s="982"/>
      <c r="B101" s="13" t="s">
        <v>684</v>
      </c>
      <c r="C101" s="14">
        <v>197</v>
      </c>
      <c r="D101" s="14" t="str">
        <f>+IFERROR(INDEX(DESEMPATE!$D$3:$D$80,MATCH('EXP ESPEC.'!B101,DESEMPATE!$C$3:$C$80,0)),"")</f>
        <v>ESTEYCO SUCURSAL COLOMBIA</v>
      </c>
      <c r="E101" s="364" t="s">
        <v>20</v>
      </c>
      <c r="F101" s="364" t="s">
        <v>20</v>
      </c>
      <c r="G101" s="364" t="s">
        <v>20</v>
      </c>
      <c r="H101" s="24" t="s">
        <v>838</v>
      </c>
      <c r="I101" s="24" t="s">
        <v>210</v>
      </c>
      <c r="J101" s="24" t="s">
        <v>839</v>
      </c>
      <c r="K101" s="473" t="s">
        <v>840</v>
      </c>
      <c r="L101" s="24" t="s">
        <v>20</v>
      </c>
      <c r="M101" s="715" t="s">
        <v>20</v>
      </c>
      <c r="N101" s="803" t="s">
        <v>192</v>
      </c>
      <c r="O101" s="803" t="s">
        <v>192</v>
      </c>
      <c r="P101" s="24" t="str">
        <f t="shared" si="22"/>
        <v>SI</v>
      </c>
      <c r="Q101" s="733" t="s">
        <v>192</v>
      </c>
      <c r="R101" s="17">
        <v>0.4</v>
      </c>
      <c r="S101" s="328">
        <v>39279</v>
      </c>
      <c r="T101" s="328">
        <v>40565</v>
      </c>
      <c r="U101" s="19">
        <f t="shared" si="21"/>
        <v>2011</v>
      </c>
      <c r="V101" s="20">
        <f>+IFERROR(INDEX(PARAMETROS!$B$53:$B$79,MATCH(U101,PARAMETROS!$A$53:$A$79,0)),"")</f>
        <v>535600</v>
      </c>
      <c r="W101" s="481">
        <v>1221666.8500000001</v>
      </c>
      <c r="X101" s="21" t="s">
        <v>213</v>
      </c>
      <c r="Y101" s="13">
        <f>IF(X101="","",IF(X101="COP","N/A",IF(X101="EUR",VLOOKUP(T101,'SH EURO'!$A$6:$B$6338,2,FALSE),"REVISAR")))</f>
        <v>1.3524</v>
      </c>
      <c r="Z101" s="22">
        <f t="shared" si="23"/>
        <v>1652182.2479400001</v>
      </c>
      <c r="AA101" s="23">
        <f>IF(X101="","",IF(X101="COP",1,IF(Y101&lt;&gt;"N/A",VLOOKUP(T101,'SH TRM'!$A$9:$B$8912,2,FALSE),"REVISAR")))</f>
        <v>1838.94</v>
      </c>
      <c r="AB101" s="696">
        <f t="shared" si="24"/>
        <v>3038264023.0267839</v>
      </c>
      <c r="AC101" s="12">
        <f t="shared" si="25"/>
        <v>5672.6363387355932</v>
      </c>
      <c r="AD101" s="12">
        <f t="shared" si="26"/>
        <v>2269.0545354942374</v>
      </c>
      <c r="AE101" s="12">
        <f t="shared" si="27"/>
        <v>2269.0545354942374</v>
      </c>
      <c r="AF101" s="12">
        <f t="shared" si="28"/>
        <v>2269.0545354942374</v>
      </c>
      <c r="AG101" s="638" t="str">
        <f t="shared" si="29"/>
        <v>CUMPLE</v>
      </c>
      <c r="AH101" s="638" t="str">
        <f t="shared" si="30"/>
        <v>CUMPLE</v>
      </c>
      <c r="AI101" s="638" t="str">
        <f t="shared" si="31"/>
        <v>CUMPLE</v>
      </c>
      <c r="AJ101" s="976"/>
      <c r="AK101" s="976"/>
      <c r="AL101" s="976"/>
      <c r="AM101" s="976"/>
      <c r="AN101" s="976"/>
      <c r="AO101" s="976"/>
      <c r="AP101" s="297"/>
      <c r="AQ101" s="300"/>
    </row>
    <row r="102" spans="1:43" s="417" customFormat="1" ht="29.25" thickBot="1">
      <c r="A102" s="983"/>
      <c r="B102" s="61" t="s">
        <v>901</v>
      </c>
      <c r="C102" s="76">
        <v>269</v>
      </c>
      <c r="D102" s="76" t="s">
        <v>915</v>
      </c>
      <c r="E102" s="365" t="s">
        <v>20</v>
      </c>
      <c r="F102" s="365" t="s">
        <v>20</v>
      </c>
      <c r="G102" s="365" t="s">
        <v>20</v>
      </c>
      <c r="H102" s="170" t="s">
        <v>928</v>
      </c>
      <c r="I102" s="170" t="s">
        <v>210</v>
      </c>
      <c r="J102" s="170" t="s">
        <v>929</v>
      </c>
      <c r="K102" s="476" t="s">
        <v>930</v>
      </c>
      <c r="L102" s="818" t="s">
        <v>192</v>
      </c>
      <c r="M102" s="748" t="s">
        <v>921</v>
      </c>
      <c r="N102" s="748" t="s">
        <v>921</v>
      </c>
      <c r="O102" s="804" t="s">
        <v>192</v>
      </c>
      <c r="P102" s="170" t="str">
        <f t="shared" si="22"/>
        <v>SI</v>
      </c>
      <c r="Q102" s="748" t="s">
        <v>20</v>
      </c>
      <c r="R102" s="63">
        <v>0.5</v>
      </c>
      <c r="S102" s="371">
        <v>39749</v>
      </c>
      <c r="T102" s="371">
        <v>40674</v>
      </c>
      <c r="U102" s="65">
        <f t="shared" si="21"/>
        <v>2011</v>
      </c>
      <c r="V102" s="66">
        <f>+IFERROR(INDEX(PARAMETROS!$B$53:$B$79,MATCH(U102,PARAMETROS!$A$53:$A$79,0)),"")</f>
        <v>535600</v>
      </c>
      <c r="W102" s="611">
        <v>203680</v>
      </c>
      <c r="X102" s="67" t="s">
        <v>213</v>
      </c>
      <c r="Y102" s="61">
        <f>IF(X102="","",IF(X102="COP","N/A",IF(X102="EUR",VLOOKUP(T102,'SH EURO'!$A$6:$B$6338,2,FALSE),"REVISAR")))</f>
        <v>1.4351</v>
      </c>
      <c r="Z102" s="68">
        <f t="shared" si="23"/>
        <v>292301.16800000001</v>
      </c>
      <c r="AA102" s="69">
        <f>IF(X102="","",IF(X102="COP",1,IF(Y102&lt;&gt;"N/A",VLOOKUP(T102,'SH TRM'!$A$9:$B$8912,2,FALSE),"REVISAR")))</f>
        <v>1791.72</v>
      </c>
      <c r="AB102" s="697">
        <f t="shared" si="24"/>
        <v>523721848.72896004</v>
      </c>
      <c r="AC102" s="70">
        <f t="shared" si="25"/>
        <v>977.82271980761766</v>
      </c>
      <c r="AD102" s="70" t="str">
        <f t="shared" si="26"/>
        <v/>
      </c>
      <c r="AE102" s="70" t="str">
        <f t="shared" si="27"/>
        <v/>
      </c>
      <c r="AF102" s="70" t="str">
        <f t="shared" si="28"/>
        <v/>
      </c>
      <c r="AG102" s="748" t="str">
        <f t="shared" si="29"/>
        <v/>
      </c>
      <c r="AH102" s="748" t="str">
        <f t="shared" si="30"/>
        <v/>
      </c>
      <c r="AI102" s="748" t="str">
        <f t="shared" si="31"/>
        <v/>
      </c>
      <c r="AJ102" s="977"/>
      <c r="AK102" s="977"/>
      <c r="AL102" s="977"/>
      <c r="AM102" s="977"/>
      <c r="AN102" s="977"/>
      <c r="AO102" s="977"/>
      <c r="AP102" s="769" t="s">
        <v>1037</v>
      </c>
      <c r="AQ102" s="416"/>
    </row>
    <row r="103" spans="1:43" s="280" customFormat="1" ht="72">
      <c r="A103" s="981" t="s">
        <v>48</v>
      </c>
      <c r="B103" s="40" t="s">
        <v>687</v>
      </c>
      <c r="C103" s="768" t="s">
        <v>902</v>
      </c>
      <c r="D103" s="561" t="str">
        <f>+IFERROR(INDEX(DESEMPATE!$D$3:$D$80,MATCH('EXP ESPEC.'!B103,DESEMPATE!$C$3:$C$80,0)),"")</f>
        <v>INTERSA S.A.</v>
      </c>
      <c r="E103" s="366" t="s">
        <v>20</v>
      </c>
      <c r="F103" s="366" t="s">
        <v>20</v>
      </c>
      <c r="G103" s="366" t="s">
        <v>20</v>
      </c>
      <c r="H103" s="173" t="s">
        <v>409</v>
      </c>
      <c r="I103" s="173" t="s">
        <v>201</v>
      </c>
      <c r="J103" s="173" t="s">
        <v>931</v>
      </c>
      <c r="K103" s="472" t="s">
        <v>932</v>
      </c>
      <c r="L103" s="173" t="s">
        <v>20</v>
      </c>
      <c r="M103" s="173" t="s">
        <v>20</v>
      </c>
      <c r="N103" s="173" t="s">
        <v>20</v>
      </c>
      <c r="O103" s="173" t="s">
        <v>20</v>
      </c>
      <c r="P103" s="585" t="str">
        <f t="shared" si="22"/>
        <v>SI</v>
      </c>
      <c r="Q103" s="969" t="s">
        <v>192</v>
      </c>
      <c r="R103" s="41">
        <v>0.49</v>
      </c>
      <c r="S103" s="372">
        <v>42150</v>
      </c>
      <c r="T103" s="372">
        <v>42363</v>
      </c>
      <c r="U103" s="73">
        <f t="shared" si="21"/>
        <v>2015</v>
      </c>
      <c r="V103" s="503">
        <f>+IFERROR(INDEX(PARAMETROS!$B$53:$B$79,MATCH(U103,PARAMETROS!$A$53:$A$79,0)),"")</f>
        <v>644350</v>
      </c>
      <c r="W103" s="480">
        <v>561122160</v>
      </c>
      <c r="X103" s="44" t="s">
        <v>204</v>
      </c>
      <c r="Y103" s="40" t="str">
        <f>IF(X103="","",IF(X103="COP","N/A",IF(X103="EUR",VLOOKUP(T103,'SH EURO'!$A$6:$B$6338,2,FALSE),"REVISAR")))</f>
        <v>N/A</v>
      </c>
      <c r="Z103" s="45" t="str">
        <f t="shared" si="23"/>
        <v>N/A</v>
      </c>
      <c r="AA103" s="46">
        <f>IF(X103="","",IF(X103="COP",1,IF(Y103&lt;&gt;"N/A",VLOOKUP(T103,'SH TRM'!$A$9:$B$8912,2,FALSE),"REVISAR")))</f>
        <v>1</v>
      </c>
      <c r="AB103" s="698">
        <f t="shared" si="24"/>
        <v>561122160</v>
      </c>
      <c r="AC103" s="47">
        <f t="shared" si="25"/>
        <v>870.83442228602473</v>
      </c>
      <c r="AD103" s="47">
        <f t="shared" si="26"/>
        <v>426.7088669201521</v>
      </c>
      <c r="AE103" s="47">
        <f t="shared" si="27"/>
        <v>426.7088669201521</v>
      </c>
      <c r="AF103" s="47">
        <f t="shared" si="28"/>
        <v>426.7088669201521</v>
      </c>
      <c r="AG103" s="749" t="str">
        <f t="shared" si="29"/>
        <v>CUMPLE</v>
      </c>
      <c r="AH103" s="749" t="str">
        <f t="shared" si="30"/>
        <v>CUMPLE</v>
      </c>
      <c r="AI103" s="749" t="str">
        <f t="shared" si="31"/>
        <v>CUMPLE</v>
      </c>
      <c r="AJ103" s="975" t="str">
        <f>IF(AND(COUNTIF(M103:M106,"SI")&gt;=1,COUNTIF(N103:N106,"SI")&gt;=1,COUNTIF(O103:O106,"SI")&gt;=1,COUNTIF(Q103:Q106,"SI")&lt;=1),"SI","NO")</f>
        <v>SI</v>
      </c>
      <c r="AK103" s="975">
        <f>IF(AND(COUNTIF(AG103:AG106,"CUMPLE")=4,AJ103="SI"),900,(IF(AND(COUNTIF(AG103:AG106,"CUMPLE")=3,AJ103="SI"),800,IF(AND(COUNTIF(AG103:AG106,"CUMPLE")=2,AJ103="SI"),700,0))))</f>
        <v>900</v>
      </c>
      <c r="AL103" s="975" t="str">
        <f>IF(AND(COUNTIF(M103:M106,"SI")&gt;=1,COUNTIF(N103:N106,"SI")&gt;=1,COUNTIF(O103:O106,"SI")&gt;=1,COUNTIF(Q103:Q106,"SI")&lt;=1),"SI","NO")</f>
        <v>SI</v>
      </c>
      <c r="AM103" s="975">
        <f>IF(AND(COUNTIF(AH103:AH106,"CUMPLE")=4,AL103="SI"),900,(IF(AND(COUNTIF(AH103:AH106,"CUMPLE")=3,AL103="SI"),800,IF(AND(COUNTIF(AH103:AH106,"CUMPLE")=2,AL103="SI"),700,0))))</f>
        <v>900</v>
      </c>
      <c r="AN103" s="975" t="str">
        <f>IF(AND(COUNTIF(M103:M106,"SI")&gt;=1,COUNTIF(N103:N106,"SI")&gt;=1,COUNTIF(O103:O106,"SI")&gt;=1,COUNTIF(Q103:Q106,"SI")&lt;=1),"SI","NO")</f>
        <v>SI</v>
      </c>
      <c r="AO103" s="975">
        <f>IF(AND(COUNTIF(AI103:AI106,"CUMPLE")=4,AN103="SI"),900,(IF(AND(COUNTIF(AI103:AI106,"CUMPLE")=3,AN103="SI"),800,IF(AND(COUNTIF(AI103:AI106,"CUMPLE")=2,AN103="SI"),700,0))))</f>
        <v>900</v>
      </c>
      <c r="AP103" s="566"/>
      <c r="AQ103" s="300"/>
    </row>
    <row r="104" spans="1:43" s="280" customFormat="1" ht="36">
      <c r="A104" s="982"/>
      <c r="B104" s="13" t="s">
        <v>687</v>
      </c>
      <c r="C104" s="742" t="s">
        <v>903</v>
      </c>
      <c r="D104" s="14" t="str">
        <f>+IFERROR(INDEX(DESEMPATE!$D$3:$D$80,MATCH('EXP ESPEC.'!B104,DESEMPATE!$C$3:$C$80,0)),"")</f>
        <v>INTERSA S.A.</v>
      </c>
      <c r="E104" s="364" t="s">
        <v>20</v>
      </c>
      <c r="F104" s="364" t="s">
        <v>20</v>
      </c>
      <c r="G104" s="364" t="s">
        <v>20</v>
      </c>
      <c r="H104" s="24" t="s">
        <v>409</v>
      </c>
      <c r="I104" s="24" t="s">
        <v>201</v>
      </c>
      <c r="J104" s="24" t="s">
        <v>933</v>
      </c>
      <c r="K104" s="473" t="s">
        <v>934</v>
      </c>
      <c r="L104" s="24" t="s">
        <v>20</v>
      </c>
      <c r="M104" s="715" t="s">
        <v>20</v>
      </c>
      <c r="N104" s="803" t="s">
        <v>192</v>
      </c>
      <c r="O104" s="715" t="s">
        <v>20</v>
      </c>
      <c r="P104" s="24" t="str">
        <f t="shared" si="22"/>
        <v>SI</v>
      </c>
      <c r="Q104" s="970"/>
      <c r="R104" s="25">
        <v>0.5</v>
      </c>
      <c r="S104" s="328">
        <v>38772</v>
      </c>
      <c r="T104" s="328">
        <v>40656</v>
      </c>
      <c r="U104" s="19">
        <f t="shared" si="21"/>
        <v>2011</v>
      </c>
      <c r="V104" s="20">
        <f>+IFERROR(INDEX(PARAMETROS!$B$53:$B$79,MATCH(U104,PARAMETROS!$A$53:$A$79,0)),"")</f>
        <v>535600</v>
      </c>
      <c r="W104" s="482">
        <f>2886785280+115909520+305088445+1344546519+141503092</f>
        <v>4793832856</v>
      </c>
      <c r="X104" s="20" t="s">
        <v>204</v>
      </c>
      <c r="Y104" s="13" t="str">
        <f>IF(X104="","",IF(X104="COP","N/A",IF(X104="EUR",VLOOKUP(T104,'SH EURO'!$A$6:$B$6338,2,FALSE),"REVISAR")))</f>
        <v>N/A</v>
      </c>
      <c r="Z104" s="22" t="str">
        <f t="shared" si="23"/>
        <v>N/A</v>
      </c>
      <c r="AA104" s="23">
        <f>IF(X104="","",IF(X104="COP",1,IF(Y104&lt;&gt;"N/A",VLOOKUP(T104,'SH TRM'!$A$9:$B$8912,2,FALSE),"REVISAR")))</f>
        <v>1</v>
      </c>
      <c r="AB104" s="696">
        <f t="shared" si="24"/>
        <v>4793832856</v>
      </c>
      <c r="AC104" s="12">
        <f t="shared" si="25"/>
        <v>8950.3974159820755</v>
      </c>
      <c r="AD104" s="12">
        <f t="shared" si="26"/>
        <v>4475.1987079910377</v>
      </c>
      <c r="AE104" s="12">
        <f t="shared" si="27"/>
        <v>4475.1987079910377</v>
      </c>
      <c r="AF104" s="12">
        <f t="shared" si="28"/>
        <v>4475.1987079910377</v>
      </c>
      <c r="AG104" s="638" t="str">
        <f t="shared" si="29"/>
        <v>CUMPLE</v>
      </c>
      <c r="AH104" s="638" t="str">
        <f t="shared" si="30"/>
        <v>CUMPLE</v>
      </c>
      <c r="AI104" s="638" t="str">
        <f t="shared" si="31"/>
        <v>CUMPLE</v>
      </c>
      <c r="AJ104" s="976"/>
      <c r="AK104" s="976"/>
      <c r="AL104" s="976"/>
      <c r="AM104" s="976"/>
      <c r="AN104" s="976"/>
      <c r="AO104" s="976"/>
      <c r="AP104" s="297"/>
      <c r="AQ104" s="300"/>
    </row>
    <row r="105" spans="1:43" s="280" customFormat="1" ht="60">
      <c r="A105" s="982"/>
      <c r="B105" s="13" t="s">
        <v>687</v>
      </c>
      <c r="C105" s="742" t="s">
        <v>904</v>
      </c>
      <c r="D105" s="14" t="str">
        <f>+IFERROR(INDEX(DESEMPATE!$D$3:$D$80,MATCH('EXP ESPEC.'!B105,DESEMPATE!$C$3:$C$80,0)),"")</f>
        <v>INTERSA S.A.</v>
      </c>
      <c r="E105" s="364" t="s">
        <v>20</v>
      </c>
      <c r="F105" s="364" t="s">
        <v>20</v>
      </c>
      <c r="G105" s="364" t="s">
        <v>20</v>
      </c>
      <c r="H105" s="24" t="s">
        <v>935</v>
      </c>
      <c r="I105" s="24" t="s">
        <v>201</v>
      </c>
      <c r="J105" s="24" t="s">
        <v>936</v>
      </c>
      <c r="K105" s="473" t="s">
        <v>937</v>
      </c>
      <c r="L105" s="24" t="s">
        <v>20</v>
      </c>
      <c r="M105" s="715" t="s">
        <v>20</v>
      </c>
      <c r="N105" s="803" t="s">
        <v>192</v>
      </c>
      <c r="O105" s="803" t="s">
        <v>192</v>
      </c>
      <c r="P105" s="24" t="str">
        <f t="shared" si="22"/>
        <v>SI</v>
      </c>
      <c r="Q105" s="970"/>
      <c r="R105" s="17">
        <v>0.5</v>
      </c>
      <c r="S105" s="328">
        <v>39451</v>
      </c>
      <c r="T105" s="328">
        <v>39937</v>
      </c>
      <c r="U105" s="19">
        <f t="shared" si="21"/>
        <v>2009</v>
      </c>
      <c r="V105" s="20">
        <f>+IFERROR(INDEX(PARAMETROS!$B$53:$B$79,MATCH(U105,PARAMETROS!$A$53:$A$79,0)),"")</f>
        <v>496900</v>
      </c>
      <c r="W105" s="481">
        <v>1113730130</v>
      </c>
      <c r="X105" s="21" t="s">
        <v>204</v>
      </c>
      <c r="Y105" s="13" t="str">
        <f>IF(X105="","",IF(X105="COP","N/A",IF(X105="EUR",VLOOKUP(T105,'SH EURO'!$A$6:$B$6338,2,FALSE),"REVISAR")))</f>
        <v>N/A</v>
      </c>
      <c r="Z105" s="22" t="str">
        <f t="shared" si="23"/>
        <v>N/A</v>
      </c>
      <c r="AA105" s="23">
        <f>IF(X105="","",IF(X105="COP",1,IF(Y105&lt;&gt;"N/A",VLOOKUP(T105,'SH TRM'!$A$9:$B$8912,2,FALSE),"REVISAR")))</f>
        <v>1</v>
      </c>
      <c r="AB105" s="696">
        <f t="shared" si="24"/>
        <v>1113730130</v>
      </c>
      <c r="AC105" s="12">
        <f t="shared" si="25"/>
        <v>2241.3566713624473</v>
      </c>
      <c r="AD105" s="12">
        <f t="shared" si="26"/>
        <v>1120.6783356812236</v>
      </c>
      <c r="AE105" s="12">
        <f t="shared" si="27"/>
        <v>1120.6783356812236</v>
      </c>
      <c r="AF105" s="12">
        <f t="shared" si="28"/>
        <v>1120.6783356812236</v>
      </c>
      <c r="AG105" s="638" t="str">
        <f t="shared" si="29"/>
        <v>CUMPLE</v>
      </c>
      <c r="AH105" s="638" t="str">
        <f t="shared" si="30"/>
        <v>CUMPLE</v>
      </c>
      <c r="AI105" s="638" t="str">
        <f t="shared" si="31"/>
        <v>CUMPLE</v>
      </c>
      <c r="AJ105" s="976"/>
      <c r="AK105" s="976"/>
      <c r="AL105" s="976"/>
      <c r="AM105" s="976"/>
      <c r="AN105" s="976"/>
      <c r="AO105" s="976"/>
      <c r="AP105" s="297"/>
      <c r="AQ105" s="300"/>
    </row>
    <row r="106" spans="1:43" s="417" customFormat="1" ht="36.75" thickBot="1">
      <c r="A106" s="983"/>
      <c r="B106" s="61" t="s">
        <v>687</v>
      </c>
      <c r="C106" s="76" t="s">
        <v>905</v>
      </c>
      <c r="D106" s="76" t="str">
        <f>+IFERROR(INDEX(DESEMPATE!$D$3:$D$80,MATCH('EXP ESPEC.'!B106,DESEMPATE!$C$3:$C$80,0)),"")</f>
        <v>INTERSA S.A.</v>
      </c>
      <c r="E106" s="365" t="s">
        <v>20</v>
      </c>
      <c r="F106" s="365" t="s">
        <v>20</v>
      </c>
      <c r="G106" s="365" t="s">
        <v>20</v>
      </c>
      <c r="H106" s="170" t="s">
        <v>237</v>
      </c>
      <c r="I106" s="170" t="s">
        <v>201</v>
      </c>
      <c r="J106" s="170"/>
      <c r="K106" s="476" t="s">
        <v>938</v>
      </c>
      <c r="L106" s="170" t="s">
        <v>20</v>
      </c>
      <c r="M106" s="748" t="s">
        <v>20</v>
      </c>
      <c r="N106" s="804" t="s">
        <v>192</v>
      </c>
      <c r="O106" s="804" t="s">
        <v>192</v>
      </c>
      <c r="P106" s="170" t="str">
        <f t="shared" si="22"/>
        <v>SI</v>
      </c>
      <c r="Q106" s="971"/>
      <c r="R106" s="63">
        <v>0.4</v>
      </c>
      <c r="S106" s="371">
        <v>37432</v>
      </c>
      <c r="T106" s="371">
        <v>38352</v>
      </c>
      <c r="U106" s="65">
        <f t="shared" si="21"/>
        <v>2004</v>
      </c>
      <c r="V106" s="66">
        <f>+IFERROR(INDEX(PARAMETROS!$B$53:$B$79,MATCH(U106,PARAMETROS!$A$53:$A$79,0)),"")</f>
        <v>358000</v>
      </c>
      <c r="W106" s="611">
        <v>2381707955</v>
      </c>
      <c r="X106" s="67" t="s">
        <v>204</v>
      </c>
      <c r="Y106" s="61" t="str">
        <f>IF(X106="","",IF(X106="COP","N/A",IF(X106="EUR",VLOOKUP(T106,'SH EURO'!$A$6:$B$6338,2,FALSE),"REVISAR")))</f>
        <v>N/A</v>
      </c>
      <c r="Z106" s="68" t="str">
        <f t="shared" si="23"/>
        <v>N/A</v>
      </c>
      <c r="AA106" s="69">
        <f>IF(X106="","",IF(X106="COP",1,IF(Y106&lt;&gt;"N/A",VLOOKUP(T106,'SH TRM'!$A$9:$B$8912,2,FALSE),"REVISAR")))</f>
        <v>1</v>
      </c>
      <c r="AB106" s="697">
        <f t="shared" si="24"/>
        <v>2381707955</v>
      </c>
      <c r="AC106" s="70">
        <f t="shared" si="25"/>
        <v>6652.815516759777</v>
      </c>
      <c r="AD106" s="70">
        <f t="shared" si="26"/>
        <v>2661.1262067039111</v>
      </c>
      <c r="AE106" s="70">
        <f t="shared" si="27"/>
        <v>2661.1262067039111</v>
      </c>
      <c r="AF106" s="70">
        <f t="shared" si="28"/>
        <v>2661.1262067039111</v>
      </c>
      <c r="AG106" s="748" t="str">
        <f t="shared" si="29"/>
        <v>CUMPLE</v>
      </c>
      <c r="AH106" s="748" t="str">
        <f t="shared" si="30"/>
        <v>CUMPLE</v>
      </c>
      <c r="AI106" s="748" t="str">
        <f t="shared" si="31"/>
        <v>CUMPLE</v>
      </c>
      <c r="AJ106" s="977"/>
      <c r="AK106" s="977"/>
      <c r="AL106" s="977"/>
      <c r="AM106" s="977"/>
      <c r="AN106" s="977"/>
      <c r="AO106" s="977"/>
      <c r="AP106" s="296"/>
      <c r="AQ106" s="416"/>
    </row>
    <row r="107" spans="1:43" s="280" customFormat="1" ht="48">
      <c r="A107" s="981" t="s">
        <v>49</v>
      </c>
      <c r="B107" s="40" t="s">
        <v>689</v>
      </c>
      <c r="C107" s="770" t="s">
        <v>906</v>
      </c>
      <c r="D107" s="561" t="str">
        <f>+IFERROR(INDEX(DESEMPATE!$D$3:$D$80,MATCH('EXP ESPEC.'!B107,DESEMPATE!$C$3:$C$80,0)),"")</f>
        <v>PLANES S.A.</v>
      </c>
      <c r="E107" s="366" t="s">
        <v>20</v>
      </c>
      <c r="F107" s="366" t="s">
        <v>20</v>
      </c>
      <c r="G107" s="366" t="s">
        <v>20</v>
      </c>
      <c r="H107" s="173" t="s">
        <v>852</v>
      </c>
      <c r="I107" s="173" t="s">
        <v>201</v>
      </c>
      <c r="J107" s="173" t="s">
        <v>853</v>
      </c>
      <c r="K107" s="472" t="s">
        <v>854</v>
      </c>
      <c r="L107" s="173" t="s">
        <v>20</v>
      </c>
      <c r="M107" s="173" t="s">
        <v>20</v>
      </c>
      <c r="N107" s="820" t="s">
        <v>192</v>
      </c>
      <c r="O107" s="173" t="s">
        <v>20</v>
      </c>
      <c r="P107" s="585" t="str">
        <f t="shared" si="22"/>
        <v>SI</v>
      </c>
      <c r="Q107" s="969" t="s">
        <v>192</v>
      </c>
      <c r="R107" s="41">
        <v>0.25</v>
      </c>
      <c r="S107" s="372">
        <v>38718</v>
      </c>
      <c r="T107" s="372">
        <v>42411</v>
      </c>
      <c r="U107" s="73">
        <f t="shared" si="21"/>
        <v>2016</v>
      </c>
      <c r="V107" s="503">
        <f>+IFERROR(INDEX(PARAMETROS!$B$53:$B$79,MATCH(U107,PARAMETROS!$A$53:$A$79,0)),"")</f>
        <v>689455</v>
      </c>
      <c r="W107" s="480">
        <v>9471953326</v>
      </c>
      <c r="X107" s="44" t="s">
        <v>204</v>
      </c>
      <c r="Y107" s="40" t="str">
        <f>IF(X107="","",IF(X107="COP","N/A",IF(X107="EUR",VLOOKUP(T107,'SH EURO'!$A$6:$B$6338,2,FALSE),"REVISAR")))</f>
        <v>N/A</v>
      </c>
      <c r="Z107" s="45" t="str">
        <f t="shared" si="23"/>
        <v>N/A</v>
      </c>
      <c r="AA107" s="46">
        <f>IF(X107="","",IF(X107="COP",1,IF(Y107&lt;&gt;"N/A",VLOOKUP(T107,'SH TRM'!$A$9:$B$8912,2,FALSE),"REVISAR")))</f>
        <v>1</v>
      </c>
      <c r="AB107" s="698">
        <f t="shared" si="24"/>
        <v>9471953326</v>
      </c>
      <c r="AC107" s="47">
        <f t="shared" si="25"/>
        <v>13738.31987004228</v>
      </c>
      <c r="AD107" s="47">
        <f t="shared" si="26"/>
        <v>3434.57996751057</v>
      </c>
      <c r="AE107" s="47">
        <f t="shared" si="27"/>
        <v>3434.57996751057</v>
      </c>
      <c r="AF107" s="47">
        <f t="shared" si="28"/>
        <v>3434.57996751057</v>
      </c>
      <c r="AG107" s="749" t="str">
        <f t="shared" si="29"/>
        <v>CUMPLE</v>
      </c>
      <c r="AH107" s="749" t="str">
        <f t="shared" si="30"/>
        <v>CUMPLE</v>
      </c>
      <c r="AI107" s="749" t="str">
        <f t="shared" si="31"/>
        <v>CUMPLE</v>
      </c>
      <c r="AJ107" s="975" t="str">
        <f>IF(AND(COUNTIF(M107:M110,"SI")&gt;=1,COUNTIF(N107:N110,"SI")&gt;=1,COUNTIF(O107:O110,"SI")&gt;=1,COUNTIF(Q107:Q110,"SI")&lt;=1),"SI","NO")</f>
        <v>SI</v>
      </c>
      <c r="AK107" s="975">
        <f>IF(AND(COUNTIF(AG107:AG110,"CUMPLE")=4,AJ107="SI"),900,(IF(AND(COUNTIF(AG107:AG110,"CUMPLE")=3,AJ107="SI"),800,IF(AND(COUNTIF(AG107:AG110,"CUMPLE")=2,AJ107="SI"),700,0))))</f>
        <v>900</v>
      </c>
      <c r="AL107" s="975" t="str">
        <f>IF(AND(COUNTIF(M107:M110,"SI")&gt;=1,COUNTIF(N107:N110,"SI")&gt;=1,COUNTIF(O107:O110,"SI")&gt;=1,COUNTIF(Q107:Q110,"SI")&lt;=1),"SI","NO")</f>
        <v>SI</v>
      </c>
      <c r="AM107" s="975">
        <f>IF(AND(COUNTIF(AH107:AH110,"CUMPLE")=4,AL107="SI"),900,(IF(AND(COUNTIF(AH107:AH110,"CUMPLE")=3,AL107="SI"),800,IF(AND(COUNTIF(AH107:AH110,"CUMPLE")=2,AL107="SI"),700,0))))</f>
        <v>900</v>
      </c>
      <c r="AN107" s="975" t="str">
        <f>IF(AND(COUNTIF(M107:M110,"SI")&gt;=1,COUNTIF(N107:N110,"SI")&gt;=1,COUNTIF(O107:O110,"SI")&gt;=1,COUNTIF(Q107:Q110,"SI")&lt;=1),"SI","NO")</f>
        <v>SI</v>
      </c>
      <c r="AO107" s="975">
        <f>IF(AND(COUNTIF(AI107:AI110,"CUMPLE")=4,AN107="SI"),900,(IF(AND(COUNTIF(AI107:AI110,"CUMPLE")=3,AN107="SI"),800,IF(AND(COUNTIF(AI107:AI110,"CUMPLE")=2,AN107="SI"),700,0))))</f>
        <v>900</v>
      </c>
      <c r="AP107" s="566"/>
      <c r="AQ107" s="300"/>
    </row>
    <row r="108" spans="1:43" s="280" customFormat="1" ht="71.25">
      <c r="A108" s="982"/>
      <c r="B108" s="13" t="s">
        <v>689</v>
      </c>
      <c r="C108" s="742" t="s">
        <v>907</v>
      </c>
      <c r="D108" s="14" t="str">
        <f>+IFERROR(INDEX(DESEMPATE!$D$3:$D$80,MATCH('EXP ESPEC.'!B108,DESEMPATE!$C$3:$C$80,0)),"")</f>
        <v>PLANES S.A.</v>
      </c>
      <c r="E108" s="364" t="s">
        <v>20</v>
      </c>
      <c r="F108" s="364" t="s">
        <v>20</v>
      </c>
      <c r="G108" s="364" t="s">
        <v>20</v>
      </c>
      <c r="H108" s="24" t="s">
        <v>939</v>
      </c>
      <c r="I108" s="24" t="s">
        <v>201</v>
      </c>
      <c r="J108" s="24" t="s">
        <v>940</v>
      </c>
      <c r="K108" s="473" t="s">
        <v>941</v>
      </c>
      <c r="L108" s="24" t="s">
        <v>20</v>
      </c>
      <c r="M108" s="715" t="s">
        <v>20</v>
      </c>
      <c r="N108" s="803" t="s">
        <v>192</v>
      </c>
      <c r="O108" s="715" t="s">
        <v>20</v>
      </c>
      <c r="P108" s="24" t="str">
        <f t="shared" si="22"/>
        <v>SI</v>
      </c>
      <c r="Q108" s="970"/>
      <c r="R108" s="25">
        <v>0.5</v>
      </c>
      <c r="S108" s="328">
        <v>37288</v>
      </c>
      <c r="T108" s="328">
        <v>41779</v>
      </c>
      <c r="U108" s="19">
        <f t="shared" si="21"/>
        <v>2014</v>
      </c>
      <c r="V108" s="20">
        <f>+IFERROR(INDEX(PARAMETROS!$B$53:$B$79,MATCH(U108,PARAMETROS!$A$53:$A$79,0)),"")</f>
        <v>616000</v>
      </c>
      <c r="W108" s="482">
        <f>15268.54*V108</f>
        <v>9405420640</v>
      </c>
      <c r="X108" s="20" t="s">
        <v>204</v>
      </c>
      <c r="Y108" s="13" t="str">
        <f>IF(X108="","",IF(X108="COP","N/A",IF(X108="EUR",VLOOKUP(T108,'SH EURO'!$A$6:$B$6338,2,FALSE),"REVISAR")))</f>
        <v>N/A</v>
      </c>
      <c r="Z108" s="22" t="str">
        <f t="shared" si="23"/>
        <v>N/A</v>
      </c>
      <c r="AA108" s="23">
        <f>IF(X108="","",IF(X108="COP",1,IF(Y108&lt;&gt;"N/A",VLOOKUP(T108,'SH TRM'!$A$9:$B$8912,2,FALSE),"REVISAR")))</f>
        <v>1</v>
      </c>
      <c r="AB108" s="696">
        <f t="shared" si="24"/>
        <v>9405420640</v>
      </c>
      <c r="AC108" s="12">
        <f t="shared" si="25"/>
        <v>15268.54</v>
      </c>
      <c r="AD108" s="12">
        <f t="shared" si="26"/>
        <v>7634.27</v>
      </c>
      <c r="AE108" s="12">
        <f t="shared" si="27"/>
        <v>7634.27</v>
      </c>
      <c r="AF108" s="12">
        <f t="shared" si="28"/>
        <v>7634.27</v>
      </c>
      <c r="AG108" s="638" t="str">
        <f t="shared" si="29"/>
        <v>CUMPLE</v>
      </c>
      <c r="AH108" s="638" t="str">
        <f t="shared" si="30"/>
        <v>CUMPLE</v>
      </c>
      <c r="AI108" s="638" t="str">
        <f t="shared" si="31"/>
        <v>CUMPLE</v>
      </c>
      <c r="AJ108" s="976"/>
      <c r="AK108" s="976"/>
      <c r="AL108" s="976"/>
      <c r="AM108" s="976"/>
      <c r="AN108" s="976"/>
      <c r="AO108" s="976"/>
      <c r="AP108" s="297"/>
      <c r="AQ108" s="300"/>
    </row>
    <row r="109" spans="1:43" s="280" customFormat="1" ht="42.75">
      <c r="A109" s="982"/>
      <c r="B109" s="13" t="s">
        <v>689</v>
      </c>
      <c r="C109" s="742" t="s">
        <v>908</v>
      </c>
      <c r="D109" s="14" t="str">
        <f>+IFERROR(INDEX(DESEMPATE!$D$3:$D$80,MATCH('EXP ESPEC.'!B109,DESEMPATE!$C$3:$C$80,0)),"")</f>
        <v>PLANES S.A.</v>
      </c>
      <c r="E109" s="364" t="s">
        <v>20</v>
      </c>
      <c r="F109" s="364" t="s">
        <v>20</v>
      </c>
      <c r="G109" s="364" t="s">
        <v>20</v>
      </c>
      <c r="H109" s="24" t="s">
        <v>855</v>
      </c>
      <c r="I109" s="24" t="s">
        <v>201</v>
      </c>
      <c r="J109" s="24" t="s">
        <v>856</v>
      </c>
      <c r="K109" s="473" t="s">
        <v>857</v>
      </c>
      <c r="L109" s="24" t="s">
        <v>20</v>
      </c>
      <c r="M109" s="715" t="s">
        <v>20</v>
      </c>
      <c r="N109" s="803" t="s">
        <v>192</v>
      </c>
      <c r="O109" s="803" t="s">
        <v>192</v>
      </c>
      <c r="P109" s="24" t="str">
        <f t="shared" si="22"/>
        <v>SI</v>
      </c>
      <c r="Q109" s="970"/>
      <c r="R109" s="17">
        <v>1</v>
      </c>
      <c r="S109" s="328">
        <v>35125</v>
      </c>
      <c r="T109" s="328">
        <v>35581</v>
      </c>
      <c r="U109" s="19">
        <f t="shared" si="21"/>
        <v>1997</v>
      </c>
      <c r="V109" s="20">
        <f>+IFERROR(INDEX(PARAMETROS!$B$53:$B$79,MATCH(U109,PARAMETROS!$A$53:$A$79,0)),"")</f>
        <v>172005</v>
      </c>
      <c r="W109" s="481">
        <v>451929529.60000002</v>
      </c>
      <c r="X109" s="21" t="s">
        <v>204</v>
      </c>
      <c r="Y109" s="13" t="str">
        <f>IF(X109="","",IF(X109="COP","N/A",IF(X109="EUR",VLOOKUP(T109,'SH EURO'!$A$6:$B$6338,2,FALSE),"REVISAR")))</f>
        <v>N/A</v>
      </c>
      <c r="Z109" s="22" t="str">
        <f t="shared" si="23"/>
        <v>N/A</v>
      </c>
      <c r="AA109" s="23">
        <f>IF(X109="","",IF(X109="COP",1,IF(Y109&lt;&gt;"N/A",VLOOKUP(T109,'SH TRM'!$A$9:$B$8912,2,FALSE),"REVISAR")))</f>
        <v>1</v>
      </c>
      <c r="AB109" s="696">
        <f t="shared" si="24"/>
        <v>451929529.60000002</v>
      </c>
      <c r="AC109" s="12">
        <f t="shared" si="25"/>
        <v>2627.4208866021336</v>
      </c>
      <c r="AD109" s="12">
        <f t="shared" si="26"/>
        <v>2627.4208866021336</v>
      </c>
      <c r="AE109" s="12">
        <f t="shared" si="27"/>
        <v>2627.4208866021336</v>
      </c>
      <c r="AF109" s="12">
        <f t="shared" si="28"/>
        <v>2627.4208866021336</v>
      </c>
      <c r="AG109" s="638" t="str">
        <f t="shared" si="29"/>
        <v>CUMPLE</v>
      </c>
      <c r="AH109" s="638" t="str">
        <f t="shared" si="30"/>
        <v>CUMPLE</v>
      </c>
      <c r="AI109" s="638" t="str">
        <f t="shared" si="31"/>
        <v>CUMPLE</v>
      </c>
      <c r="AJ109" s="976"/>
      <c r="AK109" s="976"/>
      <c r="AL109" s="976"/>
      <c r="AM109" s="976"/>
      <c r="AN109" s="976"/>
      <c r="AO109" s="976"/>
      <c r="AP109" s="297"/>
      <c r="AQ109" s="300"/>
    </row>
    <row r="110" spans="1:43" s="417" customFormat="1" ht="30" customHeight="1" thickBot="1">
      <c r="A110" s="983"/>
      <c r="B110" s="61" t="s">
        <v>691</v>
      </c>
      <c r="C110" s="743" t="s">
        <v>909</v>
      </c>
      <c r="D110" s="76" t="str">
        <f>+IFERROR(INDEX(DESEMPATE!$D$3:$D$80,MATCH('EXP ESPEC.'!B110,DESEMPATE!$C$3:$C$80,0)),"")</f>
        <v>HIDROCONSULTA S.A.S</v>
      </c>
      <c r="E110" s="365" t="s">
        <v>20</v>
      </c>
      <c r="F110" s="365" t="s">
        <v>20</v>
      </c>
      <c r="G110" s="365" t="s">
        <v>20</v>
      </c>
      <c r="H110" s="170" t="s">
        <v>942</v>
      </c>
      <c r="I110" s="170" t="s">
        <v>201</v>
      </c>
      <c r="J110" s="170" t="s">
        <v>943</v>
      </c>
      <c r="K110" s="476" t="s">
        <v>944</v>
      </c>
      <c r="L110" s="170" t="s">
        <v>20</v>
      </c>
      <c r="M110" s="748" t="s">
        <v>20</v>
      </c>
      <c r="N110" s="748" t="s">
        <v>20</v>
      </c>
      <c r="O110" s="804" t="s">
        <v>192</v>
      </c>
      <c r="P110" s="170" t="str">
        <f t="shared" si="22"/>
        <v>SI</v>
      </c>
      <c r="Q110" s="971"/>
      <c r="R110" s="63">
        <v>1</v>
      </c>
      <c r="S110" s="371">
        <v>32888</v>
      </c>
      <c r="T110" s="371">
        <v>34318</v>
      </c>
      <c r="U110" s="65">
        <f t="shared" si="21"/>
        <v>1993</v>
      </c>
      <c r="V110" s="66">
        <f>+IFERROR(INDEX(PARAMETROS!$B$53:$B$79,MATCH(U110,PARAMETROS!$A$53:$A$79,0)),"")</f>
        <v>81510</v>
      </c>
      <c r="W110" s="611">
        <v>894581645.75</v>
      </c>
      <c r="X110" s="67" t="s">
        <v>204</v>
      </c>
      <c r="Y110" s="61" t="str">
        <f>IF(X110="","",IF(X110="COP","N/A",IF(X110="EUR",VLOOKUP(T110,'SH EURO'!$A$6:$B$6338,2,FALSE),"REVISAR")))</f>
        <v>N/A</v>
      </c>
      <c r="Z110" s="68" t="str">
        <f t="shared" si="23"/>
        <v>N/A</v>
      </c>
      <c r="AA110" s="69">
        <f>IF(X110="","",IF(X110="COP",1,IF(Y110&lt;&gt;"N/A",VLOOKUP(T110,'SH TRM'!$A$9:$B$8912,2,FALSE),"REVISAR")))</f>
        <v>1</v>
      </c>
      <c r="AB110" s="697">
        <f t="shared" si="24"/>
        <v>894581645.75</v>
      </c>
      <c r="AC110" s="70">
        <f t="shared" si="25"/>
        <v>10975.115271132376</v>
      </c>
      <c r="AD110" s="70">
        <f t="shared" si="26"/>
        <v>10975.115271132376</v>
      </c>
      <c r="AE110" s="70">
        <f t="shared" si="27"/>
        <v>10975.115271132376</v>
      </c>
      <c r="AF110" s="70">
        <f t="shared" si="28"/>
        <v>10975.115271132376</v>
      </c>
      <c r="AG110" s="748" t="str">
        <f t="shared" si="29"/>
        <v>CUMPLE</v>
      </c>
      <c r="AH110" s="748" t="str">
        <f t="shared" si="30"/>
        <v>CUMPLE</v>
      </c>
      <c r="AI110" s="748" t="str">
        <f t="shared" si="31"/>
        <v>CUMPLE</v>
      </c>
      <c r="AJ110" s="977"/>
      <c r="AK110" s="977"/>
      <c r="AL110" s="977"/>
      <c r="AM110" s="977"/>
      <c r="AN110" s="977"/>
      <c r="AO110" s="977"/>
      <c r="AP110" s="296"/>
      <c r="AQ110" s="416"/>
    </row>
    <row r="111" spans="1:43" s="280" customFormat="1" ht="24">
      <c r="A111" s="981" t="s">
        <v>50</v>
      </c>
      <c r="B111" s="40" t="s">
        <v>694</v>
      </c>
      <c r="C111" s="770" t="s">
        <v>910</v>
      </c>
      <c r="D111" s="561" t="str">
        <f>+IFERROR(INDEX(DESEMPATE!$D$3:$D$80,MATCH('EXP ESPEC.'!B111,DESEMPATE!$C$3:$C$80,0)),"")</f>
        <v>PEYCO COLOMBIA</v>
      </c>
      <c r="E111" s="366" t="s">
        <v>20</v>
      </c>
      <c r="F111" s="366" t="s">
        <v>20</v>
      </c>
      <c r="G111" s="366" t="s">
        <v>20</v>
      </c>
      <c r="H111" s="173" t="s">
        <v>409</v>
      </c>
      <c r="I111" s="173" t="s">
        <v>201</v>
      </c>
      <c r="J111" s="173" t="s">
        <v>945</v>
      </c>
      <c r="K111" s="472" t="s">
        <v>946</v>
      </c>
      <c r="L111" s="173" t="s">
        <v>20</v>
      </c>
      <c r="M111" s="173" t="s">
        <v>20</v>
      </c>
      <c r="N111" s="820" t="s">
        <v>192</v>
      </c>
      <c r="O111" s="173" t="s">
        <v>20</v>
      </c>
      <c r="P111" s="585" t="str">
        <f t="shared" si="22"/>
        <v>SI</v>
      </c>
      <c r="Q111" s="969" t="s">
        <v>192</v>
      </c>
      <c r="R111" s="41">
        <v>0.51</v>
      </c>
      <c r="S111" s="372">
        <v>41992</v>
      </c>
      <c r="T111" s="372">
        <v>42403</v>
      </c>
      <c r="U111" s="73">
        <f t="shared" si="21"/>
        <v>2016</v>
      </c>
      <c r="V111" s="503">
        <f>+IFERROR(INDEX(PARAMETROS!$B$53:$B$79,MATCH(U111,PARAMETROS!$A$53:$A$79,0)),"")</f>
        <v>689455</v>
      </c>
      <c r="W111" s="480">
        <v>2653207726</v>
      </c>
      <c r="X111" s="44" t="s">
        <v>204</v>
      </c>
      <c r="Y111" s="40" t="str">
        <f>IF(X111="","",IF(X111="COP","N/A",IF(X111="EUR",VLOOKUP(T111,'SH EURO'!$A$6:$B$6338,2,FALSE),"REVISAR")))</f>
        <v>N/A</v>
      </c>
      <c r="Z111" s="45" t="str">
        <f t="shared" si="23"/>
        <v>N/A</v>
      </c>
      <c r="AA111" s="46">
        <f>IF(X111="","",IF(X111="COP",1,IF(Y111&lt;&gt;"N/A",VLOOKUP(T111,'SH TRM'!$A$9:$B$8912,2,FALSE),"REVISAR")))</f>
        <v>1</v>
      </c>
      <c r="AB111" s="698">
        <f t="shared" si="24"/>
        <v>2653207726</v>
      </c>
      <c r="AC111" s="47">
        <f t="shared" si="25"/>
        <v>3848.2681625341756</v>
      </c>
      <c r="AD111" s="47">
        <f t="shared" si="26"/>
        <v>1962.6167628924295</v>
      </c>
      <c r="AE111" s="47">
        <f t="shared" si="27"/>
        <v>1962.6167628924295</v>
      </c>
      <c r="AF111" s="47">
        <f t="shared" si="28"/>
        <v>1962.6167628924295</v>
      </c>
      <c r="AG111" s="749" t="str">
        <f t="shared" si="29"/>
        <v>CUMPLE</v>
      </c>
      <c r="AH111" s="749" t="str">
        <f t="shared" si="30"/>
        <v>CUMPLE</v>
      </c>
      <c r="AI111" s="749" t="str">
        <f t="shared" si="31"/>
        <v>CUMPLE</v>
      </c>
      <c r="AJ111" s="975" t="str">
        <f>IF(AND(COUNTIF(M111:M114,"SI")&gt;=1,COUNTIF(N111:N114,"SI")&gt;=1,COUNTIF(O111:O114,"SI")&gt;=1,COUNTIF(Q111:Q114,"SI")&lt;=1),"SI","NO")</f>
        <v>SI</v>
      </c>
      <c r="AK111" s="975">
        <f>IF(AND(COUNTIF(AG111:AG114,"CUMPLE")=4,AJ111="SI"),900,(IF(AND(COUNTIF(AG111:AG114,"CUMPLE")=3,AJ111="SI"),800,IF(AND(COUNTIF(AG111:AG114,"CUMPLE")=2,AJ111="SI"),700,0))))</f>
        <v>900</v>
      </c>
      <c r="AL111" s="975" t="str">
        <f>IF(AND(COUNTIF(M111:M114,"SI")&gt;=1,COUNTIF(N111:N114,"SI")&gt;=1,COUNTIF(O111:O114,"SI")&gt;=1,COUNTIF(Q111:Q114,"SI")&lt;=1),"SI","NO")</f>
        <v>SI</v>
      </c>
      <c r="AM111" s="975">
        <f>IF(AND(COUNTIF(AH111:AH114,"CUMPLE")=4,AL111="SI"),900,(IF(AND(COUNTIF(AH111:AH114,"CUMPLE")=3,AL111="SI"),800,IF(AND(COUNTIF(AH111:AH114,"CUMPLE")=2,AL111="SI"),700,0))))</f>
        <v>900</v>
      </c>
      <c r="AN111" s="975" t="str">
        <f>IF(AND(COUNTIF(M111:M114,"SI")&gt;=1,COUNTIF(N111:N114,"SI")&gt;=1,COUNTIF(O111:O114,"SI")&gt;=1,COUNTIF(Q111:Q114,"SI")&lt;=1),"SI","NO")</f>
        <v>SI</v>
      </c>
      <c r="AO111" s="975">
        <f>IF(AND(COUNTIF(AI111:AI114,"CUMPLE")=4,AN111="SI"),900,(IF(AND(COUNTIF(AI111:AI114,"CUMPLE")=3,AN111="SI"),800,IF(AND(COUNTIF(AI111:AI114,"CUMPLE")=2,AN111="SI"),700,0))))</f>
        <v>900</v>
      </c>
      <c r="AP111" s="566"/>
      <c r="AQ111" s="300"/>
    </row>
    <row r="112" spans="1:43" s="280" customFormat="1" ht="60">
      <c r="A112" s="982"/>
      <c r="B112" s="13" t="s">
        <v>694</v>
      </c>
      <c r="C112" s="742" t="s">
        <v>911</v>
      </c>
      <c r="D112" s="14" t="str">
        <f>+IFERROR(INDEX(DESEMPATE!$D$3:$D$80,MATCH('EXP ESPEC.'!B112,DESEMPATE!$C$3:$C$80,0)),"")</f>
        <v>PEYCO COLOMBIA</v>
      </c>
      <c r="E112" s="364" t="s">
        <v>20</v>
      </c>
      <c r="F112" s="364" t="s">
        <v>20</v>
      </c>
      <c r="G112" s="364" t="s">
        <v>20</v>
      </c>
      <c r="H112" s="24" t="s">
        <v>409</v>
      </c>
      <c r="I112" s="24" t="s">
        <v>201</v>
      </c>
      <c r="J112" s="24" t="s">
        <v>931</v>
      </c>
      <c r="K112" s="473" t="s">
        <v>947</v>
      </c>
      <c r="L112" s="24" t="s">
        <v>20</v>
      </c>
      <c r="M112" s="715" t="s">
        <v>20</v>
      </c>
      <c r="N112" s="715" t="s">
        <v>20</v>
      </c>
      <c r="O112" s="715" t="s">
        <v>20</v>
      </c>
      <c r="P112" s="24" t="str">
        <f t="shared" si="22"/>
        <v>SI</v>
      </c>
      <c r="Q112" s="970"/>
      <c r="R112" s="25">
        <v>0.51</v>
      </c>
      <c r="S112" s="328">
        <v>42150</v>
      </c>
      <c r="T112" s="328">
        <v>42363</v>
      </c>
      <c r="U112" s="19">
        <f t="shared" si="21"/>
        <v>2015</v>
      </c>
      <c r="V112" s="20">
        <f>+IFERROR(INDEX(PARAMETROS!$B$53:$B$79,MATCH(U112,PARAMETROS!$A$53:$A$79,0)),"")</f>
        <v>644350</v>
      </c>
      <c r="W112" s="482">
        <v>561122160</v>
      </c>
      <c r="X112" s="20" t="s">
        <v>204</v>
      </c>
      <c r="Y112" s="13" t="str">
        <f>IF(X112="","",IF(X112="COP","N/A",IF(X112="EUR",VLOOKUP(T112,'SH EURO'!$A$6:$B$6338,2,FALSE),"REVISAR")))</f>
        <v>N/A</v>
      </c>
      <c r="Z112" s="22" t="str">
        <f t="shared" si="23"/>
        <v>N/A</v>
      </c>
      <c r="AA112" s="23">
        <f>IF(X112="","",IF(X112="COP",1,IF(Y112&lt;&gt;"N/A",VLOOKUP(T112,'SH TRM'!$A$9:$B$8912,2,FALSE),"REVISAR")))</f>
        <v>1</v>
      </c>
      <c r="AB112" s="696">
        <f t="shared" si="24"/>
        <v>561122160</v>
      </c>
      <c r="AC112" s="12">
        <f t="shared" si="25"/>
        <v>870.83442228602473</v>
      </c>
      <c r="AD112" s="12">
        <f t="shared" si="26"/>
        <v>444.12555536587263</v>
      </c>
      <c r="AE112" s="12">
        <f t="shared" si="27"/>
        <v>444.12555536587263</v>
      </c>
      <c r="AF112" s="12">
        <f t="shared" si="28"/>
        <v>444.12555536587263</v>
      </c>
      <c r="AG112" s="638" t="str">
        <f t="shared" si="29"/>
        <v>CUMPLE</v>
      </c>
      <c r="AH112" s="638" t="str">
        <f t="shared" si="30"/>
        <v>CUMPLE</v>
      </c>
      <c r="AI112" s="638" t="str">
        <f t="shared" si="31"/>
        <v>CUMPLE</v>
      </c>
      <c r="AJ112" s="976"/>
      <c r="AK112" s="976"/>
      <c r="AL112" s="976"/>
      <c r="AM112" s="976"/>
      <c r="AN112" s="976"/>
      <c r="AO112" s="976"/>
      <c r="AP112" s="297"/>
      <c r="AQ112" s="300"/>
    </row>
    <row r="113" spans="1:43" s="280" customFormat="1" ht="28.5">
      <c r="A113" s="982"/>
      <c r="B113" s="13" t="s">
        <v>696</v>
      </c>
      <c r="C113" s="742" t="s">
        <v>912</v>
      </c>
      <c r="D113" s="14" t="str">
        <f>+IFERROR(INDEX(DESEMPATE!$D$3:$D$80,MATCH('EXP ESPEC.'!B113,DESEMPATE!$C$3:$C$80,0)),"")</f>
        <v>SERINCO COLOMBIA</v>
      </c>
      <c r="E113" s="364" t="s">
        <v>20</v>
      </c>
      <c r="F113" s="364" t="s">
        <v>20</v>
      </c>
      <c r="G113" s="364" t="s">
        <v>20</v>
      </c>
      <c r="H113" s="24" t="s">
        <v>223</v>
      </c>
      <c r="I113" s="24" t="s">
        <v>210</v>
      </c>
      <c r="J113" s="24" t="s">
        <v>948</v>
      </c>
      <c r="K113" s="473" t="s">
        <v>949</v>
      </c>
      <c r="L113" s="24" t="s">
        <v>20</v>
      </c>
      <c r="M113" s="715" t="s">
        <v>20</v>
      </c>
      <c r="N113" s="803" t="s">
        <v>192</v>
      </c>
      <c r="O113" s="803" t="s">
        <v>192</v>
      </c>
      <c r="P113" s="24" t="str">
        <f t="shared" si="22"/>
        <v>SI</v>
      </c>
      <c r="Q113" s="970"/>
      <c r="R113" s="17">
        <v>0.5</v>
      </c>
      <c r="S113" s="328">
        <v>38596</v>
      </c>
      <c r="T113" s="328">
        <v>39629</v>
      </c>
      <c r="U113" s="19">
        <f t="shared" si="21"/>
        <v>2008</v>
      </c>
      <c r="V113" s="20">
        <f>+IFERROR(INDEX(PARAMETROS!$B$53:$B$79,MATCH(U113,PARAMETROS!$A$53:$A$79,0)),"")</f>
        <v>461500</v>
      </c>
      <c r="W113" s="481">
        <v>728780.80000000005</v>
      </c>
      <c r="X113" s="21" t="s">
        <v>213</v>
      </c>
      <c r="Y113" s="13">
        <f>IF(X113="","",IF(X113="COP","N/A",IF(X113="EUR",VLOOKUP(T113,'SH EURO'!$A$6:$B$6338,2,FALSE),"REVISAR")))</f>
        <v>1.5789</v>
      </c>
      <c r="Z113" s="22">
        <f t="shared" si="23"/>
        <v>1150672.0051200001</v>
      </c>
      <c r="AA113" s="23">
        <f>IF(X113="","",IF(X113="COP",1,IF(Y113&lt;&gt;"N/A",VLOOKUP(T113,'SH TRM'!$A$9:$B$8912,2,FALSE),"REVISAR")))</f>
        <v>1923.02</v>
      </c>
      <c r="AB113" s="696">
        <f t="shared" si="24"/>
        <v>2212765279.2858624</v>
      </c>
      <c r="AC113" s="12">
        <f t="shared" si="25"/>
        <v>4794.7243321470478</v>
      </c>
      <c r="AD113" s="12">
        <f t="shared" si="26"/>
        <v>2397.3621660735239</v>
      </c>
      <c r="AE113" s="12">
        <f t="shared" si="27"/>
        <v>2397.3621660735239</v>
      </c>
      <c r="AF113" s="12">
        <f t="shared" si="28"/>
        <v>2397.3621660735239</v>
      </c>
      <c r="AG113" s="638" t="str">
        <f t="shared" si="29"/>
        <v>CUMPLE</v>
      </c>
      <c r="AH113" s="638" t="str">
        <f t="shared" si="30"/>
        <v>CUMPLE</v>
      </c>
      <c r="AI113" s="638" t="str">
        <f t="shared" si="31"/>
        <v>CUMPLE</v>
      </c>
      <c r="AJ113" s="976"/>
      <c r="AK113" s="976"/>
      <c r="AL113" s="976"/>
      <c r="AM113" s="976"/>
      <c r="AN113" s="976"/>
      <c r="AO113" s="976"/>
      <c r="AP113" s="297"/>
      <c r="AQ113" s="300"/>
    </row>
    <row r="114" spans="1:43" s="417" customFormat="1" ht="36.75" thickBot="1">
      <c r="A114" s="983"/>
      <c r="B114" s="61" t="s">
        <v>696</v>
      </c>
      <c r="C114" s="743" t="s">
        <v>913</v>
      </c>
      <c r="D114" s="76" t="str">
        <f>+IFERROR(INDEX(DESEMPATE!$D$3:$D$80,MATCH('EXP ESPEC.'!B114,DESEMPATE!$C$3:$C$80,0)),"")</f>
        <v>SERINCO COLOMBIA</v>
      </c>
      <c r="E114" s="365" t="s">
        <v>20</v>
      </c>
      <c r="F114" s="365" t="s">
        <v>20</v>
      </c>
      <c r="G114" s="365" t="s">
        <v>20</v>
      </c>
      <c r="H114" s="170" t="s">
        <v>223</v>
      </c>
      <c r="I114" s="170" t="s">
        <v>210</v>
      </c>
      <c r="J114" s="170"/>
      <c r="K114" s="476" t="s">
        <v>950</v>
      </c>
      <c r="L114" s="170" t="s">
        <v>20</v>
      </c>
      <c r="M114" s="716" t="s">
        <v>20</v>
      </c>
      <c r="N114" s="804" t="s">
        <v>192</v>
      </c>
      <c r="O114" s="804" t="s">
        <v>192</v>
      </c>
      <c r="P114" s="170" t="str">
        <f t="shared" si="22"/>
        <v>SI</v>
      </c>
      <c r="Q114" s="971"/>
      <c r="R114" s="63">
        <v>0.5</v>
      </c>
      <c r="S114" s="371">
        <v>36665</v>
      </c>
      <c r="T114" s="371">
        <v>37806</v>
      </c>
      <c r="U114" s="65">
        <f t="shared" si="21"/>
        <v>2003</v>
      </c>
      <c r="V114" s="66">
        <f>+IFERROR(INDEX(PARAMETROS!$B$53:$B$79,MATCH(U114,PARAMETROS!$A$53:$A$79,0)),"")</f>
        <v>332000</v>
      </c>
      <c r="W114" s="611">
        <v>978371.63</v>
      </c>
      <c r="X114" s="67" t="s">
        <v>213</v>
      </c>
      <c r="Y114" s="61">
        <f>IF(X114="","",IF(X114="COP","N/A",IF(X114="EUR",VLOOKUP(T114,'SH EURO'!$A$6:$B$6338,2,FALSE),"REVISAR")))</f>
        <v>1.1494</v>
      </c>
      <c r="Z114" s="68">
        <f t="shared" si="23"/>
        <v>1124540.351522</v>
      </c>
      <c r="AA114" s="69">
        <f>IF(X114="","",IF(X114="COP",1,IF(Y114&lt;&gt;"N/A",VLOOKUP(T114,'SH TRM'!$A$9:$B$8912,2,FALSE),"REVISAR")))</f>
        <v>2815.14</v>
      </c>
      <c r="AB114" s="697">
        <f t="shared" si="24"/>
        <v>3165738525.1836429</v>
      </c>
      <c r="AC114" s="70">
        <f t="shared" si="25"/>
        <v>9535.3570035651901</v>
      </c>
      <c r="AD114" s="70">
        <f t="shared" si="26"/>
        <v>4767.678501782595</v>
      </c>
      <c r="AE114" s="70">
        <f t="shared" si="27"/>
        <v>4767.678501782595</v>
      </c>
      <c r="AF114" s="70">
        <f t="shared" si="28"/>
        <v>4767.678501782595</v>
      </c>
      <c r="AG114" s="640" t="str">
        <f t="shared" si="29"/>
        <v>CUMPLE</v>
      </c>
      <c r="AH114" s="640" t="str">
        <f t="shared" si="30"/>
        <v>CUMPLE</v>
      </c>
      <c r="AI114" s="640" t="str">
        <f t="shared" si="31"/>
        <v>CUMPLE</v>
      </c>
      <c r="AJ114" s="977"/>
      <c r="AK114" s="977"/>
      <c r="AL114" s="977"/>
      <c r="AM114" s="977"/>
      <c r="AN114" s="977"/>
      <c r="AO114" s="977"/>
      <c r="AP114" s="296"/>
      <c r="AQ114" s="416"/>
    </row>
    <row r="115" spans="1:43" s="280" customFormat="1" ht="57">
      <c r="A115" s="981" t="s">
        <v>51</v>
      </c>
      <c r="B115" s="40" t="s">
        <v>458</v>
      </c>
      <c r="C115" s="532">
        <v>6</v>
      </c>
      <c r="D115" s="561" t="str">
        <f>+IFERROR(INDEX(DESEMPATE!$D$3:$D$80,MATCH('EXP ESPEC.'!B115,DESEMPATE!$C$3:$C$80,0)),"")</f>
        <v>ARREDONDO MADRID INGENIEROS CIVILES (AIM) LIMITADA</v>
      </c>
      <c r="E115" s="586" t="s">
        <v>20</v>
      </c>
      <c r="F115" s="586" t="s">
        <v>20</v>
      </c>
      <c r="G115" s="586" t="s">
        <v>20</v>
      </c>
      <c r="H115" s="173" t="s">
        <v>328</v>
      </c>
      <c r="I115" s="173" t="s">
        <v>201</v>
      </c>
      <c r="J115" s="173"/>
      <c r="K115" s="472" t="s">
        <v>459</v>
      </c>
      <c r="L115" s="173" t="s">
        <v>20</v>
      </c>
      <c r="M115" s="646" t="s">
        <v>20</v>
      </c>
      <c r="N115" s="805" t="s">
        <v>192</v>
      </c>
      <c r="O115" s="646" t="s">
        <v>20</v>
      </c>
      <c r="P115" s="585" t="str">
        <f t="shared" si="22"/>
        <v>SI</v>
      </c>
      <c r="Q115" s="969" t="s">
        <v>192</v>
      </c>
      <c r="R115" s="564">
        <v>1</v>
      </c>
      <c r="S115" s="372">
        <v>37186</v>
      </c>
      <c r="T115" s="372">
        <v>38373</v>
      </c>
      <c r="U115" s="73">
        <f t="shared" si="21"/>
        <v>2005</v>
      </c>
      <c r="V115" s="503">
        <f>+IFERROR(INDEX(PARAMETROS!$B$53:$B$79,MATCH(U115,PARAMETROS!$A$53:$A$79,0)),"")</f>
        <v>381500</v>
      </c>
      <c r="W115" s="535">
        <v>1577666575</v>
      </c>
      <c r="X115" s="56" t="s">
        <v>204</v>
      </c>
      <c r="Y115" s="40" t="str">
        <f>IF(X115="","",IF(X115="COP","N/A",IF(X115="EUR",VLOOKUP(T115,'SH EURO'!$A$6:$B$6338,2,FALSE),"REVISAR")))</f>
        <v>N/A</v>
      </c>
      <c r="Z115" s="45" t="str">
        <f t="shared" si="23"/>
        <v>N/A</v>
      </c>
      <c r="AA115" s="46">
        <f>IF(X115="","",IF(X115="COP",1,IF(Y115&lt;&gt;"N/A",VLOOKUP(T115,'SH TRM'!$A$9:$B$8912,2,FALSE),"REVISAR")))</f>
        <v>1</v>
      </c>
      <c r="AB115" s="698">
        <f t="shared" si="24"/>
        <v>1577666575</v>
      </c>
      <c r="AC115" s="47">
        <f t="shared" si="25"/>
        <v>4135.4300786369595</v>
      </c>
      <c r="AD115" s="47">
        <f t="shared" si="26"/>
        <v>4135.4300786369595</v>
      </c>
      <c r="AE115" s="47">
        <f t="shared" si="27"/>
        <v>4135.4300786369595</v>
      </c>
      <c r="AF115" s="47">
        <f t="shared" si="28"/>
        <v>4135.4300786369595</v>
      </c>
      <c r="AG115" s="646" t="str">
        <f t="shared" si="29"/>
        <v>CUMPLE</v>
      </c>
      <c r="AH115" s="646" t="str">
        <f t="shared" si="30"/>
        <v>CUMPLE</v>
      </c>
      <c r="AI115" s="646" t="str">
        <f t="shared" si="31"/>
        <v>CUMPLE</v>
      </c>
      <c r="AJ115" s="975" t="str">
        <f>IF(AND(COUNTIF(M115:M118,"SI")&gt;=1,COUNTIF(N115:N118,"SI")&gt;=1,COUNTIF(O115:O118,"SI")&gt;=1,COUNTIF(Q115:Q118,"SI")&lt;=1),"SI","NO")</f>
        <v>SI</v>
      </c>
      <c r="AK115" s="975">
        <f>IF(AND(COUNTIF(AG115:AG118,"CUMPLE")=4,AJ115="SI"),900,(IF(AND(COUNTIF(AG115:AG118,"CUMPLE")=3,AJ115="SI"),800,IF(AND(COUNTIF(AG115:AG118,"CUMPLE")=2,AJ115="SI"),700,0))))</f>
        <v>900</v>
      </c>
      <c r="AL115" s="975" t="str">
        <f>IF(AND(COUNTIF(M115:M118,"SI")&gt;=1,COUNTIF(N115:N118,"SI")&gt;=1,COUNTIF(O115:O118,"SI")&gt;=1,COUNTIF(Q115:Q118,"SI")&lt;=1),"SI","NO")</f>
        <v>SI</v>
      </c>
      <c r="AM115" s="975">
        <f>IF(AND(COUNTIF(AH115:AH118,"CUMPLE")=4,AL115="SI"),900,(IF(AND(COUNTIF(AH115:AH118,"CUMPLE")=3,AL115="SI"),800,IF(AND(COUNTIF(AH115:AH118,"CUMPLE")=2,AL115="SI"),700,0))))</f>
        <v>900</v>
      </c>
      <c r="AN115" s="975" t="str">
        <f>IF(AND(COUNTIF(M115:M118,"SI")&gt;=1,COUNTIF(N115:N118,"SI")&gt;=1,COUNTIF(O115:O118,"SI")&gt;=1,COUNTIF(Q115:Q118,"SI")&lt;=1),"SI","NO")</f>
        <v>SI</v>
      </c>
      <c r="AO115" s="975">
        <f>IF(AND(COUNTIF(AI115:AI118,"CUMPLE")=4,AN115="SI"),900,(IF(AND(COUNTIF(AI115:AI118,"CUMPLE")=3,AN115="SI"),800,IF(AND(COUNTIF(AI115:AI118,"CUMPLE")=2,AN115="SI"),700,0))))</f>
        <v>900</v>
      </c>
      <c r="AP115" s="566"/>
      <c r="AQ115" s="300"/>
    </row>
    <row r="116" spans="1:43" s="280" customFormat="1" ht="57">
      <c r="A116" s="982"/>
      <c r="B116" s="13" t="s">
        <v>458</v>
      </c>
      <c r="C116" s="14">
        <v>10</v>
      </c>
      <c r="D116" s="14" t="str">
        <f>+IFERROR(INDEX(DESEMPATE!$D$3:$D$80,MATCH('EXP ESPEC.'!B116,DESEMPATE!$C$3:$C$80,0)),"")</f>
        <v>ARREDONDO MADRID INGENIEROS CIVILES (AIM) LIMITADA</v>
      </c>
      <c r="E116" s="364" t="s">
        <v>20</v>
      </c>
      <c r="F116" s="364" t="s">
        <v>20</v>
      </c>
      <c r="G116" s="364" t="s">
        <v>20</v>
      </c>
      <c r="H116" s="24" t="s">
        <v>328</v>
      </c>
      <c r="I116" s="24" t="s">
        <v>201</v>
      </c>
      <c r="J116" s="24"/>
      <c r="K116" s="473" t="s">
        <v>461</v>
      </c>
      <c r="L116" s="24" t="s">
        <v>20</v>
      </c>
      <c r="M116" s="638" t="s">
        <v>20</v>
      </c>
      <c r="N116" s="803" t="s">
        <v>192</v>
      </c>
      <c r="O116" s="638" t="s">
        <v>20</v>
      </c>
      <c r="P116" s="24" t="str">
        <f t="shared" si="22"/>
        <v>SI</v>
      </c>
      <c r="Q116" s="970"/>
      <c r="R116" s="25">
        <v>0.9</v>
      </c>
      <c r="S116" s="328">
        <v>38385</v>
      </c>
      <c r="T116" s="328">
        <v>39814</v>
      </c>
      <c r="U116" s="19">
        <f t="shared" si="21"/>
        <v>2009</v>
      </c>
      <c r="V116" s="20">
        <f>+IFERROR(INDEX(PARAMETROS!$B$53:$B$79,MATCH(U116,PARAMETROS!$A$53:$A$79,0)),"")</f>
        <v>496900</v>
      </c>
      <c r="W116" s="482">
        <v>2250917484</v>
      </c>
      <c r="X116" s="20" t="s">
        <v>204</v>
      </c>
      <c r="Y116" s="13" t="str">
        <f>IF(X116="","",IF(X116="COP","N/A",IF(X116="EUR",VLOOKUP(T116,'SH EURO'!$A$6:$B$6338,2,FALSE),"REVISAR")))</f>
        <v>N/A</v>
      </c>
      <c r="Z116" s="22" t="str">
        <f t="shared" si="23"/>
        <v>N/A</v>
      </c>
      <c r="AA116" s="23">
        <f>IF(X116="","",IF(X116="COP",1,IF(Y116&lt;&gt;"N/A",VLOOKUP(T116,'SH TRM'!$A$9:$B$8912,2,FALSE),"REVISAR")))</f>
        <v>1</v>
      </c>
      <c r="AB116" s="696">
        <f t="shared" si="24"/>
        <v>2250917484</v>
      </c>
      <c r="AC116" s="12">
        <f t="shared" si="25"/>
        <v>4529.9204749446571</v>
      </c>
      <c r="AD116" s="12">
        <f t="shared" si="26"/>
        <v>4076.9284274501915</v>
      </c>
      <c r="AE116" s="12">
        <f t="shared" si="27"/>
        <v>4076.9284274501915</v>
      </c>
      <c r="AF116" s="12">
        <f t="shared" si="28"/>
        <v>4076.9284274501915</v>
      </c>
      <c r="AG116" s="638" t="str">
        <f t="shared" si="29"/>
        <v>CUMPLE</v>
      </c>
      <c r="AH116" s="638" t="str">
        <f t="shared" si="30"/>
        <v>CUMPLE</v>
      </c>
      <c r="AI116" s="638" t="str">
        <f t="shared" si="31"/>
        <v>CUMPLE</v>
      </c>
      <c r="AJ116" s="976"/>
      <c r="AK116" s="976"/>
      <c r="AL116" s="976"/>
      <c r="AM116" s="976"/>
      <c r="AN116" s="976"/>
      <c r="AO116" s="976"/>
      <c r="AP116" s="297"/>
      <c r="AQ116" s="300"/>
    </row>
    <row r="117" spans="1:43" s="280" customFormat="1" ht="96">
      <c r="A117" s="982"/>
      <c r="B117" s="13" t="s">
        <v>462</v>
      </c>
      <c r="C117" s="14">
        <v>15</v>
      </c>
      <c r="D117" s="14" t="str">
        <f>+IFERROR(INDEX(DESEMPATE!$D$3:$D$80,MATCH('EXP ESPEC.'!B117,DESEMPATE!$C$3:$C$80,0)),"")</f>
        <v>SERTIC S.A.S.</v>
      </c>
      <c r="E117" s="366" t="s">
        <v>20</v>
      </c>
      <c r="F117" s="366" t="s">
        <v>20</v>
      </c>
      <c r="G117" s="366" t="s">
        <v>20</v>
      </c>
      <c r="H117" s="24" t="s">
        <v>328</v>
      </c>
      <c r="I117" s="24" t="s">
        <v>201</v>
      </c>
      <c r="J117" s="24"/>
      <c r="K117" s="473" t="s">
        <v>463</v>
      </c>
      <c r="L117" s="24" t="s">
        <v>20</v>
      </c>
      <c r="M117" s="638" t="s">
        <v>20</v>
      </c>
      <c r="N117" s="638" t="s">
        <v>20</v>
      </c>
      <c r="O117" s="638" t="s">
        <v>20</v>
      </c>
      <c r="P117" s="24" t="str">
        <f t="shared" si="22"/>
        <v>SI</v>
      </c>
      <c r="Q117" s="970"/>
      <c r="R117" s="25">
        <v>0.25</v>
      </c>
      <c r="S117" s="328">
        <v>40954</v>
      </c>
      <c r="T117" s="328">
        <v>42398</v>
      </c>
      <c r="U117" s="19">
        <f t="shared" si="21"/>
        <v>2016</v>
      </c>
      <c r="V117" s="20">
        <f>+IFERROR(INDEX(PARAMETROS!$B$53:$B$79,MATCH(U117,PARAMETROS!$A$53:$A$79,0)),"")</f>
        <v>689455</v>
      </c>
      <c r="W117" s="481">
        <v>6977164104</v>
      </c>
      <c r="X117" s="21" t="s">
        <v>204</v>
      </c>
      <c r="Y117" s="13" t="str">
        <f>IF(X117="","",IF(X117="COP","N/A",IF(X117="EUR",VLOOKUP(T117,'SH EURO'!$A$6:$B$6338,2,FALSE),"REVISAR")))</f>
        <v>N/A</v>
      </c>
      <c r="Z117" s="22" t="str">
        <f t="shared" si="23"/>
        <v>N/A</v>
      </c>
      <c r="AA117" s="23">
        <f>IF(X117="","",IF(X117="COP",1,IF(Y117&lt;&gt;"N/A",VLOOKUP(T117,'SH TRM'!$A$9:$B$8912,2,FALSE),"REVISAR")))</f>
        <v>1</v>
      </c>
      <c r="AB117" s="696">
        <f t="shared" si="24"/>
        <v>6977164104</v>
      </c>
      <c r="AC117" s="12">
        <f t="shared" si="25"/>
        <v>10119.825230073029</v>
      </c>
      <c r="AD117" s="12">
        <f t="shared" si="26"/>
        <v>2529.9563075182573</v>
      </c>
      <c r="AE117" s="12">
        <f t="shared" si="27"/>
        <v>2529.9563075182573</v>
      </c>
      <c r="AF117" s="12">
        <f t="shared" si="28"/>
        <v>2529.9563075182573</v>
      </c>
      <c r="AG117" s="638" t="str">
        <f t="shared" si="29"/>
        <v>CUMPLE</v>
      </c>
      <c r="AH117" s="638" t="str">
        <f t="shared" si="30"/>
        <v>CUMPLE</v>
      </c>
      <c r="AI117" s="638" t="str">
        <f t="shared" si="31"/>
        <v>CUMPLE</v>
      </c>
      <c r="AJ117" s="976"/>
      <c r="AK117" s="976"/>
      <c r="AL117" s="976"/>
      <c r="AM117" s="976"/>
      <c r="AN117" s="976"/>
      <c r="AO117" s="976"/>
      <c r="AP117" s="297"/>
      <c r="AQ117" s="300"/>
    </row>
    <row r="118" spans="1:43" s="417" customFormat="1" ht="72.75" thickBot="1">
      <c r="A118" s="983"/>
      <c r="B118" s="61" t="s">
        <v>462</v>
      </c>
      <c r="C118" s="76">
        <v>19</v>
      </c>
      <c r="D118" s="76" t="str">
        <f>+IFERROR(INDEX(DESEMPATE!$D$3:$D$80,MATCH('EXP ESPEC.'!B118,DESEMPATE!$C$3:$C$80,0)),"")</f>
        <v>SERTIC S.A.S.</v>
      </c>
      <c r="E118" s="365" t="s">
        <v>20</v>
      </c>
      <c r="F118" s="365" t="s">
        <v>20</v>
      </c>
      <c r="G118" s="365" t="s">
        <v>20</v>
      </c>
      <c r="H118" s="170" t="s">
        <v>328</v>
      </c>
      <c r="I118" s="170" t="s">
        <v>201</v>
      </c>
      <c r="J118" s="170"/>
      <c r="K118" s="476" t="s">
        <v>464</v>
      </c>
      <c r="L118" s="170" t="s">
        <v>20</v>
      </c>
      <c r="M118" s="640" t="s">
        <v>20</v>
      </c>
      <c r="N118" s="804" t="s">
        <v>192</v>
      </c>
      <c r="O118" s="640" t="s">
        <v>20</v>
      </c>
      <c r="P118" s="170" t="str">
        <f t="shared" si="22"/>
        <v>SI</v>
      </c>
      <c r="Q118" s="971"/>
      <c r="R118" s="75">
        <v>0.2</v>
      </c>
      <c r="S118" s="371">
        <v>41068</v>
      </c>
      <c r="T118" s="371">
        <v>42446</v>
      </c>
      <c r="U118" s="65">
        <f t="shared" si="21"/>
        <v>2016</v>
      </c>
      <c r="V118" s="66">
        <f>+IFERROR(INDEX(PARAMETROS!$B$53:$B$79,MATCH(U118,PARAMETROS!$A$53:$A$79,0)),"")</f>
        <v>689455</v>
      </c>
      <c r="W118" s="611">
        <v>7904671886.5799999</v>
      </c>
      <c r="X118" s="67" t="s">
        <v>204</v>
      </c>
      <c r="Y118" s="61" t="str">
        <f>IF(X118="","",IF(X118="COP","N/A",IF(X118="EUR",VLOOKUP(T118,'SH EURO'!$A$6:$B$6338,2,FALSE),"REVISAR")))</f>
        <v>N/A</v>
      </c>
      <c r="Z118" s="68" t="str">
        <f t="shared" si="23"/>
        <v>N/A</v>
      </c>
      <c r="AA118" s="69">
        <f>IF(X118="","",IF(X118="COP",1,IF(Y118&lt;&gt;"N/A",VLOOKUP(T118,'SH TRM'!$A$9:$B$8912,2,FALSE),"REVISAR")))</f>
        <v>1</v>
      </c>
      <c r="AB118" s="697">
        <f t="shared" si="24"/>
        <v>7904671886.5799999</v>
      </c>
      <c r="AC118" s="70">
        <f t="shared" si="25"/>
        <v>11465.101981391099</v>
      </c>
      <c r="AD118" s="70">
        <f t="shared" si="26"/>
        <v>2293.0203962782198</v>
      </c>
      <c r="AE118" s="70">
        <f t="shared" si="27"/>
        <v>2293.0203962782198</v>
      </c>
      <c r="AF118" s="70">
        <f t="shared" si="28"/>
        <v>2293.0203962782198</v>
      </c>
      <c r="AG118" s="640" t="str">
        <f t="shared" si="29"/>
        <v>CUMPLE</v>
      </c>
      <c r="AH118" s="640" t="str">
        <f t="shared" si="30"/>
        <v>CUMPLE</v>
      </c>
      <c r="AI118" s="640" t="str">
        <f t="shared" si="31"/>
        <v>CUMPLE</v>
      </c>
      <c r="AJ118" s="977"/>
      <c r="AK118" s="977"/>
      <c r="AL118" s="977"/>
      <c r="AM118" s="977"/>
      <c r="AN118" s="977"/>
      <c r="AO118" s="977"/>
      <c r="AP118" s="296"/>
      <c r="AQ118" s="416"/>
    </row>
    <row r="119" spans="1:43" s="280" customFormat="1" ht="57">
      <c r="A119" s="981" t="s">
        <v>52</v>
      </c>
      <c r="B119" s="40" t="s">
        <v>465</v>
      </c>
      <c r="C119" s="167">
        <v>9</v>
      </c>
      <c r="D119" s="561" t="str">
        <f>+IFERROR(INDEX(DESEMPATE!$D$3:$D$80,MATCH('EXP ESPEC.'!B119,DESEMPATE!$C$3:$C$80,0)),"")</f>
        <v>CONSULTORES DE INGENIERÍA UG21 SL SUCURSAL COLOMBIA</v>
      </c>
      <c r="E119" s="366" t="s">
        <v>20</v>
      </c>
      <c r="F119" s="366" t="s">
        <v>20</v>
      </c>
      <c r="G119" s="366" t="s">
        <v>20</v>
      </c>
      <c r="H119" s="173" t="s">
        <v>466</v>
      </c>
      <c r="I119" s="173" t="s">
        <v>210</v>
      </c>
      <c r="J119" s="173"/>
      <c r="K119" s="472" t="s">
        <v>467</v>
      </c>
      <c r="L119" s="173" t="s">
        <v>20</v>
      </c>
      <c r="M119" s="646" t="s">
        <v>20</v>
      </c>
      <c r="N119" s="577" t="s">
        <v>20</v>
      </c>
      <c r="O119" s="805" t="s">
        <v>192</v>
      </c>
      <c r="P119" s="585" t="str">
        <f t="shared" si="22"/>
        <v>SI</v>
      </c>
      <c r="Q119" s="969" t="s">
        <v>192</v>
      </c>
      <c r="R119" s="564">
        <v>1</v>
      </c>
      <c r="S119" s="372">
        <v>38322</v>
      </c>
      <c r="T119" s="372">
        <v>39082</v>
      </c>
      <c r="U119" s="73">
        <f t="shared" si="21"/>
        <v>2006</v>
      </c>
      <c r="V119" s="503">
        <f>+IFERROR(INDEX(PARAMETROS!$B$53:$B$79,MATCH(U119,PARAMETROS!$A$53:$A$79,0)),"")</f>
        <v>408000</v>
      </c>
      <c r="W119" s="480">
        <v>449899.22</v>
      </c>
      <c r="X119" s="44" t="s">
        <v>213</v>
      </c>
      <c r="Y119" s="40">
        <f>IF(X119="","",IF(X119="COP","N/A",IF(X119="EUR",VLOOKUP(T119,'SH EURO'!$A$6:$B$6338,2,FALSE),"REVISAR")))</f>
        <v>1.3192999999999999</v>
      </c>
      <c r="Z119" s="45">
        <f t="shared" si="23"/>
        <v>593552.04094599991</v>
      </c>
      <c r="AA119" s="46">
        <f>IF(X119="","",IF(X119="COP",1,IF(Y119&lt;&gt;"N/A",VLOOKUP(T119,'SH TRM'!$A$9:$B$8912,2,FALSE),"REVISAR")))</f>
        <v>2238.79</v>
      </c>
      <c r="AB119" s="698">
        <f t="shared" si="24"/>
        <v>1328838373.749495</v>
      </c>
      <c r="AC119" s="47">
        <f t="shared" si="25"/>
        <v>3256.9567984056252</v>
      </c>
      <c r="AD119" s="47">
        <f t="shared" si="26"/>
        <v>3256.9567984056252</v>
      </c>
      <c r="AE119" s="47">
        <f t="shared" si="27"/>
        <v>3256.9567984056252</v>
      </c>
      <c r="AF119" s="47">
        <f t="shared" si="28"/>
        <v>3256.9567984056252</v>
      </c>
      <c r="AG119" s="646" t="str">
        <f t="shared" si="29"/>
        <v>CUMPLE</v>
      </c>
      <c r="AH119" s="646" t="str">
        <f t="shared" si="30"/>
        <v>CUMPLE</v>
      </c>
      <c r="AI119" s="646" t="str">
        <f t="shared" si="31"/>
        <v>CUMPLE</v>
      </c>
      <c r="AJ119" s="975" t="str">
        <f>IF(AND(COUNTIF(M119:M122,"SI")&gt;=1,COUNTIF(N119:N122,"SI")&gt;=1,COUNTIF(O119:O122,"SI")&gt;=1,COUNTIF(Q119:Q122,"SI")&lt;=1),"SI","NO")</f>
        <v>SI</v>
      </c>
      <c r="AK119" s="975">
        <f>IF(AND(COUNTIF(AG119:AG122,"CUMPLE")=4,AJ119="SI"),900,(IF(AND(COUNTIF(AG119:AG122,"CUMPLE")=3,AJ119="SI"),800,IF(AND(COUNTIF(AG119:AG122,"CUMPLE")=2,AJ119="SI"),700,0))))</f>
        <v>900</v>
      </c>
      <c r="AL119" s="975" t="str">
        <f>IF(AND(COUNTIF(M119:M122,"SI")&gt;=1,COUNTIF(N119:N122,"SI")&gt;=1,COUNTIF(O119:O122,"SI")&gt;=1,COUNTIF(Q119:Q122,"SI")&lt;=1),"SI","NO")</f>
        <v>SI</v>
      </c>
      <c r="AM119" s="975">
        <f>IF(AND(COUNTIF(AH119:AH122,"CUMPLE")=4,AL119="SI"),900,(IF(AND(COUNTIF(AH119:AH122,"CUMPLE")=3,AL119="SI"),800,IF(AND(COUNTIF(AH119:AH122,"CUMPLE")=2,AL119="SI"),700,0))))</f>
        <v>900</v>
      </c>
      <c r="AN119" s="975" t="str">
        <f>IF(AND(COUNTIF(M119:M122,"SI")&gt;=1,COUNTIF(N119:N122,"SI")&gt;=1,COUNTIF(O119:O122,"SI")&gt;=1,COUNTIF(Q119:Q122,"SI")&lt;=1),"SI","NO")</f>
        <v>SI</v>
      </c>
      <c r="AO119" s="975">
        <f>IF(AND(COUNTIF(AI119:AI122,"CUMPLE")=4,AN119="SI"),900,(IF(AND(COUNTIF(AI119:AI122,"CUMPLE")=3,AN119="SI"),800,IF(AND(COUNTIF(AI119:AI122,"CUMPLE")=2,AN119="SI"),700,0))))</f>
        <v>900</v>
      </c>
      <c r="AP119" s="566"/>
      <c r="AQ119" s="300"/>
    </row>
    <row r="120" spans="1:43" s="280" customFormat="1" ht="72">
      <c r="A120" s="982"/>
      <c r="B120" s="13" t="s">
        <v>465</v>
      </c>
      <c r="C120" s="164">
        <v>12</v>
      </c>
      <c r="D120" s="14" t="str">
        <f>+IFERROR(INDEX(DESEMPATE!$D$3:$D$80,MATCH('EXP ESPEC.'!B120,DESEMPATE!$C$3:$C$80,0)),"")</f>
        <v>CONSULTORES DE INGENIERÍA UG21 SL SUCURSAL COLOMBIA</v>
      </c>
      <c r="E120" s="364" t="s">
        <v>20</v>
      </c>
      <c r="F120" s="364" t="s">
        <v>20</v>
      </c>
      <c r="G120" s="364" t="s">
        <v>20</v>
      </c>
      <c r="H120" s="24" t="s">
        <v>328</v>
      </c>
      <c r="I120" s="24" t="s">
        <v>201</v>
      </c>
      <c r="J120" s="24"/>
      <c r="K120" s="473" t="s">
        <v>589</v>
      </c>
      <c r="L120" s="173" t="s">
        <v>20</v>
      </c>
      <c r="M120" s="646" t="s">
        <v>20</v>
      </c>
      <c r="N120" s="646" t="s">
        <v>20</v>
      </c>
      <c r="O120" s="646" t="s">
        <v>20</v>
      </c>
      <c r="P120" s="24" t="str">
        <f t="shared" si="22"/>
        <v>SI</v>
      </c>
      <c r="Q120" s="970"/>
      <c r="R120" s="25">
        <v>1</v>
      </c>
      <c r="S120" s="328" t="s">
        <v>469</v>
      </c>
      <c r="T120" s="328">
        <v>41957</v>
      </c>
      <c r="U120" s="19">
        <f t="shared" si="21"/>
        <v>2014</v>
      </c>
      <c r="V120" s="20">
        <f>+IFERROR(INDEX(PARAMETROS!$B$53:$B$79,MATCH(U120,PARAMETROS!$A$53:$A$79,0)),"")</f>
        <v>616000</v>
      </c>
      <c r="W120" s="481">
        <v>609913500</v>
      </c>
      <c r="X120" s="21" t="s">
        <v>204</v>
      </c>
      <c r="Y120" s="13" t="str">
        <f>IF(X120="","",IF(X120="COP","N/A",IF(X120="EUR",VLOOKUP(T120,'SH EURO'!$A$6:$B$6338,2,FALSE),"REVISAR")))</f>
        <v>N/A</v>
      </c>
      <c r="Z120" s="22" t="str">
        <f t="shared" si="23"/>
        <v>N/A</v>
      </c>
      <c r="AA120" s="23">
        <f>IF(X120="","",IF(X120="COP",1,IF(Y120&lt;&gt;"N/A",VLOOKUP(T120,'SH TRM'!$A$9:$B$8912,2,FALSE),"REVISAR")))</f>
        <v>1</v>
      </c>
      <c r="AB120" s="696">
        <f t="shared" si="24"/>
        <v>609913500</v>
      </c>
      <c r="AC120" s="12">
        <f t="shared" si="25"/>
        <v>990.11931818181813</v>
      </c>
      <c r="AD120" s="12">
        <f t="shared" si="26"/>
        <v>990.11931818181813</v>
      </c>
      <c r="AE120" s="12">
        <f t="shared" si="27"/>
        <v>990.11931818181813</v>
      </c>
      <c r="AF120" s="12">
        <f t="shared" si="28"/>
        <v>990.11931818181813</v>
      </c>
      <c r="AG120" s="638" t="str">
        <f t="shared" si="29"/>
        <v>CUMPLE</v>
      </c>
      <c r="AH120" s="638" t="str">
        <f t="shared" si="30"/>
        <v>CUMPLE</v>
      </c>
      <c r="AI120" s="638" t="str">
        <f t="shared" si="31"/>
        <v>CUMPLE</v>
      </c>
      <c r="AJ120" s="976"/>
      <c r="AK120" s="976"/>
      <c r="AL120" s="976"/>
      <c r="AM120" s="976"/>
      <c r="AN120" s="976"/>
      <c r="AO120" s="976"/>
      <c r="AP120" s="297"/>
      <c r="AQ120" s="300"/>
    </row>
    <row r="121" spans="1:43" s="280" customFormat="1" ht="84">
      <c r="A121" s="982"/>
      <c r="B121" s="13" t="s">
        <v>465</v>
      </c>
      <c r="C121" s="164">
        <v>16</v>
      </c>
      <c r="D121" s="14" t="str">
        <f>+IFERROR(INDEX(DESEMPATE!$D$3:$D$80,MATCH('EXP ESPEC.'!B121,DESEMPATE!$C$3:$C$80,0)),"")</f>
        <v>CONSULTORES DE INGENIERÍA UG21 SL SUCURSAL COLOMBIA</v>
      </c>
      <c r="E121" s="364" t="s">
        <v>20</v>
      </c>
      <c r="F121" s="364" t="s">
        <v>20</v>
      </c>
      <c r="G121" s="364" t="s">
        <v>20</v>
      </c>
      <c r="H121" s="24" t="s">
        <v>328</v>
      </c>
      <c r="I121" s="24" t="s">
        <v>201</v>
      </c>
      <c r="J121" s="24"/>
      <c r="K121" s="473" t="s">
        <v>590</v>
      </c>
      <c r="L121" s="173" t="s">
        <v>20</v>
      </c>
      <c r="M121" s="646" t="s">
        <v>20</v>
      </c>
      <c r="N121" s="646" t="s">
        <v>20</v>
      </c>
      <c r="O121" s="646" t="s">
        <v>20</v>
      </c>
      <c r="P121" s="24" t="str">
        <f t="shared" si="22"/>
        <v>SI</v>
      </c>
      <c r="Q121" s="970"/>
      <c r="R121" s="25">
        <v>1</v>
      </c>
      <c r="S121" s="328" t="s">
        <v>469</v>
      </c>
      <c r="T121" s="328">
        <v>41957</v>
      </c>
      <c r="U121" s="19">
        <f t="shared" si="21"/>
        <v>2014</v>
      </c>
      <c r="V121" s="20">
        <f>+IFERROR(INDEX(PARAMETROS!$B$53:$B$79,MATCH(U121,PARAMETROS!$A$53:$A$79,0)),"")</f>
        <v>616000</v>
      </c>
      <c r="W121" s="481">
        <v>575992200</v>
      </c>
      <c r="X121" s="21" t="s">
        <v>204</v>
      </c>
      <c r="Y121" s="13" t="str">
        <f>IF(X121="","",IF(X121="COP","N/A",IF(X121="EUR",VLOOKUP(T121,'SH EURO'!$A$6:$B$6338,2,FALSE),"REVISAR")))</f>
        <v>N/A</v>
      </c>
      <c r="Z121" s="22" t="str">
        <f t="shared" si="23"/>
        <v>N/A</v>
      </c>
      <c r="AA121" s="23">
        <f>IF(X121="","",IF(X121="COP",1,IF(Y121&lt;&gt;"N/A",VLOOKUP(T121,'SH TRM'!$A$9:$B$8912,2,FALSE),"REVISAR")))</f>
        <v>1</v>
      </c>
      <c r="AB121" s="696">
        <f t="shared" si="24"/>
        <v>575992200</v>
      </c>
      <c r="AC121" s="12">
        <f t="shared" si="25"/>
        <v>935.05227272727268</v>
      </c>
      <c r="AD121" s="12">
        <f t="shared" si="26"/>
        <v>935.05227272727268</v>
      </c>
      <c r="AE121" s="12">
        <f t="shared" si="27"/>
        <v>935.05227272727268</v>
      </c>
      <c r="AF121" s="12">
        <f t="shared" si="28"/>
        <v>935.05227272727268</v>
      </c>
      <c r="AG121" s="638" t="str">
        <f t="shared" si="29"/>
        <v>CUMPLE</v>
      </c>
      <c r="AH121" s="638" t="str">
        <f t="shared" si="30"/>
        <v>CUMPLE</v>
      </c>
      <c r="AI121" s="638" t="str">
        <f t="shared" si="31"/>
        <v>CUMPLE</v>
      </c>
      <c r="AJ121" s="976"/>
      <c r="AK121" s="976"/>
      <c r="AL121" s="976"/>
      <c r="AM121" s="976"/>
      <c r="AN121" s="976"/>
      <c r="AO121" s="976"/>
      <c r="AP121" s="297"/>
      <c r="AQ121" s="300"/>
    </row>
    <row r="122" spans="1:43" s="417" customFormat="1" ht="72.75" thickBot="1">
      <c r="A122" s="983"/>
      <c r="B122" s="61" t="s">
        <v>465</v>
      </c>
      <c r="C122" s="165">
        <v>20</v>
      </c>
      <c r="D122" s="76" t="str">
        <f>+IFERROR(INDEX(DESEMPATE!$D$3:$D$80,MATCH('EXP ESPEC.'!B122,DESEMPATE!$C$3:$C$80,0)),"")</f>
        <v>CONSULTORES DE INGENIERÍA UG21 SL SUCURSAL COLOMBIA</v>
      </c>
      <c r="E122" s="365" t="s">
        <v>20</v>
      </c>
      <c r="F122" s="365" t="s">
        <v>20</v>
      </c>
      <c r="G122" s="365" t="s">
        <v>20</v>
      </c>
      <c r="H122" s="170" t="s">
        <v>328</v>
      </c>
      <c r="I122" s="170" t="s">
        <v>201</v>
      </c>
      <c r="J122" s="170"/>
      <c r="K122" s="476" t="s">
        <v>591</v>
      </c>
      <c r="L122" s="573" t="s">
        <v>20</v>
      </c>
      <c r="M122" s="640" t="s">
        <v>20</v>
      </c>
      <c r="N122" s="640" t="s">
        <v>20</v>
      </c>
      <c r="O122" s="640" t="s">
        <v>20</v>
      </c>
      <c r="P122" s="170" t="str">
        <f t="shared" si="22"/>
        <v>SI</v>
      </c>
      <c r="Q122" s="971"/>
      <c r="R122" s="75">
        <v>1</v>
      </c>
      <c r="S122" s="371" t="s">
        <v>469</v>
      </c>
      <c r="T122" s="371">
        <v>41957</v>
      </c>
      <c r="U122" s="65">
        <f t="shared" si="21"/>
        <v>2014</v>
      </c>
      <c r="V122" s="66">
        <f>+IFERROR(INDEX(PARAMETROS!$B$53:$B$79,MATCH(U122,PARAMETROS!$A$53:$A$79,0)),"")</f>
        <v>616000</v>
      </c>
      <c r="W122" s="611">
        <v>662957400</v>
      </c>
      <c r="X122" s="67" t="s">
        <v>204</v>
      </c>
      <c r="Y122" s="61" t="str">
        <f>IF(X122="","",IF(X122="COP","N/A",IF(X122="EUR",VLOOKUP(T122,'SH EURO'!$A$6:$B$6338,2,FALSE),"REVISAR")))</f>
        <v>N/A</v>
      </c>
      <c r="Z122" s="68" t="str">
        <f t="shared" si="23"/>
        <v>N/A</v>
      </c>
      <c r="AA122" s="69">
        <f>IF(X122="","",IF(X122="COP",1,IF(Y122&lt;&gt;"N/A",VLOOKUP(T122,'SH TRM'!$A$9:$B$8912,2,FALSE),"REVISAR")))</f>
        <v>1</v>
      </c>
      <c r="AB122" s="697">
        <f t="shared" si="24"/>
        <v>662957400</v>
      </c>
      <c r="AC122" s="70">
        <f t="shared" si="25"/>
        <v>1076.2295454545454</v>
      </c>
      <c r="AD122" s="70">
        <f t="shared" si="26"/>
        <v>1076.2295454545454</v>
      </c>
      <c r="AE122" s="70">
        <f t="shared" si="27"/>
        <v>1076.2295454545454</v>
      </c>
      <c r="AF122" s="70">
        <f t="shared" si="28"/>
        <v>1076.2295454545454</v>
      </c>
      <c r="AG122" s="640" t="str">
        <f t="shared" si="29"/>
        <v>CUMPLE</v>
      </c>
      <c r="AH122" s="640" t="str">
        <f t="shared" si="30"/>
        <v>CUMPLE</v>
      </c>
      <c r="AI122" s="640" t="str">
        <f t="shared" si="31"/>
        <v>CUMPLE</v>
      </c>
      <c r="AJ122" s="977"/>
      <c r="AK122" s="977"/>
      <c r="AL122" s="977"/>
      <c r="AM122" s="977"/>
      <c r="AN122" s="977"/>
      <c r="AO122" s="977"/>
      <c r="AP122" s="296"/>
      <c r="AQ122" s="416"/>
    </row>
    <row r="123" spans="1:43" s="280" customFormat="1" ht="108">
      <c r="A123" s="981" t="s">
        <v>53</v>
      </c>
      <c r="B123" s="40" t="s">
        <v>472</v>
      </c>
      <c r="C123" s="167">
        <v>4</v>
      </c>
      <c r="D123" s="561" t="str">
        <f>+IFERROR(INDEX(DESEMPATE!$D$3:$D$80,MATCH('EXP ESPEC.'!B123,DESEMPATE!$C$3:$C$80,0)),"")</f>
        <v>INCOPLAN INGENIERÍA CONSUTORÍA Y PLANEACIÓN S.A.</v>
      </c>
      <c r="E123" s="366" t="s">
        <v>20</v>
      </c>
      <c r="F123" s="366" t="s">
        <v>20</v>
      </c>
      <c r="G123" s="366" t="s">
        <v>20</v>
      </c>
      <c r="H123" s="173" t="s">
        <v>473</v>
      </c>
      <c r="I123" s="173" t="s">
        <v>201</v>
      </c>
      <c r="J123" s="173"/>
      <c r="K123" s="472" t="s">
        <v>474</v>
      </c>
      <c r="L123" s="173" t="s">
        <v>20</v>
      </c>
      <c r="M123" s="646" t="s">
        <v>20</v>
      </c>
      <c r="N123" s="646" t="s">
        <v>20</v>
      </c>
      <c r="O123" s="646" t="s">
        <v>20</v>
      </c>
      <c r="P123" s="585" t="str">
        <f t="shared" si="22"/>
        <v>SI</v>
      </c>
      <c r="Q123" s="969" t="s">
        <v>192</v>
      </c>
      <c r="R123" s="564">
        <v>0.45</v>
      </c>
      <c r="S123" s="372">
        <v>40954</v>
      </c>
      <c r="T123" s="372">
        <v>42471</v>
      </c>
      <c r="U123" s="73">
        <f t="shared" si="21"/>
        <v>2016</v>
      </c>
      <c r="V123" s="503">
        <f>+IFERROR(INDEX(PARAMETROS!$B$53:$B$79,MATCH(U123,PARAMETROS!$A$53:$A$79,0)),"")</f>
        <v>689455</v>
      </c>
      <c r="W123" s="480">
        <v>6977164104</v>
      </c>
      <c r="X123" s="44" t="s">
        <v>204</v>
      </c>
      <c r="Y123" s="40" t="str">
        <f>IF(X123="","",IF(X123="COP","N/A",IF(X123="EUR",VLOOKUP(T123,'SH EURO'!$A$6:$B$6338,2,FALSE),"REVISAR")))</f>
        <v>N/A</v>
      </c>
      <c r="Z123" s="45" t="str">
        <f t="shared" si="23"/>
        <v>N/A</v>
      </c>
      <c r="AA123" s="46">
        <f>IF(X123="","",IF(X123="COP",1,IF(Y123&lt;&gt;"N/A",VLOOKUP(T123,'SH TRM'!$A$9:$B$8912,2,FALSE),"REVISAR")))</f>
        <v>1</v>
      </c>
      <c r="AB123" s="698">
        <f t="shared" si="24"/>
        <v>6977164104</v>
      </c>
      <c r="AC123" s="47">
        <f t="shared" si="25"/>
        <v>10119.825230073029</v>
      </c>
      <c r="AD123" s="47">
        <f t="shared" si="26"/>
        <v>4553.9213535328636</v>
      </c>
      <c r="AE123" s="47">
        <f t="shared" si="27"/>
        <v>4553.9213535328636</v>
      </c>
      <c r="AF123" s="47">
        <f t="shared" si="28"/>
        <v>4553.9213535328636</v>
      </c>
      <c r="AG123" s="646" t="str">
        <f t="shared" si="29"/>
        <v>CUMPLE</v>
      </c>
      <c r="AH123" s="646" t="str">
        <f t="shared" si="30"/>
        <v>CUMPLE</v>
      </c>
      <c r="AI123" s="646" t="str">
        <f t="shared" si="31"/>
        <v>CUMPLE</v>
      </c>
      <c r="AJ123" s="975" t="str">
        <f>IF(AND(COUNTIF(M123:M126,"SI")&gt;=1,COUNTIF(N123:N126,"SI")&gt;=1,COUNTIF(O123:O126,"SI")&gt;=1,COUNTIF(Q123:Q126,"SI")&lt;=1),"SI","NO")</f>
        <v>SI</v>
      </c>
      <c r="AK123" s="975">
        <f>IF(AND(COUNTIF(AG123:AG126,"CUMPLE")=4,AJ123="SI"),900,(IF(AND(COUNTIF(AG123:AG126,"CUMPLE")=3,AJ123="SI"),800,IF(AND(COUNTIF(AG123:AG126,"CUMPLE")=2,AJ123="SI"),700,0))))</f>
        <v>900</v>
      </c>
      <c r="AL123" s="975" t="str">
        <f>IF(AND(COUNTIF(M123:M126,"SI")&gt;=1,COUNTIF(N123:N126,"SI")&gt;=1,COUNTIF(O123:O126,"SI")&gt;=1,COUNTIF(Q123:Q126,"SI")&lt;=1),"SI","NO")</f>
        <v>SI</v>
      </c>
      <c r="AM123" s="975">
        <f>IF(AND(COUNTIF(AH123:AH126,"CUMPLE")=4,AL123="SI"),900,(IF(AND(COUNTIF(AH123:AH126,"CUMPLE")=3,AL123="SI"),800,IF(AND(COUNTIF(AH123:AH126,"CUMPLE")=2,AL123="SI"),700,0))))</f>
        <v>900</v>
      </c>
      <c r="AN123" s="975" t="str">
        <f>IF(AND(COUNTIF(M123:M126,"SI")&gt;=1,COUNTIF(N123:N126,"SI")&gt;=1,COUNTIF(O123:O126,"SI")&gt;=1,COUNTIF(Q123:Q126,"SI")&lt;=1),"SI","NO")</f>
        <v>SI</v>
      </c>
      <c r="AO123" s="975">
        <f>IF(AND(COUNTIF(AI123:AI126,"CUMPLE")=4,AN123="SI"),900,(IF(AND(COUNTIF(AI123:AI126,"CUMPLE")=3,AN123="SI"),800,IF(AND(COUNTIF(AI123:AI126,"CUMPLE")=2,AN123="SI"),700,0))))</f>
        <v>900</v>
      </c>
      <c r="AP123" s="566"/>
      <c r="AQ123" s="300"/>
    </row>
    <row r="124" spans="1:43" s="280" customFormat="1" ht="47.25">
      <c r="A124" s="982"/>
      <c r="B124" s="13" t="s">
        <v>472</v>
      </c>
      <c r="C124" s="164">
        <v>10</v>
      </c>
      <c r="D124" s="14" t="str">
        <f>+IFERROR(INDEX(DESEMPATE!$D$3:$D$80,MATCH('EXP ESPEC.'!B124,DESEMPATE!$C$3:$C$80,0)),"")</f>
        <v>INCOPLAN INGENIERÍA CONSUTORÍA Y PLANEACIÓN S.A.</v>
      </c>
      <c r="E124" s="364" t="s">
        <v>20</v>
      </c>
      <c r="F124" s="364" t="s">
        <v>20</v>
      </c>
      <c r="G124" s="364" t="s">
        <v>20</v>
      </c>
      <c r="H124" s="24" t="s">
        <v>475</v>
      </c>
      <c r="I124" s="24" t="s">
        <v>201</v>
      </c>
      <c r="J124" s="24"/>
      <c r="K124" s="473" t="s">
        <v>476</v>
      </c>
      <c r="L124" s="24" t="s">
        <v>20</v>
      </c>
      <c r="M124" s="646" t="s">
        <v>20</v>
      </c>
      <c r="N124" s="803" t="s">
        <v>192</v>
      </c>
      <c r="O124" s="646" t="s">
        <v>20</v>
      </c>
      <c r="P124" s="24" t="str">
        <f t="shared" si="22"/>
        <v>SI</v>
      </c>
      <c r="Q124" s="970"/>
      <c r="R124" s="25">
        <v>0.6</v>
      </c>
      <c r="S124" s="328">
        <v>39997</v>
      </c>
      <c r="T124" s="328">
        <v>42466</v>
      </c>
      <c r="U124" s="19">
        <f t="shared" si="21"/>
        <v>2016</v>
      </c>
      <c r="V124" s="20">
        <f>+IFERROR(INDEX(PARAMETROS!$B$53:$B$79,MATCH(U124,PARAMETROS!$A$53:$A$79,0)),"")</f>
        <v>689455</v>
      </c>
      <c r="W124" s="482">
        <v>6972099525</v>
      </c>
      <c r="X124" s="20" t="s">
        <v>204</v>
      </c>
      <c r="Y124" s="13" t="str">
        <f>IF(X124="","",IF(X124="COP","N/A",IF(X124="EUR",VLOOKUP(T124,'SH EURO'!$A$6:$B$6338,2,FALSE),"REVISAR")))</f>
        <v>N/A</v>
      </c>
      <c r="Z124" s="22" t="str">
        <f t="shared" si="23"/>
        <v>N/A</v>
      </c>
      <c r="AA124" s="23">
        <f>IF(X124="","",IF(X124="COP",1,IF(Y124&lt;&gt;"N/A",VLOOKUP(T124,'SH TRM'!$A$9:$B$8912,2,FALSE),"REVISAR")))</f>
        <v>1</v>
      </c>
      <c r="AB124" s="696">
        <f t="shared" si="24"/>
        <v>6972099525</v>
      </c>
      <c r="AC124" s="12">
        <f t="shared" si="25"/>
        <v>10112.479458412805</v>
      </c>
      <c r="AD124" s="12">
        <f t="shared" si="26"/>
        <v>6067.4876750476824</v>
      </c>
      <c r="AE124" s="12">
        <f t="shared" si="27"/>
        <v>6067.4876750476824</v>
      </c>
      <c r="AF124" s="12">
        <f t="shared" si="28"/>
        <v>6067.4876750476824</v>
      </c>
      <c r="AG124" s="638" t="str">
        <f t="shared" si="29"/>
        <v>CUMPLE</v>
      </c>
      <c r="AH124" s="638" t="str">
        <f t="shared" si="30"/>
        <v>CUMPLE</v>
      </c>
      <c r="AI124" s="638" t="str">
        <f t="shared" si="31"/>
        <v>CUMPLE</v>
      </c>
      <c r="AJ124" s="976"/>
      <c r="AK124" s="976"/>
      <c r="AL124" s="976"/>
      <c r="AM124" s="976"/>
      <c r="AN124" s="976"/>
      <c r="AO124" s="976"/>
      <c r="AP124" s="297"/>
      <c r="AQ124" s="300"/>
    </row>
    <row r="125" spans="1:43" s="280" customFormat="1" ht="72">
      <c r="A125" s="982"/>
      <c r="B125" s="13" t="s">
        <v>472</v>
      </c>
      <c r="C125" s="164">
        <v>14</v>
      </c>
      <c r="D125" s="14" t="str">
        <f>+IFERROR(INDEX(DESEMPATE!$D$3:$D$80,MATCH('EXP ESPEC.'!B125,DESEMPATE!$C$3:$C$80,0)),"")</f>
        <v>INCOPLAN INGENIERÍA CONSUTORÍA Y PLANEACIÓN S.A.</v>
      </c>
      <c r="E125" s="364" t="s">
        <v>20</v>
      </c>
      <c r="F125" s="364" t="s">
        <v>20</v>
      </c>
      <c r="G125" s="364" t="s">
        <v>20</v>
      </c>
      <c r="H125" s="24" t="s">
        <v>253</v>
      </c>
      <c r="I125" s="24" t="s">
        <v>201</v>
      </c>
      <c r="J125" s="24"/>
      <c r="K125" s="473" t="s">
        <v>592</v>
      </c>
      <c r="L125" s="24" t="s">
        <v>20</v>
      </c>
      <c r="M125" s="646" t="s">
        <v>20</v>
      </c>
      <c r="N125" s="803" t="s">
        <v>192</v>
      </c>
      <c r="O125" s="805" t="s">
        <v>192</v>
      </c>
      <c r="P125" s="24" t="str">
        <f t="shared" si="22"/>
        <v>SI</v>
      </c>
      <c r="Q125" s="970"/>
      <c r="R125" s="25">
        <v>0.2</v>
      </c>
      <c r="S125" s="328">
        <v>38678</v>
      </c>
      <c r="T125" s="328">
        <v>39690</v>
      </c>
      <c r="U125" s="19">
        <f t="shared" si="21"/>
        <v>2008</v>
      </c>
      <c r="V125" s="20">
        <f>+IFERROR(INDEX(PARAMETROS!$B$53:$B$79,MATCH(U125,PARAMETROS!$A$53:$A$79,0)),"")</f>
        <v>461500</v>
      </c>
      <c r="W125" s="481">
        <v>1702409736</v>
      </c>
      <c r="X125" s="21" t="s">
        <v>204</v>
      </c>
      <c r="Y125" s="13" t="str">
        <f>IF(X125="","",IF(X125="COP","N/A",IF(X125="EUR",VLOOKUP(T125,'SH EURO'!$A$6:$B$6338,2,FALSE),"REVISAR")))</f>
        <v>N/A</v>
      </c>
      <c r="Z125" s="22" t="str">
        <f t="shared" si="23"/>
        <v>N/A</v>
      </c>
      <c r="AA125" s="23">
        <f>IF(X125="","",IF(X125="COP",1,IF(Y125&lt;&gt;"N/A",VLOOKUP(T125,'SH TRM'!$A$9:$B$8912,2,FALSE),"REVISAR")))</f>
        <v>1</v>
      </c>
      <c r="AB125" s="696">
        <f t="shared" si="24"/>
        <v>1702409736</v>
      </c>
      <c r="AC125" s="12">
        <f t="shared" si="25"/>
        <v>3688.8618331527628</v>
      </c>
      <c r="AD125" s="12">
        <f t="shared" si="26"/>
        <v>737.7723666305526</v>
      </c>
      <c r="AE125" s="12">
        <f t="shared" si="27"/>
        <v>737.7723666305526</v>
      </c>
      <c r="AF125" s="12">
        <f t="shared" si="28"/>
        <v>737.7723666305526</v>
      </c>
      <c r="AG125" s="638" t="str">
        <f t="shared" si="29"/>
        <v>CUMPLE</v>
      </c>
      <c r="AH125" s="638" t="str">
        <f t="shared" si="30"/>
        <v>CUMPLE</v>
      </c>
      <c r="AI125" s="638" t="str">
        <f t="shared" si="31"/>
        <v>CUMPLE</v>
      </c>
      <c r="AJ125" s="976"/>
      <c r="AK125" s="976"/>
      <c r="AL125" s="976"/>
      <c r="AM125" s="976"/>
      <c r="AN125" s="976"/>
      <c r="AO125" s="976"/>
      <c r="AP125" s="297"/>
      <c r="AQ125" s="300"/>
    </row>
    <row r="126" spans="1:43" s="417" customFormat="1" ht="48.75" thickBot="1">
      <c r="A126" s="983"/>
      <c r="B126" s="61" t="s">
        <v>472</v>
      </c>
      <c r="C126" s="165">
        <v>17</v>
      </c>
      <c r="D126" s="76" t="str">
        <f>+IFERROR(INDEX(DESEMPATE!$D$3:$D$80,MATCH('EXP ESPEC.'!B126,DESEMPATE!$C$3:$C$80,0)),"")</f>
        <v>INCOPLAN INGENIERÍA CONSUTORÍA Y PLANEACIÓN S.A.</v>
      </c>
      <c r="E126" s="365" t="s">
        <v>20</v>
      </c>
      <c r="F126" s="365" t="s">
        <v>20</v>
      </c>
      <c r="G126" s="365" t="s">
        <v>20</v>
      </c>
      <c r="H126" s="170" t="s">
        <v>253</v>
      </c>
      <c r="I126" s="170" t="s">
        <v>201</v>
      </c>
      <c r="J126" s="170"/>
      <c r="K126" s="793" t="s">
        <v>593</v>
      </c>
      <c r="L126" s="170" t="s">
        <v>20</v>
      </c>
      <c r="M126" s="640" t="s">
        <v>20</v>
      </c>
      <c r="N126" s="804" t="s">
        <v>192</v>
      </c>
      <c r="O126" s="804" t="s">
        <v>192</v>
      </c>
      <c r="P126" s="170" t="str">
        <f t="shared" si="22"/>
        <v>SI</v>
      </c>
      <c r="Q126" s="971"/>
      <c r="R126" s="75">
        <v>1</v>
      </c>
      <c r="S126" s="371">
        <v>38695</v>
      </c>
      <c r="T126" s="371">
        <v>39303</v>
      </c>
      <c r="U126" s="65">
        <f t="shared" si="21"/>
        <v>2007</v>
      </c>
      <c r="V126" s="66">
        <f>+IFERROR(INDEX(PARAMETROS!$B$53:$B$79,MATCH(U126,PARAMETROS!$A$53:$A$79,0)),"")</f>
        <v>433700</v>
      </c>
      <c r="W126" s="611">
        <v>790693887.29999995</v>
      </c>
      <c r="X126" s="67" t="s">
        <v>204</v>
      </c>
      <c r="Y126" s="61" t="str">
        <f>IF(X126="","",IF(X126="COP","N/A",IF(X126="EUR",VLOOKUP(T126,'SH EURO'!$A$6:$B$6338,2,FALSE),"REVISAR")))</f>
        <v>N/A</v>
      </c>
      <c r="Z126" s="68" t="str">
        <f t="shared" si="23"/>
        <v>N/A</v>
      </c>
      <c r="AA126" s="69">
        <f>IF(X126="","",IF(X126="COP",1,IF(Y126&lt;&gt;"N/A",VLOOKUP(T126,'SH TRM'!$A$9:$B$8912,2,FALSE),"REVISAR")))</f>
        <v>1</v>
      </c>
      <c r="AB126" s="697">
        <f t="shared" si="24"/>
        <v>790693887.29999995</v>
      </c>
      <c r="AC126" s="70">
        <f t="shared" si="25"/>
        <v>1823.1355483052801</v>
      </c>
      <c r="AD126" s="70">
        <f t="shared" si="26"/>
        <v>1823.1355483052801</v>
      </c>
      <c r="AE126" s="70">
        <f t="shared" si="27"/>
        <v>1823.1355483052801</v>
      </c>
      <c r="AF126" s="70">
        <f t="shared" si="28"/>
        <v>1823.1355483052801</v>
      </c>
      <c r="AG126" s="640" t="str">
        <f t="shared" si="29"/>
        <v>CUMPLE</v>
      </c>
      <c r="AH126" s="640" t="str">
        <f t="shared" si="30"/>
        <v>CUMPLE</v>
      </c>
      <c r="AI126" s="640" t="str">
        <f t="shared" si="31"/>
        <v>CUMPLE</v>
      </c>
      <c r="AJ126" s="977"/>
      <c r="AK126" s="977"/>
      <c r="AL126" s="977"/>
      <c r="AM126" s="977"/>
      <c r="AN126" s="977"/>
      <c r="AO126" s="977"/>
      <c r="AP126" s="296"/>
      <c r="AQ126" s="416"/>
    </row>
    <row r="127" spans="1:43" s="280" customFormat="1" ht="120">
      <c r="A127" s="981" t="s">
        <v>54</v>
      </c>
      <c r="B127" s="40" t="s">
        <v>478</v>
      </c>
      <c r="C127" s="167"/>
      <c r="D127" s="561" t="str">
        <f>+IFERROR(INDEX(DESEMPATE!$D$3:$D$80,MATCH('EXP ESPEC.'!B127,DESEMPATE!$C$3:$C$80,0)),"")</f>
        <v>PAULO EMILIO BRAVO CONSULTORES S.A.S.</v>
      </c>
      <c r="E127" s="366" t="s">
        <v>20</v>
      </c>
      <c r="F127" s="366" t="s">
        <v>20</v>
      </c>
      <c r="G127" s="366" t="s">
        <v>20</v>
      </c>
      <c r="H127" s="173" t="s">
        <v>328</v>
      </c>
      <c r="I127" s="173" t="s">
        <v>201</v>
      </c>
      <c r="J127" s="173"/>
      <c r="K127" s="472" t="s">
        <v>479</v>
      </c>
      <c r="L127" s="173" t="s">
        <v>20</v>
      </c>
      <c r="M127" s="646" t="s">
        <v>20</v>
      </c>
      <c r="N127" s="805" t="s">
        <v>192</v>
      </c>
      <c r="O127" s="646" t="s">
        <v>20</v>
      </c>
      <c r="P127" s="585" t="str">
        <f t="shared" si="22"/>
        <v>SI</v>
      </c>
      <c r="Q127" s="969" t="s">
        <v>192</v>
      </c>
      <c r="R127" s="564">
        <v>0.33329999999999999</v>
      </c>
      <c r="S127" s="372">
        <v>41015</v>
      </c>
      <c r="T127" s="372">
        <v>41943</v>
      </c>
      <c r="U127" s="73">
        <f t="shared" si="21"/>
        <v>2014</v>
      </c>
      <c r="V127" s="503">
        <f>+IFERROR(INDEX(PARAMETROS!$B$53:$B$79,MATCH(U127,PARAMETROS!$A$53:$A$79,0)),"")</f>
        <v>616000</v>
      </c>
      <c r="W127" s="692">
        <v>24171231662</v>
      </c>
      <c r="X127" s="44" t="s">
        <v>204</v>
      </c>
      <c r="Y127" s="40" t="str">
        <f>IF(X127="","",IF(X127="COP","N/A",IF(X127="EUR",VLOOKUP(T127,'SH EURO'!$A$6:$B$6338,2,FALSE),"REVISAR")))</f>
        <v>N/A</v>
      </c>
      <c r="Z127" s="45" t="str">
        <f t="shared" si="23"/>
        <v>N/A</v>
      </c>
      <c r="AA127" s="46">
        <f>IF(X127="","",IF(X127="COP",1,IF(Y127&lt;&gt;"N/A",VLOOKUP(T127,'SH TRM'!$A$9:$B$8912,2,FALSE),"REVISAR")))</f>
        <v>1</v>
      </c>
      <c r="AB127" s="698">
        <f t="shared" si="24"/>
        <v>24171231662</v>
      </c>
      <c r="AC127" s="47">
        <f t="shared" si="25"/>
        <v>39239.012438311685</v>
      </c>
      <c r="AD127" s="47">
        <f t="shared" si="26"/>
        <v>13078.362845689284</v>
      </c>
      <c r="AE127" s="47">
        <f t="shared" si="27"/>
        <v>13078.362845689284</v>
      </c>
      <c r="AF127" s="47">
        <f t="shared" si="28"/>
        <v>13078.362845689284</v>
      </c>
      <c r="AG127" s="646" t="str">
        <f t="shared" si="29"/>
        <v>CUMPLE</v>
      </c>
      <c r="AH127" s="646" t="str">
        <f t="shared" si="30"/>
        <v>CUMPLE</v>
      </c>
      <c r="AI127" s="646" t="str">
        <f t="shared" si="31"/>
        <v>CUMPLE</v>
      </c>
      <c r="AJ127" s="975" t="str">
        <f>IF(AND(COUNTIF(M127:M130,"SI")&gt;=1,COUNTIF(N127:N130,"SI")&gt;=1,COUNTIF(O127:O130,"SI")&gt;=1,COUNTIF(Q127:Q130,"SI")&lt;=1),"SI","NO")</f>
        <v>SI</v>
      </c>
      <c r="AK127" s="975">
        <f>IF(AND(COUNTIF(AG127:AG130,"CUMPLE")=4,AJ127="SI"),900,(IF(AND(COUNTIF(AG127:AG130,"CUMPLE")=3,AJ127="SI"),800,IF(AND(COUNTIF(AG127:AG130,"CUMPLE")=2,AJ127="SI"),700,0))))</f>
        <v>900</v>
      </c>
      <c r="AL127" s="975" t="str">
        <f>IF(AND(COUNTIF(M127:M130,"SI")&gt;=1,COUNTIF(N127:N130,"SI")&gt;=1,COUNTIF(O127:O130,"SI")&gt;=1,COUNTIF(Q127:Q130,"SI")&lt;=1),"SI","NO")</f>
        <v>SI</v>
      </c>
      <c r="AM127" s="975">
        <f>IF(AND(COUNTIF(AH127:AH130,"CUMPLE")=4,AL127="SI"),900,(IF(AND(COUNTIF(AH127:AH130,"CUMPLE")=3,AL127="SI"),800,IF(AND(COUNTIF(AH127:AH130,"CUMPLE")=2,AL127="SI"),700,0))))</f>
        <v>900</v>
      </c>
      <c r="AN127" s="975" t="str">
        <f>IF(AND(COUNTIF(M127:M130,"SI")&gt;=1,COUNTIF(N127:N130,"SI")&gt;=1,COUNTIF(O127:O130,"SI")&gt;=1,COUNTIF(Q127:Q130,"SI")&lt;=1),"SI","NO")</f>
        <v>SI</v>
      </c>
      <c r="AO127" s="975">
        <f>IF(AND(COUNTIF(AI127:AI130,"CUMPLE")=4,AN127="SI"),900,(IF(AND(COUNTIF(AI127:AI130,"CUMPLE")=3,AN127="SI"),800,IF(AND(COUNTIF(AI127:AI130,"CUMPLE")=2,AN127="SI"),700,0))))</f>
        <v>900</v>
      </c>
      <c r="AP127" s="566"/>
      <c r="AQ127" s="300"/>
    </row>
    <row r="128" spans="1:43" s="280" customFormat="1" ht="36">
      <c r="A128" s="982"/>
      <c r="B128" s="13" t="s">
        <v>478</v>
      </c>
      <c r="C128" s="164"/>
      <c r="D128" s="14" t="str">
        <f>+IFERROR(INDEX(DESEMPATE!$D$3:$D$80,MATCH('EXP ESPEC.'!B128,DESEMPATE!$C$3:$C$80,0)),"")</f>
        <v>PAULO EMILIO BRAVO CONSULTORES S.A.S.</v>
      </c>
      <c r="E128" s="364" t="s">
        <v>20</v>
      </c>
      <c r="F128" s="364" t="s">
        <v>20</v>
      </c>
      <c r="G128" s="364" t="s">
        <v>20</v>
      </c>
      <c r="H128" s="24" t="s">
        <v>253</v>
      </c>
      <c r="I128" s="24" t="s">
        <v>201</v>
      </c>
      <c r="J128" s="24"/>
      <c r="K128" s="473" t="s">
        <v>480</v>
      </c>
      <c r="L128" s="24" t="s">
        <v>20</v>
      </c>
      <c r="M128" s="646" t="s">
        <v>20</v>
      </c>
      <c r="N128" s="803" t="s">
        <v>192</v>
      </c>
      <c r="O128" s="805" t="s">
        <v>192</v>
      </c>
      <c r="P128" s="24" t="str">
        <f t="shared" si="22"/>
        <v>SI</v>
      </c>
      <c r="Q128" s="970"/>
      <c r="R128" s="25">
        <v>0.5</v>
      </c>
      <c r="S128" s="328">
        <v>36312</v>
      </c>
      <c r="T128" s="328">
        <v>37833</v>
      </c>
      <c r="U128" s="19">
        <f t="shared" si="21"/>
        <v>2003</v>
      </c>
      <c r="V128" s="20">
        <f>+IFERROR(INDEX(PARAMETROS!$B$53:$B$79,MATCH(U128,PARAMETROS!$A$53:$A$79,0)),"")</f>
        <v>332000</v>
      </c>
      <c r="W128" s="481">
        <v>5331439397</v>
      </c>
      <c r="X128" s="21" t="s">
        <v>204</v>
      </c>
      <c r="Y128" s="13" t="str">
        <f>IF(X128="","",IF(X128="COP","N/A",IF(X128="EUR",VLOOKUP(T128,'SH EURO'!$A$6:$B$6338,2,FALSE),"REVISAR")))</f>
        <v>N/A</v>
      </c>
      <c r="Z128" s="22" t="str">
        <f t="shared" si="23"/>
        <v>N/A</v>
      </c>
      <c r="AA128" s="23">
        <f>IF(X128="","",IF(X128="COP",1,IF(Y128&lt;&gt;"N/A",VLOOKUP(T128,'SH TRM'!$A$9:$B$8912,2,FALSE),"REVISAR")))</f>
        <v>1</v>
      </c>
      <c r="AB128" s="696">
        <f t="shared" si="24"/>
        <v>5331439397</v>
      </c>
      <c r="AC128" s="12">
        <f t="shared" si="25"/>
        <v>16058.55240060241</v>
      </c>
      <c r="AD128" s="12">
        <f t="shared" si="26"/>
        <v>8029.2762003012049</v>
      </c>
      <c r="AE128" s="12">
        <f t="shared" si="27"/>
        <v>8029.2762003012049</v>
      </c>
      <c r="AF128" s="12">
        <f t="shared" si="28"/>
        <v>8029.2762003012049</v>
      </c>
      <c r="AG128" s="638" t="str">
        <f t="shared" si="29"/>
        <v>CUMPLE</v>
      </c>
      <c r="AH128" s="638" t="str">
        <f t="shared" si="30"/>
        <v>CUMPLE</v>
      </c>
      <c r="AI128" s="638" t="str">
        <f t="shared" si="31"/>
        <v>CUMPLE</v>
      </c>
      <c r="AJ128" s="976"/>
      <c r="AK128" s="976"/>
      <c r="AL128" s="976"/>
      <c r="AM128" s="976"/>
      <c r="AN128" s="976"/>
      <c r="AO128" s="976"/>
      <c r="AP128" s="297"/>
      <c r="AQ128" s="300"/>
    </row>
    <row r="129" spans="1:43" s="280" customFormat="1" ht="57">
      <c r="A129" s="982"/>
      <c r="B129" s="13" t="s">
        <v>478</v>
      </c>
      <c r="C129" s="164"/>
      <c r="D129" s="14" t="str">
        <f>+IFERROR(INDEX(DESEMPATE!$D$3:$D$80,MATCH('EXP ESPEC.'!B129,DESEMPATE!$C$3:$C$80,0)),"")</f>
        <v>PAULO EMILIO BRAVO CONSULTORES S.A.S.</v>
      </c>
      <c r="E129" s="364" t="s">
        <v>20</v>
      </c>
      <c r="F129" s="364" t="s">
        <v>20</v>
      </c>
      <c r="G129" s="364" t="s">
        <v>20</v>
      </c>
      <c r="H129" s="24" t="s">
        <v>548</v>
      </c>
      <c r="I129" s="24" t="s">
        <v>201</v>
      </c>
      <c r="J129" s="24"/>
      <c r="K129" s="473" t="s">
        <v>594</v>
      </c>
      <c r="L129" s="24" t="s">
        <v>20</v>
      </c>
      <c r="M129" s="646" t="s">
        <v>20</v>
      </c>
      <c r="N129" s="803" t="s">
        <v>192</v>
      </c>
      <c r="O129" s="646" t="s">
        <v>20</v>
      </c>
      <c r="P129" s="24" t="str">
        <f t="shared" si="22"/>
        <v>SI</v>
      </c>
      <c r="Q129" s="970"/>
      <c r="R129" s="25">
        <v>0.75</v>
      </c>
      <c r="S129" s="328">
        <v>39534</v>
      </c>
      <c r="T129" s="328">
        <v>40628</v>
      </c>
      <c r="U129" s="19">
        <f t="shared" si="21"/>
        <v>2011</v>
      </c>
      <c r="V129" s="20">
        <f>+IFERROR(INDEX(PARAMETROS!$B$53:$B$79,MATCH(U129,PARAMETROS!$A$53:$A$79,0)),"")</f>
        <v>535600</v>
      </c>
      <c r="W129" s="481">
        <v>3753633746</v>
      </c>
      <c r="X129" s="21" t="s">
        <v>204</v>
      </c>
      <c r="Y129" s="13" t="str">
        <f>IF(X129="","",IF(X129="COP","N/A",IF(X129="EUR",VLOOKUP(T129,'SH EURO'!$A$6:$B$6338,2,FALSE),"REVISAR")))</f>
        <v>N/A</v>
      </c>
      <c r="Z129" s="22" t="str">
        <f t="shared" si="23"/>
        <v>N/A</v>
      </c>
      <c r="AA129" s="23">
        <f>IF(X129="","",IF(X129="COP",1,IF(Y129&lt;&gt;"N/A",VLOOKUP(T129,'SH TRM'!$A$9:$B$8912,2,FALSE),"REVISAR")))</f>
        <v>1</v>
      </c>
      <c r="AB129" s="696">
        <f t="shared" si="24"/>
        <v>3753633746</v>
      </c>
      <c r="AC129" s="12">
        <f t="shared" si="25"/>
        <v>7008.2780918595963</v>
      </c>
      <c r="AD129" s="12">
        <f t="shared" si="26"/>
        <v>5256.2085688946972</v>
      </c>
      <c r="AE129" s="12">
        <f t="shared" si="27"/>
        <v>5256.2085688946972</v>
      </c>
      <c r="AF129" s="12">
        <f t="shared" si="28"/>
        <v>5256.2085688946972</v>
      </c>
      <c r="AG129" s="638" t="str">
        <f t="shared" si="29"/>
        <v>CUMPLE</v>
      </c>
      <c r="AH129" s="638" t="str">
        <f t="shared" si="30"/>
        <v>CUMPLE</v>
      </c>
      <c r="AI129" s="638" t="str">
        <f t="shared" si="31"/>
        <v>CUMPLE</v>
      </c>
      <c r="AJ129" s="976"/>
      <c r="AK129" s="976"/>
      <c r="AL129" s="976"/>
      <c r="AM129" s="976"/>
      <c r="AN129" s="976"/>
      <c r="AO129" s="976"/>
      <c r="AP129" s="297"/>
      <c r="AQ129" s="300"/>
    </row>
    <row r="130" spans="1:43" s="417" customFormat="1" ht="57.75" thickBot="1">
      <c r="A130" s="983"/>
      <c r="B130" s="61" t="s">
        <v>481</v>
      </c>
      <c r="C130" s="165"/>
      <c r="D130" s="76" t="str">
        <f>+IFERROR(INDEX(DESEMPATE!$D$3:$D$80,MATCH('EXP ESPEC.'!B130,DESEMPATE!$C$3:$C$80,0)),"")</f>
        <v>INGENIEROS CONSULTORES S.A.</v>
      </c>
      <c r="E130" s="365" t="s">
        <v>20</v>
      </c>
      <c r="F130" s="365" t="s">
        <v>20</v>
      </c>
      <c r="G130" s="365" t="s">
        <v>20</v>
      </c>
      <c r="H130" s="170" t="s">
        <v>487</v>
      </c>
      <c r="I130" s="170" t="s">
        <v>201</v>
      </c>
      <c r="J130" s="170"/>
      <c r="K130" s="476" t="s">
        <v>595</v>
      </c>
      <c r="L130" s="170" t="s">
        <v>20</v>
      </c>
      <c r="M130" s="640" t="s">
        <v>20</v>
      </c>
      <c r="N130" s="640" t="s">
        <v>20</v>
      </c>
      <c r="O130" s="804" t="s">
        <v>192</v>
      </c>
      <c r="P130" s="170" t="str">
        <f t="shared" si="22"/>
        <v>SI</v>
      </c>
      <c r="Q130" s="971"/>
      <c r="R130" s="75">
        <v>1</v>
      </c>
      <c r="S130" s="371">
        <v>39007</v>
      </c>
      <c r="T130" s="371">
        <v>39189</v>
      </c>
      <c r="U130" s="65">
        <f t="shared" si="21"/>
        <v>2007</v>
      </c>
      <c r="V130" s="66">
        <f>+IFERROR(INDEX(PARAMETROS!$B$53:$B$79,MATCH(U130,PARAMETROS!$A$53:$A$79,0)),"")</f>
        <v>433700</v>
      </c>
      <c r="W130" s="611">
        <v>267313654</v>
      </c>
      <c r="X130" s="67" t="s">
        <v>204</v>
      </c>
      <c r="Y130" s="61" t="str">
        <f>IF(X130="","",IF(X130="COP","N/A",IF(X130="EUR",VLOOKUP(T130,'SH EURO'!$A$6:$B$6338,2,FALSE),"REVISAR")))</f>
        <v>N/A</v>
      </c>
      <c r="Z130" s="68" t="str">
        <f t="shared" si="23"/>
        <v>N/A</v>
      </c>
      <c r="AA130" s="69">
        <f>IF(X130="","",IF(X130="COP",1,IF(Y130&lt;&gt;"N/A",VLOOKUP(T130,'SH TRM'!$A$9:$B$8912,2,FALSE),"REVISAR")))</f>
        <v>1</v>
      </c>
      <c r="AB130" s="697">
        <f t="shared" si="24"/>
        <v>267313654</v>
      </c>
      <c r="AC130" s="70">
        <f t="shared" si="25"/>
        <v>616.35613096610564</v>
      </c>
      <c r="AD130" s="70">
        <f t="shared" si="26"/>
        <v>616.35613096610564</v>
      </c>
      <c r="AE130" s="70">
        <f t="shared" si="27"/>
        <v>616.35613096610564</v>
      </c>
      <c r="AF130" s="70">
        <f t="shared" si="28"/>
        <v>616.35613096610564</v>
      </c>
      <c r="AG130" s="640" t="str">
        <f t="shared" si="29"/>
        <v>CUMPLE</v>
      </c>
      <c r="AH130" s="640" t="str">
        <f t="shared" si="30"/>
        <v>CUMPLE</v>
      </c>
      <c r="AI130" s="640" t="str">
        <f t="shared" si="31"/>
        <v>CUMPLE</v>
      </c>
      <c r="AJ130" s="977"/>
      <c r="AK130" s="977"/>
      <c r="AL130" s="977"/>
      <c r="AM130" s="977"/>
      <c r="AN130" s="977"/>
      <c r="AO130" s="977"/>
      <c r="AP130" s="296"/>
      <c r="AQ130" s="416"/>
    </row>
    <row r="131" spans="1:43" s="280" customFormat="1" ht="57" customHeight="1">
      <c r="A131" s="1006" t="s">
        <v>55</v>
      </c>
      <c r="B131" s="48" t="s">
        <v>485</v>
      </c>
      <c r="C131" s="163"/>
      <c r="D131" s="561" t="str">
        <f>+IFERROR(INDEX(DESEMPATE!$D$3:$D$80,MATCH('EXP ESPEC.'!B131,DESEMPATE!$C$3:$C$80,0)),"")</f>
        <v>SILVA CARREÑO Y ASOCIADOS S.A.S.</v>
      </c>
      <c r="E131" s="562" t="s">
        <v>192</v>
      </c>
      <c r="F131" s="366" t="s">
        <v>20</v>
      </c>
      <c r="G131" s="366" t="s">
        <v>20</v>
      </c>
      <c r="H131" s="60" t="s">
        <v>328</v>
      </c>
      <c r="I131" s="60" t="s">
        <v>201</v>
      </c>
      <c r="J131" s="60" t="s">
        <v>596</v>
      </c>
      <c r="K131" s="474" t="s">
        <v>486</v>
      </c>
      <c r="L131" s="764" t="s">
        <v>192</v>
      </c>
      <c r="M131" s="639" t="s">
        <v>20</v>
      </c>
      <c r="N131" s="819" t="s">
        <v>192</v>
      </c>
      <c r="O131" s="639" t="s">
        <v>20</v>
      </c>
      <c r="P131" s="585" t="str">
        <f t="shared" si="22"/>
        <v>SI</v>
      </c>
      <c r="Q131" s="969" t="s">
        <v>192</v>
      </c>
      <c r="R131" s="52">
        <v>0.6</v>
      </c>
      <c r="S131" s="370">
        <v>41198</v>
      </c>
      <c r="T131" s="370">
        <v>41699</v>
      </c>
      <c r="U131" s="73">
        <f t="shared" si="21"/>
        <v>2014</v>
      </c>
      <c r="V131" s="503">
        <f>+IFERROR(INDEX(PARAMETROS!$B$53:$B$79,MATCH(U131,PARAMETROS!$A$53:$A$79,0)),"")</f>
        <v>616000</v>
      </c>
      <c r="W131" s="535">
        <v>2668542300</v>
      </c>
      <c r="X131" s="56" t="s">
        <v>204</v>
      </c>
      <c r="Y131" s="40" t="str">
        <f>IF(X131="","",IF(X131="COP","N/A",IF(X131="EUR",VLOOKUP(T131,'SH EURO'!$A$6:$B$6338,2,FALSE),"REVISAR")))</f>
        <v>N/A</v>
      </c>
      <c r="Z131" s="45" t="str">
        <f t="shared" si="23"/>
        <v>N/A</v>
      </c>
      <c r="AA131" s="46">
        <f>IF(X131="","",IF(X131="COP",1,IF(Y131&lt;&gt;"N/A",VLOOKUP(T131,'SH TRM'!$A$9:$B$8912,2,FALSE),"REVISAR")))</f>
        <v>1</v>
      </c>
      <c r="AB131" s="698">
        <f t="shared" si="24"/>
        <v>2668542300</v>
      </c>
      <c r="AC131" s="47">
        <f t="shared" si="25"/>
        <v>4332.0491883116883</v>
      </c>
      <c r="AD131" s="47" t="str">
        <f t="shared" si="26"/>
        <v/>
      </c>
      <c r="AE131" s="47" t="str">
        <f t="shared" si="27"/>
        <v/>
      </c>
      <c r="AF131" s="47" t="str">
        <f t="shared" si="28"/>
        <v/>
      </c>
      <c r="AG131" s="646" t="str">
        <f t="shared" si="29"/>
        <v/>
      </c>
      <c r="AH131" s="646" t="str">
        <f t="shared" si="30"/>
        <v/>
      </c>
      <c r="AI131" s="646" t="str">
        <f t="shared" si="31"/>
        <v/>
      </c>
      <c r="AJ131" s="978" t="str">
        <f>IF(AND(COUNTIF(M19:M22,"SI")&gt;=1,COUNTIF(N19:N22,"SI")&gt;=1,COUNTIF(O19:O22,"SI")&gt;=1,COUNTIF(Q19:Q22,"SI")&lt;=1),"SI","NO")</f>
        <v>NO</v>
      </c>
      <c r="AK131" s="975">
        <f>IF(AND(COUNTIF(AG131:AG134,"CUMPLE")=4,AJ131="SI"),900,(IF(AND(COUNTIF(AG131:AG134,"CUMPLE")=3,AJ131="SI"),800,IF(AND(COUNTIF(AG131:AG134,"CUMPLE")=2,AJ131="SI"),700,0))))</f>
        <v>0</v>
      </c>
      <c r="AL131" s="978" t="str">
        <f>IF(AND(COUNTIF(O19:O22,"SI")&gt;=1,COUNTIF(P19:P22,"SI")&gt;=1,COUNTIF(Q19:Q22,"SI")&gt;=1,COUNTIF(S19:S22,"SI")&lt;=1),"SI","NO")</f>
        <v>NO</v>
      </c>
      <c r="AM131" s="975">
        <f>IF(AND(COUNTIF(AH131:AH134,"CUMPLE")=4,AL131="SI"),900,(IF(AND(COUNTIF(AH131:AH134,"CUMPLE")=3,AL131="SI"),800,IF(AND(COUNTIF(AH131:AH134,"CUMPLE")=2,AL131="SI"),700,0))))</f>
        <v>0</v>
      </c>
      <c r="AN131" s="978" t="str">
        <f>IF(AND(COUNTIF(Q19:Q22,"SI")&gt;=1,COUNTIF(R19:R22,"SI")&gt;=1,COUNTIF(S19:S22,"SI")&gt;=1,COUNTIF(U19:U22,"SI")&lt;=1),"SI","NO")</f>
        <v>NO</v>
      </c>
      <c r="AO131" s="975">
        <f>IF(AND(COUNTIF(AI131:AI134,"CUMPLE")=4,AN131="SI"),900,(IF(AND(COUNTIF(AI131:AI134,"CUMPLE")=3,AN131="SI"),800,IF(AND(COUNTIF(AI131:AI134,"CUMPLE")=2,AN131="SI"),700,0))))</f>
        <v>0</v>
      </c>
      <c r="AP131" s="566"/>
      <c r="AQ131" s="300"/>
    </row>
    <row r="132" spans="1:43" s="280" customFormat="1" ht="57" customHeight="1">
      <c r="A132" s="1007"/>
      <c r="B132" s="13" t="s">
        <v>485</v>
      </c>
      <c r="C132" s="164"/>
      <c r="D132" s="14" t="str">
        <f>+IFERROR(INDEX(DESEMPATE!$D$3:$D$80,MATCH('EXP ESPEC.'!B132,DESEMPATE!$C$3:$C$80,0)),"")</f>
        <v>SILVA CARREÑO Y ASOCIADOS S.A.S.</v>
      </c>
      <c r="E132" s="557" t="s">
        <v>192</v>
      </c>
      <c r="F132" s="364" t="s">
        <v>20</v>
      </c>
      <c r="G132" s="364" t="s">
        <v>20</v>
      </c>
      <c r="H132" s="24" t="s">
        <v>487</v>
      </c>
      <c r="I132" s="24" t="s">
        <v>201</v>
      </c>
      <c r="J132" s="24" t="s">
        <v>597</v>
      </c>
      <c r="K132" s="473" t="s">
        <v>488</v>
      </c>
      <c r="L132" s="803" t="s">
        <v>192</v>
      </c>
      <c r="M132" s="646" t="s">
        <v>20</v>
      </c>
      <c r="N132" s="638" t="s">
        <v>20</v>
      </c>
      <c r="O132" s="805" t="s">
        <v>192</v>
      </c>
      <c r="P132" s="24" t="str">
        <f t="shared" si="22"/>
        <v>SI</v>
      </c>
      <c r="Q132" s="970"/>
      <c r="R132" s="17">
        <v>1</v>
      </c>
      <c r="S132" s="328">
        <v>36419</v>
      </c>
      <c r="T132" s="328">
        <v>36830</v>
      </c>
      <c r="U132" s="19">
        <f t="shared" ref="U132:U166" si="32">IF(T132="","",YEAR(T132))</f>
        <v>2000</v>
      </c>
      <c r="V132" s="20">
        <f>+IFERROR(INDEX(PARAMETROS!$B$53:$B$79,MATCH(U132,PARAMETROS!$A$53:$A$79,0)),"")</f>
        <v>260100</v>
      </c>
      <c r="W132" s="481">
        <v>541021288</v>
      </c>
      <c r="X132" s="21" t="s">
        <v>204</v>
      </c>
      <c r="Y132" s="13" t="str">
        <f>IF(X132="","",IF(X132="COP","N/A",IF(X132="EUR",VLOOKUP(T132,'SH EURO'!$A$6:$B$6338,2,FALSE),"REVISAR")))</f>
        <v>N/A</v>
      </c>
      <c r="Z132" s="22" t="str">
        <f t="shared" si="23"/>
        <v>N/A</v>
      </c>
      <c r="AA132" s="23">
        <f>IF(X132="","",IF(X132="COP",1,IF(Y132&lt;&gt;"N/A",VLOOKUP(T132,'SH TRM'!$A$9:$B$8912,2,FALSE),"REVISAR")))</f>
        <v>1</v>
      </c>
      <c r="AB132" s="696">
        <f t="shared" si="24"/>
        <v>541021288</v>
      </c>
      <c r="AC132" s="12">
        <f t="shared" si="25"/>
        <v>2080.0510880430602</v>
      </c>
      <c r="AD132" s="12" t="str">
        <f t="shared" si="26"/>
        <v/>
      </c>
      <c r="AE132" s="12" t="str">
        <f t="shared" si="27"/>
        <v/>
      </c>
      <c r="AF132" s="12" t="str">
        <f t="shared" si="28"/>
        <v/>
      </c>
      <c r="AG132" s="638" t="str">
        <f t="shared" si="29"/>
        <v/>
      </c>
      <c r="AH132" s="638" t="str">
        <f t="shared" si="30"/>
        <v/>
      </c>
      <c r="AI132" s="638" t="str">
        <f t="shared" si="31"/>
        <v/>
      </c>
      <c r="AJ132" s="979"/>
      <c r="AK132" s="976"/>
      <c r="AL132" s="979"/>
      <c r="AM132" s="976"/>
      <c r="AN132" s="979"/>
      <c r="AO132" s="976"/>
      <c r="AP132" s="297"/>
      <c r="AQ132" s="300"/>
    </row>
    <row r="133" spans="1:43" s="280" customFormat="1" ht="57.75" customHeight="1">
      <c r="A133" s="1007"/>
      <c r="B133" s="13" t="s">
        <v>489</v>
      </c>
      <c r="C133" s="164"/>
      <c r="D133" s="14" t="str">
        <f>+IFERROR(INDEX(DESEMPATE!$D$3:$D$80,MATCH('EXP ESPEC.'!B133,DESEMPATE!$C$3:$C$80,0)),"")</f>
        <v>ARENAS DE LA HOZ CONSULTORES S.A.S.</v>
      </c>
      <c r="E133" s="557" t="s">
        <v>192</v>
      </c>
      <c r="F133" s="364" t="s">
        <v>20</v>
      </c>
      <c r="G133" s="364" t="s">
        <v>20</v>
      </c>
      <c r="H133" s="24" t="s">
        <v>328</v>
      </c>
      <c r="I133" s="24" t="s">
        <v>201</v>
      </c>
      <c r="J133" s="24" t="s">
        <v>551</v>
      </c>
      <c r="K133" s="473" t="s">
        <v>491</v>
      </c>
      <c r="L133" s="803" t="s">
        <v>192</v>
      </c>
      <c r="M133" s="646" t="s">
        <v>20</v>
      </c>
      <c r="N133" s="638" t="s">
        <v>20</v>
      </c>
      <c r="O133" s="646" t="s">
        <v>20</v>
      </c>
      <c r="P133" s="24" t="str">
        <f t="shared" si="22"/>
        <v>SI</v>
      </c>
      <c r="Q133" s="970"/>
      <c r="R133" s="26">
        <v>0.49</v>
      </c>
      <c r="S133" s="328">
        <v>42150</v>
      </c>
      <c r="T133" s="328">
        <v>42363</v>
      </c>
      <c r="U133" s="19">
        <f t="shared" si="32"/>
        <v>2015</v>
      </c>
      <c r="V133" s="20">
        <f>+IFERROR(INDEX(PARAMETROS!$B$53:$B$79,MATCH(U133,PARAMETROS!$A$53:$A$79,0)),"")</f>
        <v>644350</v>
      </c>
      <c r="W133" s="481">
        <v>563523360</v>
      </c>
      <c r="X133" s="21" t="s">
        <v>204</v>
      </c>
      <c r="Y133" s="13" t="str">
        <f>IF(X133="","",IF(X133="COP","N/A",IF(X133="EUR",VLOOKUP(T133,'SH EURO'!$A$6:$B$6338,2,FALSE),"REVISAR")))</f>
        <v>N/A</v>
      </c>
      <c r="Z133" s="22" t="str">
        <f t="shared" si="23"/>
        <v>N/A</v>
      </c>
      <c r="AA133" s="23">
        <f>IF(X133="","",IF(X133="COP",1,IF(Y133&lt;&gt;"N/A",VLOOKUP(T133,'SH TRM'!$A$9:$B$8912,2,FALSE),"REVISAR")))</f>
        <v>1</v>
      </c>
      <c r="AB133" s="696">
        <f t="shared" si="24"/>
        <v>563523360</v>
      </c>
      <c r="AC133" s="12">
        <f t="shared" si="25"/>
        <v>874.56096841778538</v>
      </c>
      <c r="AD133" s="12" t="str">
        <f t="shared" si="26"/>
        <v/>
      </c>
      <c r="AE133" s="12" t="str">
        <f t="shared" si="27"/>
        <v/>
      </c>
      <c r="AF133" s="12" t="str">
        <f t="shared" si="28"/>
        <v/>
      </c>
      <c r="AG133" s="638" t="str">
        <f t="shared" si="29"/>
        <v/>
      </c>
      <c r="AH133" s="638" t="str">
        <f t="shared" si="30"/>
        <v/>
      </c>
      <c r="AI133" s="638" t="str">
        <f t="shared" si="31"/>
        <v/>
      </c>
      <c r="AJ133" s="979"/>
      <c r="AK133" s="976"/>
      <c r="AL133" s="979"/>
      <c r="AM133" s="976"/>
      <c r="AN133" s="979"/>
      <c r="AO133" s="976"/>
      <c r="AP133" s="297"/>
      <c r="AQ133" s="300"/>
    </row>
    <row r="134" spans="1:43" s="417" customFormat="1" ht="16.5" customHeight="1" thickBot="1">
      <c r="A134" s="1007"/>
      <c r="B134" s="61"/>
      <c r="C134" s="165"/>
      <c r="D134" s="76" t="str">
        <f>+IFERROR(INDEX(DESEMPATE!$D$3:$D$80,MATCH('EXP ESPEC.'!B134,DESEMPATE!$C$3:$C$80,0)),"")</f>
        <v/>
      </c>
      <c r="E134" s="567"/>
      <c r="F134" s="365"/>
      <c r="G134" s="365"/>
      <c r="H134" s="170"/>
      <c r="I134" s="170"/>
      <c r="J134" s="170"/>
      <c r="K134" s="476"/>
      <c r="L134" s="573"/>
      <c r="M134" s="637"/>
      <c r="N134" s="640"/>
      <c r="O134" s="637"/>
      <c r="P134" s="170" t="str">
        <f t="shared" si="22"/>
        <v>NO</v>
      </c>
      <c r="Q134" s="971"/>
      <c r="R134" s="691"/>
      <c r="S134" s="371"/>
      <c r="T134" s="371"/>
      <c r="U134" s="65"/>
      <c r="V134" s="66"/>
      <c r="W134" s="611"/>
      <c r="X134" s="67"/>
      <c r="Y134" s="61" t="str">
        <f>IF(X134="","",IF(X134="COP","N/A",IF(X134="EUR",VLOOKUP(T134,'SH EURO'!$A$6:$B$6338,2,FALSE),"REVISAR")))</f>
        <v/>
      </c>
      <c r="Z134" s="68" t="str">
        <f t="shared" si="23"/>
        <v/>
      </c>
      <c r="AA134" s="69" t="str">
        <f>IF(X134="","",IF(X134="COP",1,IF(Y134&lt;&gt;"N/A",VLOOKUP(T134,'SH TRM'!$A$9:$B$8912,2,FALSE),"REVISAR")))</f>
        <v/>
      </c>
      <c r="AB134" s="697" t="str">
        <f t="shared" si="24"/>
        <v/>
      </c>
      <c r="AC134" s="70" t="str">
        <f t="shared" si="25"/>
        <v/>
      </c>
      <c r="AD134" s="70" t="str">
        <f t="shared" si="26"/>
        <v/>
      </c>
      <c r="AE134" s="70" t="str">
        <f t="shared" si="27"/>
        <v/>
      </c>
      <c r="AF134" s="70" t="str">
        <f t="shared" si="28"/>
        <v/>
      </c>
      <c r="AG134" s="640" t="str">
        <f t="shared" si="29"/>
        <v/>
      </c>
      <c r="AH134" s="640" t="str">
        <f t="shared" si="30"/>
        <v/>
      </c>
      <c r="AI134" s="640" t="str">
        <f t="shared" si="31"/>
        <v/>
      </c>
      <c r="AJ134" s="979"/>
      <c r="AK134" s="976"/>
      <c r="AL134" s="979"/>
      <c r="AM134" s="976"/>
      <c r="AN134" s="979"/>
      <c r="AO134" s="976"/>
      <c r="AP134" s="296"/>
      <c r="AQ134" s="416"/>
    </row>
    <row r="135" spans="1:43" s="280" customFormat="1" ht="48">
      <c r="A135" s="910" t="s">
        <v>56</v>
      </c>
      <c r="B135" s="614" t="s">
        <v>495</v>
      </c>
      <c r="C135" s="615"/>
      <c r="D135" s="561" t="str">
        <f>+IFERROR(INDEX(DESEMPATE!$D$3:$D$80,MATCH('EXP ESPEC.'!B135,DESEMPATE!$C$3:$C$80,0)),"")</f>
        <v>JOYCO S.A.S.</v>
      </c>
      <c r="E135" s="586" t="s">
        <v>20</v>
      </c>
      <c r="F135" s="586" t="s">
        <v>20</v>
      </c>
      <c r="G135" s="586" t="s">
        <v>20</v>
      </c>
      <c r="H135" s="616" t="s">
        <v>496</v>
      </c>
      <c r="I135" s="586" t="s">
        <v>201</v>
      </c>
      <c r="J135" s="616"/>
      <c r="K135" s="794" t="s">
        <v>598</v>
      </c>
      <c r="L135" s="585" t="s">
        <v>20</v>
      </c>
      <c r="M135" s="636" t="s">
        <v>20</v>
      </c>
      <c r="N135" s="764" t="s">
        <v>192</v>
      </c>
      <c r="O135" s="636" t="s">
        <v>20</v>
      </c>
      <c r="P135" s="585" t="str">
        <f t="shared" si="22"/>
        <v>SI</v>
      </c>
      <c r="Q135" s="969" t="s">
        <v>192</v>
      </c>
      <c r="R135" s="617">
        <v>1</v>
      </c>
      <c r="S135" s="608">
        <v>38321</v>
      </c>
      <c r="T135" s="608">
        <v>39901</v>
      </c>
      <c r="U135" s="618">
        <f t="shared" si="32"/>
        <v>2009</v>
      </c>
      <c r="V135" s="503">
        <f>+IFERROR(INDEX(PARAMETROS!$B$53:$B$79,MATCH(U135,PARAMETROS!$A$53:$A$79,0)),"")</f>
        <v>496900</v>
      </c>
      <c r="W135" s="693">
        <v>1676200327</v>
      </c>
      <c r="X135" s="44" t="s">
        <v>204</v>
      </c>
      <c r="Y135" s="40" t="str">
        <f>IF(X135="","",IF(X135="COP","N/A",IF(X135="EUR",VLOOKUP(T135,'SH EURO'!$A$6:$B$6338,2,FALSE),"REVISAR")))</f>
        <v>N/A</v>
      </c>
      <c r="Z135" s="45" t="str">
        <f t="shared" si="23"/>
        <v>N/A</v>
      </c>
      <c r="AA135" s="46">
        <f>IF(X135="","",IF(X135="COP",1,IF(Y135&lt;&gt;"N/A",VLOOKUP(T135,'SH TRM'!$A$9:$B$8912,2,FALSE),"REVISAR")))</f>
        <v>1</v>
      </c>
      <c r="AB135" s="698">
        <f t="shared" si="24"/>
        <v>1676200327</v>
      </c>
      <c r="AC135" s="47">
        <f t="shared" si="25"/>
        <v>3373.3152082914066</v>
      </c>
      <c r="AD135" s="47">
        <f t="shared" si="26"/>
        <v>3373.3152082914066</v>
      </c>
      <c r="AE135" s="47">
        <f t="shared" si="27"/>
        <v>3373.3152082914066</v>
      </c>
      <c r="AF135" s="47">
        <f t="shared" si="28"/>
        <v>3373.3152082914066</v>
      </c>
      <c r="AG135" s="646" t="str">
        <f t="shared" si="29"/>
        <v>CUMPLE</v>
      </c>
      <c r="AH135" s="646" t="str">
        <f t="shared" si="30"/>
        <v>CUMPLE</v>
      </c>
      <c r="AI135" s="646" t="str">
        <f t="shared" si="31"/>
        <v>CUMPLE</v>
      </c>
      <c r="AJ135" s="975" t="str">
        <f>IF(AND(COUNTIF(M135:M138,"SI")&gt;=1,COUNTIF(N135:N138,"SI")&gt;=1,COUNTIF(O135:O138,"SI")&gt;=1,COUNTIF(Q135:Q138,"SI")&lt;=1),"SI","NO")</f>
        <v>SI</v>
      </c>
      <c r="AK135" s="975">
        <f>IF(AND(COUNTIF(AG135:AG138,"CUMPLE")=4,AJ135="SI"),900,(IF(AND(COUNTIF(AG135:AG138,"CUMPLE")=3,AJ135="SI"),800,IF(AND(COUNTIF(AG135:AG138,"CUMPLE")=2,AJ135="SI"),700,0))))</f>
        <v>900</v>
      </c>
      <c r="AL135" s="975" t="str">
        <f>IF(AND(COUNTIF(M135:M138,"SI")&gt;=1,COUNTIF(N135:N138,"SI")&gt;=1,COUNTIF(O135:O138,"SI")&gt;=1,COUNTIF(Q135:Q138,"SI")&lt;=1),"SI","NO")</f>
        <v>SI</v>
      </c>
      <c r="AM135" s="975">
        <f>IF(AND(COUNTIF(AH135:AH138,"CUMPLE")=4,AL135="SI"),900,(IF(AND(COUNTIF(AH135:AH138,"CUMPLE")=3,AL135="SI"),800,IF(AND(COUNTIF(AH135:AH138,"CUMPLE")=2,AL135="SI"),700,0))))</f>
        <v>900</v>
      </c>
      <c r="AN135" s="975" t="str">
        <f>IF(AND(COUNTIF(M135:M138,"SI")&gt;=1,COUNTIF(N135:N138,"SI")&gt;=1,COUNTIF(O135:O138,"SI")&gt;=1,COUNTIF(Q135:Q138,"SI")&lt;=1),"SI","NO")</f>
        <v>SI</v>
      </c>
      <c r="AO135" s="975">
        <f>IF(AND(COUNTIF(AI135:AI138,"CUMPLE")=4,AN135="SI"),900,(IF(AND(COUNTIF(AI135:AI138,"CUMPLE")=3,AN135="SI"),800,IF(AND(COUNTIF(AI135:AI138,"CUMPLE")=2,AN135="SI"),700,0))))</f>
        <v>900</v>
      </c>
      <c r="AP135" s="619"/>
      <c r="AQ135" s="300"/>
    </row>
    <row r="136" spans="1:43" s="580" customFormat="1" ht="84">
      <c r="A136" s="911"/>
      <c r="B136" s="13" t="s">
        <v>495</v>
      </c>
      <c r="C136" s="164"/>
      <c r="D136" s="14" t="str">
        <f>+IFERROR(INDEX(DESEMPATE!$D$3:$D$80,MATCH('EXP ESPEC.'!B136,DESEMPATE!$C$3:$C$80,0)),"")</f>
        <v>JOYCO S.A.S.</v>
      </c>
      <c r="E136" s="364" t="s">
        <v>20</v>
      </c>
      <c r="F136" s="364" t="s">
        <v>20</v>
      </c>
      <c r="G136" s="364" t="s">
        <v>20</v>
      </c>
      <c r="H136" s="24" t="s">
        <v>253</v>
      </c>
      <c r="I136" s="24" t="s">
        <v>201</v>
      </c>
      <c r="J136" s="24"/>
      <c r="K136" s="473" t="s">
        <v>599</v>
      </c>
      <c r="L136" s="24" t="s">
        <v>20</v>
      </c>
      <c r="M136" s="638" t="s">
        <v>20</v>
      </c>
      <c r="N136" s="803" t="s">
        <v>192</v>
      </c>
      <c r="O136" s="803" t="s">
        <v>192</v>
      </c>
      <c r="P136" s="24" t="str">
        <f t="shared" si="22"/>
        <v>SI</v>
      </c>
      <c r="Q136" s="970"/>
      <c r="R136" s="25">
        <v>1</v>
      </c>
      <c r="S136" s="328">
        <v>38658</v>
      </c>
      <c r="T136" s="328">
        <v>39813</v>
      </c>
      <c r="U136" s="19">
        <f>IF(T136="","",YEAR(T136))</f>
        <v>2008</v>
      </c>
      <c r="V136" s="20">
        <f>+IFERROR(INDEX(PARAMETROS!$B$53:$B$79,MATCH(U136,PARAMETROS!$A$53:$A$79,0)),"")</f>
        <v>461500</v>
      </c>
      <c r="W136" s="694">
        <v>2904906735</v>
      </c>
      <c r="X136" s="21" t="s">
        <v>204</v>
      </c>
      <c r="Y136" s="13" t="str">
        <f>IF(X136="","",IF(X136="COP","N/A",IF(X136="EUR",VLOOKUP(T136,'SH EURO'!$A$6:$B$6338,2,FALSE),"REVISAR")))</f>
        <v>N/A</v>
      </c>
      <c r="Z136" s="22" t="str">
        <f t="shared" si="23"/>
        <v>N/A</v>
      </c>
      <c r="AA136" s="23">
        <f>IF(X136="","",IF(X136="COP",1,IF(Y136&lt;&gt;"N/A",VLOOKUP(T136,'SH TRM'!$A$9:$B$8912,2,FALSE),"REVISAR")))</f>
        <v>1</v>
      </c>
      <c r="AB136" s="696">
        <f t="shared" si="24"/>
        <v>2904906735</v>
      </c>
      <c r="AC136" s="12">
        <f t="shared" si="25"/>
        <v>6294.4891332611051</v>
      </c>
      <c r="AD136" s="12">
        <f t="shared" si="26"/>
        <v>6294.4891332611051</v>
      </c>
      <c r="AE136" s="12">
        <f t="shared" si="27"/>
        <v>6294.4891332611051</v>
      </c>
      <c r="AF136" s="12">
        <f t="shared" si="28"/>
        <v>6294.4891332611051</v>
      </c>
      <c r="AG136" s="638" t="str">
        <f t="shared" si="29"/>
        <v>CUMPLE</v>
      </c>
      <c r="AH136" s="638" t="str">
        <f t="shared" si="30"/>
        <v>CUMPLE</v>
      </c>
      <c r="AI136" s="638" t="str">
        <f t="shared" si="31"/>
        <v>CUMPLE</v>
      </c>
      <c r="AJ136" s="976"/>
      <c r="AK136" s="976"/>
      <c r="AL136" s="976"/>
      <c r="AM136" s="976"/>
      <c r="AN136" s="976"/>
      <c r="AO136" s="976"/>
      <c r="AP136" s="288"/>
      <c r="AQ136" s="579"/>
    </row>
    <row r="137" spans="1:43" s="580" customFormat="1" ht="72">
      <c r="A137" s="911"/>
      <c r="B137" s="13" t="s">
        <v>495</v>
      </c>
      <c r="C137" s="164"/>
      <c r="D137" s="14" t="str">
        <f>+IFERROR(INDEX(DESEMPATE!$D$3:$D$80,MATCH('EXP ESPEC.'!B137,DESEMPATE!$C$3:$C$80,0)),"")</f>
        <v>JOYCO S.A.S.</v>
      </c>
      <c r="E137" s="364" t="s">
        <v>20</v>
      </c>
      <c r="F137" s="364" t="s">
        <v>20</v>
      </c>
      <c r="G137" s="364" t="s">
        <v>20</v>
      </c>
      <c r="H137" s="24" t="s">
        <v>253</v>
      </c>
      <c r="I137" s="24" t="s">
        <v>201</v>
      </c>
      <c r="J137" s="24"/>
      <c r="K137" s="473" t="s">
        <v>499</v>
      </c>
      <c r="L137" s="24" t="s">
        <v>20</v>
      </c>
      <c r="M137" s="638" t="s">
        <v>20</v>
      </c>
      <c r="N137" s="803" t="s">
        <v>192</v>
      </c>
      <c r="O137" s="803" t="s">
        <v>192</v>
      </c>
      <c r="P137" s="24" t="str">
        <f t="shared" si="22"/>
        <v>SI</v>
      </c>
      <c r="Q137" s="970"/>
      <c r="R137" s="25">
        <v>1</v>
      </c>
      <c r="S137" s="328">
        <v>38673</v>
      </c>
      <c r="T137" s="328">
        <v>39675</v>
      </c>
      <c r="U137" s="19">
        <f>IF(T137="","",YEAR(T137))</f>
        <v>2008</v>
      </c>
      <c r="V137" s="20">
        <f>+IFERROR(INDEX(PARAMETROS!$B$53:$B$79,MATCH(U137,PARAMETROS!$A$53:$A$79,0)),"")</f>
        <v>461500</v>
      </c>
      <c r="W137" s="694">
        <v>2205036734</v>
      </c>
      <c r="X137" s="21" t="s">
        <v>204</v>
      </c>
      <c r="Y137" s="13" t="str">
        <f>IF(X137="","",IF(X137="COP","N/A",IF(X137="EUR",VLOOKUP(T137,'SH EURO'!$A$6:$B$6338,2,FALSE),"REVISAR")))</f>
        <v>N/A</v>
      </c>
      <c r="Z137" s="22" t="str">
        <f t="shared" si="23"/>
        <v>N/A</v>
      </c>
      <c r="AA137" s="23">
        <f>IF(X137="","",IF(X137="COP",1,IF(Y137&lt;&gt;"N/A",VLOOKUP(T137,'SH TRM'!$A$9:$B$8912,2,FALSE),"REVISAR")))</f>
        <v>1</v>
      </c>
      <c r="AB137" s="696">
        <f t="shared" si="24"/>
        <v>2205036734</v>
      </c>
      <c r="AC137" s="12">
        <f t="shared" si="25"/>
        <v>4777.9777551462621</v>
      </c>
      <c r="AD137" s="12">
        <f t="shared" si="26"/>
        <v>4777.9777551462621</v>
      </c>
      <c r="AE137" s="12">
        <f t="shared" si="27"/>
        <v>4777.9777551462621</v>
      </c>
      <c r="AF137" s="12">
        <f t="shared" si="28"/>
        <v>4777.9777551462621</v>
      </c>
      <c r="AG137" s="638" t="str">
        <f t="shared" si="29"/>
        <v>CUMPLE</v>
      </c>
      <c r="AH137" s="638" t="str">
        <f t="shared" si="30"/>
        <v>CUMPLE</v>
      </c>
      <c r="AI137" s="638" t="str">
        <f t="shared" si="31"/>
        <v>CUMPLE</v>
      </c>
      <c r="AJ137" s="976"/>
      <c r="AK137" s="976"/>
      <c r="AL137" s="976"/>
      <c r="AM137" s="976"/>
      <c r="AN137" s="976"/>
      <c r="AO137" s="976"/>
      <c r="AP137" s="288"/>
      <c r="AQ137" s="579"/>
    </row>
    <row r="138" spans="1:43" s="417" customFormat="1" ht="29.25" thickBot="1">
      <c r="A138" s="918"/>
      <c r="B138" s="569" t="s">
        <v>492</v>
      </c>
      <c r="C138" s="570"/>
      <c r="D138" s="571" t="str">
        <f>+IFERROR(INDEX(DESEMPATE!$D$3:$D$80,MATCH('EXP ESPEC.'!B138,DESEMPATE!$C$3:$C$80,0)),"")</f>
        <v>TYPSA S.A.</v>
      </c>
      <c r="E138" s="572" t="s">
        <v>20</v>
      </c>
      <c r="F138" s="572" t="s">
        <v>20</v>
      </c>
      <c r="G138" s="572" t="s">
        <v>20</v>
      </c>
      <c r="H138" s="573" t="s">
        <v>600</v>
      </c>
      <c r="I138" s="573" t="s">
        <v>210</v>
      </c>
      <c r="J138" s="573"/>
      <c r="K138" s="792" t="s">
        <v>601</v>
      </c>
      <c r="L138" s="573" t="s">
        <v>20</v>
      </c>
      <c r="M138" s="745" t="s">
        <v>20</v>
      </c>
      <c r="N138" s="745" t="s">
        <v>20</v>
      </c>
      <c r="O138" s="765" t="s">
        <v>192</v>
      </c>
      <c r="P138" s="170" t="str">
        <f t="shared" si="22"/>
        <v>SI</v>
      </c>
      <c r="Q138" s="971"/>
      <c r="R138" s="574">
        <v>0.6</v>
      </c>
      <c r="S138" s="461">
        <v>38384</v>
      </c>
      <c r="T138" s="461">
        <v>40543</v>
      </c>
      <c r="U138" s="462">
        <f>IF(T138="","",YEAR(T138))</f>
        <v>2010</v>
      </c>
      <c r="V138" s="575">
        <f>+IFERROR(INDEX(PARAMETROS!$B$53:$B$79,MATCH(U138,PARAMETROS!$A$53:$A$79,0)),"")</f>
        <v>515000</v>
      </c>
      <c r="W138" s="587">
        <v>12145133.039999999</v>
      </c>
      <c r="X138" s="67" t="s">
        <v>213</v>
      </c>
      <c r="Y138" s="61">
        <f>IF(X138="","",IF(X138="COP","N/A",IF(X138="EUR",VLOOKUP(T138,'SH EURO'!$A$6:$B$6338,2,FALSE),"REVISAR")))</f>
        <v>1.3251999999999999</v>
      </c>
      <c r="Z138" s="68">
        <f t="shared" si="23"/>
        <v>16094730.304607999</v>
      </c>
      <c r="AA138" s="69">
        <f>IF(X138="","",IF(X138="COP",1,IF(Y138&lt;&gt;"N/A",VLOOKUP(T138,'SH TRM'!$A$9:$B$8912,2,FALSE),"REVISAR")))</f>
        <v>1913.98</v>
      </c>
      <c r="AB138" s="697">
        <f t="shared" si="24"/>
        <v>30804991908.413616</v>
      </c>
      <c r="AC138" s="70">
        <f t="shared" si="25"/>
        <v>59815.518268764303</v>
      </c>
      <c r="AD138" s="70">
        <f t="shared" si="26"/>
        <v>35889.310961258583</v>
      </c>
      <c r="AE138" s="70">
        <f t="shared" si="27"/>
        <v>35889.310961258583</v>
      </c>
      <c r="AF138" s="70">
        <f t="shared" si="28"/>
        <v>35889.310961258583</v>
      </c>
      <c r="AG138" s="748" t="str">
        <f t="shared" si="29"/>
        <v>CUMPLE</v>
      </c>
      <c r="AH138" s="748" t="str">
        <f t="shared" si="30"/>
        <v>CUMPLE</v>
      </c>
      <c r="AI138" s="748" t="str">
        <f t="shared" si="31"/>
        <v>CUMPLE</v>
      </c>
      <c r="AJ138" s="977"/>
      <c r="AK138" s="977"/>
      <c r="AL138" s="977"/>
      <c r="AM138" s="977"/>
      <c r="AN138" s="977"/>
      <c r="AO138" s="977"/>
      <c r="AP138" s="576"/>
      <c r="AQ138" s="416"/>
    </row>
    <row r="139" spans="1:43" s="280" customFormat="1" ht="31.5">
      <c r="A139" s="981" t="s">
        <v>57</v>
      </c>
      <c r="B139" s="48" t="s">
        <v>715</v>
      </c>
      <c r="C139" s="177">
        <v>91</v>
      </c>
      <c r="D139" s="532" t="str">
        <f>+IFERROR(INDEX(DESEMPATE!$D$3:$D$80,MATCH('EXP ESPEC.'!B139,DESEMPATE!$C$3:$C$80,0)),"")</f>
        <v>SOCIEDAD DE INGENIEROS LIMITADA</v>
      </c>
      <c r="E139" s="363" t="s">
        <v>20</v>
      </c>
      <c r="F139" s="363" t="s">
        <v>20</v>
      </c>
      <c r="G139" s="363" t="s">
        <v>20</v>
      </c>
      <c r="H139" s="60" t="s">
        <v>342</v>
      </c>
      <c r="I139" s="60" t="s">
        <v>201</v>
      </c>
      <c r="J139" s="60" t="s">
        <v>1014</v>
      </c>
      <c r="K139" s="474" t="s">
        <v>1015</v>
      </c>
      <c r="L139" s="60" t="s">
        <v>20</v>
      </c>
      <c r="M139" s="746" t="s">
        <v>20</v>
      </c>
      <c r="N139" s="746" t="s">
        <v>20</v>
      </c>
      <c r="O139" s="746" t="s">
        <v>192</v>
      </c>
      <c r="P139" s="585" t="str">
        <f t="shared" si="22"/>
        <v>SI</v>
      </c>
      <c r="Q139" s="969" t="s">
        <v>192</v>
      </c>
      <c r="R139" s="74">
        <v>1</v>
      </c>
      <c r="S139" s="370">
        <v>34759</v>
      </c>
      <c r="T139" s="370">
        <v>35358</v>
      </c>
      <c r="U139" s="73">
        <f t="shared" si="32"/>
        <v>1996</v>
      </c>
      <c r="V139" s="503">
        <f>+IFERROR(INDEX(PARAMETROS!$B$53:$B$79,MATCH(U139,PARAMETROS!$A$53:$A$79,0)),"")</f>
        <v>142125</v>
      </c>
      <c r="W139" s="484">
        <v>287761095</v>
      </c>
      <c r="X139" s="55" t="s">
        <v>204</v>
      </c>
      <c r="Y139" s="40" t="str">
        <f>IF(X139="","",IF(X139="COP","N/A",IF(X139="EUR",VLOOKUP(T139,'SH EURO'!$A$6:$B$6338,2,FALSE),"REVISAR")))</f>
        <v>N/A</v>
      </c>
      <c r="Z139" s="45" t="str">
        <f t="shared" si="23"/>
        <v>N/A</v>
      </c>
      <c r="AA139" s="46">
        <f>IF(X139="","",IF(X139="COP",1,IF(Y139&lt;&gt;"N/A",VLOOKUP(T139,'SH TRM'!$A$9:$B$8912,2,FALSE),"REVISAR")))</f>
        <v>1</v>
      </c>
      <c r="AB139" s="698">
        <f t="shared" si="24"/>
        <v>287761095</v>
      </c>
      <c r="AC139" s="47">
        <f t="shared" si="25"/>
        <v>2024.7042744063324</v>
      </c>
      <c r="AD139" s="47">
        <f t="shared" si="26"/>
        <v>2024.7042744063324</v>
      </c>
      <c r="AE139" s="47">
        <f t="shared" si="27"/>
        <v>2024.7042744063324</v>
      </c>
      <c r="AF139" s="47">
        <f t="shared" si="28"/>
        <v>2024.7042744063324</v>
      </c>
      <c r="AG139" s="646" t="str">
        <f t="shared" si="29"/>
        <v>CUMPLE</v>
      </c>
      <c r="AH139" s="646" t="str">
        <f t="shared" si="30"/>
        <v>CUMPLE</v>
      </c>
      <c r="AI139" s="646" t="str">
        <f t="shared" si="31"/>
        <v>CUMPLE</v>
      </c>
      <c r="AJ139" s="978" t="str">
        <f>IF(AND(COUNTIF(M139:M142,"SI")&gt;=1,COUNTIF(N139:N142,"SI")&gt;=1,COUNTIF(O139:O142,"SI")&gt;=1,COUNTIF(Q139:Q142,"SI")&lt;=1),"SI","NO")</f>
        <v>NO</v>
      </c>
      <c r="AK139" s="975">
        <f>IF(AND(COUNTIF(AG139:AG142,"CUMPLE")=4,AJ139="SI"),900,(IF(AND(COUNTIF(AG139:AG142,"CUMPLE")=3,AJ139="SI"),800,IF(AND(COUNTIF(AG139:AG142,"CUMPLE")=2,AJ139="SI"),700,0))))</f>
        <v>0</v>
      </c>
      <c r="AL139" s="978" t="str">
        <f>IF(AND(COUNTIF(M139:M142,"SI")&gt;=1,COUNTIF(N139:N142,"SI")&gt;=1,COUNTIF(O139:O142,"SI")&gt;=1,COUNTIF(Q139:Q142,"SI")&lt;=1),"SI","NO")</f>
        <v>NO</v>
      </c>
      <c r="AM139" s="975">
        <f>IF(AND(COUNTIF(AH139:AH142,"CUMPLE")=4,AL139="SI"),900,(IF(AND(COUNTIF(AH139:AH142,"CUMPLE")=3,AL139="SI"),800,IF(AND(COUNTIF(AH139:AH142,"CUMPLE")=2,AL139="SI"),700,0))))</f>
        <v>0</v>
      </c>
      <c r="AN139" s="978" t="str">
        <f>IF(AND(COUNTIF(M139:M142,"SI")&gt;=1,COUNTIF(N139:N142,"SI")&gt;=1,COUNTIF(O139:O142,"SI")&gt;=1,COUNTIF(Q139:Q142,"SI")&lt;=1),"SI","NO")</f>
        <v>NO</v>
      </c>
      <c r="AO139" s="975">
        <f>IF(AND(COUNTIF(AI139:AI142,"CUMPLE")=4,AN139="SI"),900,(IF(AND(COUNTIF(AI139:AI142,"CUMPLE")=3,AN139="SI"),800,IF(AND(COUNTIF(AI139:AI142,"CUMPLE")=2,AN139="SI"),700,0))))</f>
        <v>0</v>
      </c>
      <c r="AP139" s="1008" t="s">
        <v>1027</v>
      </c>
      <c r="AQ139" s="300"/>
    </row>
    <row r="140" spans="1:43" s="280" customFormat="1" ht="31.5">
      <c r="A140" s="982"/>
      <c r="B140" s="13" t="s">
        <v>715</v>
      </c>
      <c r="C140" s="176">
        <v>101</v>
      </c>
      <c r="D140" s="561" t="str">
        <f>+IFERROR(INDEX(DESEMPATE!$D$3:$D$80,MATCH('EXP ESPEC.'!B140,DESEMPATE!$C$3:$C$80,0)),"")</f>
        <v>SOCIEDAD DE INGENIEROS LIMITADA</v>
      </c>
      <c r="E140" s="364" t="s">
        <v>20</v>
      </c>
      <c r="F140" s="364" t="s">
        <v>20</v>
      </c>
      <c r="G140" s="364" t="s">
        <v>20</v>
      </c>
      <c r="H140" s="24" t="s">
        <v>342</v>
      </c>
      <c r="I140" s="24" t="s">
        <v>201</v>
      </c>
      <c r="J140" s="24" t="s">
        <v>957</v>
      </c>
      <c r="K140" s="473" t="s">
        <v>958</v>
      </c>
      <c r="L140" s="803" t="s">
        <v>192</v>
      </c>
      <c r="M140" s="747" t="s">
        <v>20</v>
      </c>
      <c r="N140" s="747" t="s">
        <v>20</v>
      </c>
      <c r="O140" s="747" t="s">
        <v>192</v>
      </c>
      <c r="P140" s="24" t="str">
        <f t="shared" si="22"/>
        <v>SI</v>
      </c>
      <c r="Q140" s="970"/>
      <c r="R140" s="25"/>
      <c r="S140" s="328">
        <v>34943</v>
      </c>
      <c r="T140" s="328">
        <v>35673</v>
      </c>
      <c r="U140" s="19">
        <f t="shared" si="32"/>
        <v>1997</v>
      </c>
      <c r="V140" s="20">
        <f>+IFERROR(INDEX(PARAMETROS!$B$53:$B$79,MATCH(U140,PARAMETROS!$A$53:$A$79,0)),"")</f>
        <v>172005</v>
      </c>
      <c r="W140" s="485">
        <v>1042726978.4299999</v>
      </c>
      <c r="X140" s="20" t="s">
        <v>204</v>
      </c>
      <c r="Y140" s="13" t="str">
        <f>IF(X140="","",IF(X140="COP","N/A",IF(X140="EUR",VLOOKUP(T140,'SH EURO'!$A$6:$B$6338,2,FALSE),"REVISAR")))</f>
        <v>N/A</v>
      </c>
      <c r="Z140" s="22" t="str">
        <f t="shared" si="23"/>
        <v>N/A</v>
      </c>
      <c r="AA140" s="23">
        <f>IF(X140="","",IF(X140="COP",1,IF(Y140&lt;&gt;"N/A",VLOOKUP(T140,'SH TRM'!$A$9:$B$8912,2,FALSE),"REVISAR")))</f>
        <v>1</v>
      </c>
      <c r="AB140" s="696">
        <f t="shared" si="24"/>
        <v>1042726978.4299999</v>
      </c>
      <c r="AC140" s="12">
        <f t="shared" si="25"/>
        <v>6062.1899272114179</v>
      </c>
      <c r="AD140" s="12" t="str">
        <f t="shared" si="26"/>
        <v/>
      </c>
      <c r="AE140" s="12" t="str">
        <f t="shared" si="27"/>
        <v/>
      </c>
      <c r="AF140" s="12" t="str">
        <f t="shared" si="28"/>
        <v/>
      </c>
      <c r="AG140" s="638" t="str">
        <f t="shared" si="29"/>
        <v/>
      </c>
      <c r="AH140" s="638" t="str">
        <f t="shared" si="30"/>
        <v/>
      </c>
      <c r="AI140" s="638" t="str">
        <f t="shared" si="31"/>
        <v/>
      </c>
      <c r="AJ140" s="979"/>
      <c r="AK140" s="976"/>
      <c r="AL140" s="979"/>
      <c r="AM140" s="976"/>
      <c r="AN140" s="979"/>
      <c r="AO140" s="976"/>
      <c r="AP140" s="1009"/>
      <c r="AQ140" s="300"/>
    </row>
    <row r="141" spans="1:43" s="280" customFormat="1" ht="36">
      <c r="A141" s="982"/>
      <c r="B141" s="13" t="s">
        <v>715</v>
      </c>
      <c r="C141" s="176">
        <v>105</v>
      </c>
      <c r="D141" s="14" t="str">
        <f>+IFERROR(INDEX(DESEMPATE!$D$3:$D$80,MATCH('EXP ESPEC.'!B141,DESEMPATE!$C$3:$C$80,0)),"")</f>
        <v>SOCIEDAD DE INGENIEROS LIMITADA</v>
      </c>
      <c r="E141" s="364" t="s">
        <v>20</v>
      </c>
      <c r="F141" s="364" t="s">
        <v>20</v>
      </c>
      <c r="G141" s="364" t="s">
        <v>20</v>
      </c>
      <c r="H141" s="24" t="s">
        <v>541</v>
      </c>
      <c r="I141" s="24" t="s">
        <v>201</v>
      </c>
      <c r="J141" s="24" t="s">
        <v>959</v>
      </c>
      <c r="K141" s="473" t="s">
        <v>1016</v>
      </c>
      <c r="L141" s="24" t="s">
        <v>20</v>
      </c>
      <c r="M141" s="747" t="s">
        <v>20</v>
      </c>
      <c r="N141" s="747" t="s">
        <v>20</v>
      </c>
      <c r="O141" s="747" t="s">
        <v>192</v>
      </c>
      <c r="P141" s="24" t="str">
        <f t="shared" si="22"/>
        <v>SI</v>
      </c>
      <c r="Q141" s="970"/>
      <c r="R141" s="771">
        <v>0.31669999999999998</v>
      </c>
      <c r="S141" s="328">
        <v>35437</v>
      </c>
      <c r="T141" s="328">
        <v>35921</v>
      </c>
      <c r="U141" s="19">
        <f t="shared" si="32"/>
        <v>1998</v>
      </c>
      <c r="V141" s="20">
        <f>+IFERROR(INDEX(PARAMETROS!$B$53:$B$79,MATCH(U141,PARAMETROS!$A$53:$A$79,0)),"")</f>
        <v>203826</v>
      </c>
      <c r="W141" s="485">
        <v>627224601</v>
      </c>
      <c r="X141" s="20" t="s">
        <v>204</v>
      </c>
      <c r="Y141" s="13" t="str">
        <f>IF(X141="","",IF(X141="COP","N/A",IF(X141="EUR",VLOOKUP(T141,'SH EURO'!$A$6:$B$6338,2,FALSE),"REVISAR")))</f>
        <v>N/A</v>
      </c>
      <c r="Z141" s="22" t="str">
        <f t="shared" si="23"/>
        <v>N/A</v>
      </c>
      <c r="AA141" s="23">
        <f>IF(X141="","",IF(X141="COP",1,IF(Y141&lt;&gt;"N/A",VLOOKUP(T141,'SH TRM'!$A$9:$B$8912,2,FALSE),"REVISAR")))</f>
        <v>1</v>
      </c>
      <c r="AB141" s="696">
        <f t="shared" si="24"/>
        <v>627224601</v>
      </c>
      <c r="AC141" s="12">
        <f t="shared" si="25"/>
        <v>3077.2551146566188</v>
      </c>
      <c r="AD141" s="12">
        <f t="shared" si="26"/>
        <v>974.56669481175118</v>
      </c>
      <c r="AE141" s="12">
        <f t="shared" si="27"/>
        <v>974.56669481175118</v>
      </c>
      <c r="AF141" s="12">
        <f t="shared" si="28"/>
        <v>974.56669481175118</v>
      </c>
      <c r="AG141" s="638" t="str">
        <f t="shared" si="29"/>
        <v>CUMPLE</v>
      </c>
      <c r="AH141" s="638" t="str">
        <f t="shared" si="30"/>
        <v>CUMPLE</v>
      </c>
      <c r="AI141" s="638" t="str">
        <f t="shared" si="31"/>
        <v>CUMPLE</v>
      </c>
      <c r="AJ141" s="979"/>
      <c r="AK141" s="976"/>
      <c r="AL141" s="979"/>
      <c r="AM141" s="976"/>
      <c r="AN141" s="979"/>
      <c r="AO141" s="976"/>
      <c r="AP141" s="1009"/>
      <c r="AQ141" s="300"/>
    </row>
    <row r="142" spans="1:43" s="417" customFormat="1" ht="30" customHeight="1" thickBot="1">
      <c r="A142" s="983"/>
      <c r="B142" s="61" t="s">
        <v>715</v>
      </c>
      <c r="C142" s="178">
        <v>112</v>
      </c>
      <c r="D142" s="76" t="str">
        <f>+IFERROR(INDEX(DESEMPATE!$D$3:$D$80,MATCH('EXP ESPEC.'!B142,DESEMPATE!$C$3:$C$80,0)),"")</f>
        <v>SOCIEDAD DE INGENIEROS LIMITADA</v>
      </c>
      <c r="E142" s="365" t="s">
        <v>20</v>
      </c>
      <c r="F142" s="365" t="s">
        <v>20</v>
      </c>
      <c r="G142" s="365" t="s">
        <v>20</v>
      </c>
      <c r="H142" s="170" t="s">
        <v>541</v>
      </c>
      <c r="I142" s="170" t="s">
        <v>201</v>
      </c>
      <c r="J142" s="170" t="s">
        <v>961</v>
      </c>
      <c r="K142" s="476" t="s">
        <v>962</v>
      </c>
      <c r="L142" s="170" t="s">
        <v>20</v>
      </c>
      <c r="M142" s="761" t="s">
        <v>20</v>
      </c>
      <c r="N142" s="761" t="s">
        <v>20</v>
      </c>
      <c r="O142" s="761" t="s">
        <v>192</v>
      </c>
      <c r="P142" s="170" t="str">
        <f t="shared" si="22"/>
        <v>SI</v>
      </c>
      <c r="Q142" s="971"/>
      <c r="R142" s="75">
        <v>1</v>
      </c>
      <c r="S142" s="371">
        <v>35947</v>
      </c>
      <c r="T142" s="371">
        <v>36191</v>
      </c>
      <c r="U142" s="65">
        <f t="shared" si="32"/>
        <v>1999</v>
      </c>
      <c r="V142" s="66">
        <f>+IFERROR(INDEX(PARAMETROS!$B$53:$B$79,MATCH(U142,PARAMETROS!$A$53:$A$79,0)),"")</f>
        <v>236460</v>
      </c>
      <c r="W142" s="486">
        <v>337791774</v>
      </c>
      <c r="X142" s="66" t="s">
        <v>204</v>
      </c>
      <c r="Y142" s="61" t="str">
        <f>IF(X142="","",IF(X142="COP","N/A",IF(X142="EUR",VLOOKUP(T142,'SH EURO'!$A$6:$B$6338,2,FALSE),"REVISAR")))</f>
        <v>N/A</v>
      </c>
      <c r="Z142" s="68" t="str">
        <f t="shared" si="23"/>
        <v>N/A</v>
      </c>
      <c r="AA142" s="69">
        <f>IF(X142="","",IF(X142="COP",1,IF(Y142&lt;&gt;"N/A",VLOOKUP(T142,'SH TRM'!$A$9:$B$8912,2,FALSE),"REVISAR")))</f>
        <v>1</v>
      </c>
      <c r="AB142" s="697">
        <f t="shared" si="24"/>
        <v>337791774</v>
      </c>
      <c r="AC142" s="70">
        <f t="shared" si="25"/>
        <v>1428.5366404465872</v>
      </c>
      <c r="AD142" s="70">
        <f t="shared" si="26"/>
        <v>1428.5366404465872</v>
      </c>
      <c r="AE142" s="70">
        <f t="shared" si="27"/>
        <v>1428.5366404465872</v>
      </c>
      <c r="AF142" s="70">
        <f t="shared" si="28"/>
        <v>1428.5366404465872</v>
      </c>
      <c r="AG142" s="761" t="str">
        <f t="shared" si="29"/>
        <v>CUMPLE</v>
      </c>
      <c r="AH142" s="761" t="str">
        <f t="shared" si="30"/>
        <v>CUMPLE</v>
      </c>
      <c r="AI142" s="761" t="str">
        <f t="shared" si="31"/>
        <v>CUMPLE</v>
      </c>
      <c r="AJ142" s="980"/>
      <c r="AK142" s="977"/>
      <c r="AL142" s="980"/>
      <c r="AM142" s="977"/>
      <c r="AN142" s="980"/>
      <c r="AO142" s="977"/>
      <c r="AP142" s="1010"/>
      <c r="AQ142" s="416"/>
    </row>
    <row r="143" spans="1:43" s="280" customFormat="1" ht="84">
      <c r="A143" s="981" t="s">
        <v>58</v>
      </c>
      <c r="B143" s="40" t="s">
        <v>718</v>
      </c>
      <c r="C143" s="787">
        <v>6</v>
      </c>
      <c r="D143" s="561" t="str">
        <f>+IFERROR(INDEX(DESEMPATE!$D$3:$D$80,MATCH('EXP ESPEC.'!B143,DESEMPATE!$C$3:$C$80,0)),"")</f>
        <v>CARTAGENERA DE INGENIERÍA S.A.S. - CARINSA S.A.S.</v>
      </c>
      <c r="E143" s="366" t="s">
        <v>20</v>
      </c>
      <c r="F143" s="366" t="s">
        <v>20</v>
      </c>
      <c r="G143" s="366" t="s">
        <v>20</v>
      </c>
      <c r="H143" s="173" t="s">
        <v>963</v>
      </c>
      <c r="I143" s="173" t="s">
        <v>201</v>
      </c>
      <c r="J143" s="173" t="s">
        <v>964</v>
      </c>
      <c r="K143" s="472" t="s">
        <v>965</v>
      </c>
      <c r="L143" s="803" t="s">
        <v>192</v>
      </c>
      <c r="M143" s="762" t="s">
        <v>20</v>
      </c>
      <c r="N143" s="762" t="s">
        <v>20</v>
      </c>
      <c r="O143" s="762" t="s">
        <v>20</v>
      </c>
      <c r="P143" s="585" t="str">
        <f t="shared" si="22"/>
        <v>SI</v>
      </c>
      <c r="Q143" s="969" t="s">
        <v>192</v>
      </c>
      <c r="R143" s="564">
        <v>0.25</v>
      </c>
      <c r="S143" s="372">
        <v>40954</v>
      </c>
      <c r="T143" s="372">
        <v>42398</v>
      </c>
      <c r="U143" s="73">
        <f t="shared" si="32"/>
        <v>2016</v>
      </c>
      <c r="V143" s="503">
        <f>+IFERROR(INDEX(PARAMETROS!$B$53:$B$79,MATCH(U143,PARAMETROS!$A$53:$A$79,0)),"")</f>
        <v>689455</v>
      </c>
      <c r="W143" s="565">
        <v>6977164104</v>
      </c>
      <c r="X143" s="43" t="s">
        <v>204</v>
      </c>
      <c r="Y143" s="40" t="str">
        <f>IF(X143="","",IF(X143="COP","N/A",IF(X143="EUR",VLOOKUP(T143,'SH EURO'!$A$6:$B$6338,2,FALSE),"REVISAR")))</f>
        <v>N/A</v>
      </c>
      <c r="Z143" s="45" t="str">
        <f t="shared" si="23"/>
        <v>N/A</v>
      </c>
      <c r="AA143" s="46">
        <f>IF(X143="","",IF(X143="COP",1,IF(Y143&lt;&gt;"N/A",VLOOKUP(T143,'SH TRM'!$A$9:$B$8912,2,FALSE),"REVISAR")))</f>
        <v>1</v>
      </c>
      <c r="AB143" s="698">
        <f t="shared" si="24"/>
        <v>6977164104</v>
      </c>
      <c r="AC143" s="47">
        <f t="shared" si="25"/>
        <v>10119.825230073029</v>
      </c>
      <c r="AD143" s="47" t="str">
        <f t="shared" si="26"/>
        <v/>
      </c>
      <c r="AE143" s="47" t="str">
        <f t="shared" si="27"/>
        <v/>
      </c>
      <c r="AF143" s="47" t="str">
        <f t="shared" si="28"/>
        <v/>
      </c>
      <c r="AG143" s="762" t="str">
        <f t="shared" si="29"/>
        <v/>
      </c>
      <c r="AH143" s="762" t="str">
        <f t="shared" si="30"/>
        <v/>
      </c>
      <c r="AI143" s="762" t="str">
        <f t="shared" si="31"/>
        <v/>
      </c>
      <c r="AJ143" s="978" t="s">
        <v>192</v>
      </c>
      <c r="AK143" s="975">
        <f>IF(AND(COUNTIF(AG143:AG146,"CUMPLE")=4,AJ143="SI"),900,(IF(AND(COUNTIF(AG143:AG146,"CUMPLE")=3,AJ143="SI"),800,IF(AND(COUNTIF(AG143:AG146,"CUMPLE")=2,AJ143="SI"),700,0))))</f>
        <v>0</v>
      </c>
      <c r="AL143" s="978" t="s">
        <v>192</v>
      </c>
      <c r="AM143" s="975">
        <f>IF(AND(COUNTIF(AH143:AH146,"CUMPLE")=4,AL143="SI"),900,(IF(AND(COUNTIF(AH143:AH146,"CUMPLE")=3,AL143="SI"),800,IF(AND(COUNTIF(AH143:AH146,"CUMPLE")=2,AL143="SI"),700,0))))</f>
        <v>0</v>
      </c>
      <c r="AN143" s="978" t="s">
        <v>192</v>
      </c>
      <c r="AO143" s="975">
        <f>IF(AND(COUNTIF(AI143:AI146,"CUMPLE")=4,AN143="SI"),900,(IF(AND(COUNTIF(AI143:AI146,"CUMPLE")=3,AN143="SI"),800,IF(AND(COUNTIF(AI143:AI146,"CUMPLE")=2,AN143="SI"),700,0))))</f>
        <v>0</v>
      </c>
      <c r="AP143" s="788" t="s">
        <v>1040</v>
      </c>
      <c r="AQ143" s="300"/>
    </row>
    <row r="144" spans="1:43" s="280" customFormat="1" ht="128.25">
      <c r="A144" s="982"/>
      <c r="B144" s="13" t="s">
        <v>720</v>
      </c>
      <c r="C144" s="176">
        <v>12</v>
      </c>
      <c r="D144" s="14" t="str">
        <f>+IFERROR(INDEX(DESEMPATE!$D$3:$D$80,MATCH('EXP ESPEC.'!B144,DESEMPATE!$C$3:$C$80,0)),"")</f>
        <v>GERENCIA INTERVENTORÍA Y CONSULTORÍA S.A.S. - GIC S.A.S.</v>
      </c>
      <c r="E144" s="364" t="s">
        <v>20</v>
      </c>
      <c r="F144" s="364" t="s">
        <v>20</v>
      </c>
      <c r="G144" s="364" t="s">
        <v>20</v>
      </c>
      <c r="H144" s="24" t="s">
        <v>966</v>
      </c>
      <c r="I144" s="24" t="s">
        <v>210</v>
      </c>
      <c r="J144" s="24" t="s">
        <v>967</v>
      </c>
      <c r="K144" s="473" t="s">
        <v>968</v>
      </c>
      <c r="L144" s="24" t="s">
        <v>921</v>
      </c>
      <c r="M144" s="747" t="s">
        <v>20</v>
      </c>
      <c r="N144" s="747" t="s">
        <v>192</v>
      </c>
      <c r="O144" s="747" t="s">
        <v>192</v>
      </c>
      <c r="P144" s="24" t="str">
        <f t="shared" si="22"/>
        <v>SI</v>
      </c>
      <c r="Q144" s="970"/>
      <c r="R144" s="25">
        <v>1</v>
      </c>
      <c r="S144" s="328">
        <v>37572</v>
      </c>
      <c r="T144" s="328">
        <v>38330</v>
      </c>
      <c r="U144" s="19">
        <f t="shared" si="32"/>
        <v>2004</v>
      </c>
      <c r="V144" s="20">
        <f>+IFERROR(INDEX(PARAMETROS!$B$53:$B$79,MATCH(U144,PARAMETROS!$A$53:$A$79,0)),"")</f>
        <v>358000</v>
      </c>
      <c r="W144" s="485">
        <v>610050.4</v>
      </c>
      <c r="X144" s="20" t="s">
        <v>213</v>
      </c>
      <c r="Y144" s="13">
        <f>IF(X144="","",IF(X144="COP","N/A",IF(X144="EUR",VLOOKUP(T144,'SH EURO'!$A$6:$B$6338,2,FALSE),"REVISAR")))</f>
        <v>1.3329</v>
      </c>
      <c r="Z144" s="22">
        <f t="shared" si="23"/>
        <v>813136.17816000001</v>
      </c>
      <c r="AA144" s="23">
        <f>IF(X144="","",IF(X144="COP",1,IF(Y144&lt;&gt;"N/A",VLOOKUP(T144,'SH TRM'!$A$9:$B$8912,2,FALSE),"REVISAR")))</f>
        <v>2455.12</v>
      </c>
      <c r="AB144" s="696">
        <f t="shared" si="24"/>
        <v>1996346893.724179</v>
      </c>
      <c r="AC144" s="12">
        <f t="shared" si="25"/>
        <v>5576.3879712965891</v>
      </c>
      <c r="AD144" s="12">
        <f t="shared" si="26"/>
        <v>5576.3879712965891</v>
      </c>
      <c r="AE144" s="12">
        <f t="shared" si="27"/>
        <v>5576.3879712965891</v>
      </c>
      <c r="AF144" s="12">
        <f t="shared" si="28"/>
        <v>5576.3879712965891</v>
      </c>
      <c r="AG144" s="638" t="str">
        <f t="shared" si="29"/>
        <v>CUMPLE</v>
      </c>
      <c r="AH144" s="638" t="str">
        <f t="shared" si="30"/>
        <v>CUMPLE</v>
      </c>
      <c r="AI144" s="638" t="str">
        <f t="shared" si="31"/>
        <v>CUMPLE</v>
      </c>
      <c r="AJ144" s="979"/>
      <c r="AK144" s="976"/>
      <c r="AL144" s="979"/>
      <c r="AM144" s="976"/>
      <c r="AN144" s="979"/>
      <c r="AO144" s="976"/>
      <c r="AP144" s="297"/>
      <c r="AQ144" s="300"/>
    </row>
    <row r="145" spans="1:43" s="280" customFormat="1" ht="128.25">
      <c r="A145" s="982"/>
      <c r="B145" s="13" t="s">
        <v>720</v>
      </c>
      <c r="C145" s="176">
        <v>18</v>
      </c>
      <c r="D145" s="14" t="str">
        <f>+IFERROR(INDEX(DESEMPATE!$D$3:$D$80,MATCH('EXP ESPEC.'!B145,DESEMPATE!$C$3:$C$80,0)),"")</f>
        <v>GERENCIA INTERVENTORÍA Y CONSULTORÍA S.A.S. - GIC S.A.S.</v>
      </c>
      <c r="E145" s="364" t="s">
        <v>20</v>
      </c>
      <c r="F145" s="364" t="s">
        <v>20</v>
      </c>
      <c r="G145" s="364" t="s">
        <v>20</v>
      </c>
      <c r="H145" s="24" t="s">
        <v>966</v>
      </c>
      <c r="I145" s="24" t="s">
        <v>210</v>
      </c>
      <c r="J145" s="24" t="s">
        <v>967</v>
      </c>
      <c r="K145" s="473" t="s">
        <v>969</v>
      </c>
      <c r="L145" s="24" t="s">
        <v>921</v>
      </c>
      <c r="M145" s="747" t="s">
        <v>20</v>
      </c>
      <c r="N145" s="747" t="s">
        <v>192</v>
      </c>
      <c r="O145" s="747" t="s">
        <v>192</v>
      </c>
      <c r="P145" s="24" t="str">
        <f t="shared" si="22"/>
        <v>SI</v>
      </c>
      <c r="Q145" s="970"/>
      <c r="R145" s="25">
        <v>1</v>
      </c>
      <c r="S145" s="328">
        <v>40400</v>
      </c>
      <c r="T145" s="328">
        <v>40753</v>
      </c>
      <c r="U145" s="19">
        <f t="shared" si="32"/>
        <v>2011</v>
      </c>
      <c r="V145" s="20">
        <f>+IFERROR(INDEX(PARAMETROS!$B$53:$B$79,MATCH(U145,PARAMETROS!$A$53:$A$79,0)),"")</f>
        <v>535600</v>
      </c>
      <c r="W145" s="485">
        <v>655152.30000000005</v>
      </c>
      <c r="X145" s="20" t="s">
        <v>213</v>
      </c>
      <c r="Y145" s="13">
        <f>IF(X145="","",IF(X145="COP","N/A",IF(X145="EUR",VLOOKUP(T145,'SH EURO'!$A$6:$B$6338,2,FALSE),"REVISAR")))</f>
        <v>1.4332</v>
      </c>
      <c r="Z145" s="22">
        <f t="shared" si="23"/>
        <v>938964.27636000013</v>
      </c>
      <c r="AA145" s="23">
        <f>IF(X145="","",IF(X145="COP",1,IF(Y145&lt;&gt;"N/A",VLOOKUP(T145,'SH TRM'!$A$9:$B$8912,2,FALSE),"REVISAR")))</f>
        <v>1771.15</v>
      </c>
      <c r="AB145" s="696">
        <f t="shared" si="24"/>
        <v>1663046578.0750144</v>
      </c>
      <c r="AC145" s="12">
        <f t="shared" si="25"/>
        <v>3105.0160158234025</v>
      </c>
      <c r="AD145" s="12">
        <f t="shared" si="26"/>
        <v>3105.0160158234025</v>
      </c>
      <c r="AE145" s="12">
        <f t="shared" si="27"/>
        <v>3105.0160158234025</v>
      </c>
      <c r="AF145" s="12">
        <f t="shared" si="28"/>
        <v>3105.0160158234025</v>
      </c>
      <c r="AG145" s="638" t="str">
        <f t="shared" si="29"/>
        <v>CUMPLE</v>
      </c>
      <c r="AH145" s="638" t="str">
        <f t="shared" si="30"/>
        <v>CUMPLE</v>
      </c>
      <c r="AI145" s="638" t="str">
        <f t="shared" si="31"/>
        <v>CUMPLE</v>
      </c>
      <c r="AJ145" s="979"/>
      <c r="AK145" s="976"/>
      <c r="AL145" s="979"/>
      <c r="AM145" s="976"/>
      <c r="AN145" s="979"/>
      <c r="AO145" s="976"/>
      <c r="AP145" s="297"/>
      <c r="AQ145" s="300"/>
    </row>
    <row r="146" spans="1:43" s="417" customFormat="1" ht="129" thickBot="1">
      <c r="A146" s="983"/>
      <c r="B146" s="61" t="s">
        <v>720</v>
      </c>
      <c r="C146" s="178">
        <v>27</v>
      </c>
      <c r="D146" s="76" t="str">
        <f>+IFERROR(INDEX(DESEMPATE!$D$3:$D$80,MATCH('EXP ESPEC.'!B146,DESEMPATE!$C$3:$C$80,0)),"")</f>
        <v>GERENCIA INTERVENTORÍA Y CONSULTORÍA S.A.S. - GIC S.A.S.</v>
      </c>
      <c r="E146" s="365" t="s">
        <v>20</v>
      </c>
      <c r="F146" s="365" t="s">
        <v>20</v>
      </c>
      <c r="G146" s="365" t="s">
        <v>20</v>
      </c>
      <c r="H146" s="170" t="s">
        <v>966</v>
      </c>
      <c r="I146" s="170" t="s">
        <v>210</v>
      </c>
      <c r="J146" s="170" t="s">
        <v>967</v>
      </c>
      <c r="K146" s="476" t="s">
        <v>970</v>
      </c>
      <c r="L146" s="170" t="s">
        <v>921</v>
      </c>
      <c r="M146" s="748" t="s">
        <v>20</v>
      </c>
      <c r="N146" s="748" t="s">
        <v>192</v>
      </c>
      <c r="O146" s="748" t="s">
        <v>192</v>
      </c>
      <c r="P146" s="170" t="str">
        <f t="shared" si="22"/>
        <v>SI</v>
      </c>
      <c r="Q146" s="971"/>
      <c r="R146" s="75">
        <v>1</v>
      </c>
      <c r="S146" s="371">
        <v>39839</v>
      </c>
      <c r="T146" s="371">
        <v>40339</v>
      </c>
      <c r="U146" s="65">
        <f t="shared" si="32"/>
        <v>2010</v>
      </c>
      <c r="V146" s="66">
        <f>+IFERROR(INDEX(PARAMETROS!$B$53:$B$79,MATCH(U146,PARAMETROS!$A$53:$A$79,0)),"")</f>
        <v>515000</v>
      </c>
      <c r="W146" s="486">
        <v>864969.84</v>
      </c>
      <c r="X146" s="66" t="s">
        <v>213</v>
      </c>
      <c r="Y146" s="61">
        <f>IF(X146="","",IF(X146="COP","N/A",IF(X146="EUR",VLOOKUP(T146,'SH EURO'!$A$6:$B$6338,2,FALSE),"REVISAR")))</f>
        <v>1.1989000000000001</v>
      </c>
      <c r="Z146" s="68">
        <f t="shared" si="23"/>
        <v>1037012.3411760001</v>
      </c>
      <c r="AA146" s="69">
        <f>IF(X146="","",IF(X146="COP",1,IF(Y146&lt;&gt;"N/A",VLOOKUP(T146,'SH TRM'!$A$9:$B$8912,2,FALSE),"REVISAR")))</f>
        <v>1943.41</v>
      </c>
      <c r="AB146" s="697">
        <f t="shared" si="24"/>
        <v>2015340153.9648504</v>
      </c>
      <c r="AC146" s="70">
        <f t="shared" si="25"/>
        <v>3913.2818523589331</v>
      </c>
      <c r="AD146" s="70">
        <f t="shared" si="26"/>
        <v>3913.2818523589331</v>
      </c>
      <c r="AE146" s="70">
        <f t="shared" si="27"/>
        <v>3913.2818523589331</v>
      </c>
      <c r="AF146" s="70">
        <f t="shared" si="28"/>
        <v>3913.2818523589331</v>
      </c>
      <c r="AG146" s="748" t="str">
        <f t="shared" si="29"/>
        <v>CUMPLE</v>
      </c>
      <c r="AH146" s="748" t="str">
        <f t="shared" si="30"/>
        <v>CUMPLE</v>
      </c>
      <c r="AI146" s="748" t="str">
        <f t="shared" si="31"/>
        <v>CUMPLE</v>
      </c>
      <c r="AJ146" s="980"/>
      <c r="AK146" s="977"/>
      <c r="AL146" s="980"/>
      <c r="AM146" s="977"/>
      <c r="AN146" s="980"/>
      <c r="AO146" s="977"/>
      <c r="AP146" s="296"/>
      <c r="AQ146" s="416"/>
    </row>
    <row r="147" spans="1:43" s="280" customFormat="1" ht="47.25">
      <c r="A147" s="981" t="s">
        <v>59</v>
      </c>
      <c r="B147" s="40" t="s">
        <v>723</v>
      </c>
      <c r="C147" s="787">
        <v>3</v>
      </c>
      <c r="D147" s="561" t="str">
        <f>+IFERROR(INDEX(DESEMPATE!$D$3:$D$80,MATCH('EXP ESPEC.'!B147,DESEMPATE!$C$3:$C$80,0)),"")</f>
        <v>INYPSA INFORMES Y PROYECTOS COLOMBIA S.A.S.</v>
      </c>
      <c r="E147" s="366" t="s">
        <v>20</v>
      </c>
      <c r="F147" s="366" t="s">
        <v>20</v>
      </c>
      <c r="G147" s="366" t="s">
        <v>20</v>
      </c>
      <c r="H147" s="173" t="s">
        <v>973</v>
      </c>
      <c r="I147" s="173" t="s">
        <v>210</v>
      </c>
      <c r="J147" s="173" t="s">
        <v>967</v>
      </c>
      <c r="K147" s="472" t="s">
        <v>1017</v>
      </c>
      <c r="L147" s="173" t="s">
        <v>20</v>
      </c>
      <c r="M147" s="749" t="s">
        <v>20</v>
      </c>
      <c r="N147" s="749" t="s">
        <v>20</v>
      </c>
      <c r="O147" s="749" t="s">
        <v>192</v>
      </c>
      <c r="P147" s="585" t="str">
        <f t="shared" si="22"/>
        <v>SI</v>
      </c>
      <c r="Q147" s="969" t="s">
        <v>192</v>
      </c>
      <c r="R147" s="564">
        <v>1</v>
      </c>
      <c r="S147" s="372">
        <v>34151</v>
      </c>
      <c r="T147" s="372">
        <v>34393</v>
      </c>
      <c r="U147" s="73">
        <f t="shared" si="32"/>
        <v>1994</v>
      </c>
      <c r="V147" s="503">
        <f>+IFERROR(INDEX(PARAMETROS!$B$53:$B$79,MATCH(U147,PARAMETROS!$A$53:$A$79,0)),"")</f>
        <v>98700</v>
      </c>
      <c r="W147" s="565">
        <v>4975000</v>
      </c>
      <c r="X147" s="43" t="s">
        <v>1007</v>
      </c>
      <c r="Y147" s="40">
        <v>7.1599999999999997E-3</v>
      </c>
      <c r="Z147" s="45">
        <f t="shared" si="23"/>
        <v>35621</v>
      </c>
      <c r="AA147" s="46">
        <f>IF(X147="","",IF(X147="COP",1,IF(Y147&lt;&gt;"N/A",VLOOKUP(T147,'SH TRM'!$A$9:$B$8912,2,FALSE),"REVISAR")))</f>
        <v>819.7</v>
      </c>
      <c r="AB147" s="698">
        <f t="shared" si="24"/>
        <v>29198533.700000003</v>
      </c>
      <c r="AC147" s="47">
        <f t="shared" si="25"/>
        <v>295.83114184397164</v>
      </c>
      <c r="AD147" s="47">
        <f t="shared" si="26"/>
        <v>295.83114184397164</v>
      </c>
      <c r="AE147" s="47">
        <f t="shared" si="27"/>
        <v>295.83114184397164</v>
      </c>
      <c r="AF147" s="47">
        <f t="shared" si="28"/>
        <v>295.83114184397164</v>
      </c>
      <c r="AG147" s="749" t="str">
        <f t="shared" si="29"/>
        <v>CUMPLE</v>
      </c>
      <c r="AH147" s="749" t="str">
        <f t="shared" si="30"/>
        <v>CUMPLE</v>
      </c>
      <c r="AI147" s="749" t="str">
        <f t="shared" si="31"/>
        <v>CUMPLE</v>
      </c>
      <c r="AJ147" s="975" t="str">
        <f>IF(AND(COUNTIF(M147:M150,"SI")&gt;=1,COUNTIF(N147:N150,"SI")&gt;=1,COUNTIF(O147:O150,"SI")&gt;=1,COUNTIF(Q147:Q150,"SI")&lt;=1),"SI","NO")</f>
        <v>SI</v>
      </c>
      <c r="AK147" s="975">
        <f>IF(AND(COUNTIF(AG147:AG150,"CUMPLE")=4,AJ147="SI"),900,(IF(AND(COUNTIF(AG147:AG150,"CUMPLE")=3,AJ147="SI"),800,IF(AND(COUNTIF(AG147:AG150,"CUMPLE")=2,AJ147="SI"),700,0))))</f>
        <v>900</v>
      </c>
      <c r="AL147" s="975" t="str">
        <f>IF(AND(COUNTIF(M147:M150,"SI")&gt;=1,COUNTIF(N147:N150,"SI")&gt;=1,COUNTIF(O147:O150,"SI")&gt;=1,COUNTIF(Q147:Q150,"SI")&lt;=1),"SI","NO")</f>
        <v>SI</v>
      </c>
      <c r="AM147" s="975">
        <f>IF(AND(COUNTIF(AH147:AH150,"CUMPLE")=4,AL147="SI"),900,(IF(AND(COUNTIF(AH147:AH150,"CUMPLE")=3,AL147="SI"),800,IF(AND(COUNTIF(AH147:AH150,"CUMPLE")=2,AL147="SI"),700,0))))</f>
        <v>900</v>
      </c>
      <c r="AN147" s="975" t="str">
        <f>IF(AND(COUNTIF(M147:M150,"SI")&gt;=1,COUNTIF(N147:N150,"SI")&gt;=1,COUNTIF(O147:O150,"SI")&gt;=1,COUNTIF(Q147:Q150,"SI")&lt;=1),"SI","NO")</f>
        <v>SI</v>
      </c>
      <c r="AO147" s="975">
        <f>IF(AND(COUNTIF(AI147:AI150,"CUMPLE")=4,AN147="SI"),900,(IF(AND(COUNTIF(AI147:AI150,"CUMPLE")=3,AN147="SI"),800,IF(AND(COUNTIF(AI147:AI150,"CUMPLE")=2,AN147="SI"),700,0))))</f>
        <v>900</v>
      </c>
      <c r="AP147" s="566"/>
      <c r="AQ147" s="300"/>
    </row>
    <row r="148" spans="1:43" s="280" customFormat="1" ht="47.25">
      <c r="A148" s="982"/>
      <c r="B148" s="13" t="s">
        <v>723</v>
      </c>
      <c r="C148" s="176">
        <v>6</v>
      </c>
      <c r="D148" s="14" t="str">
        <f>+IFERROR(INDEX(DESEMPATE!$D$3:$D$80,MATCH('EXP ESPEC.'!B148,DESEMPATE!$C$3:$C$80,0)),"")</f>
        <v>INYPSA INFORMES Y PROYECTOS COLOMBIA S.A.S.</v>
      </c>
      <c r="E148" s="364" t="s">
        <v>20</v>
      </c>
      <c r="F148" s="364" t="s">
        <v>20</v>
      </c>
      <c r="G148" s="364" t="s">
        <v>20</v>
      </c>
      <c r="H148" s="24" t="s">
        <v>223</v>
      </c>
      <c r="I148" s="24" t="s">
        <v>210</v>
      </c>
      <c r="J148" s="24" t="s">
        <v>971</v>
      </c>
      <c r="K148" s="473" t="s">
        <v>972</v>
      </c>
      <c r="L148" s="24" t="s">
        <v>20</v>
      </c>
      <c r="M148" s="747" t="s">
        <v>20</v>
      </c>
      <c r="N148" s="747" t="s">
        <v>192</v>
      </c>
      <c r="O148" s="747" t="s">
        <v>192</v>
      </c>
      <c r="P148" s="24" t="str">
        <f t="shared" si="22"/>
        <v>SI</v>
      </c>
      <c r="Q148" s="970"/>
      <c r="R148" s="25">
        <v>1</v>
      </c>
      <c r="S148" s="328">
        <v>38096</v>
      </c>
      <c r="T148" s="328">
        <v>39325</v>
      </c>
      <c r="U148" s="19">
        <f t="shared" si="32"/>
        <v>2007</v>
      </c>
      <c r="V148" s="20">
        <f>+IFERROR(INDEX(PARAMETROS!$B$53:$B$79,MATCH(U148,PARAMETROS!$A$53:$A$79,0)),"")</f>
        <v>433700</v>
      </c>
      <c r="W148" s="485">
        <v>1579261.69</v>
      </c>
      <c r="X148" s="20" t="s">
        <v>213</v>
      </c>
      <c r="Y148" s="13">
        <f>IF(X148="","",IF(X148="COP","N/A",IF(X148="EUR",VLOOKUP(T148,'SH EURO'!$A$6:$B$6338,2,FALSE),"REVISAR")))</f>
        <v>1.3645</v>
      </c>
      <c r="Z148" s="22">
        <f t="shared" si="23"/>
        <v>2154902.5760050002</v>
      </c>
      <c r="AA148" s="23">
        <f>IF(X148="","",IF(X148="COP",1,IF(Y148&lt;&gt;"N/A",VLOOKUP(T148,'SH TRM'!$A$9:$B$8912,2,FALSE),"REVISAR")))</f>
        <v>2173.17</v>
      </c>
      <c r="AB148" s="696">
        <f t="shared" si="24"/>
        <v>4682969631.0967865</v>
      </c>
      <c r="AC148" s="12">
        <f t="shared" si="25"/>
        <v>10797.716465521758</v>
      </c>
      <c r="AD148" s="12">
        <f t="shared" si="26"/>
        <v>10797.716465521758</v>
      </c>
      <c r="AE148" s="12">
        <f t="shared" si="27"/>
        <v>10797.716465521758</v>
      </c>
      <c r="AF148" s="12">
        <f t="shared" si="28"/>
        <v>10797.716465521758</v>
      </c>
      <c r="AG148" s="638" t="str">
        <f t="shared" si="29"/>
        <v>CUMPLE</v>
      </c>
      <c r="AH148" s="638" t="str">
        <f t="shared" si="30"/>
        <v>CUMPLE</v>
      </c>
      <c r="AI148" s="638" t="str">
        <f t="shared" si="31"/>
        <v>CUMPLE</v>
      </c>
      <c r="AJ148" s="976"/>
      <c r="AK148" s="976"/>
      <c r="AL148" s="976"/>
      <c r="AM148" s="976"/>
      <c r="AN148" s="976"/>
      <c r="AO148" s="976"/>
      <c r="AP148" s="297"/>
      <c r="AQ148" s="300"/>
    </row>
    <row r="149" spans="1:43" s="280" customFormat="1" ht="72">
      <c r="A149" s="982"/>
      <c r="B149" s="13" t="s">
        <v>723</v>
      </c>
      <c r="C149" s="176">
        <v>10</v>
      </c>
      <c r="D149" s="14" t="str">
        <f>+IFERROR(INDEX(DESEMPATE!$D$3:$D$80,MATCH('EXP ESPEC.'!B149,DESEMPATE!$C$3:$C$80,0)),"")</f>
        <v>INYPSA INFORMES Y PROYECTOS COLOMBIA S.A.S.</v>
      </c>
      <c r="E149" s="364" t="s">
        <v>20</v>
      </c>
      <c r="F149" s="364" t="s">
        <v>20</v>
      </c>
      <c r="G149" s="364" t="s">
        <v>20</v>
      </c>
      <c r="H149" s="24" t="s">
        <v>963</v>
      </c>
      <c r="I149" s="24" t="s">
        <v>201</v>
      </c>
      <c r="J149" s="24" t="s">
        <v>975</v>
      </c>
      <c r="K149" s="473" t="s">
        <v>976</v>
      </c>
      <c r="L149" s="24" t="s">
        <v>20</v>
      </c>
      <c r="M149" s="747" t="s">
        <v>20</v>
      </c>
      <c r="N149" s="747" t="s">
        <v>192</v>
      </c>
      <c r="O149" s="747" t="s">
        <v>20</v>
      </c>
      <c r="P149" s="24" t="str">
        <f t="shared" si="22"/>
        <v>SI</v>
      </c>
      <c r="Q149" s="970"/>
      <c r="R149" s="25">
        <v>0.35</v>
      </c>
      <c r="S149" s="328">
        <v>41075</v>
      </c>
      <c r="T149" s="328">
        <v>42501</v>
      </c>
      <c r="U149" s="19">
        <f t="shared" si="32"/>
        <v>2016</v>
      </c>
      <c r="V149" s="20">
        <f>+IFERROR(INDEX(PARAMETROS!$B$53:$B$79,MATCH(U149,PARAMETROS!$A$53:$A$79,0)),"")</f>
        <v>689455</v>
      </c>
      <c r="W149" s="485">
        <v>7802498085</v>
      </c>
      <c r="X149" s="20" t="s">
        <v>204</v>
      </c>
      <c r="Y149" s="13" t="str">
        <f>IF(X149="","",IF(X149="COP","N/A",IF(X149="EUR",VLOOKUP(T149,'SH EURO'!$A$6:$B$6338,2,FALSE),"REVISAR")))</f>
        <v>N/A</v>
      </c>
      <c r="Z149" s="22" t="str">
        <f t="shared" ref="Z149:Z162" si="33">IF(W149="","",IF(Y149="N/A","N/A",W149*Y149))</f>
        <v>N/A</v>
      </c>
      <c r="AA149" s="23">
        <f>IF(X149="","",IF(X149="COP",1,IF(Y149&lt;&gt;"N/A",VLOOKUP(T149,'SH TRM'!$A$9:$B$8912,2,FALSE),"REVISAR")))</f>
        <v>1</v>
      </c>
      <c r="AB149" s="696">
        <f t="shared" ref="AB149:AB162" si="34">IF(AA149&lt;&gt;"",IF(X149&lt;&gt;"COP",Z149*AA149,W149),"")</f>
        <v>7802498085</v>
      </c>
      <c r="AC149" s="12">
        <f t="shared" ref="AC149:AC162" si="35">+IFERROR(AB149/V149,"")</f>
        <v>11316.906955493832</v>
      </c>
      <c r="AD149" s="12">
        <f t="shared" ref="AD149:AD162" si="36">IF(OR(L149="",L149="NO"),"",IF(E149="SI",IFERROR(AC149*R149,""),""))</f>
        <v>3960.9174344228409</v>
      </c>
      <c r="AE149" s="12">
        <f t="shared" ref="AE149:AE162" si="37">IF(OR(L149="",L149="NO"),"",IF(F149="SI",IFERROR(AC149*R149,""),""))</f>
        <v>3960.9174344228409</v>
      </c>
      <c r="AF149" s="12">
        <f t="shared" ref="AF149:AF162" si="38">IF(OR(L149="",L149="NO"),"",IF(G149="SI",IFERROR(AC149*R149,""),""))</f>
        <v>3960.9174344228409</v>
      </c>
      <c r="AG149" s="638" t="str">
        <f t="shared" ref="AG149:AG162" si="39">+IF(AD149="","",IF(AD149&gt;=CM005EEM1,"CUMPLE","NO CUMPLE"))</f>
        <v>CUMPLE</v>
      </c>
      <c r="AH149" s="638" t="str">
        <f t="shared" ref="AH149:AH162" si="40">+IF(AE149="","",IF(AE149&gt;=CM005EEM2,"CUMPLE","NO CUMPLE"))</f>
        <v>CUMPLE</v>
      </c>
      <c r="AI149" s="638" t="str">
        <f t="shared" ref="AI149:AI162" si="41">+IF(AF149="","",IF(AF149&gt;=CM005EEM3,"CUMPLE","NO CUMPLE"))</f>
        <v>CUMPLE</v>
      </c>
      <c r="AJ149" s="976"/>
      <c r="AK149" s="976"/>
      <c r="AL149" s="976"/>
      <c r="AM149" s="976"/>
      <c r="AN149" s="976"/>
      <c r="AO149" s="976"/>
      <c r="AP149" s="297"/>
      <c r="AQ149" s="300"/>
    </row>
    <row r="150" spans="1:43" s="417" customFormat="1" ht="72" thickBot="1">
      <c r="A150" s="983"/>
      <c r="B150" s="61" t="s">
        <v>725</v>
      </c>
      <c r="C150" s="178">
        <v>367</v>
      </c>
      <c r="D150" s="76" t="str">
        <f>+IFERROR(INDEX(DESEMPATE!$D$3:$D$80,MATCH('EXP ESPEC.'!B150,DESEMPATE!$C$3:$C$80,0)),"")</f>
        <v>D&amp;B INGENIEROS CIVILES S.A.S.</v>
      </c>
      <c r="E150" s="365" t="s">
        <v>20</v>
      </c>
      <c r="F150" s="365" t="s">
        <v>20</v>
      </c>
      <c r="G150" s="365" t="s">
        <v>20</v>
      </c>
      <c r="H150" s="170" t="s">
        <v>977</v>
      </c>
      <c r="I150" s="170" t="s">
        <v>978</v>
      </c>
      <c r="J150" s="170" t="s">
        <v>979</v>
      </c>
      <c r="K150" s="476" t="s">
        <v>1018</v>
      </c>
      <c r="L150" s="170" t="s">
        <v>20</v>
      </c>
      <c r="M150" s="748" t="s">
        <v>20</v>
      </c>
      <c r="N150" s="748" t="s">
        <v>192</v>
      </c>
      <c r="O150" s="748" t="s">
        <v>192</v>
      </c>
      <c r="P150" s="170" t="str">
        <f t="shared" si="22"/>
        <v>SI</v>
      </c>
      <c r="Q150" s="971"/>
      <c r="R150" s="75">
        <v>1</v>
      </c>
      <c r="S150" s="371">
        <v>39884</v>
      </c>
      <c r="T150" s="371">
        <v>41942</v>
      </c>
      <c r="U150" s="65">
        <f t="shared" si="32"/>
        <v>2014</v>
      </c>
      <c r="V150" s="66">
        <f>+IFERROR(INDEX(PARAMETROS!$B$53:$B$79,MATCH(U150,PARAMETROS!$A$53:$A$79,0)),"")</f>
        <v>616000</v>
      </c>
      <c r="W150" s="486">
        <v>28503500000</v>
      </c>
      <c r="X150" s="66" t="s">
        <v>1008</v>
      </c>
      <c r="Y150" s="61">
        <v>2.1000000000000001E-4</v>
      </c>
      <c r="Z150" s="68">
        <f t="shared" si="33"/>
        <v>5985735</v>
      </c>
      <c r="AA150" s="69">
        <f>IF(X150="","",IF(X150="COP",1,IF(Y150&lt;&gt;"N/A",VLOOKUP(T150,'SH TRM'!$A$9:$B$8912,2,FALSE),"REVISAR")))</f>
        <v>2044.55</v>
      </c>
      <c r="AB150" s="697">
        <f t="shared" si="34"/>
        <v>12238134494.25</v>
      </c>
      <c r="AC150" s="70">
        <f t="shared" si="35"/>
        <v>19867.101451704544</v>
      </c>
      <c r="AD150" s="70">
        <f t="shared" si="36"/>
        <v>19867.101451704544</v>
      </c>
      <c r="AE150" s="70">
        <f t="shared" si="37"/>
        <v>19867.101451704544</v>
      </c>
      <c r="AF150" s="70">
        <f t="shared" si="38"/>
        <v>19867.101451704544</v>
      </c>
      <c r="AG150" s="748" t="str">
        <f t="shared" si="39"/>
        <v>CUMPLE</v>
      </c>
      <c r="AH150" s="748" t="str">
        <f t="shared" si="40"/>
        <v>CUMPLE</v>
      </c>
      <c r="AI150" s="748" t="str">
        <f t="shared" si="41"/>
        <v>CUMPLE</v>
      </c>
      <c r="AJ150" s="977"/>
      <c r="AK150" s="977"/>
      <c r="AL150" s="977"/>
      <c r="AM150" s="977"/>
      <c r="AN150" s="977"/>
      <c r="AO150" s="977"/>
      <c r="AP150" s="296"/>
      <c r="AQ150" s="416"/>
    </row>
    <row r="151" spans="1:43" s="280" customFormat="1" ht="42.75">
      <c r="A151" s="981" t="s">
        <v>60</v>
      </c>
      <c r="B151" s="40" t="s">
        <v>730</v>
      </c>
      <c r="C151" s="787">
        <v>152</v>
      </c>
      <c r="D151" s="561" t="str">
        <f>+IFERROR(INDEX(DESEMPATE!$D$3:$D$80,MATCH('EXP ESPEC.'!B151,DESEMPATE!$C$3:$C$80,0)),"")</f>
        <v>INPROTEKTO LIMITADA</v>
      </c>
      <c r="E151" s="366" t="s">
        <v>20</v>
      </c>
      <c r="F151" s="366" t="s">
        <v>20</v>
      </c>
      <c r="G151" s="366" t="s">
        <v>20</v>
      </c>
      <c r="H151" s="173" t="s">
        <v>988</v>
      </c>
      <c r="I151" s="173" t="s">
        <v>201</v>
      </c>
      <c r="J151" s="173" t="s">
        <v>1019</v>
      </c>
      <c r="K151" s="472" t="s">
        <v>1020</v>
      </c>
      <c r="L151" s="803" t="s">
        <v>192</v>
      </c>
      <c r="M151" s="749" t="s">
        <v>20</v>
      </c>
      <c r="N151" s="749" t="s">
        <v>192</v>
      </c>
      <c r="O151" s="749" t="s">
        <v>192</v>
      </c>
      <c r="P151" s="585" t="str">
        <f t="shared" si="22"/>
        <v>SI</v>
      </c>
      <c r="Q151" s="969" t="s">
        <v>192</v>
      </c>
      <c r="R151" s="564">
        <v>0.6</v>
      </c>
      <c r="S151" s="372">
        <v>41016</v>
      </c>
      <c r="T151" s="372">
        <v>41260</v>
      </c>
      <c r="U151" s="73">
        <f t="shared" si="32"/>
        <v>2012</v>
      </c>
      <c r="V151" s="503">
        <f>+IFERROR(INDEX(PARAMETROS!$B$53:$B$79,MATCH(U151,PARAMETROS!$A$53:$A$79,0)),"")</f>
        <v>566700</v>
      </c>
      <c r="W151" s="565">
        <f>318077490+50892399</f>
        <v>368969889</v>
      </c>
      <c r="X151" s="43" t="s">
        <v>204</v>
      </c>
      <c r="Y151" s="40" t="str">
        <f>IF(X151="","",IF(X151="COP","N/A",IF(X151="EUR",VLOOKUP(T151,'SH EURO'!$A$6:$B$6338,2,FALSE),"REVISAR")))</f>
        <v>N/A</v>
      </c>
      <c r="Z151" s="45" t="str">
        <f t="shared" si="33"/>
        <v>N/A</v>
      </c>
      <c r="AA151" s="46">
        <f>IF(X151="","",IF(X151="COP",1,IF(Y151&lt;&gt;"N/A",VLOOKUP(T151,'SH TRM'!$A$9:$B$8912,2,FALSE),"REVISAR")))</f>
        <v>1</v>
      </c>
      <c r="AB151" s="698">
        <f t="shared" si="34"/>
        <v>368969889</v>
      </c>
      <c r="AC151" s="47">
        <f t="shared" si="35"/>
        <v>651.08503440974062</v>
      </c>
      <c r="AD151" s="47" t="str">
        <f t="shared" si="36"/>
        <v/>
      </c>
      <c r="AE151" s="47" t="str">
        <f t="shared" si="37"/>
        <v/>
      </c>
      <c r="AF151" s="47" t="str">
        <f t="shared" si="38"/>
        <v/>
      </c>
      <c r="AG151" s="749" t="str">
        <f t="shared" si="39"/>
        <v/>
      </c>
      <c r="AH151" s="749" t="str">
        <f t="shared" si="40"/>
        <v/>
      </c>
      <c r="AI151" s="749" t="str">
        <f t="shared" si="41"/>
        <v/>
      </c>
      <c r="AJ151" s="978" t="str">
        <f>IF(AND(COUNTIF(M151:M154,"SI")&gt;=1,COUNTIF(N151:N154,"SI")&gt;=1,COUNTIF(O151:O154,"SI")&gt;=1,COUNTIF(Q151:Q154,"SI")&lt;=1),"SI","NO")</f>
        <v>NO</v>
      </c>
      <c r="AK151" s="975">
        <f>IF(AND(COUNTIF(AG151:AG154,"CUMPLE")=4,AJ151="SI"),900,(IF(AND(COUNTIF(AG151:AG154,"CUMPLE")=3,AJ151="SI"),800,IF(AND(COUNTIF(AG151:AG154,"CUMPLE")=2,AJ151="SI"),700,0))))</f>
        <v>0</v>
      </c>
      <c r="AL151" s="978" t="str">
        <f>IF(AND(COUNTIF(M151:M154,"SI")&gt;=1,COUNTIF(N151:N154,"SI")&gt;=1,COUNTIF(O151:O154,"SI")&gt;=1,COUNTIF(Q151:Q154,"SI")&lt;=1),"SI","NO")</f>
        <v>NO</v>
      </c>
      <c r="AM151" s="975">
        <f>IF(AND(COUNTIF(AH151:AH154,"CUMPLE")=4,AL151="SI"),900,(IF(AND(COUNTIF(AH151:AH154,"CUMPLE")=3,AL151="SI"),800,IF(AND(COUNTIF(AH151:AH154,"CUMPLE")=2,AL151="SI"),700,0))))</f>
        <v>0</v>
      </c>
      <c r="AN151" s="978" t="str">
        <f>IF(AND(COUNTIF(M151:M154,"SI")&gt;=1,COUNTIF(N151:N154,"SI")&gt;=1,COUNTIF(O151:O154,"SI")&gt;=1,COUNTIF(Q151:Q154,"SI")&lt;=1),"SI","NO")</f>
        <v>NO</v>
      </c>
      <c r="AO151" s="975">
        <f>IF(AND(COUNTIF(AI151:AI154,"CUMPLE")=4,AN151="SI"),900,(IF(AND(COUNTIF(AI151:AI154,"CUMPLE")=3,AN151="SI"),800,IF(AND(COUNTIF(AI151:AI154,"CUMPLE")=2,AN151="SI"),700,0))))</f>
        <v>0</v>
      </c>
      <c r="AP151" s="788" t="s">
        <v>1028</v>
      </c>
      <c r="AQ151" s="300"/>
    </row>
    <row r="152" spans="1:43" s="280" customFormat="1" ht="57">
      <c r="A152" s="982"/>
      <c r="B152" s="13" t="s">
        <v>728</v>
      </c>
      <c r="C152" s="176">
        <v>159</v>
      </c>
      <c r="D152" s="14" t="str">
        <f>+IFERROR(INDEX(DESEMPATE!$D$3:$D$80,MATCH('EXP ESPEC.'!B152,DESEMPATE!$C$3:$C$80,0)),"")</f>
        <v>HACE INGENIEROS S.A.S.</v>
      </c>
      <c r="E152" s="364" t="s">
        <v>20</v>
      </c>
      <c r="F152" s="364" t="s">
        <v>20</v>
      </c>
      <c r="G152" s="364" t="s">
        <v>20</v>
      </c>
      <c r="H152" s="24" t="s">
        <v>548</v>
      </c>
      <c r="I152" s="24" t="s">
        <v>201</v>
      </c>
      <c r="J152" s="24" t="s">
        <v>1021</v>
      </c>
      <c r="K152" s="473" t="s">
        <v>1022</v>
      </c>
      <c r="L152" s="24" t="s">
        <v>20</v>
      </c>
      <c r="M152" s="747" t="s">
        <v>20</v>
      </c>
      <c r="N152" s="747" t="s">
        <v>192</v>
      </c>
      <c r="O152" s="747" t="s">
        <v>20</v>
      </c>
      <c r="P152" s="24" t="str">
        <f t="shared" ref="P152:P162" si="42">IF(S152&gt;DATE(1990,1,1),"SI","NO")</f>
        <v>SI</v>
      </c>
      <c r="Q152" s="970"/>
      <c r="R152" s="785">
        <v>0.125</v>
      </c>
      <c r="S152" s="328">
        <v>38374</v>
      </c>
      <c r="T152" s="328">
        <v>39512</v>
      </c>
      <c r="U152" s="19">
        <f t="shared" si="32"/>
        <v>2008</v>
      </c>
      <c r="V152" s="20">
        <f>+IFERROR(INDEX(PARAMETROS!$B$53:$B$79,MATCH(U152,PARAMETROS!$A$53:$A$79,0)),"")</f>
        <v>461500</v>
      </c>
      <c r="W152" s="485">
        <v>4584728442</v>
      </c>
      <c r="X152" s="20" t="s">
        <v>204</v>
      </c>
      <c r="Y152" s="13" t="str">
        <f>IF(X152="","",IF(X152="COP","N/A",IF(X152="EUR",VLOOKUP(T152,'SH EURO'!$A$6:$B$6338,2,FALSE),"REVISAR")))</f>
        <v>N/A</v>
      </c>
      <c r="Z152" s="22" t="str">
        <f t="shared" si="33"/>
        <v>N/A</v>
      </c>
      <c r="AA152" s="23">
        <f>IF(X152="","",IF(X152="COP",1,IF(Y152&lt;&gt;"N/A",VLOOKUP(T152,'SH TRM'!$A$9:$B$8912,2,FALSE),"REVISAR")))</f>
        <v>1</v>
      </c>
      <c r="AB152" s="696">
        <f t="shared" si="34"/>
        <v>4584728442</v>
      </c>
      <c r="AC152" s="12">
        <f t="shared" si="35"/>
        <v>9934.4061581798487</v>
      </c>
      <c r="AD152" s="12">
        <f t="shared" si="36"/>
        <v>1241.8007697724811</v>
      </c>
      <c r="AE152" s="12">
        <f t="shared" si="37"/>
        <v>1241.8007697724811</v>
      </c>
      <c r="AF152" s="12">
        <f t="shared" si="38"/>
        <v>1241.8007697724811</v>
      </c>
      <c r="AG152" s="638" t="str">
        <f t="shared" si="39"/>
        <v>CUMPLE</v>
      </c>
      <c r="AH152" s="638" t="str">
        <f t="shared" si="40"/>
        <v>CUMPLE</v>
      </c>
      <c r="AI152" s="638" t="str">
        <f t="shared" si="41"/>
        <v>CUMPLE</v>
      </c>
      <c r="AJ152" s="979"/>
      <c r="AK152" s="976"/>
      <c r="AL152" s="979"/>
      <c r="AM152" s="976"/>
      <c r="AN152" s="979"/>
      <c r="AO152" s="976"/>
      <c r="AP152" s="297"/>
      <c r="AQ152" s="300"/>
    </row>
    <row r="153" spans="1:43" s="280" customFormat="1" ht="28.5">
      <c r="A153" s="982"/>
      <c r="B153" s="13" t="s">
        <v>728</v>
      </c>
      <c r="C153" s="176">
        <v>165</v>
      </c>
      <c r="D153" s="14" t="str">
        <f>+IFERROR(INDEX(DESEMPATE!$D$3:$D$80,MATCH('EXP ESPEC.'!B153,DESEMPATE!$C$3:$C$80,0)),"")</f>
        <v>HACE INGENIEROS S.A.S.</v>
      </c>
      <c r="E153" s="364" t="s">
        <v>20</v>
      </c>
      <c r="F153" s="364" t="s">
        <v>20</v>
      </c>
      <c r="G153" s="364" t="s">
        <v>20</v>
      </c>
      <c r="H153" s="24" t="s">
        <v>983</v>
      </c>
      <c r="I153" s="24" t="s">
        <v>201</v>
      </c>
      <c r="J153" s="24" t="s">
        <v>984</v>
      </c>
      <c r="K153" s="473" t="s">
        <v>985</v>
      </c>
      <c r="L153" s="24" t="s">
        <v>20</v>
      </c>
      <c r="M153" s="747" t="s">
        <v>20</v>
      </c>
      <c r="N153" s="747" t="s">
        <v>192</v>
      </c>
      <c r="O153" s="747" t="s">
        <v>192</v>
      </c>
      <c r="P153" s="24" t="str">
        <f t="shared" si="42"/>
        <v>SI</v>
      </c>
      <c r="Q153" s="970"/>
      <c r="R153" s="25">
        <v>0.6</v>
      </c>
      <c r="S153" s="328">
        <v>38906</v>
      </c>
      <c r="T153" s="328">
        <v>39424</v>
      </c>
      <c r="U153" s="19">
        <f t="shared" si="32"/>
        <v>2007</v>
      </c>
      <c r="V153" s="20">
        <f>+IFERROR(INDEX(PARAMETROS!$B$53:$B$79,MATCH(U153,PARAMETROS!$A$53:$A$79,0)),"")</f>
        <v>433700</v>
      </c>
      <c r="W153" s="485">
        <v>565689467.89999998</v>
      </c>
      <c r="X153" s="20" t="s">
        <v>204</v>
      </c>
      <c r="Y153" s="13" t="str">
        <f>IF(X153="","",IF(X153="COP","N/A",IF(X153="EUR",VLOOKUP(T153,'SH EURO'!$A$6:$B$6338,2,FALSE),"REVISAR")))</f>
        <v>N/A</v>
      </c>
      <c r="Z153" s="22" t="str">
        <f t="shared" si="33"/>
        <v>N/A</v>
      </c>
      <c r="AA153" s="23">
        <f>IF(X153="","",IF(X153="COP",1,IF(Y153&lt;&gt;"N/A",VLOOKUP(T153,'SH TRM'!$A$9:$B$8912,2,FALSE),"REVISAR")))</f>
        <v>1</v>
      </c>
      <c r="AB153" s="696">
        <f t="shared" si="34"/>
        <v>565689467.89999998</v>
      </c>
      <c r="AC153" s="12">
        <f t="shared" si="35"/>
        <v>1304.3335667512104</v>
      </c>
      <c r="AD153" s="12">
        <f t="shared" si="36"/>
        <v>782.60014005072617</v>
      </c>
      <c r="AE153" s="12">
        <f t="shared" si="37"/>
        <v>782.60014005072617</v>
      </c>
      <c r="AF153" s="12">
        <f t="shared" si="38"/>
        <v>782.60014005072617</v>
      </c>
      <c r="AG153" s="638" t="str">
        <f t="shared" si="39"/>
        <v>CUMPLE</v>
      </c>
      <c r="AH153" s="638" t="str">
        <f t="shared" si="40"/>
        <v>CUMPLE</v>
      </c>
      <c r="AI153" s="638" t="str">
        <f t="shared" si="41"/>
        <v>CUMPLE</v>
      </c>
      <c r="AJ153" s="979"/>
      <c r="AK153" s="976"/>
      <c r="AL153" s="979"/>
      <c r="AM153" s="976"/>
      <c r="AN153" s="979"/>
      <c r="AO153" s="976"/>
      <c r="AP153" s="297"/>
      <c r="AQ153" s="300"/>
    </row>
    <row r="154" spans="1:43" s="417" customFormat="1" ht="32.25" thickBot="1">
      <c r="A154" s="983"/>
      <c r="B154" s="61" t="s">
        <v>732</v>
      </c>
      <c r="C154" s="178">
        <v>165</v>
      </c>
      <c r="D154" s="76" t="str">
        <f>+IFERROR(INDEX(DESEMPATE!$D$3:$D$80,MATCH('EXP ESPEC.'!B154,DESEMPATE!$C$3:$C$80,0)),"")</f>
        <v>ENRIQUE H PRIETO ACEVEDO</v>
      </c>
      <c r="E154" s="365" t="s">
        <v>20</v>
      </c>
      <c r="F154" s="365" t="s">
        <v>20</v>
      </c>
      <c r="G154" s="365" t="s">
        <v>20</v>
      </c>
      <c r="H154" s="170" t="s">
        <v>983</v>
      </c>
      <c r="I154" s="170" t="s">
        <v>201</v>
      </c>
      <c r="J154" s="170" t="s">
        <v>984</v>
      </c>
      <c r="K154" s="476" t="s">
        <v>985</v>
      </c>
      <c r="L154" s="170" t="s">
        <v>20</v>
      </c>
      <c r="M154" s="748" t="s">
        <v>20</v>
      </c>
      <c r="N154" s="748" t="s">
        <v>192</v>
      </c>
      <c r="O154" s="748" t="s">
        <v>192</v>
      </c>
      <c r="P154" s="170" t="str">
        <f t="shared" si="42"/>
        <v>SI</v>
      </c>
      <c r="Q154" s="971"/>
      <c r="R154" s="75">
        <v>0.4</v>
      </c>
      <c r="S154" s="371">
        <v>38906</v>
      </c>
      <c r="T154" s="371">
        <v>39424</v>
      </c>
      <c r="U154" s="65">
        <f t="shared" si="32"/>
        <v>2007</v>
      </c>
      <c r="V154" s="66">
        <f>+IFERROR(INDEX(PARAMETROS!$B$53:$B$79,MATCH(U154,PARAMETROS!$A$53:$A$79,0)),"")</f>
        <v>433700</v>
      </c>
      <c r="W154" s="486">
        <v>565689467.89999998</v>
      </c>
      <c r="X154" s="66" t="s">
        <v>204</v>
      </c>
      <c r="Y154" s="61" t="str">
        <f>IF(X154="","",IF(X154="COP","N/A",IF(X154="EUR",VLOOKUP(T154,'SH EURO'!$A$6:$B$6338,2,FALSE),"REVISAR")))</f>
        <v>N/A</v>
      </c>
      <c r="Z154" s="68" t="str">
        <f t="shared" si="33"/>
        <v>N/A</v>
      </c>
      <c r="AA154" s="69">
        <f>IF(X154="","",IF(X154="COP",1,IF(Y154&lt;&gt;"N/A",VLOOKUP(T154,'SH TRM'!$A$9:$B$8912,2,FALSE),"REVISAR")))</f>
        <v>1</v>
      </c>
      <c r="AB154" s="697">
        <f t="shared" si="34"/>
        <v>565689467.89999998</v>
      </c>
      <c r="AC154" s="70">
        <f t="shared" si="35"/>
        <v>1304.3335667512104</v>
      </c>
      <c r="AD154" s="70">
        <f t="shared" si="36"/>
        <v>521.73342670048419</v>
      </c>
      <c r="AE154" s="70">
        <f t="shared" si="37"/>
        <v>521.73342670048419</v>
      </c>
      <c r="AF154" s="70">
        <f t="shared" si="38"/>
        <v>521.73342670048419</v>
      </c>
      <c r="AG154" s="748" t="str">
        <f t="shared" si="39"/>
        <v>CUMPLE</v>
      </c>
      <c r="AH154" s="748" t="str">
        <f t="shared" si="40"/>
        <v>CUMPLE</v>
      </c>
      <c r="AI154" s="748" t="str">
        <f t="shared" si="41"/>
        <v>CUMPLE</v>
      </c>
      <c r="AJ154" s="980"/>
      <c r="AK154" s="977"/>
      <c r="AL154" s="980"/>
      <c r="AM154" s="977"/>
      <c r="AN154" s="980"/>
      <c r="AO154" s="977"/>
      <c r="AP154" s="296"/>
      <c r="AQ154" s="416"/>
    </row>
    <row r="155" spans="1:43" s="280" customFormat="1" ht="57">
      <c r="A155" s="981" t="s">
        <v>61</v>
      </c>
      <c r="B155" s="40" t="s">
        <v>735</v>
      </c>
      <c r="C155" s="787">
        <v>4</v>
      </c>
      <c r="D155" s="561" t="str">
        <f>+IFERROR(INDEX(DESEMPATE!$D$3:$D$80,MATCH('EXP ESPEC.'!B155,DESEMPATE!$C$3:$C$80,0)),"")</f>
        <v>HMV CONSULTORÍA S.A.S.</v>
      </c>
      <c r="E155" s="366" t="s">
        <v>192</v>
      </c>
      <c r="F155" s="366" t="s">
        <v>20</v>
      </c>
      <c r="G155" s="366" t="s">
        <v>20</v>
      </c>
      <c r="H155" s="173" t="s">
        <v>548</v>
      </c>
      <c r="I155" s="173" t="s">
        <v>201</v>
      </c>
      <c r="J155" s="173" t="s">
        <v>1023</v>
      </c>
      <c r="K155" s="472" t="s">
        <v>1024</v>
      </c>
      <c r="L155" s="173" t="s">
        <v>20</v>
      </c>
      <c r="M155" s="749" t="s">
        <v>20</v>
      </c>
      <c r="N155" s="749" t="s">
        <v>192</v>
      </c>
      <c r="O155" s="749" t="s">
        <v>20</v>
      </c>
      <c r="P155" s="585" t="str">
        <f t="shared" si="42"/>
        <v>SI</v>
      </c>
      <c r="Q155" s="969" t="s">
        <v>192</v>
      </c>
      <c r="R155" s="564">
        <v>1</v>
      </c>
      <c r="S155" s="372">
        <v>37204</v>
      </c>
      <c r="T155" s="372">
        <v>38299</v>
      </c>
      <c r="U155" s="73">
        <f t="shared" si="32"/>
        <v>2004</v>
      </c>
      <c r="V155" s="503">
        <f>+IFERROR(INDEX(PARAMETROS!$B$53:$B$79,MATCH(U155,PARAMETROS!$A$53:$A$79,0)),"")</f>
        <v>358000</v>
      </c>
      <c r="W155" s="565">
        <v>1278307085</v>
      </c>
      <c r="X155" s="43" t="s">
        <v>204</v>
      </c>
      <c r="Y155" s="40" t="str">
        <f>IF(X155="","",IF(X155="COP","N/A",IF(X155="EUR",VLOOKUP(T155,'SH EURO'!$A$6:$B$6338,2,FALSE),"REVISAR")))</f>
        <v>N/A</v>
      </c>
      <c r="Z155" s="45" t="str">
        <f t="shared" si="33"/>
        <v>N/A</v>
      </c>
      <c r="AA155" s="46">
        <f>IF(X155="","",IF(X155="COP",1,IF(Y155&lt;&gt;"N/A",VLOOKUP(T155,'SH TRM'!$A$9:$B$8912,2,FALSE),"REVISAR")))</f>
        <v>1</v>
      </c>
      <c r="AB155" s="698">
        <f t="shared" si="34"/>
        <v>1278307085</v>
      </c>
      <c r="AC155" s="47">
        <f t="shared" si="35"/>
        <v>3570.6901815642459</v>
      </c>
      <c r="AD155" s="47" t="str">
        <f t="shared" si="36"/>
        <v/>
      </c>
      <c r="AE155" s="47">
        <f t="shared" si="37"/>
        <v>3570.6901815642459</v>
      </c>
      <c r="AF155" s="47">
        <f t="shared" si="38"/>
        <v>3570.6901815642459</v>
      </c>
      <c r="AG155" s="749" t="str">
        <f t="shared" si="39"/>
        <v/>
      </c>
      <c r="AH155" s="749" t="str">
        <f t="shared" si="40"/>
        <v>CUMPLE</v>
      </c>
      <c r="AI155" s="749" t="str">
        <f t="shared" si="41"/>
        <v>CUMPLE</v>
      </c>
      <c r="AJ155" s="975" t="str">
        <f>IF(AND(COUNTIF(M155:M158,"SI")&gt;=1,COUNTIF(N155:N158,"SI")&gt;=1,COUNTIF(O155:O158,"SI")&gt;=1,COUNTIF(Q155:Q158,"SI")&lt;=1),"SI","NO")</f>
        <v>SI</v>
      </c>
      <c r="AK155" s="975">
        <f>IF(AND(COUNTIF(AG155:AG158,"CUMPLE")=4,AJ155="SI"),900,(IF(AND(COUNTIF(AG155:AG158,"CUMPLE")=3,AJ155="SI"),800,IF(AND(COUNTIF(AG155:AG158,"CUMPLE")=2,AJ155="SI"),700,0))))</f>
        <v>0</v>
      </c>
      <c r="AL155" s="975" t="str">
        <f>IF(AND(COUNTIF(M155:M158,"SI")&gt;=1,COUNTIF(N155:N158,"SI")&gt;=1,COUNTIF(O155:O158,"SI")&gt;=1,COUNTIF(Q155:Q158,"SI")&lt;=1),"SI","NO")</f>
        <v>SI</v>
      </c>
      <c r="AM155" s="975">
        <f>IF(AND(COUNTIF(AH155:AH158,"CUMPLE")=4,AL155="SI"),900,(IF(AND(COUNTIF(AH155:AH158,"CUMPLE")=3,AL155="SI"),800,IF(AND(COUNTIF(AH155:AH158,"CUMPLE")=2,AL155="SI"),700,0))))</f>
        <v>900</v>
      </c>
      <c r="AN155" s="975" t="str">
        <f>IF(AND(COUNTIF(M155:M158,"SI")&gt;=1,COUNTIF(N155:N158,"SI")&gt;=1,COUNTIF(O155:O158,"SI")&gt;=1,COUNTIF(Q155:Q158,"SI")&lt;=1),"SI","NO")</f>
        <v>SI</v>
      </c>
      <c r="AO155" s="975">
        <f>IF(AND(COUNTIF(AI155:AI158,"CUMPLE")=4,AN155="SI"),900,(IF(AND(COUNTIF(AI155:AI158,"CUMPLE")=3,AN155="SI"),800,IF(AND(COUNTIF(AI155:AI158,"CUMPLE")=2,AN155="SI"),700,0))))</f>
        <v>900</v>
      </c>
      <c r="AP155" s="566"/>
      <c r="AQ155" s="300"/>
    </row>
    <row r="156" spans="1:43" s="280" customFormat="1" ht="48">
      <c r="A156" s="982"/>
      <c r="B156" s="13" t="s">
        <v>735</v>
      </c>
      <c r="C156" s="176">
        <v>12</v>
      </c>
      <c r="D156" s="14" t="str">
        <f>+IFERROR(INDEX(DESEMPATE!$D$3:$D$80,MATCH('EXP ESPEC.'!B156,DESEMPATE!$C$3:$C$80,0)),"")</f>
        <v>HMV CONSULTORÍA S.A.S.</v>
      </c>
      <c r="E156" s="364" t="s">
        <v>192</v>
      </c>
      <c r="F156" s="364" t="s">
        <v>20</v>
      </c>
      <c r="G156" s="364" t="s">
        <v>20</v>
      </c>
      <c r="H156" s="24" t="s">
        <v>988</v>
      </c>
      <c r="I156" s="24" t="s">
        <v>201</v>
      </c>
      <c r="J156" s="24" t="s">
        <v>993</v>
      </c>
      <c r="K156" s="473" t="s">
        <v>994</v>
      </c>
      <c r="L156" s="24" t="s">
        <v>20</v>
      </c>
      <c r="M156" s="747" t="s">
        <v>20</v>
      </c>
      <c r="N156" s="747" t="s">
        <v>192</v>
      </c>
      <c r="O156" s="747" t="s">
        <v>192</v>
      </c>
      <c r="P156" s="24" t="str">
        <f t="shared" si="42"/>
        <v>SI</v>
      </c>
      <c r="Q156" s="970"/>
      <c r="R156" s="25">
        <v>0.5</v>
      </c>
      <c r="S156" s="328">
        <v>36312</v>
      </c>
      <c r="T156" s="328">
        <v>37833</v>
      </c>
      <c r="U156" s="19">
        <f t="shared" si="32"/>
        <v>2003</v>
      </c>
      <c r="V156" s="20">
        <f>+IFERROR(INDEX(PARAMETROS!$B$53:$B$79,MATCH(U156,PARAMETROS!$A$53:$A$79,0)),"")</f>
        <v>332000</v>
      </c>
      <c r="W156" s="485">
        <v>5331439397</v>
      </c>
      <c r="X156" s="20" t="s">
        <v>204</v>
      </c>
      <c r="Y156" s="13" t="str">
        <f>IF(X156="","",IF(X156="COP","N/A",IF(X156="EUR",VLOOKUP(T156,'SH EURO'!$A$6:$B$6338,2,FALSE),"REVISAR")))</f>
        <v>N/A</v>
      </c>
      <c r="Z156" s="22" t="str">
        <f t="shared" si="33"/>
        <v>N/A</v>
      </c>
      <c r="AA156" s="23">
        <f>IF(X156="","",IF(X156="COP",1,IF(Y156&lt;&gt;"N/A",VLOOKUP(T156,'SH TRM'!$A$9:$B$8912,2,FALSE),"REVISAR")))</f>
        <v>1</v>
      </c>
      <c r="AB156" s="696">
        <f t="shared" si="34"/>
        <v>5331439397</v>
      </c>
      <c r="AC156" s="12">
        <f t="shared" si="35"/>
        <v>16058.55240060241</v>
      </c>
      <c r="AD156" s="12" t="str">
        <f t="shared" si="36"/>
        <v/>
      </c>
      <c r="AE156" s="12">
        <f t="shared" si="37"/>
        <v>8029.2762003012049</v>
      </c>
      <c r="AF156" s="12">
        <f t="shared" si="38"/>
        <v>8029.2762003012049</v>
      </c>
      <c r="AG156" s="638" t="str">
        <f t="shared" si="39"/>
        <v/>
      </c>
      <c r="AH156" s="638" t="str">
        <f t="shared" si="40"/>
        <v>CUMPLE</v>
      </c>
      <c r="AI156" s="638" t="str">
        <f t="shared" si="41"/>
        <v>CUMPLE</v>
      </c>
      <c r="AJ156" s="976"/>
      <c r="AK156" s="976"/>
      <c r="AL156" s="976"/>
      <c r="AM156" s="976"/>
      <c r="AN156" s="976"/>
      <c r="AO156" s="976"/>
      <c r="AP156" s="297"/>
      <c r="AQ156" s="300"/>
    </row>
    <row r="157" spans="1:43" s="280" customFormat="1" ht="48">
      <c r="A157" s="982"/>
      <c r="B157" s="13" t="s">
        <v>735</v>
      </c>
      <c r="C157" s="176">
        <v>14</v>
      </c>
      <c r="D157" s="14" t="str">
        <f>+IFERROR(INDEX(DESEMPATE!$D$3:$D$80,MATCH('EXP ESPEC.'!B157,DESEMPATE!$C$3:$C$80,0)),"")</f>
        <v>HMV CONSULTORÍA S.A.S.</v>
      </c>
      <c r="E157" s="364" t="s">
        <v>192</v>
      </c>
      <c r="F157" s="364" t="s">
        <v>20</v>
      </c>
      <c r="G157" s="364" t="s">
        <v>20</v>
      </c>
      <c r="H157" s="24" t="s">
        <v>988</v>
      </c>
      <c r="I157" s="24" t="s">
        <v>201</v>
      </c>
      <c r="J157" s="24" t="s">
        <v>989</v>
      </c>
      <c r="K157" s="473" t="s">
        <v>990</v>
      </c>
      <c r="L157" s="24" t="s">
        <v>20</v>
      </c>
      <c r="M157" s="747" t="s">
        <v>20</v>
      </c>
      <c r="N157" s="747" t="s">
        <v>192</v>
      </c>
      <c r="O157" s="747" t="s">
        <v>192</v>
      </c>
      <c r="P157" s="24" t="str">
        <f t="shared" si="42"/>
        <v>SI</v>
      </c>
      <c r="Q157" s="970"/>
      <c r="R157" s="25">
        <v>1</v>
      </c>
      <c r="S157" s="328">
        <v>38323</v>
      </c>
      <c r="T157" s="328">
        <v>40694</v>
      </c>
      <c r="U157" s="19">
        <f t="shared" si="32"/>
        <v>2011</v>
      </c>
      <c r="V157" s="20">
        <f>+IFERROR(INDEX(PARAMETROS!$B$53:$B$79,MATCH(U157,PARAMETROS!$A$53:$A$79,0)),"")</f>
        <v>535600</v>
      </c>
      <c r="W157" s="485">
        <v>8415351165</v>
      </c>
      <c r="X157" s="20" t="s">
        <v>204</v>
      </c>
      <c r="Y157" s="13" t="str">
        <f>IF(X157="","",IF(X157="COP","N/A",IF(X157="EUR",VLOOKUP(T157,'SH EURO'!$A$6:$B$6338,2,FALSE),"REVISAR")))</f>
        <v>N/A</v>
      </c>
      <c r="Z157" s="22" t="str">
        <f t="shared" si="33"/>
        <v>N/A</v>
      </c>
      <c r="AA157" s="23">
        <f>IF(X157="","",IF(X157="COP",1,IF(Y157&lt;&gt;"N/A",VLOOKUP(T157,'SH TRM'!$A$9:$B$8912,2,FALSE),"REVISAR")))</f>
        <v>1</v>
      </c>
      <c r="AB157" s="696">
        <f t="shared" si="34"/>
        <v>8415351165</v>
      </c>
      <c r="AC157" s="12">
        <f t="shared" si="35"/>
        <v>15712.007402912621</v>
      </c>
      <c r="AD157" s="12" t="str">
        <f t="shared" si="36"/>
        <v/>
      </c>
      <c r="AE157" s="12">
        <f t="shared" si="37"/>
        <v>15712.007402912621</v>
      </c>
      <c r="AF157" s="12">
        <f t="shared" si="38"/>
        <v>15712.007402912621</v>
      </c>
      <c r="AG157" s="638" t="str">
        <f t="shared" si="39"/>
        <v/>
      </c>
      <c r="AH157" s="638" t="str">
        <f t="shared" si="40"/>
        <v>CUMPLE</v>
      </c>
      <c r="AI157" s="638" t="str">
        <f t="shared" si="41"/>
        <v>CUMPLE</v>
      </c>
      <c r="AJ157" s="976"/>
      <c r="AK157" s="976"/>
      <c r="AL157" s="976"/>
      <c r="AM157" s="976"/>
      <c r="AN157" s="976"/>
      <c r="AO157" s="976"/>
      <c r="AP157" s="297"/>
      <c r="AQ157" s="300"/>
    </row>
    <row r="158" spans="1:43" s="417" customFormat="1" ht="30" customHeight="1" thickBot="1">
      <c r="A158" s="983"/>
      <c r="B158" s="61" t="s">
        <v>735</v>
      </c>
      <c r="C158" s="178">
        <v>21</v>
      </c>
      <c r="D158" s="76" t="str">
        <f>+IFERROR(INDEX(DESEMPATE!$D$3:$D$80,MATCH('EXP ESPEC.'!B158,DESEMPATE!$C$3:$C$80,0)),"")</f>
        <v>HMV CONSULTORÍA S.A.S.</v>
      </c>
      <c r="E158" s="365" t="s">
        <v>192</v>
      </c>
      <c r="F158" s="365" t="s">
        <v>20</v>
      </c>
      <c r="G158" s="365" t="s">
        <v>20</v>
      </c>
      <c r="H158" s="170" t="s">
        <v>487</v>
      </c>
      <c r="I158" s="170" t="s">
        <v>201</v>
      </c>
      <c r="J158" s="170" t="s">
        <v>1025</v>
      </c>
      <c r="K158" s="476" t="s">
        <v>1026</v>
      </c>
      <c r="L158" s="170" t="s">
        <v>20</v>
      </c>
      <c r="M158" s="748" t="s">
        <v>20</v>
      </c>
      <c r="N158" s="748" t="s">
        <v>20</v>
      </c>
      <c r="O158" s="748" t="s">
        <v>192</v>
      </c>
      <c r="P158" s="170" t="str">
        <f t="shared" si="42"/>
        <v>SI</v>
      </c>
      <c r="Q158" s="971"/>
      <c r="R158" s="75">
        <v>0.5</v>
      </c>
      <c r="S158" s="371">
        <v>41072</v>
      </c>
      <c r="T158" s="371">
        <v>41325</v>
      </c>
      <c r="U158" s="65">
        <f t="shared" si="32"/>
        <v>2013</v>
      </c>
      <c r="V158" s="66">
        <f>+IFERROR(INDEX(PARAMETROS!$B$53:$B$79,MATCH(U158,PARAMETROS!$A$53:$A$79,0)),"")</f>
        <v>589500</v>
      </c>
      <c r="W158" s="486">
        <v>718244.51</v>
      </c>
      <c r="X158" s="66" t="s">
        <v>324</v>
      </c>
      <c r="Y158" s="61">
        <v>1</v>
      </c>
      <c r="Z158" s="68">
        <f t="shared" si="33"/>
        <v>718244.51</v>
      </c>
      <c r="AA158" s="69">
        <f>IF(X158="","",IF(X158="COP",1,IF(Y158&lt;&gt;"N/A",VLOOKUP(T158,'SH TRM'!$A$9:$B$8912,2,FALSE),"REVISAR")))</f>
        <v>1794.63</v>
      </c>
      <c r="AB158" s="697">
        <f t="shared" si="34"/>
        <v>1288983144.9813001</v>
      </c>
      <c r="AC158" s="70">
        <f t="shared" si="35"/>
        <v>2186.5702204941476</v>
      </c>
      <c r="AD158" s="70" t="str">
        <f t="shared" si="36"/>
        <v/>
      </c>
      <c r="AE158" s="70">
        <f t="shared" si="37"/>
        <v>1093.2851102470738</v>
      </c>
      <c r="AF158" s="70">
        <f t="shared" si="38"/>
        <v>1093.2851102470738</v>
      </c>
      <c r="AG158" s="748" t="str">
        <f t="shared" si="39"/>
        <v/>
      </c>
      <c r="AH158" s="748" t="str">
        <f t="shared" si="40"/>
        <v>CUMPLE</v>
      </c>
      <c r="AI158" s="748" t="str">
        <f t="shared" si="41"/>
        <v>CUMPLE</v>
      </c>
      <c r="AJ158" s="977"/>
      <c r="AK158" s="977"/>
      <c r="AL158" s="977"/>
      <c r="AM158" s="977"/>
      <c r="AN158" s="977"/>
      <c r="AO158" s="977"/>
      <c r="AP158" s="296"/>
      <c r="AQ158" s="416"/>
    </row>
    <row r="159" spans="1:43" s="280" customFormat="1" ht="99.75">
      <c r="A159" s="981" t="s">
        <v>62</v>
      </c>
      <c r="B159" s="40" t="s">
        <v>737</v>
      </c>
      <c r="C159" s="787">
        <v>4</v>
      </c>
      <c r="D159" s="561" t="str">
        <f>+IFERROR(INDEX(DESEMPATE!$D$3:$D$80,MATCH('EXP ESPEC.'!B159,DESEMPATE!$C$3:$C$80,0)),"")</f>
        <v>BAC ENGINEERING CONSULTANCY GROUP S.A.S</v>
      </c>
      <c r="E159" s="366" t="s">
        <v>20</v>
      </c>
      <c r="F159" s="366" t="s">
        <v>20</v>
      </c>
      <c r="G159" s="366" t="s">
        <v>20</v>
      </c>
      <c r="H159" s="173" t="s">
        <v>997</v>
      </c>
      <c r="I159" s="173" t="s">
        <v>210</v>
      </c>
      <c r="J159" s="173" t="s">
        <v>967</v>
      </c>
      <c r="K159" s="472" t="s">
        <v>998</v>
      </c>
      <c r="L159" s="173" t="s">
        <v>20</v>
      </c>
      <c r="M159" s="749" t="s">
        <v>20</v>
      </c>
      <c r="N159" s="749" t="s">
        <v>192</v>
      </c>
      <c r="O159" s="749" t="s">
        <v>192</v>
      </c>
      <c r="P159" s="585" t="str">
        <f t="shared" si="42"/>
        <v>SI</v>
      </c>
      <c r="Q159" s="969" t="s">
        <v>192</v>
      </c>
      <c r="R159" s="564">
        <v>0.5</v>
      </c>
      <c r="S159" s="372">
        <v>39722</v>
      </c>
      <c r="T159" s="372">
        <v>41211</v>
      </c>
      <c r="U159" s="73">
        <f t="shared" si="32"/>
        <v>2012</v>
      </c>
      <c r="V159" s="503">
        <f>+IFERROR(INDEX(PARAMETROS!$B$53:$B$79,MATCH(U159,PARAMETROS!$A$53:$A$79,0)),"")</f>
        <v>566700</v>
      </c>
      <c r="W159" s="565">
        <v>2738296</v>
      </c>
      <c r="X159" s="43" t="s">
        <v>213</v>
      </c>
      <c r="Y159" s="40">
        <f>IF(X159="","",IF(X159="COP","N/A",IF(X159="EUR",VLOOKUP(T159,'SH EURO'!$A$6:$B$6338,2,FALSE),"REVISAR")))</f>
        <v>1.2936000000000001</v>
      </c>
      <c r="Z159" s="45">
        <f t="shared" si="33"/>
        <v>3542259.7056000005</v>
      </c>
      <c r="AA159" s="46">
        <f>IF(X159="","",IF(X159="COP",1,IF(Y159&lt;&gt;"N/A",VLOOKUP(T159,'SH TRM'!$A$9:$B$8912,2,FALSE),"REVISAR")))</f>
        <v>1823.18</v>
      </c>
      <c r="AB159" s="698">
        <f t="shared" si="34"/>
        <v>6458177050.055809</v>
      </c>
      <c r="AC159" s="47">
        <f t="shared" si="35"/>
        <v>11396.112669941431</v>
      </c>
      <c r="AD159" s="47">
        <f t="shared" si="36"/>
        <v>5698.0563349707154</v>
      </c>
      <c r="AE159" s="47">
        <f t="shared" si="37"/>
        <v>5698.0563349707154</v>
      </c>
      <c r="AF159" s="47">
        <f t="shared" si="38"/>
        <v>5698.0563349707154</v>
      </c>
      <c r="AG159" s="749" t="str">
        <f t="shared" si="39"/>
        <v>CUMPLE</v>
      </c>
      <c r="AH159" s="749" t="str">
        <f t="shared" si="40"/>
        <v>CUMPLE</v>
      </c>
      <c r="AI159" s="749" t="str">
        <f t="shared" si="41"/>
        <v>CUMPLE</v>
      </c>
      <c r="AJ159" s="972" t="s">
        <v>192</v>
      </c>
      <c r="AK159" s="972">
        <f>IF(AND(COUNTIF(AG159:AG162,"CUMPLE")=4,AJ159="SI"),900,(IF(AND(COUNTIF(AG159:AG162,"CUMPLE")=3,AJ159="SI"),800,IF(AND(COUNTIF(AG159:AG162,"CUMPLE")=2,AJ159="SI"),700,0))))</f>
        <v>0</v>
      </c>
      <c r="AL159" s="972" t="s">
        <v>192</v>
      </c>
      <c r="AM159" s="972">
        <f>IF(AND(COUNTIF(AH159:AH162,"CUMPLE")=4,AL159="SI"),900,(IF(AND(COUNTIF(AH159:AH162,"CUMPLE")=3,AL159="SI"),800,IF(AND(COUNTIF(AH159:AH162,"CUMPLE")=2,AL159="SI"),700,0))))</f>
        <v>0</v>
      </c>
      <c r="AN159" s="972" t="s">
        <v>192</v>
      </c>
      <c r="AO159" s="975">
        <f>IF(AND(COUNTIF(AI159:AI162,"CUMPLE")=4,AN159="SI"),900,(IF(AND(COUNTIF(AI159:AI162,"CUMPLE")=3,AN159="SI"),800,IF(AND(COUNTIF(AI159:AI162,"CUMPLE")=2,AN159="SI"),700,0))))</f>
        <v>0</v>
      </c>
      <c r="AP159" s="566"/>
      <c r="AQ159" s="300"/>
    </row>
    <row r="160" spans="1:43" s="280" customFormat="1" ht="36">
      <c r="A160" s="982"/>
      <c r="B160" s="13" t="s">
        <v>737</v>
      </c>
      <c r="C160" s="176">
        <v>13</v>
      </c>
      <c r="D160" s="14" t="str">
        <f>+IFERROR(INDEX(DESEMPATE!$D$3:$D$80,MATCH('EXP ESPEC.'!B160,DESEMPATE!$C$3:$C$80,0)),"")</f>
        <v>BAC ENGINEERING CONSULTANCY GROUP S.A.S</v>
      </c>
      <c r="E160" s="364" t="s">
        <v>20</v>
      </c>
      <c r="F160" s="364" t="s">
        <v>20</v>
      </c>
      <c r="G160" s="364" t="s">
        <v>20</v>
      </c>
      <c r="H160" s="24" t="s">
        <v>999</v>
      </c>
      <c r="I160" s="24" t="s">
        <v>210</v>
      </c>
      <c r="J160" s="24" t="s">
        <v>1000</v>
      </c>
      <c r="K160" s="473" t="s">
        <v>1001</v>
      </c>
      <c r="L160" s="24" t="s">
        <v>20</v>
      </c>
      <c r="M160" s="747" t="s">
        <v>20</v>
      </c>
      <c r="N160" s="747" t="s">
        <v>192</v>
      </c>
      <c r="O160" s="747" t="s">
        <v>192</v>
      </c>
      <c r="P160" s="24" t="str">
        <f t="shared" si="42"/>
        <v>SI</v>
      </c>
      <c r="Q160" s="970"/>
      <c r="R160" s="25">
        <v>0.5</v>
      </c>
      <c r="S160" s="328">
        <v>39328</v>
      </c>
      <c r="T160" s="328">
        <v>41486</v>
      </c>
      <c r="U160" s="19">
        <f t="shared" si="32"/>
        <v>2013</v>
      </c>
      <c r="V160" s="20">
        <f>+IFERROR(INDEX(PARAMETROS!$B$53:$B$79,MATCH(U160,PARAMETROS!$A$53:$A$79,0)),"")</f>
        <v>589500</v>
      </c>
      <c r="W160" s="485">
        <v>2913489.22</v>
      </c>
      <c r="X160" s="20" t="s">
        <v>213</v>
      </c>
      <c r="Y160" s="13">
        <f>IF(X160="","",IF(X160="COP","N/A",IF(X160="EUR",VLOOKUP(T160,'SH EURO'!$A$6:$B$6338,2,FALSE),"REVISAR")))</f>
        <v>1.3262</v>
      </c>
      <c r="Z160" s="22">
        <f t="shared" si="33"/>
        <v>3863869.4035640005</v>
      </c>
      <c r="AA160" s="23">
        <f>IF(X160="","",IF(X160="COP",1,IF(Y160&lt;&gt;"N/A",VLOOKUP(T160,'SH TRM'!$A$9:$B$8912,2,FALSE),"REVISAR")))</f>
        <v>1890.33</v>
      </c>
      <c r="AB160" s="696">
        <f t="shared" si="34"/>
        <v>7303988249.6391363</v>
      </c>
      <c r="AC160" s="12">
        <f t="shared" si="35"/>
        <v>12390.141220761894</v>
      </c>
      <c r="AD160" s="12">
        <f t="shared" si="36"/>
        <v>6195.0706103809471</v>
      </c>
      <c r="AE160" s="12">
        <f t="shared" si="37"/>
        <v>6195.0706103809471</v>
      </c>
      <c r="AF160" s="12">
        <f t="shared" si="38"/>
        <v>6195.0706103809471</v>
      </c>
      <c r="AG160" s="638" t="str">
        <f t="shared" si="39"/>
        <v>CUMPLE</v>
      </c>
      <c r="AH160" s="638" t="str">
        <f t="shared" si="40"/>
        <v>CUMPLE</v>
      </c>
      <c r="AI160" s="638" t="str">
        <f t="shared" si="41"/>
        <v>CUMPLE</v>
      </c>
      <c r="AJ160" s="973"/>
      <c r="AK160" s="973"/>
      <c r="AL160" s="973"/>
      <c r="AM160" s="973"/>
      <c r="AN160" s="973"/>
      <c r="AO160" s="976"/>
      <c r="AP160" s="297"/>
      <c r="AQ160" s="300"/>
    </row>
    <row r="161" spans="1:43" s="280" customFormat="1" ht="36">
      <c r="A161" s="982"/>
      <c r="B161" s="13" t="s">
        <v>737</v>
      </c>
      <c r="C161" s="176">
        <v>25</v>
      </c>
      <c r="D161" s="14" t="str">
        <f>+IFERROR(INDEX(DESEMPATE!$D$3:$D$80,MATCH('EXP ESPEC.'!B161,DESEMPATE!$C$3:$C$80,0)),"")</f>
        <v>BAC ENGINEERING CONSULTANCY GROUP S.A.S</v>
      </c>
      <c r="E161" s="364" t="s">
        <v>20</v>
      </c>
      <c r="F161" s="364" t="s">
        <v>20</v>
      </c>
      <c r="G161" s="364" t="s">
        <v>20</v>
      </c>
      <c r="H161" s="24" t="s">
        <v>1002</v>
      </c>
      <c r="I161" s="24" t="s">
        <v>210</v>
      </c>
      <c r="J161" s="24" t="s">
        <v>967</v>
      </c>
      <c r="K161" s="473" t="s">
        <v>1003</v>
      </c>
      <c r="L161" s="24" t="s">
        <v>20</v>
      </c>
      <c r="M161" s="747" t="s">
        <v>20</v>
      </c>
      <c r="N161" s="747" t="s">
        <v>20</v>
      </c>
      <c r="O161" s="747" t="s">
        <v>192</v>
      </c>
      <c r="P161" s="24" t="str">
        <f t="shared" si="42"/>
        <v>SI</v>
      </c>
      <c r="Q161" s="970"/>
      <c r="R161" s="25">
        <v>1</v>
      </c>
      <c r="S161" s="328">
        <v>38196</v>
      </c>
      <c r="T161" s="328">
        <v>38472</v>
      </c>
      <c r="U161" s="19">
        <f t="shared" si="32"/>
        <v>2005</v>
      </c>
      <c r="V161" s="20">
        <f>+IFERROR(INDEX(PARAMETROS!$B$53:$B$79,MATCH(U161,PARAMETROS!$A$53:$A$79,0)),"")</f>
        <v>381500</v>
      </c>
      <c r="W161" s="485">
        <v>403025.86</v>
      </c>
      <c r="X161" s="20" t="s">
        <v>213</v>
      </c>
      <c r="Y161" s="13">
        <f>IF(X161="","",IF(X161="COP","N/A",IF(X161="EUR",VLOOKUP(T161,'SH EURO'!$A$6:$B$6338,2,FALSE),"REVISAR")))</f>
        <v>1.2867</v>
      </c>
      <c r="Z161" s="22">
        <f t="shared" si="33"/>
        <v>518573.37406199996</v>
      </c>
      <c r="AA161" s="23">
        <f>IF(X161="","",IF(X161="COP",1,IF(Y161&lt;&gt;"N/A",VLOOKUP(T161,'SH TRM'!$A$9:$B$8912,2,FALSE),"REVISAR")))</f>
        <v>2348.3200000000002</v>
      </c>
      <c r="AB161" s="696">
        <f t="shared" si="34"/>
        <v>1217776225.7772758</v>
      </c>
      <c r="AC161" s="12">
        <f t="shared" si="35"/>
        <v>3192.0739863100284</v>
      </c>
      <c r="AD161" s="12">
        <f t="shared" si="36"/>
        <v>3192.0739863100284</v>
      </c>
      <c r="AE161" s="12">
        <f t="shared" si="37"/>
        <v>3192.0739863100284</v>
      </c>
      <c r="AF161" s="12">
        <f t="shared" si="38"/>
        <v>3192.0739863100284</v>
      </c>
      <c r="AG161" s="638" t="str">
        <f t="shared" si="39"/>
        <v>CUMPLE</v>
      </c>
      <c r="AH161" s="638" t="str">
        <f t="shared" si="40"/>
        <v>CUMPLE</v>
      </c>
      <c r="AI161" s="638" t="str">
        <f t="shared" si="41"/>
        <v>CUMPLE</v>
      </c>
      <c r="AJ161" s="973"/>
      <c r="AK161" s="973"/>
      <c r="AL161" s="973"/>
      <c r="AM161" s="973"/>
      <c r="AN161" s="973"/>
      <c r="AO161" s="976"/>
      <c r="AP161" s="297"/>
      <c r="AQ161" s="300"/>
    </row>
    <row r="162" spans="1:43" s="417" customFormat="1" ht="200.25" thickBot="1">
      <c r="A162" s="983"/>
      <c r="B162" s="61" t="s">
        <v>739</v>
      </c>
      <c r="C162" s="178">
        <v>33</v>
      </c>
      <c r="D162" s="76" t="str">
        <f>+IFERROR(INDEX(DESEMPATE!$D$3:$D$80,MATCH('EXP ESPEC.'!B162,DESEMPATE!$C$3:$C$80,0)),"")</f>
        <v>GESPIN S.A.S</v>
      </c>
      <c r="E162" s="365" t="s">
        <v>20</v>
      </c>
      <c r="F162" s="365" t="s">
        <v>20</v>
      </c>
      <c r="G162" s="365" t="s">
        <v>20</v>
      </c>
      <c r="H162" s="170" t="s">
        <v>1004</v>
      </c>
      <c r="I162" s="170" t="s">
        <v>201</v>
      </c>
      <c r="J162" s="170" t="s">
        <v>1005</v>
      </c>
      <c r="K162" s="476" t="s">
        <v>1006</v>
      </c>
      <c r="L162" s="803" t="s">
        <v>192</v>
      </c>
      <c r="M162" s="748" t="s">
        <v>20</v>
      </c>
      <c r="N162" s="748" t="s">
        <v>192</v>
      </c>
      <c r="O162" s="748" t="s">
        <v>20</v>
      </c>
      <c r="P162" s="170" t="str">
        <f t="shared" si="42"/>
        <v>SI</v>
      </c>
      <c r="Q162" s="971"/>
      <c r="R162" s="75">
        <v>0.3</v>
      </c>
      <c r="S162" s="371">
        <v>41446</v>
      </c>
      <c r="T162" s="371"/>
      <c r="U162" s="65" t="str">
        <f t="shared" si="32"/>
        <v/>
      </c>
      <c r="V162" s="66" t="str">
        <f>+IFERROR(INDEX(PARAMETROS!$B$53:$B$79,MATCH(U162,PARAMETROS!$A$53:$A$79,0)),"")</f>
        <v/>
      </c>
      <c r="W162" s="786">
        <v>3813076906</v>
      </c>
      <c r="X162" s="66" t="s">
        <v>204</v>
      </c>
      <c r="Y162" s="61" t="str">
        <f>IF(X162="","",IF(X162="COP","N/A",IF(X162="EUR",VLOOKUP(T162,'SH EURO'!$A$6:$B$6338,2,FALSE),"REVISAR")))</f>
        <v>N/A</v>
      </c>
      <c r="Z162" s="68" t="str">
        <f t="shared" si="33"/>
        <v>N/A</v>
      </c>
      <c r="AA162" s="69">
        <f>IF(X162="","",IF(X162="COP",1,IF(Y162&lt;&gt;"N/A",VLOOKUP(T162,'SH TRM'!$A$9:$B$8912,2,FALSE),"REVISAR")))</f>
        <v>1</v>
      </c>
      <c r="AB162" s="697">
        <f t="shared" si="34"/>
        <v>3813076906</v>
      </c>
      <c r="AC162" s="70" t="str">
        <f t="shared" si="35"/>
        <v/>
      </c>
      <c r="AD162" s="70" t="str">
        <f t="shared" si="36"/>
        <v/>
      </c>
      <c r="AE162" s="70" t="str">
        <f t="shared" si="37"/>
        <v/>
      </c>
      <c r="AF162" s="70" t="str">
        <f t="shared" si="38"/>
        <v/>
      </c>
      <c r="AG162" s="748" t="str">
        <f t="shared" si="39"/>
        <v/>
      </c>
      <c r="AH162" s="748" t="str">
        <f t="shared" si="40"/>
        <v/>
      </c>
      <c r="AI162" s="748" t="str">
        <f t="shared" si="41"/>
        <v/>
      </c>
      <c r="AJ162" s="974"/>
      <c r="AK162" s="974"/>
      <c r="AL162" s="974"/>
      <c r="AM162" s="974"/>
      <c r="AN162" s="974"/>
      <c r="AO162" s="977"/>
      <c r="AP162" s="684" t="s">
        <v>1029</v>
      </c>
      <c r="AQ162" s="416"/>
    </row>
    <row r="163" spans="1:43" s="280" customFormat="1" ht="30" customHeight="1">
      <c r="A163" s="981" t="s">
        <v>63</v>
      </c>
      <c r="B163" s="40"/>
      <c r="C163" s="787"/>
      <c r="D163" s="532"/>
      <c r="E163" s="366"/>
      <c r="F163" s="366"/>
      <c r="G163" s="366"/>
      <c r="H163" s="173"/>
      <c r="I163" s="173"/>
      <c r="J163" s="173"/>
      <c r="K163" s="472"/>
      <c r="L163" s="173"/>
      <c r="M163" s="749"/>
      <c r="N163" s="749"/>
      <c r="O163" s="749"/>
      <c r="P163" s="749"/>
      <c r="Q163" s="749"/>
      <c r="R163" s="564"/>
      <c r="S163" s="372"/>
      <c r="T163" s="372"/>
      <c r="U163" s="73" t="str">
        <f t="shared" si="32"/>
        <v/>
      </c>
      <c r="V163" s="503" t="str">
        <f>+IFERROR(INDEX(PARAMETROS!$B$53:$B$79,MATCH(U163,PARAMETROS!$A$53:$A$79,0)),"")</f>
        <v/>
      </c>
      <c r="W163" s="565"/>
      <c r="X163" s="43"/>
      <c r="Y163" s="40" t="str">
        <f>IF(X163="","",IF(X163="COP","N/A",IF(X163="EUR",VLOOKUP(T163,'SH EURO'!$A$6:$B$6338,2,FALSE),"REVISAR")))</f>
        <v/>
      </c>
      <c r="Z163" s="45" t="str">
        <f>IF(W163="","",IF(Y163="N/A","N/A",W163*Y163))</f>
        <v/>
      </c>
      <c r="AA163" s="46" t="str">
        <f>IF(X163="","",IF(X163="COP",1,IF(Y163&lt;&gt;"N/A",VLOOKUP(T163,'SH TRM'!$A$9:$B$8912,2,FALSE),"REVISAR")))</f>
        <v/>
      </c>
      <c r="AB163" s="698" t="str">
        <f>IF(AA163&lt;&gt;"",IF(X163&lt;&gt;"COP",Z163*AA163,W163),"")</f>
        <v/>
      </c>
      <c r="AC163" s="47" t="str">
        <f>+IFERROR(AB163/V163,"")</f>
        <v/>
      </c>
      <c r="AD163" s="47" t="str">
        <f>IF(OR(L163="",L163="NO"),"",IF(E163="SI",IFERROR(AC163*R163,""),""))</f>
        <v/>
      </c>
      <c r="AE163" s="379" t="str">
        <f>IF(OR(L163="",L163="NO"),"",IF(F163="SI",IFERROR(AC163*R163,""),""))</f>
        <v/>
      </c>
      <c r="AF163" s="426" t="str">
        <f>IF(OR(L163="",L163="NO"),"",IF(G163="SI",IFERROR(AC163*R163,""),""))</f>
        <v/>
      </c>
      <c r="AG163" s="420" t="str">
        <f>+IF(AD163="","",IF(AD163&gt;=CM005EEM1,"CUMPLE","NO CUMPLE"))</f>
        <v/>
      </c>
      <c r="AH163" s="293" t="str">
        <f>+IF(AE163="","",IF(AE163&gt;=CM005EEM2,"CUMPLE","NO CUMPLE"))</f>
        <v/>
      </c>
      <c r="AI163" s="293" t="str">
        <f>+IF(AF163="","",IF(AF163&gt;=CM005EEM3,"CUMPLE","NO CUMPLE"))</f>
        <v/>
      </c>
      <c r="AJ163" s="40"/>
      <c r="AK163" s="40"/>
      <c r="AL163" s="40"/>
      <c r="AM163" s="40"/>
      <c r="AN163" s="40"/>
      <c r="AO163" s="40"/>
      <c r="AP163" s="566"/>
      <c r="AQ163" s="300"/>
    </row>
    <row r="164" spans="1:43" s="280" customFormat="1" ht="30" customHeight="1">
      <c r="A164" s="982"/>
      <c r="B164" s="13"/>
      <c r="C164" s="176"/>
      <c r="D164" s="14"/>
      <c r="E164" s="364"/>
      <c r="F164" s="364"/>
      <c r="G164" s="364"/>
      <c r="H164" s="24"/>
      <c r="I164" s="24"/>
      <c r="J164" s="24"/>
      <c r="K164" s="473"/>
      <c r="L164" s="24"/>
      <c r="M164" s="638"/>
      <c r="N164" s="638"/>
      <c r="O164" s="638"/>
      <c r="P164" s="638"/>
      <c r="Q164" s="638"/>
      <c r="R164" s="25"/>
      <c r="S164" s="328"/>
      <c r="T164" s="328"/>
      <c r="U164" s="19" t="str">
        <f t="shared" si="32"/>
        <v/>
      </c>
      <c r="V164" s="20" t="str">
        <f>+IFERROR(INDEX(PARAMETROS!$B$53:$B$79,MATCH(U164,PARAMETROS!$A$53:$A$79,0)),"")</f>
        <v/>
      </c>
      <c r="W164" s="485"/>
      <c r="X164" s="20"/>
      <c r="Y164" s="13" t="str">
        <f>IF(X164="","",IF(X164="COP","N/A",IF(X164="EUR",VLOOKUP(T164,'SH EURO'!$A$6:$B$6338,2,FALSE),"REVISAR")))</f>
        <v/>
      </c>
      <c r="Z164" s="22" t="str">
        <f>IF(W164="","",IF(Y164="N/A","N/A",W164*Y164))</f>
        <v/>
      </c>
      <c r="AA164" s="23" t="str">
        <f>IF(X164="","",IF(X164="COP",1,IF(Y164&lt;&gt;"N/A",VLOOKUP(T164,'SH TRM'!$A$9:$B$8912,2,FALSE),"REVISAR")))</f>
        <v/>
      </c>
      <c r="AB164" s="696" t="str">
        <f>IF(AA164&lt;&gt;"",IF(X164&lt;&gt;"COP",Z164*AA164,W164),"")</f>
        <v/>
      </c>
      <c r="AC164" s="12" t="str">
        <f>+IFERROR(AB164/V164,"")</f>
        <v/>
      </c>
      <c r="AD164" s="175" t="str">
        <f>IF(OR(L164="",L164="NO"),"",IF(E164="SI",IFERROR(AC164*R164,""),""))</f>
        <v/>
      </c>
      <c r="AE164" s="175" t="str">
        <f>IF(OR(L164="",L164="NO"),"",IF(F164="SI",IFERROR(AC164*R164,""),""))</f>
        <v/>
      </c>
      <c r="AF164" s="424" t="str">
        <f>IF(OR(L164="",L164="NO"),"",IF(G164="SI",IFERROR(AC164*R164,""),""))</f>
        <v/>
      </c>
      <c r="AG164" s="643" t="str">
        <f>+IF(AD164="","",IF(AD164&gt;=CM005EEM1,"CUMPLE","NO CUMPLE"))</f>
        <v/>
      </c>
      <c r="AH164" s="638" t="str">
        <f>+IF(AE164="","",IF(AE164&gt;=CM005EEM2,"CUMPLE","NO CUMPLE"))</f>
        <v/>
      </c>
      <c r="AI164" s="638" t="str">
        <f>+IF(AF164="","",IF(AF164&gt;=CM005EEM3,"CUMPLE","NO CUMPLE"))</f>
        <v/>
      </c>
      <c r="AJ164" s="13"/>
      <c r="AK164" s="13"/>
      <c r="AL164" s="13"/>
      <c r="AM164" s="13"/>
      <c r="AN164" s="13"/>
      <c r="AO164" s="13"/>
      <c r="AP164" s="297"/>
      <c r="AQ164" s="300"/>
    </row>
    <row r="165" spans="1:43" s="280" customFormat="1" ht="30" customHeight="1">
      <c r="A165" s="982"/>
      <c r="B165" s="13"/>
      <c r="C165" s="176"/>
      <c r="D165" s="14"/>
      <c r="E165" s="364"/>
      <c r="F165" s="364"/>
      <c r="G165" s="364"/>
      <c r="H165" s="24"/>
      <c r="I165" s="24"/>
      <c r="J165" s="24"/>
      <c r="K165" s="473"/>
      <c r="L165" s="24"/>
      <c r="M165" s="638"/>
      <c r="N165" s="638"/>
      <c r="O165" s="638"/>
      <c r="P165" s="638"/>
      <c r="Q165" s="638"/>
      <c r="R165" s="25"/>
      <c r="S165" s="328"/>
      <c r="T165" s="328"/>
      <c r="U165" s="19" t="str">
        <f t="shared" si="32"/>
        <v/>
      </c>
      <c r="V165" s="20" t="str">
        <f>+IFERROR(INDEX(PARAMETROS!$B$53:$B$79,MATCH(U165,PARAMETROS!$A$53:$A$79,0)),"")</f>
        <v/>
      </c>
      <c r="W165" s="485"/>
      <c r="X165" s="20"/>
      <c r="Y165" s="13" t="str">
        <f>IF(X165="","",IF(X165="COP","N/A",IF(X165="EUR",VLOOKUP(T165,'SH EURO'!$A$6:$B$6338,2,FALSE),"REVISAR")))</f>
        <v/>
      </c>
      <c r="Z165" s="22" t="str">
        <f>IF(W165="","",IF(Y165="N/A","N/A",W165*Y165))</f>
        <v/>
      </c>
      <c r="AA165" s="23" t="str">
        <f>IF(X165="","",IF(X165="COP",1,IF(Y165&lt;&gt;"N/A",VLOOKUP(T165,'SH TRM'!$A$9:$B$8912,2,FALSE),"REVISAR")))</f>
        <v/>
      </c>
      <c r="AB165" s="696" t="str">
        <f>IF(AA165&lt;&gt;"",IF(X165&lt;&gt;"COP",Z165*AA165,W165),"")</f>
        <v/>
      </c>
      <c r="AC165" s="12" t="str">
        <f>+IFERROR(AB165/V165,"")</f>
        <v/>
      </c>
      <c r="AD165" s="175" t="str">
        <f>IF(OR(L165="",L165="NO"),"",IF(E165="SI",IFERROR(AC165*R165,""),""))</f>
        <v/>
      </c>
      <c r="AE165" s="175" t="str">
        <f>IF(OR(L165="",L165="NO"),"",IF(F165="SI",IFERROR(AC165*R165,""),""))</f>
        <v/>
      </c>
      <c r="AF165" s="424" t="str">
        <f>IF(OR(L165="",L165="NO"),"",IF(G165="SI",IFERROR(AC165*R165,""),""))</f>
        <v/>
      </c>
      <c r="AG165" s="643" t="str">
        <f>+IF(AD165="","",IF(AD165&gt;=CM005EEM1,"CUMPLE","NO CUMPLE"))</f>
        <v/>
      </c>
      <c r="AH165" s="638" t="str">
        <f>+IF(AE165="","",IF(AE165&gt;=CM005EEM2,"CUMPLE","NO CUMPLE"))</f>
        <v/>
      </c>
      <c r="AI165" s="638" t="str">
        <f>+IF(AF165="","",IF(AF165&gt;=CM005EEM3,"CUMPLE","NO CUMPLE"))</f>
        <v/>
      </c>
      <c r="AJ165" s="13"/>
      <c r="AK165" s="13"/>
      <c r="AL165" s="13"/>
      <c r="AM165" s="13"/>
      <c r="AN165" s="13"/>
      <c r="AO165" s="13"/>
      <c r="AP165" s="297"/>
      <c r="AQ165" s="300"/>
    </row>
    <row r="166" spans="1:43" s="280" customFormat="1" ht="30" customHeight="1" thickBot="1">
      <c r="A166" s="983"/>
      <c r="B166" s="61"/>
      <c r="C166" s="178"/>
      <c r="D166" s="76"/>
      <c r="E166" s="365"/>
      <c r="F166" s="365"/>
      <c r="G166" s="365"/>
      <c r="H166" s="170"/>
      <c r="I166" s="170"/>
      <c r="J166" s="170"/>
      <c r="K166" s="476"/>
      <c r="L166" s="170"/>
      <c r="M166" s="640"/>
      <c r="N166" s="640"/>
      <c r="O166" s="640"/>
      <c r="P166" s="640"/>
      <c r="Q166" s="640"/>
      <c r="R166" s="75"/>
      <c r="S166" s="371"/>
      <c r="T166" s="371"/>
      <c r="U166" s="65" t="str">
        <f t="shared" si="32"/>
        <v/>
      </c>
      <c r="V166" s="66" t="str">
        <f>+IFERROR(INDEX(PARAMETROS!$B$53:$B$79,MATCH(U166,PARAMETROS!$A$53:$A$79,0)),"")</f>
        <v/>
      </c>
      <c r="W166" s="486"/>
      <c r="X166" s="66"/>
      <c r="Y166" s="61" t="str">
        <f>IF(X166="","",IF(X166="COP","N/A",IF(X166="EUR",VLOOKUP(T166,'SH EURO'!$A$6:$B$6338,2,FALSE),"REVISAR")))</f>
        <v/>
      </c>
      <c r="Z166" s="68" t="str">
        <f>IF(W166="","",IF(Y166="N/A","N/A",W166*Y166))</f>
        <v/>
      </c>
      <c r="AA166" s="69" t="str">
        <f>IF(X166="","",IF(X166="COP",1,IF(Y166&lt;&gt;"N/A",VLOOKUP(T166,'SH TRM'!$A$9:$B$8912,2,FALSE),"REVISAR")))</f>
        <v/>
      </c>
      <c r="AB166" s="697" t="str">
        <f>IF(AA166&lt;&gt;"",IF(X166&lt;&gt;"COP",Z166*AA166,W166),"")</f>
        <v/>
      </c>
      <c r="AC166" s="70" t="str">
        <f>+IFERROR(AB166/V166,"")</f>
        <v/>
      </c>
      <c r="AD166" s="70" t="str">
        <f>IF(OR(L166="",L166="NO"),"",IF(E166="SI",IFERROR(AC166*R166,""),""))</f>
        <v/>
      </c>
      <c r="AE166" s="380" t="str">
        <f>IF(OR(L166="",L166="NO"),"",IF(F166="SI",IFERROR(AC166*R166,""),""))</f>
        <v/>
      </c>
      <c r="AF166" s="427" t="str">
        <f>IF(OR(L166="",L166="NO"),"",IF(G166="SI",IFERROR(AC166*R166,""),""))</f>
        <v/>
      </c>
      <c r="AG166" s="421" t="str">
        <f>+IF(AD166="","",IF(AD166&gt;=CM005EEM1,"CUMPLE","NO CUMPLE"))</f>
        <v/>
      </c>
      <c r="AH166" s="294" t="str">
        <f>+IF(AE166="","",IF(AE166&gt;=CM005EEM2,"CUMPLE","NO CUMPLE"))</f>
        <v/>
      </c>
      <c r="AI166" s="294" t="str">
        <f>+IF(AF166="","",IF(AF166&gt;=CM005EEM3,"CUMPLE","NO CUMPLE"))</f>
        <v/>
      </c>
      <c r="AJ166" s="13"/>
      <c r="AK166" s="13"/>
      <c r="AL166" s="13"/>
      <c r="AM166" s="13"/>
      <c r="AN166" s="13"/>
      <c r="AO166" s="13"/>
      <c r="AP166" s="296"/>
      <c r="AQ166" s="300"/>
    </row>
    <row r="167" spans="1:43" s="280" customFormat="1" ht="30" customHeight="1">
      <c r="A167" s="981"/>
      <c r="B167" s="48"/>
      <c r="C167" s="177"/>
      <c r="D167" s="49"/>
      <c r="E167" s="363"/>
      <c r="F167" s="363"/>
      <c r="G167" s="363"/>
      <c r="H167" s="60"/>
      <c r="I167" s="60"/>
      <c r="J167" s="60"/>
      <c r="K167" s="474"/>
      <c r="L167" s="60"/>
      <c r="M167" s="639"/>
      <c r="N167" s="639"/>
      <c r="O167" s="639"/>
      <c r="P167" s="639"/>
      <c r="Q167" s="639"/>
      <c r="R167" s="74"/>
      <c r="S167" s="370"/>
      <c r="T167" s="370"/>
      <c r="U167" s="54"/>
      <c r="V167" s="171"/>
      <c r="W167" s="484"/>
      <c r="X167" s="55"/>
      <c r="Y167" s="48"/>
      <c r="Z167" s="57"/>
      <c r="AA167" s="58"/>
      <c r="AB167" s="695"/>
      <c r="AC167" s="59"/>
      <c r="AD167" s="59"/>
      <c r="AE167" s="378"/>
      <c r="AF167" s="423"/>
      <c r="AG167" s="419"/>
      <c r="AH167" s="292"/>
      <c r="AI167" s="292"/>
      <c r="AJ167" s="13"/>
      <c r="AK167" s="13"/>
      <c r="AL167" s="13"/>
      <c r="AM167" s="13"/>
      <c r="AN167" s="13"/>
      <c r="AO167" s="13"/>
      <c r="AP167" s="298"/>
      <c r="AQ167" s="300"/>
    </row>
    <row r="168" spans="1:43" s="280" customFormat="1" ht="30" customHeight="1">
      <c r="A168" s="982"/>
      <c r="B168" s="13"/>
      <c r="C168" s="176"/>
      <c r="D168" s="14"/>
      <c r="E168" s="364"/>
      <c r="F168" s="364"/>
      <c r="G168" s="364"/>
      <c r="H168" s="24"/>
      <c r="I168" s="24"/>
      <c r="J168" s="24"/>
      <c r="K168" s="473"/>
      <c r="L168" s="24"/>
      <c r="M168" s="638"/>
      <c r="N168" s="638"/>
      <c r="O168" s="638"/>
      <c r="P168" s="638"/>
      <c r="Q168" s="638"/>
      <c r="R168" s="25"/>
      <c r="S168" s="328"/>
      <c r="T168" s="328"/>
      <c r="U168" s="19"/>
      <c r="V168" s="20"/>
      <c r="W168" s="485"/>
      <c r="X168" s="20"/>
      <c r="Y168" s="13"/>
      <c r="Z168" s="22"/>
      <c r="AA168" s="23"/>
      <c r="AB168" s="696"/>
      <c r="AC168" s="12"/>
      <c r="AD168" s="175"/>
      <c r="AE168" s="175"/>
      <c r="AF168" s="424"/>
      <c r="AG168" s="643"/>
      <c r="AH168" s="638"/>
      <c r="AI168" s="638"/>
      <c r="AJ168" s="13"/>
      <c r="AK168" s="13"/>
      <c r="AL168" s="13"/>
      <c r="AM168" s="13"/>
      <c r="AN168" s="13"/>
      <c r="AO168" s="13"/>
      <c r="AP168" s="297"/>
      <c r="AQ168" s="300"/>
    </row>
    <row r="169" spans="1:43" s="280" customFormat="1" ht="30" customHeight="1">
      <c r="A169" s="982"/>
      <c r="B169" s="13"/>
      <c r="C169" s="176"/>
      <c r="D169" s="14"/>
      <c r="E169" s="364"/>
      <c r="F169" s="364"/>
      <c r="G169" s="364"/>
      <c r="H169" s="24"/>
      <c r="I169" s="24"/>
      <c r="J169" s="24"/>
      <c r="K169" s="473"/>
      <c r="L169" s="24"/>
      <c r="M169" s="638"/>
      <c r="N169" s="638"/>
      <c r="O169" s="638"/>
      <c r="P169" s="638"/>
      <c r="Q169" s="638"/>
      <c r="R169" s="25"/>
      <c r="S169" s="328"/>
      <c r="T169" s="328"/>
      <c r="U169" s="19"/>
      <c r="V169" s="20"/>
      <c r="W169" s="485"/>
      <c r="X169" s="20"/>
      <c r="Y169" s="13"/>
      <c r="Z169" s="22"/>
      <c r="AA169" s="23"/>
      <c r="AB169" s="696"/>
      <c r="AC169" s="12"/>
      <c r="AD169" s="175"/>
      <c r="AE169" s="175"/>
      <c r="AF169" s="424"/>
      <c r="AG169" s="643"/>
      <c r="AH169" s="638"/>
      <c r="AI169" s="638"/>
      <c r="AJ169" s="13"/>
      <c r="AK169" s="13"/>
      <c r="AL169" s="13"/>
      <c r="AM169" s="13"/>
      <c r="AN169" s="13"/>
      <c r="AO169" s="13"/>
      <c r="AP169" s="297"/>
      <c r="AQ169" s="300"/>
    </row>
    <row r="170" spans="1:43" s="280" customFormat="1" ht="30" customHeight="1" thickBot="1">
      <c r="A170" s="983"/>
      <c r="B170" s="61"/>
      <c r="C170" s="178"/>
      <c r="D170" s="76"/>
      <c r="E170" s="365"/>
      <c r="F170" s="365"/>
      <c r="G170" s="365"/>
      <c r="H170" s="170"/>
      <c r="I170" s="170"/>
      <c r="J170" s="170"/>
      <c r="K170" s="476"/>
      <c r="L170" s="170"/>
      <c r="M170" s="640"/>
      <c r="N170" s="640"/>
      <c r="O170" s="640"/>
      <c r="P170" s="640"/>
      <c r="Q170" s="640"/>
      <c r="R170" s="75"/>
      <c r="S170" s="371"/>
      <c r="T170" s="371"/>
      <c r="U170" s="65"/>
      <c r="V170" s="66"/>
      <c r="W170" s="486"/>
      <c r="X170" s="66"/>
      <c r="Y170" s="61"/>
      <c r="Z170" s="68"/>
      <c r="AA170" s="69"/>
      <c r="AB170" s="697"/>
      <c r="AC170" s="70"/>
      <c r="AD170" s="70"/>
      <c r="AE170" s="380"/>
      <c r="AF170" s="427"/>
      <c r="AG170" s="421"/>
      <c r="AH170" s="294"/>
      <c r="AI170" s="294"/>
      <c r="AJ170" s="13"/>
      <c r="AK170" s="13"/>
      <c r="AL170" s="13"/>
      <c r="AM170" s="13"/>
      <c r="AN170" s="13"/>
      <c r="AO170" s="13"/>
      <c r="AP170" s="296"/>
      <c r="AQ170" s="300"/>
    </row>
    <row r="171" spans="1:43" s="280" customFormat="1" ht="30" customHeight="1">
      <c r="A171" s="981"/>
      <c r="B171" s="48"/>
      <c r="C171" s="177"/>
      <c r="D171" s="49"/>
      <c r="E171" s="363"/>
      <c r="F171" s="363"/>
      <c r="G171" s="363"/>
      <c r="H171" s="60"/>
      <c r="I171" s="60"/>
      <c r="J171" s="60"/>
      <c r="K171" s="474"/>
      <c r="L171" s="60"/>
      <c r="M171" s="639"/>
      <c r="N171" s="639"/>
      <c r="O171" s="639"/>
      <c r="P171" s="639"/>
      <c r="Q171" s="639"/>
      <c r="R171" s="74"/>
      <c r="S171" s="370"/>
      <c r="T171" s="370"/>
      <c r="U171" s="54"/>
      <c r="V171" s="171"/>
      <c r="W171" s="484"/>
      <c r="X171" s="55"/>
      <c r="Y171" s="48"/>
      <c r="Z171" s="57"/>
      <c r="AA171" s="58"/>
      <c r="AB171" s="695"/>
      <c r="AC171" s="59"/>
      <c r="AD171" s="59"/>
      <c r="AE171" s="378"/>
      <c r="AF171" s="423"/>
      <c r="AG171" s="419"/>
      <c r="AH171" s="292"/>
      <c r="AI171" s="292"/>
      <c r="AJ171" s="13"/>
      <c r="AK171" s="13"/>
      <c r="AL171" s="13"/>
      <c r="AM171" s="13"/>
      <c r="AN171" s="13"/>
      <c r="AO171" s="13"/>
      <c r="AP171" s="298"/>
      <c r="AQ171" s="300"/>
    </row>
    <row r="172" spans="1:43" s="280" customFormat="1" ht="30" customHeight="1">
      <c r="A172" s="982"/>
      <c r="B172" s="13"/>
      <c r="C172" s="176"/>
      <c r="D172" s="14"/>
      <c r="E172" s="364"/>
      <c r="F172" s="364"/>
      <c r="G172" s="364"/>
      <c r="H172" s="24"/>
      <c r="I172" s="24"/>
      <c r="J172" s="24"/>
      <c r="K172" s="473"/>
      <c r="L172" s="24"/>
      <c r="M172" s="638"/>
      <c r="N172" s="638"/>
      <c r="O172" s="638"/>
      <c r="P172" s="638"/>
      <c r="Q172" s="638"/>
      <c r="R172" s="25"/>
      <c r="S172" s="328"/>
      <c r="T172" s="328"/>
      <c r="U172" s="19"/>
      <c r="V172" s="20"/>
      <c r="W172" s="485"/>
      <c r="X172" s="20"/>
      <c r="Y172" s="13"/>
      <c r="Z172" s="22"/>
      <c r="AA172" s="23"/>
      <c r="AB172" s="696"/>
      <c r="AC172" s="12"/>
      <c r="AD172" s="175"/>
      <c r="AE172" s="175"/>
      <c r="AF172" s="424"/>
      <c r="AG172" s="643"/>
      <c r="AH172" s="638"/>
      <c r="AI172" s="638"/>
      <c r="AJ172" s="13"/>
      <c r="AK172" s="13"/>
      <c r="AL172" s="13"/>
      <c r="AM172" s="13"/>
      <c r="AN172" s="13"/>
      <c r="AO172" s="13"/>
      <c r="AP172" s="297"/>
      <c r="AQ172" s="300"/>
    </row>
    <row r="173" spans="1:43" s="280" customFormat="1" ht="30" customHeight="1">
      <c r="A173" s="982"/>
      <c r="B173" s="13"/>
      <c r="C173" s="176"/>
      <c r="D173" s="14"/>
      <c r="E173" s="364"/>
      <c r="F173" s="364"/>
      <c r="G173" s="364"/>
      <c r="H173" s="24"/>
      <c r="I173" s="24"/>
      <c r="J173" s="24"/>
      <c r="K173" s="473"/>
      <c r="L173" s="24"/>
      <c r="M173" s="638"/>
      <c r="N173" s="638"/>
      <c r="O173" s="638"/>
      <c r="P173" s="638"/>
      <c r="Q173" s="638"/>
      <c r="R173" s="25"/>
      <c r="S173" s="328"/>
      <c r="T173" s="328"/>
      <c r="U173" s="19"/>
      <c r="V173" s="20"/>
      <c r="W173" s="485"/>
      <c r="X173" s="20"/>
      <c r="Y173" s="13"/>
      <c r="Z173" s="22"/>
      <c r="AA173" s="23"/>
      <c r="AB173" s="696"/>
      <c r="AC173" s="12"/>
      <c r="AD173" s="175"/>
      <c r="AE173" s="175"/>
      <c r="AF173" s="424"/>
      <c r="AG173" s="643"/>
      <c r="AH173" s="638"/>
      <c r="AI173" s="638"/>
      <c r="AJ173" s="13"/>
      <c r="AK173" s="13"/>
      <c r="AL173" s="13"/>
      <c r="AM173" s="13"/>
      <c r="AN173" s="13"/>
      <c r="AO173" s="13"/>
      <c r="AP173" s="297"/>
      <c r="AQ173" s="300"/>
    </row>
    <row r="174" spans="1:43" s="280" customFormat="1" ht="30" customHeight="1" thickBot="1">
      <c r="A174" s="983"/>
      <c r="B174" s="61"/>
      <c r="C174" s="178"/>
      <c r="D174" s="76"/>
      <c r="E174" s="365"/>
      <c r="F174" s="365"/>
      <c r="G174" s="365"/>
      <c r="H174" s="170"/>
      <c r="I174" s="170"/>
      <c r="J174" s="170"/>
      <c r="K174" s="476"/>
      <c r="L174" s="170"/>
      <c r="M174" s="640"/>
      <c r="N174" s="640"/>
      <c r="O174" s="640"/>
      <c r="P174" s="640"/>
      <c r="Q174" s="640"/>
      <c r="R174" s="75"/>
      <c r="S174" s="371"/>
      <c r="T174" s="371"/>
      <c r="U174" s="65"/>
      <c r="V174" s="66"/>
      <c r="W174" s="486"/>
      <c r="X174" s="66"/>
      <c r="Y174" s="61"/>
      <c r="Z174" s="68"/>
      <c r="AA174" s="69"/>
      <c r="AB174" s="697"/>
      <c r="AC174" s="70"/>
      <c r="AD174" s="70"/>
      <c r="AE174" s="380"/>
      <c r="AF174" s="427"/>
      <c r="AG174" s="421"/>
      <c r="AH174" s="294"/>
      <c r="AI174" s="294"/>
      <c r="AJ174" s="13"/>
      <c r="AK174" s="13"/>
      <c r="AL174" s="13"/>
      <c r="AM174" s="13"/>
      <c r="AN174" s="13"/>
      <c r="AO174" s="13"/>
      <c r="AP174" s="296"/>
      <c r="AQ174" s="300"/>
    </row>
    <row r="175" spans="1:43" s="280" customFormat="1" ht="30" customHeight="1">
      <c r="A175" s="981"/>
      <c r="B175" s="48"/>
      <c r="C175" s="177"/>
      <c r="D175" s="49"/>
      <c r="E175" s="363"/>
      <c r="F175" s="363"/>
      <c r="G175" s="363"/>
      <c r="H175" s="60"/>
      <c r="I175" s="60"/>
      <c r="J175" s="60"/>
      <c r="K175" s="474"/>
      <c r="L175" s="60"/>
      <c r="M175" s="639"/>
      <c r="N175" s="639"/>
      <c r="O175" s="639"/>
      <c r="P175" s="639"/>
      <c r="Q175" s="639"/>
      <c r="R175" s="74"/>
      <c r="S175" s="370"/>
      <c r="T175" s="370"/>
      <c r="U175" s="54"/>
      <c r="V175" s="171"/>
      <c r="W175" s="484"/>
      <c r="X175" s="55"/>
      <c r="Y175" s="48"/>
      <c r="Z175" s="57"/>
      <c r="AA175" s="58"/>
      <c r="AB175" s="695"/>
      <c r="AC175" s="59"/>
      <c r="AD175" s="59"/>
      <c r="AE175" s="378"/>
      <c r="AF175" s="423"/>
      <c r="AG175" s="419"/>
      <c r="AH175" s="292"/>
      <c r="AI175" s="292"/>
      <c r="AJ175" s="13"/>
      <c r="AK175" s="13"/>
      <c r="AL175" s="13"/>
      <c r="AM175" s="13"/>
      <c r="AN175" s="13"/>
      <c r="AO175" s="13"/>
      <c r="AP175" s="298"/>
      <c r="AQ175" s="300"/>
    </row>
    <row r="176" spans="1:43" s="280" customFormat="1" ht="30" customHeight="1">
      <c r="A176" s="982"/>
      <c r="B176" s="13"/>
      <c r="C176" s="176"/>
      <c r="D176" s="14"/>
      <c r="E176" s="364"/>
      <c r="F176" s="364"/>
      <c r="G176" s="364"/>
      <c r="H176" s="24"/>
      <c r="I176" s="24"/>
      <c r="J176" s="24"/>
      <c r="K176" s="473"/>
      <c r="L176" s="24"/>
      <c r="M176" s="638"/>
      <c r="N176" s="638"/>
      <c r="O176" s="638"/>
      <c r="P176" s="638"/>
      <c r="Q176" s="638"/>
      <c r="R176" s="25"/>
      <c r="S176" s="328"/>
      <c r="T176" s="328"/>
      <c r="U176" s="19"/>
      <c r="V176" s="20"/>
      <c r="W176" s="485"/>
      <c r="X176" s="20"/>
      <c r="Y176" s="13"/>
      <c r="Z176" s="22"/>
      <c r="AA176" s="23"/>
      <c r="AB176" s="696"/>
      <c r="AC176" s="12"/>
      <c r="AD176" s="175"/>
      <c r="AE176" s="175"/>
      <c r="AF176" s="424"/>
      <c r="AG176" s="643"/>
      <c r="AH176" s="638"/>
      <c r="AI176" s="638"/>
      <c r="AJ176" s="13"/>
      <c r="AK176" s="13"/>
      <c r="AL176" s="13"/>
      <c r="AM176" s="13"/>
      <c r="AN176" s="13"/>
      <c r="AO176" s="13"/>
      <c r="AP176" s="297"/>
      <c r="AQ176" s="300"/>
    </row>
    <row r="177" spans="1:43" s="280" customFormat="1" ht="30" customHeight="1">
      <c r="A177" s="982"/>
      <c r="B177" s="13"/>
      <c r="C177" s="176"/>
      <c r="D177" s="14"/>
      <c r="E177" s="364"/>
      <c r="F177" s="364"/>
      <c r="G177" s="364"/>
      <c r="H177" s="24"/>
      <c r="I177" s="24"/>
      <c r="J177" s="24"/>
      <c r="K177" s="473"/>
      <c r="L177" s="24"/>
      <c r="M177" s="638"/>
      <c r="N177" s="638"/>
      <c r="O177" s="638"/>
      <c r="P177" s="638"/>
      <c r="Q177" s="638"/>
      <c r="R177" s="25"/>
      <c r="S177" s="328"/>
      <c r="T177" s="328"/>
      <c r="U177" s="19"/>
      <c r="V177" s="20"/>
      <c r="W177" s="485"/>
      <c r="X177" s="20"/>
      <c r="Y177" s="13"/>
      <c r="Z177" s="22"/>
      <c r="AA177" s="23"/>
      <c r="AB177" s="696"/>
      <c r="AC177" s="12"/>
      <c r="AD177" s="175"/>
      <c r="AE177" s="175"/>
      <c r="AF177" s="424"/>
      <c r="AG177" s="643"/>
      <c r="AH177" s="638"/>
      <c r="AI177" s="638"/>
      <c r="AJ177" s="13"/>
      <c r="AK177" s="13"/>
      <c r="AL177" s="13"/>
      <c r="AM177" s="13"/>
      <c r="AN177" s="13"/>
      <c r="AO177" s="13"/>
      <c r="AP177" s="297"/>
      <c r="AQ177" s="300"/>
    </row>
    <row r="178" spans="1:43" s="280" customFormat="1" ht="30" customHeight="1" thickBot="1">
      <c r="A178" s="983"/>
      <c r="B178" s="61"/>
      <c r="C178" s="178"/>
      <c r="D178" s="76"/>
      <c r="E178" s="365"/>
      <c r="F178" s="365"/>
      <c r="G178" s="365"/>
      <c r="H178" s="170"/>
      <c r="I178" s="170"/>
      <c r="J178" s="170"/>
      <c r="K178" s="476"/>
      <c r="L178" s="170"/>
      <c r="M178" s="640"/>
      <c r="N178" s="640"/>
      <c r="O178" s="640"/>
      <c r="P178" s="640"/>
      <c r="Q178" s="640"/>
      <c r="R178" s="75"/>
      <c r="S178" s="371"/>
      <c r="T178" s="371"/>
      <c r="U178" s="65"/>
      <c r="V178" s="66"/>
      <c r="W178" s="486"/>
      <c r="X178" s="66"/>
      <c r="Y178" s="61"/>
      <c r="Z178" s="68"/>
      <c r="AA178" s="69"/>
      <c r="AB178" s="697"/>
      <c r="AC178" s="70"/>
      <c r="AD178" s="70"/>
      <c r="AE178" s="380"/>
      <c r="AF178" s="427"/>
      <c r="AG178" s="421"/>
      <c r="AH178" s="294"/>
      <c r="AI178" s="294"/>
      <c r="AJ178" s="13"/>
      <c r="AK178" s="13"/>
      <c r="AL178" s="13"/>
      <c r="AM178" s="13"/>
      <c r="AN178" s="13"/>
      <c r="AO178" s="13"/>
      <c r="AP178" s="296"/>
      <c r="AQ178" s="300"/>
    </row>
    <row r="179" spans="1:43" s="280" customFormat="1" ht="30" customHeight="1">
      <c r="A179" s="981"/>
      <c r="B179" s="48"/>
      <c r="C179" s="177"/>
      <c r="D179" s="49"/>
      <c r="E179" s="363"/>
      <c r="F179" s="363"/>
      <c r="G179" s="363"/>
      <c r="H179" s="60"/>
      <c r="I179" s="60"/>
      <c r="J179" s="60"/>
      <c r="K179" s="474"/>
      <c r="L179" s="60"/>
      <c r="M179" s="639"/>
      <c r="N179" s="639"/>
      <c r="O179" s="639"/>
      <c r="P179" s="639"/>
      <c r="Q179" s="639"/>
      <c r="R179" s="74"/>
      <c r="S179" s="370"/>
      <c r="T179" s="370"/>
      <c r="U179" s="54"/>
      <c r="V179" s="171"/>
      <c r="W179" s="484"/>
      <c r="X179" s="55"/>
      <c r="Y179" s="48"/>
      <c r="Z179" s="57"/>
      <c r="AA179" s="58"/>
      <c r="AB179" s="695"/>
      <c r="AC179" s="59"/>
      <c r="AD179" s="59"/>
      <c r="AE179" s="378"/>
      <c r="AF179" s="423"/>
      <c r="AG179" s="419"/>
      <c r="AH179" s="292"/>
      <c r="AI179" s="292"/>
      <c r="AJ179" s="13"/>
      <c r="AK179" s="13"/>
      <c r="AL179" s="13"/>
      <c r="AM179" s="13"/>
      <c r="AN179" s="13"/>
      <c r="AO179" s="13"/>
      <c r="AP179" s="298"/>
      <c r="AQ179" s="300"/>
    </row>
    <row r="180" spans="1:43" s="280" customFormat="1" ht="30" customHeight="1">
      <c r="A180" s="982"/>
      <c r="B180" s="13"/>
      <c r="C180" s="176"/>
      <c r="D180" s="14"/>
      <c r="E180" s="364"/>
      <c r="F180" s="364"/>
      <c r="G180" s="364"/>
      <c r="H180" s="24"/>
      <c r="I180" s="24"/>
      <c r="J180" s="24"/>
      <c r="K180" s="473"/>
      <c r="L180" s="24"/>
      <c r="M180" s="638"/>
      <c r="N180" s="638"/>
      <c r="O180" s="638"/>
      <c r="P180" s="638"/>
      <c r="Q180" s="638"/>
      <c r="R180" s="25"/>
      <c r="S180" s="328"/>
      <c r="T180" s="328"/>
      <c r="U180" s="19"/>
      <c r="V180" s="20"/>
      <c r="W180" s="485"/>
      <c r="X180" s="20"/>
      <c r="Y180" s="13"/>
      <c r="Z180" s="22"/>
      <c r="AA180" s="23"/>
      <c r="AB180" s="696"/>
      <c r="AC180" s="12"/>
      <c r="AD180" s="175"/>
      <c r="AE180" s="175"/>
      <c r="AF180" s="424"/>
      <c r="AG180" s="643"/>
      <c r="AH180" s="638"/>
      <c r="AI180" s="638"/>
      <c r="AJ180" s="13"/>
      <c r="AK180" s="13"/>
      <c r="AL180" s="13"/>
      <c r="AM180" s="13"/>
      <c r="AN180" s="13"/>
      <c r="AO180" s="13"/>
      <c r="AP180" s="297"/>
      <c r="AQ180" s="300"/>
    </row>
    <row r="181" spans="1:43" s="280" customFormat="1" ht="30" customHeight="1">
      <c r="A181" s="982"/>
      <c r="B181" s="13"/>
      <c r="C181" s="176"/>
      <c r="D181" s="14"/>
      <c r="E181" s="364"/>
      <c r="F181" s="364"/>
      <c r="G181" s="364"/>
      <c r="H181" s="24"/>
      <c r="I181" s="24"/>
      <c r="J181" s="24"/>
      <c r="K181" s="473"/>
      <c r="L181" s="24"/>
      <c r="M181" s="638"/>
      <c r="N181" s="638"/>
      <c r="O181" s="638"/>
      <c r="P181" s="638"/>
      <c r="Q181" s="638"/>
      <c r="R181" s="25"/>
      <c r="S181" s="328"/>
      <c r="T181" s="328"/>
      <c r="U181" s="19"/>
      <c r="V181" s="20"/>
      <c r="W181" s="485"/>
      <c r="X181" s="20"/>
      <c r="Y181" s="13"/>
      <c r="Z181" s="22"/>
      <c r="AA181" s="23"/>
      <c r="AB181" s="696"/>
      <c r="AC181" s="12"/>
      <c r="AD181" s="175"/>
      <c r="AE181" s="175"/>
      <c r="AF181" s="424"/>
      <c r="AG181" s="643"/>
      <c r="AH181" s="638"/>
      <c r="AI181" s="638"/>
      <c r="AJ181" s="13"/>
      <c r="AK181" s="13"/>
      <c r="AL181" s="13"/>
      <c r="AM181" s="13"/>
      <c r="AN181" s="13"/>
      <c r="AO181" s="13"/>
      <c r="AP181" s="297"/>
      <c r="AQ181" s="300"/>
    </row>
    <row r="182" spans="1:43" s="280" customFormat="1" ht="30" customHeight="1" thickBot="1">
      <c r="A182" s="983"/>
      <c r="B182" s="61"/>
      <c r="C182" s="178"/>
      <c r="D182" s="76"/>
      <c r="E182" s="365"/>
      <c r="F182" s="365"/>
      <c r="G182" s="365"/>
      <c r="H182" s="170"/>
      <c r="I182" s="170"/>
      <c r="J182" s="170"/>
      <c r="K182" s="476"/>
      <c r="L182" s="170"/>
      <c r="M182" s="640"/>
      <c r="N182" s="640"/>
      <c r="O182" s="640"/>
      <c r="P182" s="640"/>
      <c r="Q182" s="640"/>
      <c r="R182" s="75"/>
      <c r="S182" s="371"/>
      <c r="T182" s="371"/>
      <c r="U182" s="65"/>
      <c r="V182" s="66"/>
      <c r="W182" s="486"/>
      <c r="X182" s="66"/>
      <c r="Y182" s="61"/>
      <c r="Z182" s="68"/>
      <c r="AA182" s="69"/>
      <c r="AB182" s="697"/>
      <c r="AC182" s="70"/>
      <c r="AD182" s="70"/>
      <c r="AE182" s="380"/>
      <c r="AF182" s="427"/>
      <c r="AG182" s="421"/>
      <c r="AH182" s="294"/>
      <c r="AI182" s="294"/>
      <c r="AJ182" s="13"/>
      <c r="AK182" s="13"/>
      <c r="AL182" s="13"/>
      <c r="AM182" s="13"/>
      <c r="AN182" s="13"/>
      <c r="AO182" s="13"/>
      <c r="AP182" s="296"/>
      <c r="AQ182" s="300"/>
    </row>
    <row r="183" spans="1:43" s="280" customFormat="1" ht="30" customHeight="1">
      <c r="A183" s="981"/>
      <c r="B183" s="48"/>
      <c r="C183" s="177"/>
      <c r="D183" s="49"/>
      <c r="E183" s="363"/>
      <c r="F183" s="363"/>
      <c r="G183" s="363"/>
      <c r="H183" s="60"/>
      <c r="I183" s="60"/>
      <c r="J183" s="60"/>
      <c r="K183" s="474"/>
      <c r="L183" s="60"/>
      <c r="M183" s="639"/>
      <c r="N183" s="639"/>
      <c r="O183" s="639"/>
      <c r="P183" s="639"/>
      <c r="Q183" s="639"/>
      <c r="R183" s="74"/>
      <c r="S183" s="370"/>
      <c r="T183" s="370"/>
      <c r="U183" s="54"/>
      <c r="V183" s="171"/>
      <c r="W183" s="484"/>
      <c r="X183" s="55"/>
      <c r="Y183" s="48"/>
      <c r="Z183" s="57"/>
      <c r="AA183" s="58"/>
      <c r="AB183" s="695"/>
      <c r="AC183" s="59"/>
      <c r="AD183" s="59"/>
      <c r="AE183" s="378"/>
      <c r="AF183" s="423"/>
      <c r="AG183" s="419"/>
      <c r="AH183" s="292"/>
      <c r="AI183" s="292"/>
      <c r="AJ183" s="13"/>
      <c r="AK183" s="13"/>
      <c r="AL183" s="13"/>
      <c r="AM183" s="13"/>
      <c r="AN183" s="13"/>
      <c r="AO183" s="13"/>
      <c r="AP183" s="298"/>
      <c r="AQ183" s="300"/>
    </row>
    <row r="184" spans="1:43" s="280" customFormat="1" ht="30" customHeight="1">
      <c r="A184" s="982"/>
      <c r="B184" s="13"/>
      <c r="C184" s="176"/>
      <c r="D184" s="14"/>
      <c r="E184" s="364"/>
      <c r="F184" s="364"/>
      <c r="G184" s="364"/>
      <c r="H184" s="24"/>
      <c r="I184" s="24"/>
      <c r="J184" s="24"/>
      <c r="K184" s="473"/>
      <c r="L184" s="24"/>
      <c r="M184" s="638"/>
      <c r="N184" s="638"/>
      <c r="O184" s="638"/>
      <c r="P184" s="638"/>
      <c r="Q184" s="638"/>
      <c r="R184" s="25"/>
      <c r="S184" s="328"/>
      <c r="T184" s="328"/>
      <c r="U184" s="19"/>
      <c r="V184" s="20"/>
      <c r="W184" s="485"/>
      <c r="X184" s="20"/>
      <c r="Y184" s="13"/>
      <c r="Z184" s="22"/>
      <c r="AA184" s="23"/>
      <c r="AB184" s="696"/>
      <c r="AC184" s="12"/>
      <c r="AD184" s="175"/>
      <c r="AE184" s="175"/>
      <c r="AF184" s="424"/>
      <c r="AG184" s="643"/>
      <c r="AH184" s="638"/>
      <c r="AI184" s="638"/>
      <c r="AJ184" s="13"/>
      <c r="AK184" s="13"/>
      <c r="AL184" s="13"/>
      <c r="AM184" s="13"/>
      <c r="AN184" s="13"/>
      <c r="AO184" s="13"/>
      <c r="AP184" s="297"/>
      <c r="AQ184" s="300"/>
    </row>
    <row r="185" spans="1:43" s="280" customFormat="1" ht="30" customHeight="1">
      <c r="A185" s="982"/>
      <c r="B185" s="13"/>
      <c r="C185" s="176"/>
      <c r="D185" s="14"/>
      <c r="E185" s="364"/>
      <c r="F185" s="364"/>
      <c r="G185" s="364"/>
      <c r="H185" s="24"/>
      <c r="I185" s="24"/>
      <c r="J185" s="24"/>
      <c r="K185" s="473"/>
      <c r="L185" s="24"/>
      <c r="M185" s="638"/>
      <c r="N185" s="638"/>
      <c r="O185" s="638"/>
      <c r="P185" s="638"/>
      <c r="Q185" s="638"/>
      <c r="R185" s="25"/>
      <c r="S185" s="328"/>
      <c r="T185" s="328"/>
      <c r="U185" s="19"/>
      <c r="V185" s="20"/>
      <c r="W185" s="485"/>
      <c r="X185" s="20"/>
      <c r="Y185" s="13"/>
      <c r="Z185" s="22"/>
      <c r="AA185" s="23"/>
      <c r="AB185" s="696"/>
      <c r="AC185" s="12"/>
      <c r="AD185" s="175"/>
      <c r="AE185" s="175"/>
      <c r="AF185" s="424"/>
      <c r="AG185" s="643"/>
      <c r="AH185" s="638"/>
      <c r="AI185" s="638"/>
      <c r="AJ185" s="13"/>
      <c r="AK185" s="13"/>
      <c r="AL185" s="13"/>
      <c r="AM185" s="13"/>
      <c r="AN185" s="13"/>
      <c r="AO185" s="13"/>
      <c r="AP185" s="297"/>
      <c r="AQ185" s="300"/>
    </row>
    <row r="186" spans="1:43" s="280" customFormat="1" ht="30" customHeight="1" thickBot="1">
      <c r="A186" s="983"/>
      <c r="B186" s="61"/>
      <c r="C186" s="178"/>
      <c r="D186" s="76"/>
      <c r="E186" s="365"/>
      <c r="F186" s="365"/>
      <c r="G186" s="365"/>
      <c r="H186" s="170"/>
      <c r="I186" s="170"/>
      <c r="J186" s="170"/>
      <c r="K186" s="476"/>
      <c r="L186" s="170"/>
      <c r="M186" s="640"/>
      <c r="N186" s="640"/>
      <c r="O186" s="640"/>
      <c r="P186" s="640"/>
      <c r="Q186" s="640"/>
      <c r="R186" s="75"/>
      <c r="S186" s="371"/>
      <c r="T186" s="371"/>
      <c r="U186" s="65"/>
      <c r="V186" s="66"/>
      <c r="W186" s="486"/>
      <c r="X186" s="66"/>
      <c r="Y186" s="61"/>
      <c r="Z186" s="68"/>
      <c r="AA186" s="69"/>
      <c r="AB186" s="697"/>
      <c r="AC186" s="70"/>
      <c r="AD186" s="70"/>
      <c r="AE186" s="380"/>
      <c r="AF186" s="427"/>
      <c r="AG186" s="421"/>
      <c r="AH186" s="294"/>
      <c r="AI186" s="294"/>
      <c r="AJ186" s="13"/>
      <c r="AK186" s="13"/>
      <c r="AL186" s="13"/>
      <c r="AM186" s="13"/>
      <c r="AN186" s="13"/>
      <c r="AO186" s="13"/>
      <c r="AP186" s="296"/>
      <c r="AQ186" s="300"/>
    </row>
    <row r="187" spans="1:43" s="280" customFormat="1" ht="30" customHeight="1">
      <c r="A187" s="981"/>
      <c r="B187" s="48"/>
      <c r="C187" s="177"/>
      <c r="D187" s="49"/>
      <c r="E187" s="363"/>
      <c r="F187" s="363"/>
      <c r="G187" s="363"/>
      <c r="H187" s="60"/>
      <c r="I187" s="60"/>
      <c r="J187" s="60"/>
      <c r="K187" s="474"/>
      <c r="L187" s="60"/>
      <c r="M187" s="639"/>
      <c r="N187" s="639"/>
      <c r="O187" s="639"/>
      <c r="P187" s="639"/>
      <c r="Q187" s="639"/>
      <c r="R187" s="74"/>
      <c r="S187" s="370"/>
      <c r="T187" s="370"/>
      <c r="U187" s="54"/>
      <c r="V187" s="171"/>
      <c r="W187" s="484"/>
      <c r="X187" s="55"/>
      <c r="Y187" s="48"/>
      <c r="Z187" s="57"/>
      <c r="AA187" s="58"/>
      <c r="AB187" s="695"/>
      <c r="AC187" s="59"/>
      <c r="AD187" s="59"/>
      <c r="AE187" s="378"/>
      <c r="AF187" s="423"/>
      <c r="AG187" s="419"/>
      <c r="AH187" s="292"/>
      <c r="AI187" s="292"/>
      <c r="AJ187" s="13"/>
      <c r="AK187" s="13"/>
      <c r="AL187" s="13"/>
      <c r="AM187" s="13"/>
      <c r="AN187" s="13"/>
      <c r="AO187" s="13"/>
      <c r="AP187" s="298"/>
      <c r="AQ187" s="300"/>
    </row>
    <row r="188" spans="1:43" s="280" customFormat="1" ht="30" customHeight="1">
      <c r="A188" s="982"/>
      <c r="B188" s="13"/>
      <c r="C188" s="176"/>
      <c r="D188" s="14"/>
      <c r="E188" s="364"/>
      <c r="F188" s="364"/>
      <c r="G188" s="364"/>
      <c r="H188" s="24"/>
      <c r="I188" s="24"/>
      <c r="J188" s="24"/>
      <c r="K188" s="473"/>
      <c r="L188" s="24"/>
      <c r="M188" s="638"/>
      <c r="N188" s="638"/>
      <c r="O188" s="638"/>
      <c r="P188" s="638"/>
      <c r="Q188" s="638"/>
      <c r="R188" s="25"/>
      <c r="S188" s="328"/>
      <c r="T188" s="328"/>
      <c r="U188" s="19"/>
      <c r="V188" s="20"/>
      <c r="W188" s="485"/>
      <c r="X188" s="20"/>
      <c r="Y188" s="13"/>
      <c r="Z188" s="22"/>
      <c r="AA188" s="23"/>
      <c r="AB188" s="696"/>
      <c r="AC188" s="12"/>
      <c r="AD188" s="175"/>
      <c r="AE188" s="175"/>
      <c r="AF188" s="424"/>
      <c r="AG188" s="643"/>
      <c r="AH188" s="638"/>
      <c r="AI188" s="638"/>
      <c r="AJ188" s="13"/>
      <c r="AK188" s="13"/>
      <c r="AL188" s="13"/>
      <c r="AM188" s="13"/>
      <c r="AN188" s="13"/>
      <c r="AO188" s="13"/>
      <c r="AP188" s="297"/>
      <c r="AQ188" s="300"/>
    </row>
    <row r="189" spans="1:43" s="280" customFormat="1" ht="30" customHeight="1">
      <c r="A189" s="982"/>
      <c r="B189" s="13"/>
      <c r="C189" s="176"/>
      <c r="D189" s="14"/>
      <c r="E189" s="364"/>
      <c r="F189" s="364"/>
      <c r="G189" s="364"/>
      <c r="H189" s="24"/>
      <c r="I189" s="24"/>
      <c r="J189" s="24"/>
      <c r="K189" s="473"/>
      <c r="L189" s="24"/>
      <c r="M189" s="638"/>
      <c r="N189" s="638"/>
      <c r="O189" s="638"/>
      <c r="P189" s="638"/>
      <c r="Q189" s="638"/>
      <c r="R189" s="25"/>
      <c r="S189" s="328"/>
      <c r="T189" s="328"/>
      <c r="U189" s="19"/>
      <c r="V189" s="20"/>
      <c r="W189" s="485"/>
      <c r="X189" s="20"/>
      <c r="Y189" s="13"/>
      <c r="Z189" s="22"/>
      <c r="AA189" s="23"/>
      <c r="AB189" s="696"/>
      <c r="AC189" s="12"/>
      <c r="AD189" s="175"/>
      <c r="AE189" s="175"/>
      <c r="AF189" s="424"/>
      <c r="AG189" s="643"/>
      <c r="AH189" s="638"/>
      <c r="AI189" s="638"/>
      <c r="AJ189" s="13"/>
      <c r="AK189" s="13"/>
      <c r="AL189" s="13"/>
      <c r="AM189" s="13"/>
      <c r="AN189" s="13"/>
      <c r="AO189" s="13"/>
      <c r="AP189" s="297"/>
      <c r="AQ189" s="300"/>
    </row>
    <row r="190" spans="1:43" s="280" customFormat="1" ht="30" customHeight="1" thickBot="1">
      <c r="A190" s="983"/>
      <c r="B190" s="61"/>
      <c r="C190" s="178"/>
      <c r="D190" s="76"/>
      <c r="E190" s="365"/>
      <c r="F190" s="365"/>
      <c r="G190" s="365"/>
      <c r="H190" s="170"/>
      <c r="I190" s="170"/>
      <c r="J190" s="170"/>
      <c r="K190" s="476"/>
      <c r="L190" s="170"/>
      <c r="M190" s="640"/>
      <c r="N190" s="640"/>
      <c r="O190" s="640"/>
      <c r="P190" s="640"/>
      <c r="Q190" s="640"/>
      <c r="R190" s="75"/>
      <c r="S190" s="371"/>
      <c r="T190" s="371"/>
      <c r="U190" s="65"/>
      <c r="V190" s="66"/>
      <c r="W190" s="486"/>
      <c r="X190" s="66"/>
      <c r="Y190" s="61"/>
      <c r="Z190" s="68"/>
      <c r="AA190" s="69"/>
      <c r="AB190" s="697"/>
      <c r="AC190" s="70"/>
      <c r="AD190" s="70"/>
      <c r="AE190" s="380"/>
      <c r="AF190" s="427"/>
      <c r="AG190" s="421"/>
      <c r="AH190" s="294"/>
      <c r="AI190" s="294"/>
      <c r="AJ190" s="13"/>
      <c r="AK190" s="13"/>
      <c r="AL190" s="13"/>
      <c r="AM190" s="13"/>
      <c r="AN190" s="13"/>
      <c r="AO190" s="13"/>
      <c r="AP190" s="296"/>
      <c r="AQ190" s="300"/>
    </row>
    <row r="191" spans="1:43" s="280" customFormat="1" ht="30" customHeight="1">
      <c r="A191" s="981"/>
      <c r="B191" s="48"/>
      <c r="C191" s="177"/>
      <c r="D191" s="49"/>
      <c r="E191" s="363"/>
      <c r="F191" s="363"/>
      <c r="G191" s="363"/>
      <c r="H191" s="60"/>
      <c r="I191" s="60"/>
      <c r="J191" s="60"/>
      <c r="K191" s="474"/>
      <c r="L191" s="60"/>
      <c r="M191" s="639"/>
      <c r="N191" s="639"/>
      <c r="O191" s="639"/>
      <c r="P191" s="639"/>
      <c r="Q191" s="639"/>
      <c r="R191" s="74"/>
      <c r="S191" s="370"/>
      <c r="T191" s="370"/>
      <c r="U191" s="54"/>
      <c r="V191" s="171"/>
      <c r="W191" s="484"/>
      <c r="X191" s="55"/>
      <c r="Y191" s="48"/>
      <c r="Z191" s="57"/>
      <c r="AA191" s="58"/>
      <c r="AB191" s="695"/>
      <c r="AC191" s="59"/>
      <c r="AD191" s="59"/>
      <c r="AE191" s="378"/>
      <c r="AF191" s="423"/>
      <c r="AG191" s="419"/>
      <c r="AH191" s="292"/>
      <c r="AI191" s="292"/>
      <c r="AJ191" s="13"/>
      <c r="AK191" s="13"/>
      <c r="AL191" s="13"/>
      <c r="AM191" s="13"/>
      <c r="AN191" s="13"/>
      <c r="AO191" s="13"/>
      <c r="AP191" s="298"/>
      <c r="AQ191" s="300"/>
    </row>
    <row r="192" spans="1:43" s="280" customFormat="1" ht="30" customHeight="1">
      <c r="A192" s="982"/>
      <c r="B192" s="13"/>
      <c r="C192" s="176"/>
      <c r="D192" s="14"/>
      <c r="E192" s="364"/>
      <c r="F192" s="364"/>
      <c r="G192" s="364"/>
      <c r="H192" s="24"/>
      <c r="I192" s="24"/>
      <c r="J192" s="24"/>
      <c r="K192" s="473"/>
      <c r="L192" s="24"/>
      <c r="M192" s="638"/>
      <c r="N192" s="638"/>
      <c r="O192" s="638"/>
      <c r="P192" s="638"/>
      <c r="Q192" s="638"/>
      <c r="R192" s="25"/>
      <c r="S192" s="328"/>
      <c r="T192" s="328"/>
      <c r="U192" s="19"/>
      <c r="V192" s="20"/>
      <c r="W192" s="485"/>
      <c r="X192" s="20"/>
      <c r="Y192" s="13"/>
      <c r="Z192" s="22"/>
      <c r="AA192" s="23"/>
      <c r="AB192" s="696"/>
      <c r="AC192" s="12"/>
      <c r="AD192" s="175"/>
      <c r="AE192" s="175"/>
      <c r="AF192" s="424"/>
      <c r="AG192" s="643"/>
      <c r="AH192" s="638"/>
      <c r="AI192" s="638"/>
      <c r="AJ192" s="13"/>
      <c r="AK192" s="13"/>
      <c r="AL192" s="13"/>
      <c r="AM192" s="13"/>
      <c r="AN192" s="13"/>
      <c r="AO192" s="13"/>
      <c r="AP192" s="297"/>
      <c r="AQ192" s="300"/>
    </row>
    <row r="193" spans="1:43" s="280" customFormat="1" ht="30" customHeight="1">
      <c r="A193" s="982"/>
      <c r="B193" s="13"/>
      <c r="C193" s="176"/>
      <c r="D193" s="14"/>
      <c r="E193" s="364"/>
      <c r="F193" s="364"/>
      <c r="G193" s="364"/>
      <c r="H193" s="24"/>
      <c r="I193" s="24"/>
      <c r="J193" s="24"/>
      <c r="K193" s="473"/>
      <c r="L193" s="24"/>
      <c r="M193" s="638"/>
      <c r="N193" s="638"/>
      <c r="O193" s="638"/>
      <c r="P193" s="638"/>
      <c r="Q193" s="638"/>
      <c r="R193" s="25"/>
      <c r="S193" s="328"/>
      <c r="T193" s="328"/>
      <c r="U193" s="19"/>
      <c r="V193" s="20"/>
      <c r="W193" s="485"/>
      <c r="X193" s="20"/>
      <c r="Y193" s="13"/>
      <c r="Z193" s="22"/>
      <c r="AA193" s="23"/>
      <c r="AB193" s="696"/>
      <c r="AC193" s="12"/>
      <c r="AD193" s="175"/>
      <c r="AE193" s="175"/>
      <c r="AF193" s="424"/>
      <c r="AG193" s="643"/>
      <c r="AH193" s="638"/>
      <c r="AI193" s="638"/>
      <c r="AJ193" s="13"/>
      <c r="AK193" s="13"/>
      <c r="AL193" s="13"/>
      <c r="AM193" s="13"/>
      <c r="AN193" s="13"/>
      <c r="AO193" s="13"/>
      <c r="AP193" s="297"/>
      <c r="AQ193" s="300"/>
    </row>
    <row r="194" spans="1:43" s="280" customFormat="1" ht="30" customHeight="1" thickBot="1">
      <c r="A194" s="983"/>
      <c r="B194" s="61"/>
      <c r="C194" s="178"/>
      <c r="D194" s="76"/>
      <c r="E194" s="365"/>
      <c r="F194" s="365"/>
      <c r="G194" s="365"/>
      <c r="H194" s="170"/>
      <c r="I194" s="170"/>
      <c r="J194" s="170"/>
      <c r="K194" s="476"/>
      <c r="L194" s="170"/>
      <c r="M194" s="640"/>
      <c r="N194" s="640"/>
      <c r="O194" s="640"/>
      <c r="P194" s="640"/>
      <c r="Q194" s="640"/>
      <c r="R194" s="75"/>
      <c r="S194" s="371"/>
      <c r="T194" s="371"/>
      <c r="U194" s="65"/>
      <c r="V194" s="66"/>
      <c r="W194" s="486"/>
      <c r="X194" s="66"/>
      <c r="Y194" s="61"/>
      <c r="Z194" s="68"/>
      <c r="AA194" s="69"/>
      <c r="AB194" s="697"/>
      <c r="AC194" s="70"/>
      <c r="AD194" s="70"/>
      <c r="AE194" s="380"/>
      <c r="AF194" s="427"/>
      <c r="AG194" s="421"/>
      <c r="AH194" s="294"/>
      <c r="AI194" s="294"/>
      <c r="AJ194" s="13"/>
      <c r="AK194" s="13"/>
      <c r="AL194" s="13"/>
      <c r="AM194" s="13"/>
      <c r="AN194" s="13"/>
      <c r="AO194" s="13"/>
      <c r="AP194" s="296"/>
      <c r="AQ194" s="300"/>
    </row>
    <row r="195" spans="1:43" s="280" customFormat="1" ht="30" customHeight="1">
      <c r="A195" s="981"/>
      <c r="B195" s="48"/>
      <c r="C195" s="177"/>
      <c r="D195" s="49"/>
      <c r="E195" s="363"/>
      <c r="F195" s="363"/>
      <c r="G195" s="363"/>
      <c r="H195" s="60"/>
      <c r="I195" s="60"/>
      <c r="J195" s="60"/>
      <c r="K195" s="474"/>
      <c r="L195" s="60"/>
      <c r="M195" s="639"/>
      <c r="N195" s="639"/>
      <c r="O195" s="639"/>
      <c r="P195" s="639"/>
      <c r="Q195" s="639"/>
      <c r="R195" s="74"/>
      <c r="S195" s="370"/>
      <c r="T195" s="370"/>
      <c r="U195" s="54"/>
      <c r="V195" s="171"/>
      <c r="W195" s="484"/>
      <c r="X195" s="55"/>
      <c r="Y195" s="48"/>
      <c r="Z195" s="57"/>
      <c r="AA195" s="58"/>
      <c r="AB195" s="695"/>
      <c r="AC195" s="59"/>
      <c r="AD195" s="59"/>
      <c r="AE195" s="378"/>
      <c r="AF195" s="423"/>
      <c r="AG195" s="419"/>
      <c r="AH195" s="292"/>
      <c r="AI195" s="292"/>
      <c r="AJ195" s="13"/>
      <c r="AK195" s="13"/>
      <c r="AL195" s="13"/>
      <c r="AM195" s="13"/>
      <c r="AN195" s="13"/>
      <c r="AO195" s="13"/>
      <c r="AP195" s="298"/>
      <c r="AQ195" s="300"/>
    </row>
    <row r="196" spans="1:43" s="280" customFormat="1" ht="30" customHeight="1">
      <c r="A196" s="982"/>
      <c r="B196" s="13"/>
      <c r="C196" s="176"/>
      <c r="D196" s="14"/>
      <c r="E196" s="364"/>
      <c r="F196" s="364"/>
      <c r="G196" s="364"/>
      <c r="H196" s="24"/>
      <c r="I196" s="24"/>
      <c r="J196" s="24"/>
      <c r="K196" s="473"/>
      <c r="L196" s="24"/>
      <c r="M196" s="638"/>
      <c r="N196" s="638"/>
      <c r="O196" s="638"/>
      <c r="P196" s="638"/>
      <c r="Q196" s="638"/>
      <c r="R196" s="25"/>
      <c r="S196" s="328"/>
      <c r="T196" s="328"/>
      <c r="U196" s="19"/>
      <c r="V196" s="20"/>
      <c r="W196" s="485"/>
      <c r="X196" s="20"/>
      <c r="Y196" s="13"/>
      <c r="Z196" s="22"/>
      <c r="AA196" s="23"/>
      <c r="AB196" s="696"/>
      <c r="AC196" s="12"/>
      <c r="AD196" s="175"/>
      <c r="AE196" s="175"/>
      <c r="AF196" s="424"/>
      <c r="AG196" s="643"/>
      <c r="AH196" s="638"/>
      <c r="AI196" s="638"/>
      <c r="AJ196" s="13"/>
      <c r="AK196" s="13"/>
      <c r="AL196" s="13"/>
      <c r="AM196" s="13"/>
      <c r="AN196" s="13"/>
      <c r="AO196" s="13"/>
      <c r="AP196" s="297"/>
      <c r="AQ196" s="300"/>
    </row>
    <row r="197" spans="1:43" s="280" customFormat="1" ht="30" customHeight="1">
      <c r="A197" s="982"/>
      <c r="B197" s="13"/>
      <c r="C197" s="176"/>
      <c r="D197" s="14"/>
      <c r="E197" s="364"/>
      <c r="F197" s="364"/>
      <c r="G197" s="364"/>
      <c r="H197" s="24"/>
      <c r="I197" s="24"/>
      <c r="J197" s="24"/>
      <c r="K197" s="473"/>
      <c r="L197" s="24"/>
      <c r="M197" s="638"/>
      <c r="N197" s="638"/>
      <c r="O197" s="638"/>
      <c r="P197" s="638"/>
      <c r="Q197" s="638"/>
      <c r="R197" s="25"/>
      <c r="S197" s="328"/>
      <c r="T197" s="328"/>
      <c r="U197" s="19"/>
      <c r="V197" s="20"/>
      <c r="W197" s="485"/>
      <c r="X197" s="20"/>
      <c r="Y197" s="13"/>
      <c r="Z197" s="22"/>
      <c r="AA197" s="23"/>
      <c r="AB197" s="696"/>
      <c r="AC197" s="12"/>
      <c r="AD197" s="175"/>
      <c r="AE197" s="175"/>
      <c r="AF197" s="424"/>
      <c r="AG197" s="643"/>
      <c r="AH197" s="638"/>
      <c r="AI197" s="638"/>
      <c r="AJ197" s="13"/>
      <c r="AK197" s="13"/>
      <c r="AL197" s="13"/>
      <c r="AM197" s="13"/>
      <c r="AN197" s="13"/>
      <c r="AO197" s="13"/>
      <c r="AP197" s="297"/>
      <c r="AQ197" s="300"/>
    </row>
    <row r="198" spans="1:43" s="280" customFormat="1" ht="30" customHeight="1" thickBot="1">
      <c r="A198" s="983"/>
      <c r="B198" s="61"/>
      <c r="C198" s="178"/>
      <c r="D198" s="76"/>
      <c r="E198" s="365"/>
      <c r="F198" s="365"/>
      <c r="G198" s="365"/>
      <c r="H198" s="170"/>
      <c r="I198" s="170"/>
      <c r="J198" s="170"/>
      <c r="K198" s="476"/>
      <c r="L198" s="170"/>
      <c r="M198" s="640"/>
      <c r="N198" s="640"/>
      <c r="O198" s="640"/>
      <c r="P198" s="640"/>
      <c r="Q198" s="640"/>
      <c r="R198" s="75"/>
      <c r="S198" s="371"/>
      <c r="T198" s="371"/>
      <c r="U198" s="65"/>
      <c r="V198" s="66"/>
      <c r="W198" s="486"/>
      <c r="X198" s="66"/>
      <c r="Y198" s="61"/>
      <c r="Z198" s="68"/>
      <c r="AA198" s="69"/>
      <c r="AB198" s="697"/>
      <c r="AC198" s="70"/>
      <c r="AD198" s="70"/>
      <c r="AE198" s="380"/>
      <c r="AF198" s="427"/>
      <c r="AG198" s="421"/>
      <c r="AH198" s="294"/>
      <c r="AI198" s="294"/>
      <c r="AJ198" s="13"/>
      <c r="AK198" s="13"/>
      <c r="AL198" s="13"/>
      <c r="AM198" s="13"/>
      <c r="AN198" s="13"/>
      <c r="AO198" s="13"/>
      <c r="AP198" s="296"/>
      <c r="AQ198" s="300"/>
    </row>
    <row r="199" spans="1:43" s="280" customFormat="1" ht="30" customHeight="1">
      <c r="A199" s="981"/>
      <c r="B199" s="48"/>
      <c r="C199" s="177"/>
      <c r="D199" s="49"/>
      <c r="E199" s="363"/>
      <c r="F199" s="363"/>
      <c r="G199" s="363"/>
      <c r="H199" s="60"/>
      <c r="I199" s="60"/>
      <c r="J199" s="60"/>
      <c r="K199" s="474"/>
      <c r="L199" s="60"/>
      <c r="M199" s="639"/>
      <c r="N199" s="639"/>
      <c r="O199" s="639"/>
      <c r="P199" s="639"/>
      <c r="Q199" s="639"/>
      <c r="R199" s="74"/>
      <c r="S199" s="370"/>
      <c r="T199" s="370"/>
      <c r="U199" s="54"/>
      <c r="V199" s="171"/>
      <c r="W199" s="484"/>
      <c r="X199" s="55"/>
      <c r="Y199" s="48"/>
      <c r="Z199" s="57"/>
      <c r="AA199" s="58"/>
      <c r="AB199" s="695"/>
      <c r="AC199" s="59"/>
      <c r="AD199" s="59"/>
      <c r="AE199" s="378"/>
      <c r="AF199" s="423"/>
      <c r="AG199" s="419"/>
      <c r="AH199" s="292"/>
      <c r="AI199" s="292"/>
      <c r="AJ199" s="13"/>
      <c r="AK199" s="13"/>
      <c r="AL199" s="13"/>
      <c r="AM199" s="13"/>
      <c r="AN199" s="13"/>
      <c r="AO199" s="13"/>
      <c r="AP199" s="298"/>
      <c r="AQ199" s="300"/>
    </row>
    <row r="200" spans="1:43" s="280" customFormat="1" ht="30" customHeight="1">
      <c r="A200" s="982"/>
      <c r="B200" s="13"/>
      <c r="C200" s="176"/>
      <c r="D200" s="14"/>
      <c r="E200" s="364"/>
      <c r="F200" s="364"/>
      <c r="G200" s="364"/>
      <c r="H200" s="24"/>
      <c r="I200" s="24"/>
      <c r="J200" s="24"/>
      <c r="K200" s="473"/>
      <c r="L200" s="24"/>
      <c r="M200" s="638"/>
      <c r="N200" s="638"/>
      <c r="O200" s="638"/>
      <c r="P200" s="638"/>
      <c r="Q200" s="638"/>
      <c r="R200" s="25"/>
      <c r="S200" s="328"/>
      <c r="T200" s="328"/>
      <c r="U200" s="19"/>
      <c r="V200" s="20"/>
      <c r="W200" s="485"/>
      <c r="X200" s="20"/>
      <c r="Y200" s="13"/>
      <c r="Z200" s="22"/>
      <c r="AA200" s="23"/>
      <c r="AB200" s="696"/>
      <c r="AC200" s="12"/>
      <c r="AD200" s="175"/>
      <c r="AE200" s="175"/>
      <c r="AF200" s="424"/>
      <c r="AG200" s="643"/>
      <c r="AH200" s="638"/>
      <c r="AI200" s="638"/>
      <c r="AJ200" s="13"/>
      <c r="AK200" s="13"/>
      <c r="AL200" s="13"/>
      <c r="AM200" s="13"/>
      <c r="AN200" s="13"/>
      <c r="AO200" s="13"/>
      <c r="AP200" s="297"/>
      <c r="AQ200" s="300"/>
    </row>
    <row r="201" spans="1:43" s="280" customFormat="1" ht="30" customHeight="1">
      <c r="A201" s="982"/>
      <c r="B201" s="13"/>
      <c r="C201" s="176"/>
      <c r="D201" s="14"/>
      <c r="E201" s="364"/>
      <c r="F201" s="364"/>
      <c r="G201" s="364"/>
      <c r="H201" s="24"/>
      <c r="I201" s="24"/>
      <c r="J201" s="24"/>
      <c r="K201" s="473"/>
      <c r="L201" s="24"/>
      <c r="M201" s="638"/>
      <c r="N201" s="638"/>
      <c r="O201" s="638"/>
      <c r="P201" s="638"/>
      <c r="Q201" s="638"/>
      <c r="R201" s="25"/>
      <c r="S201" s="328"/>
      <c r="T201" s="328"/>
      <c r="U201" s="19"/>
      <c r="V201" s="20"/>
      <c r="W201" s="485"/>
      <c r="X201" s="20"/>
      <c r="Y201" s="13"/>
      <c r="Z201" s="22"/>
      <c r="AA201" s="23"/>
      <c r="AB201" s="696"/>
      <c r="AC201" s="12"/>
      <c r="AD201" s="175"/>
      <c r="AE201" s="175"/>
      <c r="AF201" s="424"/>
      <c r="AG201" s="643"/>
      <c r="AH201" s="638"/>
      <c r="AI201" s="638"/>
      <c r="AJ201" s="13"/>
      <c r="AK201" s="13"/>
      <c r="AL201" s="13"/>
      <c r="AM201" s="13"/>
      <c r="AN201" s="13"/>
      <c r="AO201" s="13"/>
      <c r="AP201" s="297"/>
      <c r="AQ201" s="300"/>
    </row>
    <row r="202" spans="1:43" s="280" customFormat="1" ht="30" customHeight="1" thickBot="1">
      <c r="A202" s="983"/>
      <c r="B202" s="61"/>
      <c r="C202" s="178"/>
      <c r="D202" s="76"/>
      <c r="E202" s="365"/>
      <c r="F202" s="365"/>
      <c r="G202" s="365"/>
      <c r="H202" s="170"/>
      <c r="I202" s="170"/>
      <c r="J202" s="170"/>
      <c r="K202" s="476"/>
      <c r="L202" s="170"/>
      <c r="M202" s="640"/>
      <c r="N202" s="640"/>
      <c r="O202" s="640"/>
      <c r="P202" s="640"/>
      <c r="Q202" s="640"/>
      <c r="R202" s="75"/>
      <c r="S202" s="371"/>
      <c r="T202" s="371"/>
      <c r="U202" s="65"/>
      <c r="V202" s="66"/>
      <c r="W202" s="486"/>
      <c r="X202" s="66"/>
      <c r="Y202" s="61"/>
      <c r="Z202" s="68"/>
      <c r="AA202" s="69"/>
      <c r="AB202" s="697"/>
      <c r="AC202" s="70"/>
      <c r="AD202" s="70"/>
      <c r="AE202" s="380"/>
      <c r="AF202" s="427"/>
      <c r="AG202" s="421"/>
      <c r="AH202" s="294"/>
      <c r="AI202" s="294"/>
      <c r="AJ202" s="13"/>
      <c r="AK202" s="13"/>
      <c r="AL202" s="13"/>
      <c r="AM202" s="13"/>
      <c r="AN202" s="13"/>
      <c r="AO202" s="13"/>
      <c r="AP202" s="296"/>
      <c r="AQ202" s="300"/>
    </row>
    <row r="203" spans="1:43" s="280" customFormat="1" ht="30" customHeight="1">
      <c r="A203" s="981"/>
      <c r="B203" s="48"/>
      <c r="C203" s="177"/>
      <c r="D203" s="49"/>
      <c r="E203" s="363"/>
      <c r="F203" s="363"/>
      <c r="G203" s="363"/>
      <c r="H203" s="60"/>
      <c r="I203" s="60"/>
      <c r="J203" s="60"/>
      <c r="K203" s="474"/>
      <c r="L203" s="60"/>
      <c r="M203" s="639"/>
      <c r="N203" s="639"/>
      <c r="O203" s="639"/>
      <c r="P203" s="639"/>
      <c r="Q203" s="639"/>
      <c r="R203" s="74"/>
      <c r="S203" s="370"/>
      <c r="T203" s="370"/>
      <c r="U203" s="54"/>
      <c r="V203" s="171"/>
      <c r="W203" s="484"/>
      <c r="X203" s="55"/>
      <c r="Y203" s="48"/>
      <c r="Z203" s="57"/>
      <c r="AA203" s="58"/>
      <c r="AB203" s="695"/>
      <c r="AC203" s="59"/>
      <c r="AD203" s="59"/>
      <c r="AE203" s="378"/>
      <c r="AF203" s="423"/>
      <c r="AG203" s="419"/>
      <c r="AH203" s="292"/>
      <c r="AI203" s="292"/>
      <c r="AJ203" s="13"/>
      <c r="AK203" s="13"/>
      <c r="AL203" s="13"/>
      <c r="AM203" s="13"/>
      <c r="AN203" s="13"/>
      <c r="AO203" s="13"/>
      <c r="AP203" s="298"/>
      <c r="AQ203" s="300"/>
    </row>
    <row r="204" spans="1:43" s="280" customFormat="1" ht="30" customHeight="1">
      <c r="A204" s="982"/>
      <c r="B204" s="13"/>
      <c r="C204" s="176"/>
      <c r="D204" s="14"/>
      <c r="E204" s="364"/>
      <c r="F204" s="364"/>
      <c r="G204" s="364"/>
      <c r="H204" s="24"/>
      <c r="I204" s="24"/>
      <c r="J204" s="24"/>
      <c r="K204" s="473"/>
      <c r="L204" s="24"/>
      <c r="M204" s="638"/>
      <c r="N204" s="638"/>
      <c r="O204" s="638"/>
      <c r="P204" s="638"/>
      <c r="Q204" s="638"/>
      <c r="R204" s="25"/>
      <c r="S204" s="328"/>
      <c r="T204" s="328"/>
      <c r="U204" s="19"/>
      <c r="V204" s="20"/>
      <c r="W204" s="485"/>
      <c r="X204" s="20"/>
      <c r="Y204" s="13"/>
      <c r="Z204" s="22"/>
      <c r="AA204" s="23"/>
      <c r="AB204" s="696"/>
      <c r="AC204" s="12"/>
      <c r="AD204" s="175"/>
      <c r="AE204" s="175"/>
      <c r="AF204" s="424"/>
      <c r="AG204" s="643"/>
      <c r="AH204" s="638"/>
      <c r="AI204" s="638"/>
      <c r="AJ204" s="13"/>
      <c r="AK204" s="13"/>
      <c r="AL204" s="13"/>
      <c r="AM204" s="13"/>
      <c r="AN204" s="13"/>
      <c r="AO204" s="13"/>
      <c r="AP204" s="297"/>
      <c r="AQ204" s="300"/>
    </row>
    <row r="205" spans="1:43" s="280" customFormat="1" ht="30" customHeight="1">
      <c r="A205" s="982"/>
      <c r="B205" s="13"/>
      <c r="C205" s="176"/>
      <c r="D205" s="14"/>
      <c r="E205" s="364"/>
      <c r="F205" s="364"/>
      <c r="G205" s="364"/>
      <c r="H205" s="24"/>
      <c r="I205" s="24"/>
      <c r="J205" s="24"/>
      <c r="K205" s="473"/>
      <c r="L205" s="24"/>
      <c r="M205" s="638"/>
      <c r="N205" s="638"/>
      <c r="O205" s="638"/>
      <c r="P205" s="638"/>
      <c r="Q205" s="638"/>
      <c r="R205" s="25"/>
      <c r="S205" s="328"/>
      <c r="T205" s="328"/>
      <c r="U205" s="19"/>
      <c r="V205" s="20"/>
      <c r="W205" s="485"/>
      <c r="X205" s="20"/>
      <c r="Y205" s="13"/>
      <c r="Z205" s="22"/>
      <c r="AA205" s="23"/>
      <c r="AB205" s="696"/>
      <c r="AC205" s="12"/>
      <c r="AD205" s="175"/>
      <c r="AE205" s="175"/>
      <c r="AF205" s="424"/>
      <c r="AG205" s="643"/>
      <c r="AH205" s="638"/>
      <c r="AI205" s="638"/>
      <c r="AJ205" s="13"/>
      <c r="AK205" s="13"/>
      <c r="AL205" s="13"/>
      <c r="AM205" s="13"/>
      <c r="AN205" s="13"/>
      <c r="AO205" s="13"/>
      <c r="AP205" s="297"/>
      <c r="AQ205" s="300"/>
    </row>
    <row r="206" spans="1:43" s="280" customFormat="1" ht="30" customHeight="1" thickBot="1">
      <c r="A206" s="983"/>
      <c r="B206" s="61"/>
      <c r="C206" s="178"/>
      <c r="D206" s="76"/>
      <c r="E206" s="365"/>
      <c r="F206" s="365"/>
      <c r="G206" s="365"/>
      <c r="H206" s="170"/>
      <c r="I206" s="170"/>
      <c r="J206" s="170"/>
      <c r="K206" s="476"/>
      <c r="L206" s="170"/>
      <c r="M206" s="640"/>
      <c r="N206" s="640"/>
      <c r="O206" s="640"/>
      <c r="P206" s="640"/>
      <c r="Q206" s="640"/>
      <c r="R206" s="75"/>
      <c r="S206" s="371"/>
      <c r="T206" s="371"/>
      <c r="U206" s="65"/>
      <c r="V206" s="66"/>
      <c r="W206" s="486"/>
      <c r="X206" s="66"/>
      <c r="Y206" s="61"/>
      <c r="Z206" s="68"/>
      <c r="AA206" s="69"/>
      <c r="AB206" s="697"/>
      <c r="AC206" s="70"/>
      <c r="AD206" s="70"/>
      <c r="AE206" s="380"/>
      <c r="AF206" s="427"/>
      <c r="AG206" s="421"/>
      <c r="AH206" s="294"/>
      <c r="AI206" s="294"/>
      <c r="AJ206" s="13"/>
      <c r="AK206" s="13"/>
      <c r="AL206" s="13"/>
      <c r="AM206" s="13"/>
      <c r="AN206" s="13"/>
      <c r="AO206" s="13"/>
      <c r="AP206" s="296"/>
      <c r="AQ206" s="300"/>
    </row>
    <row r="207" spans="1:43" s="280" customFormat="1" ht="30" customHeight="1">
      <c r="A207" s="981"/>
      <c r="B207" s="48"/>
      <c r="C207" s="177"/>
      <c r="D207" s="49"/>
      <c r="E207" s="363"/>
      <c r="F207" s="363"/>
      <c r="G207" s="363"/>
      <c r="H207" s="60"/>
      <c r="I207" s="60"/>
      <c r="J207" s="60"/>
      <c r="K207" s="474"/>
      <c r="L207" s="60"/>
      <c r="M207" s="639"/>
      <c r="N207" s="639"/>
      <c r="O207" s="639"/>
      <c r="P207" s="639"/>
      <c r="Q207" s="639"/>
      <c r="R207" s="74"/>
      <c r="S207" s="370"/>
      <c r="T207" s="370"/>
      <c r="U207" s="54"/>
      <c r="V207" s="171"/>
      <c r="W207" s="484"/>
      <c r="X207" s="55"/>
      <c r="Y207" s="48"/>
      <c r="Z207" s="57"/>
      <c r="AA207" s="58"/>
      <c r="AB207" s="695"/>
      <c r="AC207" s="59"/>
      <c r="AD207" s="59"/>
      <c r="AE207" s="378"/>
      <c r="AF207" s="423"/>
      <c r="AG207" s="419"/>
      <c r="AH207" s="292"/>
      <c r="AI207" s="292"/>
      <c r="AJ207" s="13"/>
      <c r="AK207" s="13"/>
      <c r="AL207" s="13"/>
      <c r="AM207" s="13"/>
      <c r="AN207" s="13"/>
      <c r="AO207" s="13"/>
      <c r="AP207" s="298"/>
      <c r="AQ207" s="300"/>
    </row>
    <row r="208" spans="1:43" s="280" customFormat="1" ht="30" customHeight="1">
      <c r="A208" s="982"/>
      <c r="B208" s="13"/>
      <c r="C208" s="176"/>
      <c r="D208" s="14"/>
      <c r="E208" s="364"/>
      <c r="F208" s="364"/>
      <c r="G208" s="364"/>
      <c r="H208" s="24"/>
      <c r="I208" s="24"/>
      <c r="J208" s="24"/>
      <c r="K208" s="473"/>
      <c r="L208" s="24"/>
      <c r="M208" s="638"/>
      <c r="N208" s="638"/>
      <c r="O208" s="638"/>
      <c r="P208" s="638"/>
      <c r="Q208" s="638"/>
      <c r="R208" s="25"/>
      <c r="S208" s="328"/>
      <c r="T208" s="328"/>
      <c r="U208" s="19"/>
      <c r="V208" s="20"/>
      <c r="W208" s="485"/>
      <c r="X208" s="20"/>
      <c r="Y208" s="13"/>
      <c r="Z208" s="22"/>
      <c r="AA208" s="23"/>
      <c r="AB208" s="696"/>
      <c r="AC208" s="12"/>
      <c r="AD208" s="175"/>
      <c r="AE208" s="175"/>
      <c r="AF208" s="424"/>
      <c r="AG208" s="643"/>
      <c r="AH208" s="638"/>
      <c r="AI208" s="638"/>
      <c r="AJ208" s="13"/>
      <c r="AK208" s="13"/>
      <c r="AL208" s="13"/>
      <c r="AM208" s="13"/>
      <c r="AN208" s="13"/>
      <c r="AO208" s="13"/>
      <c r="AP208" s="297"/>
      <c r="AQ208" s="300"/>
    </row>
    <row r="209" spans="1:43" s="280" customFormat="1" ht="30" customHeight="1">
      <c r="A209" s="982"/>
      <c r="B209" s="13"/>
      <c r="C209" s="176"/>
      <c r="D209" s="14"/>
      <c r="E209" s="364"/>
      <c r="F209" s="364"/>
      <c r="G209" s="364"/>
      <c r="H209" s="24"/>
      <c r="I209" s="24"/>
      <c r="J209" s="24"/>
      <c r="K209" s="473"/>
      <c r="L209" s="24"/>
      <c r="M209" s="638"/>
      <c r="N209" s="638"/>
      <c r="O209" s="638"/>
      <c r="P209" s="638"/>
      <c r="Q209" s="638"/>
      <c r="R209" s="25"/>
      <c r="S209" s="328"/>
      <c r="T209" s="328"/>
      <c r="U209" s="19"/>
      <c r="V209" s="20"/>
      <c r="W209" s="485"/>
      <c r="X209" s="20"/>
      <c r="Y209" s="13"/>
      <c r="Z209" s="22"/>
      <c r="AA209" s="23"/>
      <c r="AB209" s="696"/>
      <c r="AC209" s="12"/>
      <c r="AD209" s="175"/>
      <c r="AE209" s="175"/>
      <c r="AF209" s="424"/>
      <c r="AG209" s="643"/>
      <c r="AH209" s="638"/>
      <c r="AI209" s="638"/>
      <c r="AJ209" s="13"/>
      <c r="AK209" s="13"/>
      <c r="AL209" s="13"/>
      <c r="AM209" s="13"/>
      <c r="AN209" s="13"/>
      <c r="AO209" s="13"/>
      <c r="AP209" s="297"/>
      <c r="AQ209" s="300"/>
    </row>
    <row r="210" spans="1:43" s="280" customFormat="1" ht="30" customHeight="1" thickBot="1">
      <c r="A210" s="983"/>
      <c r="B210" s="61"/>
      <c r="C210" s="178"/>
      <c r="D210" s="76"/>
      <c r="E210" s="365"/>
      <c r="F210" s="365"/>
      <c r="G210" s="365"/>
      <c r="H210" s="170"/>
      <c r="I210" s="170"/>
      <c r="J210" s="170"/>
      <c r="K210" s="476"/>
      <c r="L210" s="170"/>
      <c r="M210" s="640"/>
      <c r="N210" s="640"/>
      <c r="O210" s="640"/>
      <c r="P210" s="640"/>
      <c r="Q210" s="640"/>
      <c r="R210" s="75"/>
      <c r="S210" s="371"/>
      <c r="T210" s="371"/>
      <c r="U210" s="65"/>
      <c r="V210" s="66"/>
      <c r="W210" s="486"/>
      <c r="X210" s="66"/>
      <c r="Y210" s="61"/>
      <c r="Z210" s="68"/>
      <c r="AA210" s="69"/>
      <c r="AB210" s="697"/>
      <c r="AC210" s="70"/>
      <c r="AD210" s="70"/>
      <c r="AE210" s="380"/>
      <c r="AF210" s="427"/>
      <c r="AG210" s="421"/>
      <c r="AH210" s="294"/>
      <c r="AI210" s="294"/>
      <c r="AJ210" s="13"/>
      <c r="AK210" s="13"/>
      <c r="AL210" s="13"/>
      <c r="AM210" s="13"/>
      <c r="AN210" s="13"/>
      <c r="AO210" s="13"/>
      <c r="AP210" s="296"/>
      <c r="AQ210" s="300"/>
    </row>
    <row r="211" spans="1:43" s="280" customFormat="1" ht="30" customHeight="1">
      <c r="A211" s="981"/>
      <c r="B211" s="48"/>
      <c r="C211" s="177"/>
      <c r="D211" s="49"/>
      <c r="E211" s="363"/>
      <c r="F211" s="363"/>
      <c r="G211" s="363"/>
      <c r="H211" s="60"/>
      <c r="I211" s="60"/>
      <c r="J211" s="60"/>
      <c r="K211" s="474"/>
      <c r="L211" s="60"/>
      <c r="M211" s="639"/>
      <c r="N211" s="639"/>
      <c r="O211" s="639"/>
      <c r="P211" s="639"/>
      <c r="Q211" s="639"/>
      <c r="R211" s="74"/>
      <c r="S211" s="370"/>
      <c r="T211" s="370"/>
      <c r="U211" s="54"/>
      <c r="V211" s="171"/>
      <c r="W211" s="484"/>
      <c r="X211" s="55"/>
      <c r="Y211" s="48"/>
      <c r="Z211" s="57"/>
      <c r="AA211" s="58"/>
      <c r="AB211" s="695"/>
      <c r="AC211" s="59"/>
      <c r="AD211" s="59"/>
      <c r="AE211" s="378"/>
      <c r="AF211" s="423"/>
      <c r="AG211" s="419"/>
      <c r="AH211" s="292"/>
      <c r="AI211" s="292"/>
      <c r="AJ211" s="13"/>
      <c r="AK211" s="13"/>
      <c r="AL211" s="13"/>
      <c r="AM211" s="13"/>
      <c r="AN211" s="13"/>
      <c r="AO211" s="13"/>
      <c r="AP211" s="298"/>
      <c r="AQ211" s="300"/>
    </row>
    <row r="212" spans="1:43" s="280" customFormat="1" ht="30" customHeight="1">
      <c r="A212" s="982"/>
      <c r="B212" s="13"/>
      <c r="C212" s="176"/>
      <c r="D212" s="14"/>
      <c r="E212" s="364"/>
      <c r="F212" s="364"/>
      <c r="G212" s="364"/>
      <c r="H212" s="24"/>
      <c r="I212" s="24"/>
      <c r="J212" s="24"/>
      <c r="K212" s="473"/>
      <c r="L212" s="24"/>
      <c r="M212" s="638"/>
      <c r="N212" s="638"/>
      <c r="O212" s="638"/>
      <c r="P212" s="638"/>
      <c r="Q212" s="638"/>
      <c r="R212" s="25"/>
      <c r="S212" s="328"/>
      <c r="T212" s="328"/>
      <c r="U212" s="19"/>
      <c r="V212" s="20"/>
      <c r="W212" s="485"/>
      <c r="X212" s="20"/>
      <c r="Y212" s="13"/>
      <c r="Z212" s="22"/>
      <c r="AA212" s="23"/>
      <c r="AB212" s="696"/>
      <c r="AC212" s="12"/>
      <c r="AD212" s="175"/>
      <c r="AE212" s="175"/>
      <c r="AF212" s="424"/>
      <c r="AG212" s="643"/>
      <c r="AH212" s="638"/>
      <c r="AI212" s="638"/>
      <c r="AJ212" s="13"/>
      <c r="AK212" s="13"/>
      <c r="AL212" s="13"/>
      <c r="AM212" s="13"/>
      <c r="AN212" s="13"/>
      <c r="AO212" s="13"/>
      <c r="AP212" s="297"/>
      <c r="AQ212" s="300"/>
    </row>
    <row r="213" spans="1:43" s="280" customFormat="1" ht="30" customHeight="1">
      <c r="A213" s="982"/>
      <c r="B213" s="13"/>
      <c r="C213" s="176"/>
      <c r="D213" s="14"/>
      <c r="E213" s="364"/>
      <c r="F213" s="364"/>
      <c r="G213" s="364"/>
      <c r="H213" s="24"/>
      <c r="I213" s="24"/>
      <c r="J213" s="24"/>
      <c r="K213" s="473"/>
      <c r="L213" s="24"/>
      <c r="M213" s="638"/>
      <c r="N213" s="638"/>
      <c r="O213" s="638"/>
      <c r="P213" s="638"/>
      <c r="Q213" s="638"/>
      <c r="R213" s="25"/>
      <c r="S213" s="328"/>
      <c r="T213" s="328"/>
      <c r="U213" s="19"/>
      <c r="V213" s="20"/>
      <c r="W213" s="485"/>
      <c r="X213" s="20"/>
      <c r="Y213" s="13"/>
      <c r="Z213" s="22"/>
      <c r="AA213" s="23"/>
      <c r="AB213" s="696"/>
      <c r="AC213" s="12"/>
      <c r="AD213" s="175"/>
      <c r="AE213" s="175"/>
      <c r="AF213" s="424"/>
      <c r="AG213" s="643"/>
      <c r="AH213" s="638"/>
      <c r="AI213" s="638"/>
      <c r="AJ213" s="13"/>
      <c r="AK213" s="13"/>
      <c r="AL213" s="13"/>
      <c r="AM213" s="13"/>
      <c r="AN213" s="13"/>
      <c r="AO213" s="13"/>
      <c r="AP213" s="297"/>
      <c r="AQ213" s="300"/>
    </row>
    <row r="214" spans="1:43" s="280" customFormat="1" ht="30" customHeight="1" thickBot="1">
      <c r="A214" s="983"/>
      <c r="B214" s="61"/>
      <c r="C214" s="178"/>
      <c r="D214" s="76"/>
      <c r="E214" s="365"/>
      <c r="F214" s="365"/>
      <c r="G214" s="365"/>
      <c r="H214" s="170"/>
      <c r="I214" s="170"/>
      <c r="J214" s="170"/>
      <c r="K214" s="476"/>
      <c r="L214" s="170"/>
      <c r="M214" s="640"/>
      <c r="N214" s="640"/>
      <c r="O214" s="640"/>
      <c r="P214" s="640"/>
      <c r="Q214" s="640"/>
      <c r="R214" s="75"/>
      <c r="S214" s="371"/>
      <c r="T214" s="371"/>
      <c r="U214" s="65"/>
      <c r="V214" s="66"/>
      <c r="W214" s="486"/>
      <c r="X214" s="66"/>
      <c r="Y214" s="61"/>
      <c r="Z214" s="68"/>
      <c r="AA214" s="69"/>
      <c r="AB214" s="697"/>
      <c r="AC214" s="70"/>
      <c r="AD214" s="70"/>
      <c r="AE214" s="380"/>
      <c r="AF214" s="427"/>
      <c r="AG214" s="421"/>
      <c r="AH214" s="294"/>
      <c r="AI214" s="294"/>
      <c r="AJ214" s="13"/>
      <c r="AK214" s="13"/>
      <c r="AL214" s="13"/>
      <c r="AM214" s="13"/>
      <c r="AN214" s="13"/>
      <c r="AO214" s="13"/>
      <c r="AP214" s="296"/>
      <c r="AQ214" s="300"/>
    </row>
    <row r="215" spans="1:43" s="280" customFormat="1" ht="30" customHeight="1">
      <c r="A215" s="981"/>
      <c r="B215" s="48"/>
      <c r="C215" s="177"/>
      <c r="D215" s="49"/>
      <c r="E215" s="363"/>
      <c r="F215" s="363"/>
      <c r="G215" s="363"/>
      <c r="H215" s="60"/>
      <c r="I215" s="60"/>
      <c r="J215" s="60"/>
      <c r="K215" s="474"/>
      <c r="L215" s="60"/>
      <c r="M215" s="639"/>
      <c r="N215" s="639"/>
      <c r="O215" s="639"/>
      <c r="P215" s="639"/>
      <c r="Q215" s="639"/>
      <c r="R215" s="74"/>
      <c r="S215" s="370"/>
      <c r="T215" s="370"/>
      <c r="U215" s="54"/>
      <c r="V215" s="171"/>
      <c r="W215" s="484"/>
      <c r="X215" s="55"/>
      <c r="Y215" s="48"/>
      <c r="Z215" s="57"/>
      <c r="AA215" s="58"/>
      <c r="AB215" s="695"/>
      <c r="AC215" s="59"/>
      <c r="AD215" s="59"/>
      <c r="AE215" s="378"/>
      <c r="AF215" s="423"/>
      <c r="AG215" s="419"/>
      <c r="AH215" s="292"/>
      <c r="AI215" s="292"/>
      <c r="AJ215" s="13"/>
      <c r="AK215" s="13"/>
      <c r="AL215" s="13"/>
      <c r="AM215" s="13"/>
      <c r="AN215" s="13"/>
      <c r="AO215" s="13"/>
      <c r="AP215" s="298"/>
      <c r="AQ215" s="300"/>
    </row>
    <row r="216" spans="1:43" s="280" customFormat="1" ht="30" customHeight="1">
      <c r="A216" s="982"/>
      <c r="B216" s="13"/>
      <c r="C216" s="176"/>
      <c r="D216" s="14"/>
      <c r="E216" s="364"/>
      <c r="F216" s="364"/>
      <c r="G216" s="364"/>
      <c r="H216" s="24"/>
      <c r="I216" s="24"/>
      <c r="J216" s="24"/>
      <c r="K216" s="473"/>
      <c r="L216" s="24"/>
      <c r="M216" s="638"/>
      <c r="N216" s="638"/>
      <c r="O216" s="638"/>
      <c r="P216" s="638"/>
      <c r="Q216" s="638"/>
      <c r="R216" s="25"/>
      <c r="S216" s="328"/>
      <c r="T216" s="328"/>
      <c r="U216" s="19"/>
      <c r="V216" s="20"/>
      <c r="W216" s="485"/>
      <c r="X216" s="20"/>
      <c r="Y216" s="13"/>
      <c r="Z216" s="22"/>
      <c r="AA216" s="23"/>
      <c r="AB216" s="696"/>
      <c r="AC216" s="12"/>
      <c r="AD216" s="175"/>
      <c r="AE216" s="175"/>
      <c r="AF216" s="424"/>
      <c r="AG216" s="643"/>
      <c r="AH216" s="638"/>
      <c r="AI216" s="638"/>
      <c r="AJ216" s="13"/>
      <c r="AK216" s="13"/>
      <c r="AL216" s="13"/>
      <c r="AM216" s="13"/>
      <c r="AN216" s="13"/>
      <c r="AO216" s="13"/>
      <c r="AP216" s="297"/>
      <c r="AQ216" s="300"/>
    </row>
    <row r="217" spans="1:43" s="280" customFormat="1" ht="30" customHeight="1">
      <c r="A217" s="982"/>
      <c r="B217" s="13"/>
      <c r="C217" s="176"/>
      <c r="D217" s="14"/>
      <c r="E217" s="364"/>
      <c r="F217" s="364"/>
      <c r="G217" s="364"/>
      <c r="H217" s="24"/>
      <c r="I217" s="24"/>
      <c r="J217" s="24"/>
      <c r="K217" s="473"/>
      <c r="L217" s="24"/>
      <c r="M217" s="638"/>
      <c r="N217" s="638"/>
      <c r="O217" s="638"/>
      <c r="P217" s="638"/>
      <c r="Q217" s="638"/>
      <c r="R217" s="25"/>
      <c r="S217" s="328"/>
      <c r="T217" s="328"/>
      <c r="U217" s="19"/>
      <c r="V217" s="20"/>
      <c r="W217" s="485"/>
      <c r="X217" s="20"/>
      <c r="Y217" s="13"/>
      <c r="Z217" s="22"/>
      <c r="AA217" s="23"/>
      <c r="AB217" s="696"/>
      <c r="AC217" s="12"/>
      <c r="AD217" s="175"/>
      <c r="AE217" s="175"/>
      <c r="AF217" s="424"/>
      <c r="AG217" s="643"/>
      <c r="AH217" s="638"/>
      <c r="AI217" s="638"/>
      <c r="AJ217" s="13"/>
      <c r="AK217" s="13"/>
      <c r="AL217" s="13"/>
      <c r="AM217" s="13"/>
      <c r="AN217" s="13"/>
      <c r="AO217" s="13"/>
      <c r="AP217" s="297"/>
      <c r="AQ217" s="300"/>
    </row>
    <row r="218" spans="1:43" s="280" customFormat="1" ht="30" customHeight="1" thickBot="1">
      <c r="A218" s="983"/>
      <c r="B218" s="61"/>
      <c r="C218" s="178"/>
      <c r="D218" s="76"/>
      <c r="E218" s="365"/>
      <c r="F218" s="365"/>
      <c r="G218" s="365"/>
      <c r="H218" s="170"/>
      <c r="I218" s="170"/>
      <c r="J218" s="170"/>
      <c r="K218" s="476"/>
      <c r="L218" s="170"/>
      <c r="M218" s="640"/>
      <c r="N218" s="640"/>
      <c r="O218" s="640"/>
      <c r="P218" s="640"/>
      <c r="Q218" s="640"/>
      <c r="R218" s="75"/>
      <c r="S218" s="371"/>
      <c r="T218" s="371"/>
      <c r="U218" s="65"/>
      <c r="V218" s="66"/>
      <c r="W218" s="486"/>
      <c r="X218" s="66"/>
      <c r="Y218" s="61"/>
      <c r="Z218" s="68"/>
      <c r="AA218" s="69"/>
      <c r="AB218" s="697"/>
      <c r="AC218" s="70"/>
      <c r="AD218" s="70"/>
      <c r="AE218" s="380"/>
      <c r="AF218" s="427"/>
      <c r="AG218" s="421"/>
      <c r="AH218" s="294"/>
      <c r="AI218" s="294"/>
      <c r="AJ218" s="13"/>
      <c r="AK218" s="13"/>
      <c r="AL218" s="13"/>
      <c r="AM218" s="13"/>
      <c r="AN218" s="13"/>
      <c r="AO218" s="13"/>
      <c r="AP218" s="296"/>
      <c r="AQ218" s="300"/>
    </row>
    <row r="219" spans="1:43" s="280" customFormat="1" ht="30" customHeight="1">
      <c r="A219" s="981"/>
      <c r="B219" s="48"/>
      <c r="C219" s="177"/>
      <c r="D219" s="49"/>
      <c r="E219" s="363"/>
      <c r="F219" s="363"/>
      <c r="G219" s="363"/>
      <c r="H219" s="60"/>
      <c r="I219" s="60"/>
      <c r="J219" s="60"/>
      <c r="K219" s="474"/>
      <c r="L219" s="60"/>
      <c r="M219" s="639"/>
      <c r="N219" s="639"/>
      <c r="O219" s="639"/>
      <c r="P219" s="639"/>
      <c r="Q219" s="639"/>
      <c r="R219" s="74"/>
      <c r="S219" s="370"/>
      <c r="T219" s="370"/>
      <c r="U219" s="54"/>
      <c r="V219" s="171"/>
      <c r="W219" s="484"/>
      <c r="X219" s="55"/>
      <c r="Y219" s="48"/>
      <c r="Z219" s="57"/>
      <c r="AA219" s="58"/>
      <c r="AB219" s="695"/>
      <c r="AC219" s="59"/>
      <c r="AD219" s="59"/>
      <c r="AE219" s="378"/>
      <c r="AF219" s="423"/>
      <c r="AG219" s="419"/>
      <c r="AH219" s="292"/>
      <c r="AI219" s="292"/>
      <c r="AJ219" s="13"/>
      <c r="AK219" s="13"/>
      <c r="AL219" s="13"/>
      <c r="AM219" s="13"/>
      <c r="AN219" s="13"/>
      <c r="AO219" s="13"/>
      <c r="AP219" s="298"/>
      <c r="AQ219" s="300"/>
    </row>
    <row r="220" spans="1:43" s="280" customFormat="1" ht="30" customHeight="1">
      <c r="A220" s="982"/>
      <c r="B220" s="13"/>
      <c r="C220" s="176"/>
      <c r="D220" s="14"/>
      <c r="E220" s="364"/>
      <c r="F220" s="364"/>
      <c r="G220" s="364"/>
      <c r="H220" s="24"/>
      <c r="I220" s="24"/>
      <c r="J220" s="24"/>
      <c r="K220" s="473"/>
      <c r="L220" s="24"/>
      <c r="M220" s="638"/>
      <c r="N220" s="638"/>
      <c r="O220" s="638"/>
      <c r="P220" s="638"/>
      <c r="Q220" s="638"/>
      <c r="R220" s="25"/>
      <c r="S220" s="328"/>
      <c r="T220" s="328"/>
      <c r="U220" s="19"/>
      <c r="V220" s="20"/>
      <c r="W220" s="485"/>
      <c r="X220" s="20"/>
      <c r="Y220" s="13"/>
      <c r="Z220" s="22"/>
      <c r="AA220" s="23"/>
      <c r="AB220" s="696"/>
      <c r="AC220" s="12"/>
      <c r="AD220" s="175"/>
      <c r="AE220" s="175"/>
      <c r="AF220" s="424"/>
      <c r="AG220" s="643"/>
      <c r="AH220" s="638"/>
      <c r="AI220" s="638"/>
      <c r="AJ220" s="13"/>
      <c r="AK220" s="13"/>
      <c r="AL220" s="13"/>
      <c r="AM220" s="13"/>
      <c r="AN220" s="13"/>
      <c r="AO220" s="13"/>
      <c r="AP220" s="297"/>
      <c r="AQ220" s="300"/>
    </row>
    <row r="221" spans="1:43" s="280" customFormat="1" ht="30" customHeight="1">
      <c r="A221" s="982"/>
      <c r="B221" s="13"/>
      <c r="C221" s="176"/>
      <c r="D221" s="14"/>
      <c r="E221" s="364"/>
      <c r="F221" s="364"/>
      <c r="G221" s="364"/>
      <c r="H221" s="24"/>
      <c r="I221" s="24"/>
      <c r="J221" s="24"/>
      <c r="K221" s="473"/>
      <c r="L221" s="24"/>
      <c r="M221" s="638"/>
      <c r="N221" s="638"/>
      <c r="O221" s="638"/>
      <c r="P221" s="638"/>
      <c r="Q221" s="638"/>
      <c r="R221" s="25"/>
      <c r="S221" s="328"/>
      <c r="T221" s="328"/>
      <c r="U221" s="19"/>
      <c r="V221" s="20"/>
      <c r="W221" s="485"/>
      <c r="X221" s="20"/>
      <c r="Y221" s="13"/>
      <c r="Z221" s="22"/>
      <c r="AA221" s="23"/>
      <c r="AB221" s="696"/>
      <c r="AC221" s="12"/>
      <c r="AD221" s="175"/>
      <c r="AE221" s="175"/>
      <c r="AF221" s="424"/>
      <c r="AG221" s="643"/>
      <c r="AH221" s="638"/>
      <c r="AI221" s="638"/>
      <c r="AJ221" s="13"/>
      <c r="AK221" s="13"/>
      <c r="AL221" s="13"/>
      <c r="AM221" s="13"/>
      <c r="AN221" s="13"/>
      <c r="AO221" s="13"/>
      <c r="AP221" s="297"/>
      <c r="AQ221" s="300"/>
    </row>
    <row r="222" spans="1:43" s="280" customFormat="1" ht="30" customHeight="1" thickBot="1">
      <c r="A222" s="983"/>
      <c r="B222" s="61"/>
      <c r="C222" s="178"/>
      <c r="D222" s="76"/>
      <c r="E222" s="365"/>
      <c r="F222" s="365"/>
      <c r="G222" s="365"/>
      <c r="H222" s="170"/>
      <c r="I222" s="170"/>
      <c r="J222" s="170"/>
      <c r="K222" s="476"/>
      <c r="L222" s="170"/>
      <c r="M222" s="640"/>
      <c r="N222" s="640"/>
      <c r="O222" s="640"/>
      <c r="P222" s="640"/>
      <c r="Q222" s="640"/>
      <c r="R222" s="75"/>
      <c r="S222" s="371"/>
      <c r="T222" s="371"/>
      <c r="U222" s="65"/>
      <c r="V222" s="66"/>
      <c r="W222" s="486"/>
      <c r="X222" s="66"/>
      <c r="Y222" s="61"/>
      <c r="Z222" s="68"/>
      <c r="AA222" s="69"/>
      <c r="AB222" s="697"/>
      <c r="AC222" s="70"/>
      <c r="AD222" s="70"/>
      <c r="AE222" s="380"/>
      <c r="AF222" s="427"/>
      <c r="AG222" s="421"/>
      <c r="AH222" s="294"/>
      <c r="AI222" s="294"/>
      <c r="AJ222" s="13"/>
      <c r="AK222" s="13"/>
      <c r="AL222" s="13"/>
      <c r="AM222" s="13"/>
      <c r="AN222" s="13"/>
      <c r="AO222" s="13"/>
      <c r="AP222" s="296"/>
      <c r="AQ222" s="300"/>
    </row>
    <row r="223" spans="1:43" s="280" customFormat="1" ht="30" customHeight="1">
      <c r="A223" s="981"/>
      <c r="B223" s="48"/>
      <c r="C223" s="177"/>
      <c r="D223" s="49"/>
      <c r="E223" s="363"/>
      <c r="F223" s="363"/>
      <c r="G223" s="363"/>
      <c r="H223" s="60"/>
      <c r="I223" s="60"/>
      <c r="J223" s="60"/>
      <c r="K223" s="474"/>
      <c r="L223" s="60"/>
      <c r="M223" s="639"/>
      <c r="N223" s="639"/>
      <c r="O223" s="639"/>
      <c r="P223" s="639"/>
      <c r="Q223" s="639"/>
      <c r="R223" s="74"/>
      <c r="S223" s="370"/>
      <c r="T223" s="370"/>
      <c r="U223" s="54"/>
      <c r="V223" s="171"/>
      <c r="W223" s="484"/>
      <c r="X223" s="55"/>
      <c r="Y223" s="48"/>
      <c r="Z223" s="57"/>
      <c r="AA223" s="58"/>
      <c r="AB223" s="695"/>
      <c r="AC223" s="59"/>
      <c r="AD223" s="59"/>
      <c r="AE223" s="378"/>
      <c r="AF223" s="423"/>
      <c r="AG223" s="419"/>
      <c r="AH223" s="292"/>
      <c r="AI223" s="292"/>
      <c r="AJ223" s="13"/>
      <c r="AK223" s="13"/>
      <c r="AL223" s="13"/>
      <c r="AM223" s="13"/>
      <c r="AN223" s="13"/>
      <c r="AO223" s="13"/>
      <c r="AP223" s="298"/>
      <c r="AQ223" s="300"/>
    </row>
    <row r="224" spans="1:43" s="280" customFormat="1" ht="30" customHeight="1">
      <c r="A224" s="982"/>
      <c r="B224" s="13"/>
      <c r="C224" s="176"/>
      <c r="D224" s="14"/>
      <c r="E224" s="364"/>
      <c r="F224" s="364"/>
      <c r="G224" s="364"/>
      <c r="H224" s="24"/>
      <c r="I224" s="24"/>
      <c r="J224" s="24"/>
      <c r="K224" s="473"/>
      <c r="L224" s="24"/>
      <c r="M224" s="638"/>
      <c r="N224" s="638"/>
      <c r="O224" s="638"/>
      <c r="P224" s="638"/>
      <c r="Q224" s="638"/>
      <c r="R224" s="25"/>
      <c r="S224" s="328"/>
      <c r="T224" s="328"/>
      <c r="U224" s="19"/>
      <c r="V224" s="20"/>
      <c r="W224" s="485"/>
      <c r="X224" s="20"/>
      <c r="Y224" s="13"/>
      <c r="Z224" s="22"/>
      <c r="AA224" s="23"/>
      <c r="AB224" s="696"/>
      <c r="AC224" s="12"/>
      <c r="AD224" s="175"/>
      <c r="AE224" s="175"/>
      <c r="AF224" s="424"/>
      <c r="AG224" s="643"/>
      <c r="AH224" s="638"/>
      <c r="AI224" s="638"/>
      <c r="AJ224" s="13"/>
      <c r="AK224" s="13"/>
      <c r="AL224" s="13"/>
      <c r="AM224" s="13"/>
      <c r="AN224" s="13"/>
      <c r="AO224" s="13"/>
      <c r="AP224" s="297"/>
      <c r="AQ224" s="300"/>
    </row>
    <row r="225" spans="1:43" s="280" customFormat="1" ht="30" customHeight="1">
      <c r="A225" s="982"/>
      <c r="B225" s="13"/>
      <c r="C225" s="176"/>
      <c r="D225" s="14"/>
      <c r="E225" s="364"/>
      <c r="F225" s="364"/>
      <c r="G225" s="364"/>
      <c r="H225" s="24"/>
      <c r="I225" s="24"/>
      <c r="J225" s="24"/>
      <c r="K225" s="473"/>
      <c r="L225" s="24"/>
      <c r="M225" s="638"/>
      <c r="N225" s="638"/>
      <c r="O225" s="638"/>
      <c r="P225" s="638"/>
      <c r="Q225" s="638"/>
      <c r="R225" s="25"/>
      <c r="S225" s="328"/>
      <c r="T225" s="328"/>
      <c r="U225" s="19"/>
      <c r="V225" s="20"/>
      <c r="W225" s="485"/>
      <c r="X225" s="20"/>
      <c r="Y225" s="13"/>
      <c r="Z225" s="22"/>
      <c r="AA225" s="23"/>
      <c r="AB225" s="696"/>
      <c r="AC225" s="12"/>
      <c r="AD225" s="175"/>
      <c r="AE225" s="175"/>
      <c r="AF225" s="424"/>
      <c r="AG225" s="643"/>
      <c r="AH225" s="638"/>
      <c r="AI225" s="638"/>
      <c r="AJ225" s="13"/>
      <c r="AK225" s="13"/>
      <c r="AL225" s="13"/>
      <c r="AM225" s="13"/>
      <c r="AN225" s="13"/>
      <c r="AO225" s="13"/>
      <c r="AP225" s="297"/>
      <c r="AQ225" s="300"/>
    </row>
    <row r="226" spans="1:43" s="280" customFormat="1" ht="30" customHeight="1" thickBot="1">
      <c r="A226" s="983"/>
      <c r="B226" s="61"/>
      <c r="C226" s="178"/>
      <c r="D226" s="76"/>
      <c r="E226" s="365"/>
      <c r="F226" s="365"/>
      <c r="G226" s="365"/>
      <c r="H226" s="170"/>
      <c r="I226" s="170"/>
      <c r="J226" s="170"/>
      <c r="K226" s="476"/>
      <c r="L226" s="170"/>
      <c r="M226" s="640"/>
      <c r="N226" s="640"/>
      <c r="O226" s="640"/>
      <c r="P226" s="640"/>
      <c r="Q226" s="640"/>
      <c r="R226" s="75"/>
      <c r="S226" s="371"/>
      <c r="T226" s="371"/>
      <c r="U226" s="65"/>
      <c r="V226" s="66"/>
      <c r="W226" s="486"/>
      <c r="X226" s="66"/>
      <c r="Y226" s="61"/>
      <c r="Z226" s="68"/>
      <c r="AA226" s="69"/>
      <c r="AB226" s="697"/>
      <c r="AC226" s="70"/>
      <c r="AD226" s="70"/>
      <c r="AE226" s="380"/>
      <c r="AF226" s="427"/>
      <c r="AG226" s="421"/>
      <c r="AH226" s="294"/>
      <c r="AI226" s="294"/>
      <c r="AJ226" s="13"/>
      <c r="AK226" s="13"/>
      <c r="AL226" s="13"/>
      <c r="AM226" s="13"/>
      <c r="AN226" s="13"/>
      <c r="AO226" s="13"/>
      <c r="AP226" s="296"/>
      <c r="AQ226" s="300"/>
    </row>
    <row r="227" spans="1:43" s="280" customFormat="1" ht="30" customHeight="1">
      <c r="A227" s="981"/>
      <c r="B227" s="48"/>
      <c r="C227" s="177"/>
      <c r="D227" s="49"/>
      <c r="E227" s="363"/>
      <c r="F227" s="363"/>
      <c r="G227" s="363"/>
      <c r="H227" s="60"/>
      <c r="I227" s="60"/>
      <c r="J227" s="60"/>
      <c r="K227" s="474"/>
      <c r="L227" s="60"/>
      <c r="M227" s="639"/>
      <c r="N227" s="639"/>
      <c r="O227" s="639"/>
      <c r="P227" s="639"/>
      <c r="Q227" s="639"/>
      <c r="R227" s="74"/>
      <c r="S227" s="370"/>
      <c r="T227" s="370"/>
      <c r="U227" s="54"/>
      <c r="V227" s="171"/>
      <c r="W227" s="484"/>
      <c r="X227" s="55"/>
      <c r="Y227" s="48"/>
      <c r="Z227" s="57"/>
      <c r="AA227" s="58"/>
      <c r="AB227" s="695"/>
      <c r="AC227" s="59"/>
      <c r="AD227" s="59"/>
      <c r="AE227" s="378"/>
      <c r="AF227" s="423"/>
      <c r="AG227" s="419"/>
      <c r="AH227" s="292"/>
      <c r="AI227" s="292"/>
      <c r="AJ227" s="13"/>
      <c r="AK227" s="13"/>
      <c r="AL227" s="13"/>
      <c r="AM227" s="13"/>
      <c r="AN227" s="13"/>
      <c r="AO227" s="13"/>
      <c r="AP227" s="298"/>
      <c r="AQ227" s="300"/>
    </row>
    <row r="228" spans="1:43" s="280" customFormat="1" ht="30" customHeight="1">
      <c r="A228" s="982"/>
      <c r="B228" s="13"/>
      <c r="C228" s="176"/>
      <c r="D228" s="14"/>
      <c r="E228" s="364"/>
      <c r="F228" s="364"/>
      <c r="G228" s="364"/>
      <c r="H228" s="24"/>
      <c r="I228" s="24"/>
      <c r="J228" s="24"/>
      <c r="K228" s="473"/>
      <c r="L228" s="24"/>
      <c r="M228" s="638"/>
      <c r="N228" s="638"/>
      <c r="O228" s="638"/>
      <c r="P228" s="638"/>
      <c r="Q228" s="638"/>
      <c r="R228" s="25"/>
      <c r="S228" s="328"/>
      <c r="T228" s="328"/>
      <c r="U228" s="19"/>
      <c r="V228" s="20"/>
      <c r="W228" s="485"/>
      <c r="X228" s="20"/>
      <c r="Y228" s="13"/>
      <c r="Z228" s="22"/>
      <c r="AA228" s="23"/>
      <c r="AB228" s="696"/>
      <c r="AC228" s="12"/>
      <c r="AD228" s="175"/>
      <c r="AE228" s="175"/>
      <c r="AF228" s="424"/>
      <c r="AG228" s="643"/>
      <c r="AH228" s="638"/>
      <c r="AI228" s="638"/>
      <c r="AJ228" s="13"/>
      <c r="AK228" s="13"/>
      <c r="AL228" s="13"/>
      <c r="AM228" s="13"/>
      <c r="AN228" s="13"/>
      <c r="AO228" s="13"/>
      <c r="AP228" s="297"/>
      <c r="AQ228" s="300"/>
    </row>
    <row r="229" spans="1:43" s="280" customFormat="1" ht="30" customHeight="1">
      <c r="A229" s="982"/>
      <c r="B229" s="13"/>
      <c r="C229" s="176"/>
      <c r="D229" s="14"/>
      <c r="E229" s="364"/>
      <c r="F229" s="364"/>
      <c r="G229" s="364"/>
      <c r="H229" s="24"/>
      <c r="I229" s="24"/>
      <c r="J229" s="24"/>
      <c r="K229" s="473"/>
      <c r="L229" s="24"/>
      <c r="M229" s="638"/>
      <c r="N229" s="638"/>
      <c r="O229" s="638"/>
      <c r="P229" s="638"/>
      <c r="Q229" s="638"/>
      <c r="R229" s="25"/>
      <c r="S229" s="328"/>
      <c r="T229" s="328"/>
      <c r="U229" s="19"/>
      <c r="V229" s="20"/>
      <c r="W229" s="485"/>
      <c r="X229" s="20"/>
      <c r="Y229" s="13"/>
      <c r="Z229" s="22"/>
      <c r="AA229" s="23"/>
      <c r="AB229" s="696"/>
      <c r="AC229" s="12"/>
      <c r="AD229" s="175"/>
      <c r="AE229" s="175"/>
      <c r="AF229" s="424"/>
      <c r="AG229" s="643"/>
      <c r="AH229" s="638"/>
      <c r="AI229" s="638"/>
      <c r="AJ229" s="13"/>
      <c r="AK229" s="13"/>
      <c r="AL229" s="13"/>
      <c r="AM229" s="13"/>
      <c r="AN229" s="13"/>
      <c r="AO229" s="13"/>
      <c r="AP229" s="297"/>
      <c r="AQ229" s="300"/>
    </row>
    <row r="230" spans="1:43" s="280" customFormat="1" ht="30" customHeight="1" thickBot="1">
      <c r="A230" s="983"/>
      <c r="B230" s="61"/>
      <c r="C230" s="178"/>
      <c r="D230" s="76"/>
      <c r="E230" s="365"/>
      <c r="F230" s="365"/>
      <c r="G230" s="365"/>
      <c r="H230" s="170"/>
      <c r="I230" s="170"/>
      <c r="J230" s="170"/>
      <c r="K230" s="476"/>
      <c r="L230" s="170"/>
      <c r="M230" s="640"/>
      <c r="N230" s="640"/>
      <c r="O230" s="640"/>
      <c r="P230" s="640"/>
      <c r="Q230" s="640"/>
      <c r="R230" s="75"/>
      <c r="S230" s="371"/>
      <c r="T230" s="371"/>
      <c r="U230" s="65"/>
      <c r="V230" s="66"/>
      <c r="W230" s="486"/>
      <c r="X230" s="66"/>
      <c r="Y230" s="61"/>
      <c r="Z230" s="68"/>
      <c r="AA230" s="69"/>
      <c r="AB230" s="697"/>
      <c r="AC230" s="70"/>
      <c r="AD230" s="70"/>
      <c r="AE230" s="380"/>
      <c r="AF230" s="427"/>
      <c r="AG230" s="421"/>
      <c r="AH230" s="294"/>
      <c r="AI230" s="294"/>
      <c r="AJ230" s="13"/>
      <c r="AK230" s="13"/>
      <c r="AL230" s="13"/>
      <c r="AM230" s="13"/>
      <c r="AN230" s="13"/>
      <c r="AO230" s="13"/>
      <c r="AP230" s="296"/>
      <c r="AQ230" s="300"/>
    </row>
    <row r="231" spans="1:43" s="280" customFormat="1" ht="30" customHeight="1">
      <c r="A231" s="981"/>
      <c r="B231" s="48"/>
      <c r="C231" s="177"/>
      <c r="D231" s="49"/>
      <c r="E231" s="363"/>
      <c r="F231" s="363"/>
      <c r="G231" s="363"/>
      <c r="H231" s="60"/>
      <c r="I231" s="60"/>
      <c r="J231" s="60"/>
      <c r="K231" s="474"/>
      <c r="L231" s="60"/>
      <c r="M231" s="639"/>
      <c r="N231" s="639"/>
      <c r="O231" s="639"/>
      <c r="P231" s="639"/>
      <c r="Q231" s="639"/>
      <c r="R231" s="74"/>
      <c r="S231" s="370"/>
      <c r="T231" s="370"/>
      <c r="U231" s="54"/>
      <c r="V231" s="171"/>
      <c r="W231" s="484"/>
      <c r="X231" s="55"/>
      <c r="Y231" s="48"/>
      <c r="Z231" s="57"/>
      <c r="AA231" s="58"/>
      <c r="AB231" s="695"/>
      <c r="AC231" s="59"/>
      <c r="AD231" s="59"/>
      <c r="AE231" s="378"/>
      <c r="AF231" s="423"/>
      <c r="AG231" s="419"/>
      <c r="AH231" s="292"/>
      <c r="AI231" s="292"/>
      <c r="AJ231" s="13"/>
      <c r="AK231" s="13"/>
      <c r="AL231" s="13"/>
      <c r="AM231" s="13"/>
      <c r="AN231" s="13"/>
      <c r="AO231" s="13"/>
      <c r="AP231" s="298"/>
      <c r="AQ231" s="300"/>
    </row>
    <row r="232" spans="1:43" s="280" customFormat="1" ht="30" customHeight="1">
      <c r="A232" s="982"/>
      <c r="B232" s="13"/>
      <c r="C232" s="176"/>
      <c r="D232" s="14"/>
      <c r="E232" s="364"/>
      <c r="F232" s="364"/>
      <c r="G232" s="364"/>
      <c r="H232" s="24"/>
      <c r="I232" s="24"/>
      <c r="J232" s="24"/>
      <c r="K232" s="473"/>
      <c r="L232" s="24"/>
      <c r="M232" s="638"/>
      <c r="N232" s="638"/>
      <c r="O232" s="638"/>
      <c r="P232" s="638"/>
      <c r="Q232" s="638"/>
      <c r="R232" s="25"/>
      <c r="S232" s="328"/>
      <c r="T232" s="328"/>
      <c r="U232" s="19"/>
      <c r="V232" s="20"/>
      <c r="W232" s="485"/>
      <c r="X232" s="20"/>
      <c r="Y232" s="13"/>
      <c r="Z232" s="22"/>
      <c r="AA232" s="23"/>
      <c r="AB232" s="696"/>
      <c r="AC232" s="12"/>
      <c r="AD232" s="175"/>
      <c r="AE232" s="175"/>
      <c r="AF232" s="424"/>
      <c r="AG232" s="643"/>
      <c r="AH232" s="638"/>
      <c r="AI232" s="638"/>
      <c r="AJ232" s="13"/>
      <c r="AK232" s="13"/>
      <c r="AL232" s="13"/>
      <c r="AM232" s="13"/>
      <c r="AN232" s="13"/>
      <c r="AO232" s="13"/>
      <c r="AP232" s="297"/>
      <c r="AQ232" s="300"/>
    </row>
    <row r="233" spans="1:43" s="280" customFormat="1" ht="30" customHeight="1">
      <c r="A233" s="982"/>
      <c r="B233" s="13"/>
      <c r="C233" s="176"/>
      <c r="D233" s="14"/>
      <c r="E233" s="364"/>
      <c r="F233" s="364"/>
      <c r="G233" s="364"/>
      <c r="H233" s="24"/>
      <c r="I233" s="24"/>
      <c r="J233" s="24"/>
      <c r="K233" s="473"/>
      <c r="L233" s="24"/>
      <c r="M233" s="638"/>
      <c r="N233" s="638"/>
      <c r="O233" s="638"/>
      <c r="P233" s="638"/>
      <c r="Q233" s="638"/>
      <c r="R233" s="25"/>
      <c r="S233" s="328"/>
      <c r="T233" s="328"/>
      <c r="U233" s="19"/>
      <c r="V233" s="20"/>
      <c r="W233" s="485"/>
      <c r="X233" s="20"/>
      <c r="Y233" s="13"/>
      <c r="Z233" s="22"/>
      <c r="AA233" s="23"/>
      <c r="AB233" s="696"/>
      <c r="AC233" s="12"/>
      <c r="AD233" s="175"/>
      <c r="AE233" s="175"/>
      <c r="AF233" s="424"/>
      <c r="AG233" s="643"/>
      <c r="AH233" s="638"/>
      <c r="AI233" s="638"/>
      <c r="AJ233" s="13"/>
      <c r="AK233" s="13"/>
      <c r="AL233" s="13"/>
      <c r="AM233" s="13"/>
      <c r="AN233" s="13"/>
      <c r="AO233" s="13"/>
      <c r="AP233" s="297"/>
      <c r="AQ233" s="300"/>
    </row>
    <row r="234" spans="1:43" s="280" customFormat="1" ht="30" customHeight="1" thickBot="1">
      <c r="A234" s="983"/>
      <c r="B234" s="61"/>
      <c r="C234" s="178"/>
      <c r="D234" s="76"/>
      <c r="E234" s="365"/>
      <c r="F234" s="365"/>
      <c r="G234" s="365"/>
      <c r="H234" s="170"/>
      <c r="I234" s="170"/>
      <c r="J234" s="170"/>
      <c r="K234" s="476"/>
      <c r="L234" s="170"/>
      <c r="M234" s="640"/>
      <c r="N234" s="640"/>
      <c r="O234" s="640"/>
      <c r="P234" s="640"/>
      <c r="Q234" s="640"/>
      <c r="R234" s="75"/>
      <c r="S234" s="371"/>
      <c r="T234" s="371"/>
      <c r="U234" s="65"/>
      <c r="V234" s="66"/>
      <c r="W234" s="486"/>
      <c r="X234" s="66"/>
      <c r="Y234" s="61"/>
      <c r="Z234" s="68"/>
      <c r="AA234" s="69"/>
      <c r="AB234" s="697"/>
      <c r="AC234" s="70"/>
      <c r="AD234" s="70"/>
      <c r="AE234" s="380"/>
      <c r="AF234" s="427"/>
      <c r="AG234" s="421"/>
      <c r="AH234" s="294"/>
      <c r="AI234" s="294"/>
      <c r="AJ234" s="13"/>
      <c r="AK234" s="13"/>
      <c r="AL234" s="13"/>
      <c r="AM234" s="13"/>
      <c r="AN234" s="13"/>
      <c r="AO234" s="13"/>
      <c r="AP234" s="296"/>
      <c r="AQ234" s="300"/>
    </row>
    <row r="235" spans="1:43" s="280" customFormat="1" ht="30" customHeight="1">
      <c r="A235" s="981"/>
      <c r="B235" s="48"/>
      <c r="C235" s="177"/>
      <c r="D235" s="49"/>
      <c r="E235" s="363"/>
      <c r="F235" s="363"/>
      <c r="G235" s="363"/>
      <c r="H235" s="60"/>
      <c r="I235" s="60"/>
      <c r="J235" s="60"/>
      <c r="K235" s="474"/>
      <c r="L235" s="60"/>
      <c r="M235" s="639"/>
      <c r="N235" s="639"/>
      <c r="O235" s="639"/>
      <c r="P235" s="639"/>
      <c r="Q235" s="639"/>
      <c r="R235" s="74"/>
      <c r="S235" s="370"/>
      <c r="T235" s="370"/>
      <c r="U235" s="54"/>
      <c r="V235" s="171"/>
      <c r="W235" s="484"/>
      <c r="X235" s="55"/>
      <c r="Y235" s="48"/>
      <c r="Z235" s="57"/>
      <c r="AA235" s="58"/>
      <c r="AB235" s="695"/>
      <c r="AC235" s="59"/>
      <c r="AD235" s="59"/>
      <c r="AE235" s="378"/>
      <c r="AF235" s="423"/>
      <c r="AG235" s="419"/>
      <c r="AH235" s="292"/>
      <c r="AI235" s="292"/>
      <c r="AJ235" s="13"/>
      <c r="AK235" s="13"/>
      <c r="AL235" s="13"/>
      <c r="AM235" s="13"/>
      <c r="AN235" s="13"/>
      <c r="AO235" s="13"/>
      <c r="AP235" s="298"/>
      <c r="AQ235" s="300"/>
    </row>
    <row r="236" spans="1:43" s="280" customFormat="1" ht="30" customHeight="1">
      <c r="A236" s="982"/>
      <c r="B236" s="13"/>
      <c r="C236" s="176"/>
      <c r="D236" s="14"/>
      <c r="E236" s="364"/>
      <c r="F236" s="364"/>
      <c r="G236" s="364"/>
      <c r="H236" s="24"/>
      <c r="I236" s="24"/>
      <c r="J236" s="24"/>
      <c r="K236" s="473"/>
      <c r="L236" s="24"/>
      <c r="M236" s="638"/>
      <c r="N236" s="638"/>
      <c r="O236" s="638"/>
      <c r="P236" s="638"/>
      <c r="Q236" s="638"/>
      <c r="R236" s="25"/>
      <c r="S236" s="328"/>
      <c r="T236" s="328"/>
      <c r="U236" s="19"/>
      <c r="V236" s="20"/>
      <c r="W236" s="485"/>
      <c r="X236" s="20"/>
      <c r="Y236" s="13"/>
      <c r="Z236" s="22"/>
      <c r="AA236" s="23"/>
      <c r="AB236" s="696"/>
      <c r="AC236" s="12"/>
      <c r="AD236" s="175"/>
      <c r="AE236" s="175"/>
      <c r="AF236" s="424"/>
      <c r="AG236" s="643"/>
      <c r="AH236" s="638"/>
      <c r="AI236" s="638"/>
      <c r="AJ236" s="13"/>
      <c r="AK236" s="13"/>
      <c r="AL236" s="13"/>
      <c r="AM236" s="13"/>
      <c r="AN236" s="13"/>
      <c r="AO236" s="13"/>
      <c r="AP236" s="297"/>
      <c r="AQ236" s="300"/>
    </row>
    <row r="237" spans="1:43" s="280" customFormat="1" ht="30" customHeight="1">
      <c r="A237" s="982"/>
      <c r="B237" s="13"/>
      <c r="C237" s="176"/>
      <c r="D237" s="14"/>
      <c r="E237" s="364"/>
      <c r="F237" s="364"/>
      <c r="G237" s="364"/>
      <c r="H237" s="24"/>
      <c r="I237" s="24"/>
      <c r="J237" s="24"/>
      <c r="K237" s="473"/>
      <c r="L237" s="24"/>
      <c r="M237" s="638"/>
      <c r="N237" s="638"/>
      <c r="O237" s="638"/>
      <c r="P237" s="638"/>
      <c r="Q237" s="638"/>
      <c r="R237" s="25"/>
      <c r="S237" s="328"/>
      <c r="T237" s="328"/>
      <c r="U237" s="19"/>
      <c r="V237" s="20"/>
      <c r="W237" s="485"/>
      <c r="X237" s="20"/>
      <c r="Y237" s="13"/>
      <c r="Z237" s="22"/>
      <c r="AA237" s="23"/>
      <c r="AB237" s="696"/>
      <c r="AC237" s="12"/>
      <c r="AD237" s="175"/>
      <c r="AE237" s="175"/>
      <c r="AF237" s="424"/>
      <c r="AG237" s="643"/>
      <c r="AH237" s="638"/>
      <c r="AI237" s="638"/>
      <c r="AJ237" s="13"/>
      <c r="AK237" s="13"/>
      <c r="AL237" s="13"/>
      <c r="AM237" s="13"/>
      <c r="AN237" s="13"/>
      <c r="AO237" s="13"/>
      <c r="AP237" s="297"/>
      <c r="AQ237" s="300"/>
    </row>
    <row r="238" spans="1:43" s="280" customFormat="1" ht="30" customHeight="1" thickBot="1">
      <c r="A238" s="983"/>
      <c r="B238" s="61"/>
      <c r="C238" s="178"/>
      <c r="D238" s="76"/>
      <c r="E238" s="365"/>
      <c r="F238" s="365"/>
      <c r="G238" s="365"/>
      <c r="H238" s="170"/>
      <c r="I238" s="170"/>
      <c r="J238" s="170"/>
      <c r="K238" s="476"/>
      <c r="L238" s="170"/>
      <c r="M238" s="640"/>
      <c r="N238" s="640"/>
      <c r="O238" s="640"/>
      <c r="P238" s="640"/>
      <c r="Q238" s="640"/>
      <c r="R238" s="75"/>
      <c r="S238" s="371"/>
      <c r="T238" s="371"/>
      <c r="U238" s="65"/>
      <c r="V238" s="66"/>
      <c r="W238" s="486"/>
      <c r="X238" s="66"/>
      <c r="Y238" s="61"/>
      <c r="Z238" s="68"/>
      <c r="AA238" s="69"/>
      <c r="AB238" s="697"/>
      <c r="AC238" s="70"/>
      <c r="AD238" s="70"/>
      <c r="AE238" s="380"/>
      <c r="AF238" s="427"/>
      <c r="AG238" s="421"/>
      <c r="AH238" s="294"/>
      <c r="AI238" s="294"/>
      <c r="AJ238" s="13"/>
      <c r="AK238" s="13"/>
      <c r="AL238" s="13"/>
      <c r="AM238" s="13"/>
      <c r="AN238" s="13"/>
      <c r="AO238" s="13"/>
      <c r="AP238" s="296"/>
      <c r="AQ238" s="300"/>
    </row>
    <row r="239" spans="1:43" s="280" customFormat="1" ht="30" customHeight="1">
      <c r="A239" s="981"/>
      <c r="B239" s="48"/>
      <c r="C239" s="177"/>
      <c r="D239" s="49"/>
      <c r="E239" s="363"/>
      <c r="F239" s="363"/>
      <c r="G239" s="363"/>
      <c r="H239" s="60"/>
      <c r="I239" s="60"/>
      <c r="J239" s="60"/>
      <c r="K239" s="474"/>
      <c r="L239" s="60"/>
      <c r="M239" s="639"/>
      <c r="N239" s="639"/>
      <c r="O239" s="639"/>
      <c r="P239" s="639"/>
      <c r="Q239" s="639"/>
      <c r="R239" s="74"/>
      <c r="S239" s="370"/>
      <c r="T239" s="370"/>
      <c r="U239" s="54"/>
      <c r="V239" s="171"/>
      <c r="W239" s="484"/>
      <c r="X239" s="55"/>
      <c r="Y239" s="48"/>
      <c r="Z239" s="57"/>
      <c r="AA239" s="58"/>
      <c r="AB239" s="695"/>
      <c r="AC239" s="59"/>
      <c r="AD239" s="59"/>
      <c r="AE239" s="378"/>
      <c r="AF239" s="423"/>
      <c r="AG239" s="419"/>
      <c r="AH239" s="292"/>
      <c r="AI239" s="292"/>
      <c r="AJ239" s="13"/>
      <c r="AK239" s="13"/>
      <c r="AL239" s="13"/>
      <c r="AM239" s="13"/>
      <c r="AN239" s="13"/>
      <c r="AO239" s="13"/>
      <c r="AP239" s="298"/>
      <c r="AQ239" s="300"/>
    </row>
    <row r="240" spans="1:43" s="280" customFormat="1" ht="30" customHeight="1">
      <c r="A240" s="982"/>
      <c r="B240" s="13"/>
      <c r="C240" s="176"/>
      <c r="D240" s="14"/>
      <c r="E240" s="364"/>
      <c r="F240" s="364"/>
      <c r="G240" s="364"/>
      <c r="H240" s="24"/>
      <c r="I240" s="24"/>
      <c r="J240" s="24"/>
      <c r="K240" s="473"/>
      <c r="L240" s="24"/>
      <c r="M240" s="638"/>
      <c r="N240" s="638"/>
      <c r="O240" s="638"/>
      <c r="P240" s="638"/>
      <c r="Q240" s="638"/>
      <c r="R240" s="25"/>
      <c r="S240" s="328"/>
      <c r="T240" s="328"/>
      <c r="U240" s="19"/>
      <c r="V240" s="20"/>
      <c r="W240" s="485"/>
      <c r="X240" s="20"/>
      <c r="Y240" s="13"/>
      <c r="Z240" s="22"/>
      <c r="AA240" s="23"/>
      <c r="AB240" s="696"/>
      <c r="AC240" s="12"/>
      <c r="AD240" s="175"/>
      <c r="AE240" s="175"/>
      <c r="AF240" s="424"/>
      <c r="AG240" s="643"/>
      <c r="AH240" s="638"/>
      <c r="AI240" s="638"/>
      <c r="AJ240" s="13"/>
      <c r="AK240" s="13"/>
      <c r="AL240" s="13"/>
      <c r="AM240" s="13"/>
      <c r="AN240" s="13"/>
      <c r="AO240" s="13"/>
      <c r="AP240" s="297"/>
      <c r="AQ240" s="300"/>
    </row>
    <row r="241" spans="1:43" s="280" customFormat="1" ht="30" customHeight="1">
      <c r="A241" s="982"/>
      <c r="B241" s="13"/>
      <c r="C241" s="176"/>
      <c r="D241" s="14"/>
      <c r="E241" s="364"/>
      <c r="F241" s="364"/>
      <c r="G241" s="364"/>
      <c r="H241" s="24"/>
      <c r="I241" s="24"/>
      <c r="J241" s="24"/>
      <c r="K241" s="473"/>
      <c r="L241" s="24"/>
      <c r="M241" s="638"/>
      <c r="N241" s="638"/>
      <c r="O241" s="638"/>
      <c r="P241" s="638"/>
      <c r="Q241" s="638"/>
      <c r="R241" s="25"/>
      <c r="S241" s="328"/>
      <c r="T241" s="328"/>
      <c r="U241" s="19"/>
      <c r="V241" s="20"/>
      <c r="W241" s="485"/>
      <c r="X241" s="20"/>
      <c r="Y241" s="13"/>
      <c r="Z241" s="22"/>
      <c r="AA241" s="23"/>
      <c r="AB241" s="696"/>
      <c r="AC241" s="12"/>
      <c r="AD241" s="175"/>
      <c r="AE241" s="175"/>
      <c r="AF241" s="424"/>
      <c r="AG241" s="643"/>
      <c r="AH241" s="638"/>
      <c r="AI241" s="638"/>
      <c r="AJ241" s="13"/>
      <c r="AK241" s="13"/>
      <c r="AL241" s="13"/>
      <c r="AM241" s="13"/>
      <c r="AN241" s="13"/>
      <c r="AO241" s="13"/>
      <c r="AP241" s="297"/>
      <c r="AQ241" s="300"/>
    </row>
    <row r="242" spans="1:43" s="280" customFormat="1" ht="30" customHeight="1" thickBot="1">
      <c r="A242" s="983"/>
      <c r="B242" s="61"/>
      <c r="C242" s="178"/>
      <c r="D242" s="76"/>
      <c r="E242" s="365"/>
      <c r="F242" s="365"/>
      <c r="G242" s="365"/>
      <c r="H242" s="170"/>
      <c r="I242" s="170"/>
      <c r="J242" s="170"/>
      <c r="K242" s="476"/>
      <c r="L242" s="170"/>
      <c r="M242" s="640"/>
      <c r="N242" s="640"/>
      <c r="O242" s="640"/>
      <c r="P242" s="640"/>
      <c r="Q242" s="640"/>
      <c r="R242" s="75"/>
      <c r="S242" s="371"/>
      <c r="T242" s="371"/>
      <c r="U242" s="65"/>
      <c r="V242" s="66"/>
      <c r="W242" s="486"/>
      <c r="X242" s="66"/>
      <c r="Y242" s="61"/>
      <c r="Z242" s="68"/>
      <c r="AA242" s="69"/>
      <c r="AB242" s="697"/>
      <c r="AC242" s="70"/>
      <c r="AD242" s="70"/>
      <c r="AE242" s="380"/>
      <c r="AF242" s="427"/>
      <c r="AG242" s="421"/>
      <c r="AH242" s="294"/>
      <c r="AI242" s="294"/>
      <c r="AJ242" s="13"/>
      <c r="AK242" s="13"/>
      <c r="AL242" s="13"/>
      <c r="AM242" s="13"/>
      <c r="AN242" s="13"/>
      <c r="AO242" s="13"/>
      <c r="AP242" s="296"/>
      <c r="AQ242" s="300"/>
    </row>
    <row r="243" spans="1:43" s="280" customFormat="1" ht="30" customHeight="1">
      <c r="A243" s="981"/>
      <c r="B243" s="48"/>
      <c r="C243" s="177"/>
      <c r="D243" s="49"/>
      <c r="E243" s="363"/>
      <c r="F243" s="363"/>
      <c r="G243" s="363"/>
      <c r="H243" s="60"/>
      <c r="I243" s="60"/>
      <c r="J243" s="60"/>
      <c r="K243" s="474"/>
      <c r="L243" s="60"/>
      <c r="M243" s="639"/>
      <c r="N243" s="639"/>
      <c r="O243" s="639"/>
      <c r="P243" s="639"/>
      <c r="Q243" s="639"/>
      <c r="R243" s="74"/>
      <c r="S243" s="370"/>
      <c r="T243" s="370"/>
      <c r="U243" s="54"/>
      <c r="V243" s="171"/>
      <c r="W243" s="484"/>
      <c r="X243" s="55"/>
      <c r="Y243" s="48"/>
      <c r="Z243" s="57"/>
      <c r="AA243" s="58"/>
      <c r="AB243" s="695"/>
      <c r="AC243" s="59"/>
      <c r="AD243" s="59"/>
      <c r="AE243" s="378"/>
      <c r="AF243" s="423"/>
      <c r="AG243" s="419"/>
      <c r="AH243" s="292"/>
      <c r="AI243" s="292"/>
      <c r="AJ243" s="13"/>
      <c r="AK243" s="13"/>
      <c r="AL243" s="13"/>
      <c r="AM243" s="13"/>
      <c r="AN243" s="13"/>
      <c r="AO243" s="13"/>
      <c r="AP243" s="298"/>
      <c r="AQ243" s="300"/>
    </row>
    <row r="244" spans="1:43" s="280" customFormat="1" ht="30" customHeight="1">
      <c r="A244" s="982"/>
      <c r="B244" s="13"/>
      <c r="C244" s="176"/>
      <c r="D244" s="14"/>
      <c r="E244" s="364"/>
      <c r="F244" s="364"/>
      <c r="G244" s="364"/>
      <c r="H244" s="24"/>
      <c r="I244" s="24"/>
      <c r="J244" s="24"/>
      <c r="K244" s="473"/>
      <c r="L244" s="24"/>
      <c r="M244" s="638"/>
      <c r="N244" s="638"/>
      <c r="O244" s="638"/>
      <c r="P244" s="638"/>
      <c r="Q244" s="638"/>
      <c r="R244" s="25"/>
      <c r="S244" s="328"/>
      <c r="T244" s="328"/>
      <c r="U244" s="19"/>
      <c r="V244" s="20"/>
      <c r="W244" s="485"/>
      <c r="X244" s="20"/>
      <c r="Y244" s="13"/>
      <c r="Z244" s="22"/>
      <c r="AA244" s="23"/>
      <c r="AB244" s="696"/>
      <c r="AC244" s="12"/>
      <c r="AD244" s="175"/>
      <c r="AE244" s="175"/>
      <c r="AF244" s="424"/>
      <c r="AG244" s="643"/>
      <c r="AH244" s="638"/>
      <c r="AI244" s="638"/>
      <c r="AJ244" s="13"/>
      <c r="AK244" s="13"/>
      <c r="AL244" s="13"/>
      <c r="AM244" s="13"/>
      <c r="AN244" s="13"/>
      <c r="AO244" s="13"/>
      <c r="AP244" s="297"/>
      <c r="AQ244" s="300"/>
    </row>
    <row r="245" spans="1:43" s="280" customFormat="1" ht="30" customHeight="1">
      <c r="A245" s="982"/>
      <c r="B245" s="13"/>
      <c r="C245" s="176"/>
      <c r="D245" s="14"/>
      <c r="E245" s="364"/>
      <c r="F245" s="364"/>
      <c r="G245" s="364"/>
      <c r="H245" s="24"/>
      <c r="I245" s="24"/>
      <c r="J245" s="24"/>
      <c r="K245" s="473"/>
      <c r="L245" s="24"/>
      <c r="M245" s="638"/>
      <c r="N245" s="638"/>
      <c r="O245" s="638"/>
      <c r="P245" s="638"/>
      <c r="Q245" s="638"/>
      <c r="R245" s="25"/>
      <c r="S245" s="328"/>
      <c r="T245" s="328"/>
      <c r="U245" s="19"/>
      <c r="V245" s="20"/>
      <c r="W245" s="485"/>
      <c r="X245" s="20"/>
      <c r="Y245" s="13"/>
      <c r="Z245" s="22"/>
      <c r="AA245" s="23"/>
      <c r="AB245" s="696"/>
      <c r="AC245" s="12"/>
      <c r="AD245" s="175"/>
      <c r="AE245" s="175"/>
      <c r="AF245" s="424"/>
      <c r="AG245" s="643"/>
      <c r="AH245" s="638"/>
      <c r="AI245" s="638"/>
      <c r="AJ245" s="13"/>
      <c r="AK245" s="13"/>
      <c r="AL245" s="13"/>
      <c r="AM245" s="13"/>
      <c r="AN245" s="13"/>
      <c r="AO245" s="13"/>
      <c r="AP245" s="297"/>
      <c r="AQ245" s="300"/>
    </row>
    <row r="246" spans="1:43" s="280" customFormat="1" ht="30" customHeight="1" thickBot="1">
      <c r="A246" s="983"/>
      <c r="B246" s="61"/>
      <c r="C246" s="178"/>
      <c r="D246" s="76"/>
      <c r="E246" s="365"/>
      <c r="F246" s="365"/>
      <c r="G246" s="365"/>
      <c r="H246" s="170"/>
      <c r="I246" s="170"/>
      <c r="J246" s="170"/>
      <c r="K246" s="476"/>
      <c r="L246" s="170"/>
      <c r="M246" s="640"/>
      <c r="N246" s="640"/>
      <c r="O246" s="640"/>
      <c r="P246" s="640"/>
      <c r="Q246" s="640"/>
      <c r="R246" s="75"/>
      <c r="S246" s="371"/>
      <c r="T246" s="371"/>
      <c r="U246" s="65"/>
      <c r="V246" s="66"/>
      <c r="W246" s="486"/>
      <c r="X246" s="66"/>
      <c r="Y246" s="61"/>
      <c r="Z246" s="68"/>
      <c r="AA246" s="69"/>
      <c r="AB246" s="697"/>
      <c r="AC246" s="70"/>
      <c r="AD246" s="70"/>
      <c r="AE246" s="380"/>
      <c r="AF246" s="427"/>
      <c r="AG246" s="421"/>
      <c r="AH246" s="294"/>
      <c r="AI246" s="294"/>
      <c r="AJ246" s="13"/>
      <c r="AK246" s="13"/>
      <c r="AL246" s="13"/>
      <c r="AM246" s="13"/>
      <c r="AN246" s="13"/>
      <c r="AO246" s="13"/>
      <c r="AP246" s="296"/>
      <c r="AQ246" s="300"/>
    </row>
    <row r="247" spans="1:43" s="280" customFormat="1" ht="30" customHeight="1">
      <c r="A247" s="981"/>
      <c r="B247" s="48"/>
      <c r="C247" s="177"/>
      <c r="D247" s="49"/>
      <c r="E247" s="363"/>
      <c r="F247" s="363"/>
      <c r="G247" s="363"/>
      <c r="H247" s="60"/>
      <c r="I247" s="60"/>
      <c r="J247" s="60"/>
      <c r="K247" s="474"/>
      <c r="L247" s="60"/>
      <c r="M247" s="639"/>
      <c r="N247" s="639"/>
      <c r="O247" s="639"/>
      <c r="P247" s="639"/>
      <c r="Q247" s="639"/>
      <c r="R247" s="74"/>
      <c r="S247" s="370"/>
      <c r="T247" s="370"/>
      <c r="U247" s="54"/>
      <c r="V247" s="171"/>
      <c r="W247" s="484"/>
      <c r="X247" s="55"/>
      <c r="Y247" s="48"/>
      <c r="Z247" s="57"/>
      <c r="AA247" s="58"/>
      <c r="AB247" s="695"/>
      <c r="AC247" s="59"/>
      <c r="AD247" s="59"/>
      <c r="AE247" s="378"/>
      <c r="AF247" s="423"/>
      <c r="AG247" s="419"/>
      <c r="AH247" s="292"/>
      <c r="AI247" s="292"/>
      <c r="AJ247" s="13"/>
      <c r="AK247" s="13"/>
      <c r="AL247" s="13"/>
      <c r="AM247" s="13"/>
      <c r="AN247" s="13"/>
      <c r="AO247" s="13"/>
      <c r="AP247" s="298"/>
      <c r="AQ247" s="300"/>
    </row>
    <row r="248" spans="1:43" s="280" customFormat="1" ht="30" customHeight="1">
      <c r="A248" s="982"/>
      <c r="B248" s="13"/>
      <c r="C248" s="176"/>
      <c r="D248" s="14"/>
      <c r="E248" s="364"/>
      <c r="F248" s="364"/>
      <c r="G248" s="364"/>
      <c r="H248" s="24"/>
      <c r="I248" s="24"/>
      <c r="J248" s="24"/>
      <c r="K248" s="473"/>
      <c r="L248" s="24"/>
      <c r="M248" s="638"/>
      <c r="N248" s="638"/>
      <c r="O248" s="638"/>
      <c r="P248" s="638"/>
      <c r="Q248" s="638"/>
      <c r="R248" s="25"/>
      <c r="S248" s="328"/>
      <c r="T248" s="328"/>
      <c r="U248" s="19"/>
      <c r="V248" s="20"/>
      <c r="W248" s="485"/>
      <c r="X248" s="20"/>
      <c r="Y248" s="13"/>
      <c r="Z248" s="22"/>
      <c r="AA248" s="23"/>
      <c r="AB248" s="696"/>
      <c r="AC248" s="12"/>
      <c r="AD248" s="175"/>
      <c r="AE248" s="175"/>
      <c r="AF248" s="424"/>
      <c r="AG248" s="643"/>
      <c r="AH248" s="638"/>
      <c r="AI248" s="638"/>
      <c r="AJ248" s="13"/>
      <c r="AK248" s="13"/>
      <c r="AL248" s="13"/>
      <c r="AM248" s="13"/>
      <c r="AN248" s="13"/>
      <c r="AO248" s="13"/>
      <c r="AP248" s="297"/>
      <c r="AQ248" s="300"/>
    </row>
    <row r="249" spans="1:43" s="280" customFormat="1" ht="30" customHeight="1">
      <c r="A249" s="982"/>
      <c r="B249" s="13"/>
      <c r="C249" s="176"/>
      <c r="D249" s="14"/>
      <c r="E249" s="364"/>
      <c r="F249" s="364"/>
      <c r="G249" s="364"/>
      <c r="H249" s="24"/>
      <c r="I249" s="24"/>
      <c r="J249" s="24"/>
      <c r="K249" s="473"/>
      <c r="L249" s="24"/>
      <c r="M249" s="638"/>
      <c r="N249" s="638"/>
      <c r="O249" s="638"/>
      <c r="P249" s="638"/>
      <c r="Q249" s="638"/>
      <c r="R249" s="25"/>
      <c r="S249" s="328"/>
      <c r="T249" s="328"/>
      <c r="U249" s="19"/>
      <c r="V249" s="20"/>
      <c r="W249" s="485"/>
      <c r="X249" s="20"/>
      <c r="Y249" s="13"/>
      <c r="Z249" s="22"/>
      <c r="AA249" s="23"/>
      <c r="AB249" s="696"/>
      <c r="AC249" s="12"/>
      <c r="AD249" s="175"/>
      <c r="AE249" s="175"/>
      <c r="AF249" s="424"/>
      <c r="AG249" s="643"/>
      <c r="AH249" s="638"/>
      <c r="AI249" s="638"/>
      <c r="AJ249" s="13"/>
      <c r="AK249" s="13"/>
      <c r="AL249" s="13"/>
      <c r="AM249" s="13"/>
      <c r="AN249" s="13"/>
      <c r="AO249" s="13"/>
      <c r="AP249" s="297"/>
      <c r="AQ249" s="300"/>
    </row>
    <row r="250" spans="1:43" s="280" customFormat="1" ht="30" customHeight="1" thickBot="1">
      <c r="A250" s="983"/>
      <c r="B250" s="61"/>
      <c r="C250" s="178"/>
      <c r="D250" s="76"/>
      <c r="E250" s="365"/>
      <c r="F250" s="365"/>
      <c r="G250" s="365"/>
      <c r="H250" s="170"/>
      <c r="I250" s="170"/>
      <c r="J250" s="170"/>
      <c r="K250" s="476"/>
      <c r="L250" s="170"/>
      <c r="M250" s="640"/>
      <c r="N250" s="640"/>
      <c r="O250" s="640"/>
      <c r="P250" s="640"/>
      <c r="Q250" s="640"/>
      <c r="R250" s="75"/>
      <c r="S250" s="371"/>
      <c r="T250" s="371"/>
      <c r="U250" s="65"/>
      <c r="V250" s="66"/>
      <c r="W250" s="486"/>
      <c r="X250" s="66"/>
      <c r="Y250" s="61"/>
      <c r="Z250" s="68"/>
      <c r="AA250" s="69"/>
      <c r="AB250" s="697"/>
      <c r="AC250" s="70"/>
      <c r="AD250" s="70"/>
      <c r="AE250" s="380"/>
      <c r="AF250" s="427"/>
      <c r="AG250" s="421"/>
      <c r="AH250" s="294"/>
      <c r="AI250" s="294"/>
      <c r="AJ250" s="13"/>
      <c r="AK250" s="13"/>
      <c r="AL250" s="13"/>
      <c r="AM250" s="13"/>
      <c r="AN250" s="13"/>
      <c r="AO250" s="13"/>
      <c r="AP250" s="296"/>
      <c r="AQ250" s="300"/>
    </row>
    <row r="251" spans="1:43" s="280" customFormat="1" ht="30" customHeight="1">
      <c r="A251" s="981"/>
      <c r="B251" s="48"/>
      <c r="C251" s="177"/>
      <c r="D251" s="49"/>
      <c r="E251" s="363"/>
      <c r="F251" s="363"/>
      <c r="G251" s="363"/>
      <c r="H251" s="60"/>
      <c r="I251" s="60"/>
      <c r="J251" s="60"/>
      <c r="K251" s="474"/>
      <c r="L251" s="60"/>
      <c r="M251" s="639"/>
      <c r="N251" s="639"/>
      <c r="O251" s="639"/>
      <c r="P251" s="639"/>
      <c r="Q251" s="639"/>
      <c r="R251" s="74"/>
      <c r="S251" s="370"/>
      <c r="T251" s="370"/>
      <c r="U251" s="54"/>
      <c r="V251" s="171"/>
      <c r="W251" s="484"/>
      <c r="X251" s="55"/>
      <c r="Y251" s="48"/>
      <c r="Z251" s="57"/>
      <c r="AA251" s="58"/>
      <c r="AB251" s="695"/>
      <c r="AC251" s="59"/>
      <c r="AD251" s="59"/>
      <c r="AE251" s="378"/>
      <c r="AF251" s="423"/>
      <c r="AG251" s="419"/>
      <c r="AH251" s="292"/>
      <c r="AI251" s="292"/>
      <c r="AJ251" s="13"/>
      <c r="AK251" s="13"/>
      <c r="AL251" s="13"/>
      <c r="AM251" s="13"/>
      <c r="AN251" s="13"/>
      <c r="AO251" s="13"/>
      <c r="AP251" s="298"/>
      <c r="AQ251" s="300"/>
    </row>
    <row r="252" spans="1:43" s="280" customFormat="1" ht="30" customHeight="1">
      <c r="A252" s="982"/>
      <c r="B252" s="13"/>
      <c r="C252" s="176"/>
      <c r="D252" s="14"/>
      <c r="E252" s="364"/>
      <c r="F252" s="364"/>
      <c r="G252" s="364"/>
      <c r="H252" s="24"/>
      <c r="I252" s="24"/>
      <c r="J252" s="24"/>
      <c r="K252" s="473"/>
      <c r="L252" s="24"/>
      <c r="M252" s="638"/>
      <c r="N252" s="638"/>
      <c r="O252" s="638"/>
      <c r="P252" s="638"/>
      <c r="Q252" s="638"/>
      <c r="R252" s="25"/>
      <c r="S252" s="328"/>
      <c r="T252" s="328"/>
      <c r="U252" s="19"/>
      <c r="V252" s="20"/>
      <c r="W252" s="485"/>
      <c r="X252" s="20"/>
      <c r="Y252" s="13"/>
      <c r="Z252" s="22"/>
      <c r="AA252" s="23"/>
      <c r="AB252" s="696"/>
      <c r="AC252" s="12"/>
      <c r="AD252" s="175"/>
      <c r="AE252" s="175"/>
      <c r="AF252" s="424"/>
      <c r="AG252" s="643"/>
      <c r="AH252" s="638"/>
      <c r="AI252" s="638"/>
      <c r="AJ252" s="13"/>
      <c r="AK252" s="13"/>
      <c r="AL252" s="13"/>
      <c r="AM252" s="13"/>
      <c r="AN252" s="13"/>
      <c r="AO252" s="13"/>
      <c r="AP252" s="297"/>
      <c r="AQ252" s="300"/>
    </row>
    <row r="253" spans="1:43" s="280" customFormat="1" ht="30" customHeight="1">
      <c r="A253" s="982"/>
      <c r="B253" s="13"/>
      <c r="C253" s="176"/>
      <c r="D253" s="14"/>
      <c r="E253" s="364"/>
      <c r="F253" s="364"/>
      <c r="G253" s="364"/>
      <c r="H253" s="24"/>
      <c r="I253" s="24"/>
      <c r="J253" s="24"/>
      <c r="K253" s="473"/>
      <c r="L253" s="24"/>
      <c r="M253" s="638"/>
      <c r="N253" s="638"/>
      <c r="O253" s="638"/>
      <c r="P253" s="638"/>
      <c r="Q253" s="638"/>
      <c r="R253" s="25"/>
      <c r="S253" s="328"/>
      <c r="T253" s="328"/>
      <c r="U253" s="19"/>
      <c r="V253" s="20"/>
      <c r="W253" s="485"/>
      <c r="X253" s="20"/>
      <c r="Y253" s="13"/>
      <c r="Z253" s="22"/>
      <c r="AA253" s="23"/>
      <c r="AB253" s="696"/>
      <c r="AC253" s="12"/>
      <c r="AD253" s="175"/>
      <c r="AE253" s="175"/>
      <c r="AF253" s="424"/>
      <c r="AG253" s="643"/>
      <c r="AH253" s="638"/>
      <c r="AI253" s="638"/>
      <c r="AJ253" s="13"/>
      <c r="AK253" s="13"/>
      <c r="AL253" s="13"/>
      <c r="AM253" s="13"/>
      <c r="AN253" s="13"/>
      <c r="AO253" s="13"/>
      <c r="AP253" s="297"/>
      <c r="AQ253" s="300"/>
    </row>
    <row r="254" spans="1:43" s="280" customFormat="1" ht="30" customHeight="1" thickBot="1">
      <c r="A254" s="983"/>
      <c r="B254" s="61"/>
      <c r="C254" s="178"/>
      <c r="D254" s="76"/>
      <c r="E254" s="365"/>
      <c r="F254" s="365"/>
      <c r="G254" s="365"/>
      <c r="H254" s="170"/>
      <c r="I254" s="170"/>
      <c r="J254" s="170"/>
      <c r="K254" s="476"/>
      <c r="L254" s="170"/>
      <c r="M254" s="640"/>
      <c r="N254" s="640"/>
      <c r="O254" s="640"/>
      <c r="P254" s="640"/>
      <c r="Q254" s="640"/>
      <c r="R254" s="75"/>
      <c r="S254" s="371"/>
      <c r="T254" s="371"/>
      <c r="U254" s="65"/>
      <c r="V254" s="66"/>
      <c r="W254" s="486"/>
      <c r="X254" s="66"/>
      <c r="Y254" s="61"/>
      <c r="Z254" s="68"/>
      <c r="AA254" s="69"/>
      <c r="AB254" s="697"/>
      <c r="AC254" s="70"/>
      <c r="AD254" s="70"/>
      <c r="AE254" s="380"/>
      <c r="AF254" s="427"/>
      <c r="AG254" s="421"/>
      <c r="AH254" s="294"/>
      <c r="AI254" s="294"/>
      <c r="AJ254" s="13"/>
      <c r="AK254" s="13"/>
      <c r="AL254" s="13"/>
      <c r="AM254" s="13"/>
      <c r="AN254" s="13"/>
      <c r="AO254" s="13"/>
      <c r="AP254" s="296"/>
      <c r="AQ254" s="300"/>
    </row>
    <row r="255" spans="1:43" s="280" customFormat="1" ht="30" customHeight="1">
      <c r="A255" s="981"/>
      <c r="B255" s="48"/>
      <c r="C255" s="177"/>
      <c r="D255" s="49"/>
      <c r="E255" s="363"/>
      <c r="F255" s="363"/>
      <c r="G255" s="363"/>
      <c r="H255" s="60"/>
      <c r="I255" s="60"/>
      <c r="J255" s="60"/>
      <c r="K255" s="474"/>
      <c r="L255" s="60"/>
      <c r="M255" s="639"/>
      <c r="N255" s="639"/>
      <c r="O255" s="639"/>
      <c r="P255" s="639"/>
      <c r="Q255" s="639"/>
      <c r="R255" s="74"/>
      <c r="S255" s="370"/>
      <c r="T255" s="370"/>
      <c r="U255" s="54"/>
      <c r="V255" s="171"/>
      <c r="W255" s="484"/>
      <c r="X255" s="55"/>
      <c r="Y255" s="48"/>
      <c r="Z255" s="57"/>
      <c r="AA255" s="58"/>
      <c r="AB255" s="695"/>
      <c r="AC255" s="59"/>
      <c r="AD255" s="59"/>
      <c r="AE255" s="378"/>
      <c r="AF255" s="423"/>
      <c r="AG255" s="419"/>
      <c r="AH255" s="292"/>
      <c r="AI255" s="292"/>
      <c r="AJ255" s="13"/>
      <c r="AK255" s="13"/>
      <c r="AL255" s="13"/>
      <c r="AM255" s="13"/>
      <c r="AN255" s="13"/>
      <c r="AO255" s="13"/>
      <c r="AP255" s="298"/>
      <c r="AQ255" s="300"/>
    </row>
    <row r="256" spans="1:43" s="280" customFormat="1" ht="30" customHeight="1">
      <c r="A256" s="982"/>
      <c r="B256" s="13"/>
      <c r="C256" s="176"/>
      <c r="D256" s="14"/>
      <c r="E256" s="364"/>
      <c r="F256" s="364"/>
      <c r="G256" s="364"/>
      <c r="H256" s="24"/>
      <c r="I256" s="24"/>
      <c r="J256" s="24"/>
      <c r="K256" s="473"/>
      <c r="L256" s="24"/>
      <c r="M256" s="638"/>
      <c r="N256" s="638"/>
      <c r="O256" s="638"/>
      <c r="P256" s="638"/>
      <c r="Q256" s="638"/>
      <c r="R256" s="25"/>
      <c r="S256" s="328"/>
      <c r="T256" s="328"/>
      <c r="U256" s="19"/>
      <c r="V256" s="20"/>
      <c r="W256" s="485"/>
      <c r="X256" s="20"/>
      <c r="Y256" s="13"/>
      <c r="Z256" s="22"/>
      <c r="AA256" s="23"/>
      <c r="AB256" s="696"/>
      <c r="AC256" s="12"/>
      <c r="AD256" s="175"/>
      <c r="AE256" s="175"/>
      <c r="AF256" s="424"/>
      <c r="AG256" s="643"/>
      <c r="AH256" s="638"/>
      <c r="AI256" s="638"/>
      <c r="AJ256" s="13"/>
      <c r="AK256" s="13"/>
      <c r="AL256" s="13"/>
      <c r="AM256" s="13"/>
      <c r="AN256" s="13"/>
      <c r="AO256" s="13"/>
      <c r="AP256" s="297"/>
      <c r="AQ256" s="300"/>
    </row>
    <row r="257" spans="1:43" s="280" customFormat="1" ht="30" customHeight="1">
      <c r="A257" s="982"/>
      <c r="B257" s="13"/>
      <c r="C257" s="176"/>
      <c r="D257" s="14"/>
      <c r="E257" s="364"/>
      <c r="F257" s="364"/>
      <c r="G257" s="364"/>
      <c r="H257" s="24"/>
      <c r="I257" s="24"/>
      <c r="J257" s="24"/>
      <c r="K257" s="473"/>
      <c r="L257" s="24"/>
      <c r="M257" s="638"/>
      <c r="N257" s="638"/>
      <c r="O257" s="638"/>
      <c r="P257" s="638"/>
      <c r="Q257" s="638"/>
      <c r="R257" s="25"/>
      <c r="S257" s="328"/>
      <c r="T257" s="328"/>
      <c r="U257" s="19"/>
      <c r="V257" s="20"/>
      <c r="W257" s="485"/>
      <c r="X257" s="20"/>
      <c r="Y257" s="13"/>
      <c r="Z257" s="22"/>
      <c r="AA257" s="23"/>
      <c r="AB257" s="696"/>
      <c r="AC257" s="12"/>
      <c r="AD257" s="175"/>
      <c r="AE257" s="175"/>
      <c r="AF257" s="424"/>
      <c r="AG257" s="643"/>
      <c r="AH257" s="638"/>
      <c r="AI257" s="638"/>
      <c r="AJ257" s="13"/>
      <c r="AK257" s="13"/>
      <c r="AL257" s="13"/>
      <c r="AM257" s="13"/>
      <c r="AN257" s="13"/>
      <c r="AO257" s="13"/>
      <c r="AP257" s="297"/>
      <c r="AQ257" s="300"/>
    </row>
    <row r="258" spans="1:43" s="280" customFormat="1" ht="30" customHeight="1" thickBot="1">
      <c r="A258" s="983"/>
      <c r="B258" s="61"/>
      <c r="C258" s="178"/>
      <c r="D258" s="76"/>
      <c r="E258" s="365"/>
      <c r="F258" s="365"/>
      <c r="G258" s="365"/>
      <c r="H258" s="170"/>
      <c r="I258" s="170"/>
      <c r="J258" s="170"/>
      <c r="K258" s="476"/>
      <c r="L258" s="170"/>
      <c r="M258" s="640"/>
      <c r="N258" s="640"/>
      <c r="O258" s="640"/>
      <c r="P258" s="640"/>
      <c r="Q258" s="640"/>
      <c r="R258" s="75"/>
      <c r="S258" s="371"/>
      <c r="T258" s="371"/>
      <c r="U258" s="65"/>
      <c r="V258" s="66"/>
      <c r="W258" s="486"/>
      <c r="X258" s="66"/>
      <c r="Y258" s="61"/>
      <c r="Z258" s="68"/>
      <c r="AA258" s="69"/>
      <c r="AB258" s="697"/>
      <c r="AC258" s="70"/>
      <c r="AD258" s="70"/>
      <c r="AE258" s="380"/>
      <c r="AF258" s="427"/>
      <c r="AG258" s="421"/>
      <c r="AH258" s="294"/>
      <c r="AI258" s="294"/>
      <c r="AJ258" s="13"/>
      <c r="AK258" s="13"/>
      <c r="AL258" s="13"/>
      <c r="AM258" s="13"/>
      <c r="AN258" s="13"/>
      <c r="AO258" s="13"/>
      <c r="AP258" s="296"/>
      <c r="AQ258" s="300"/>
    </row>
    <row r="259" spans="1:43" s="280" customFormat="1" ht="30" customHeight="1">
      <c r="A259" s="981"/>
      <c r="B259" s="48"/>
      <c r="C259" s="177"/>
      <c r="D259" s="49"/>
      <c r="E259" s="363"/>
      <c r="F259" s="363"/>
      <c r="G259" s="363"/>
      <c r="H259" s="60"/>
      <c r="I259" s="60"/>
      <c r="J259" s="60"/>
      <c r="K259" s="474"/>
      <c r="L259" s="60"/>
      <c r="M259" s="639"/>
      <c r="N259" s="639"/>
      <c r="O259" s="639"/>
      <c r="P259" s="639"/>
      <c r="Q259" s="639"/>
      <c r="R259" s="74"/>
      <c r="S259" s="370"/>
      <c r="T259" s="370"/>
      <c r="U259" s="54"/>
      <c r="V259" s="171"/>
      <c r="W259" s="484"/>
      <c r="X259" s="55"/>
      <c r="Y259" s="48"/>
      <c r="Z259" s="57"/>
      <c r="AA259" s="58"/>
      <c r="AB259" s="695"/>
      <c r="AC259" s="59"/>
      <c r="AD259" s="59"/>
      <c r="AE259" s="378"/>
      <c r="AF259" s="423"/>
      <c r="AG259" s="419"/>
      <c r="AH259" s="292"/>
      <c r="AI259" s="292"/>
      <c r="AJ259" s="13"/>
      <c r="AK259" s="13"/>
      <c r="AL259" s="13"/>
      <c r="AM259" s="13"/>
      <c r="AN259" s="13"/>
      <c r="AO259" s="13"/>
      <c r="AP259" s="298"/>
      <c r="AQ259" s="300"/>
    </row>
    <row r="260" spans="1:43" s="280" customFormat="1" ht="30" customHeight="1">
      <c r="A260" s="982"/>
      <c r="B260" s="13"/>
      <c r="C260" s="176"/>
      <c r="D260" s="14"/>
      <c r="E260" s="364"/>
      <c r="F260" s="364"/>
      <c r="G260" s="364"/>
      <c r="H260" s="24"/>
      <c r="I260" s="24"/>
      <c r="J260" s="24"/>
      <c r="K260" s="473"/>
      <c r="L260" s="24"/>
      <c r="M260" s="638"/>
      <c r="N260" s="638"/>
      <c r="O260" s="638"/>
      <c r="P260" s="638"/>
      <c r="Q260" s="638"/>
      <c r="R260" s="25"/>
      <c r="S260" s="328"/>
      <c r="T260" s="328"/>
      <c r="U260" s="19"/>
      <c r="V260" s="20"/>
      <c r="W260" s="485"/>
      <c r="X260" s="20"/>
      <c r="Y260" s="13"/>
      <c r="Z260" s="22"/>
      <c r="AA260" s="23"/>
      <c r="AB260" s="696"/>
      <c r="AC260" s="12"/>
      <c r="AD260" s="175"/>
      <c r="AE260" s="175"/>
      <c r="AF260" s="424"/>
      <c r="AG260" s="643"/>
      <c r="AH260" s="638"/>
      <c r="AI260" s="638"/>
      <c r="AJ260" s="13"/>
      <c r="AK260" s="13"/>
      <c r="AL260" s="13"/>
      <c r="AM260" s="13"/>
      <c r="AN260" s="13"/>
      <c r="AO260" s="13"/>
      <c r="AP260" s="297"/>
      <c r="AQ260" s="300"/>
    </row>
    <row r="261" spans="1:43" s="280" customFormat="1" ht="30" customHeight="1">
      <c r="A261" s="982"/>
      <c r="B261" s="13"/>
      <c r="C261" s="176"/>
      <c r="D261" s="14"/>
      <c r="E261" s="364"/>
      <c r="F261" s="364"/>
      <c r="G261" s="364"/>
      <c r="H261" s="24"/>
      <c r="I261" s="24"/>
      <c r="J261" s="24"/>
      <c r="K261" s="473"/>
      <c r="L261" s="24"/>
      <c r="M261" s="638"/>
      <c r="N261" s="638"/>
      <c r="O261" s="638"/>
      <c r="P261" s="638"/>
      <c r="Q261" s="638"/>
      <c r="R261" s="25"/>
      <c r="S261" s="328"/>
      <c r="T261" s="328"/>
      <c r="U261" s="19"/>
      <c r="V261" s="20"/>
      <c r="W261" s="485"/>
      <c r="X261" s="20"/>
      <c r="Y261" s="13"/>
      <c r="Z261" s="22"/>
      <c r="AA261" s="23"/>
      <c r="AB261" s="696"/>
      <c r="AC261" s="12"/>
      <c r="AD261" s="175"/>
      <c r="AE261" s="175"/>
      <c r="AF261" s="424"/>
      <c r="AG261" s="643"/>
      <c r="AH261" s="638"/>
      <c r="AI261" s="638"/>
      <c r="AJ261" s="13"/>
      <c r="AK261" s="13"/>
      <c r="AL261" s="13"/>
      <c r="AM261" s="13"/>
      <c r="AN261" s="13"/>
      <c r="AO261" s="13"/>
      <c r="AP261" s="297"/>
      <c r="AQ261" s="300"/>
    </row>
    <row r="262" spans="1:43" s="280" customFormat="1" ht="30" customHeight="1" thickBot="1">
      <c r="A262" s="983"/>
      <c r="B262" s="61"/>
      <c r="C262" s="178"/>
      <c r="D262" s="76"/>
      <c r="E262" s="365"/>
      <c r="F262" s="365"/>
      <c r="G262" s="365"/>
      <c r="H262" s="170"/>
      <c r="I262" s="170"/>
      <c r="J262" s="170"/>
      <c r="K262" s="476"/>
      <c r="L262" s="170"/>
      <c r="M262" s="640"/>
      <c r="N262" s="640"/>
      <c r="O262" s="640"/>
      <c r="P262" s="640"/>
      <c r="Q262" s="640"/>
      <c r="R262" s="75"/>
      <c r="S262" s="371"/>
      <c r="T262" s="371"/>
      <c r="U262" s="65"/>
      <c r="V262" s="66"/>
      <c r="W262" s="486"/>
      <c r="X262" s="66"/>
      <c r="Y262" s="61"/>
      <c r="Z262" s="68"/>
      <c r="AA262" s="69"/>
      <c r="AB262" s="697"/>
      <c r="AC262" s="70"/>
      <c r="AD262" s="70"/>
      <c r="AE262" s="380"/>
      <c r="AF262" s="427"/>
      <c r="AG262" s="421"/>
      <c r="AH262" s="294"/>
      <c r="AI262" s="294"/>
      <c r="AJ262" s="13"/>
      <c r="AK262" s="13"/>
      <c r="AL262" s="13"/>
      <c r="AM262" s="13"/>
      <c r="AN262" s="13"/>
      <c r="AO262" s="13"/>
      <c r="AP262" s="296"/>
      <c r="AQ262" s="300"/>
    </row>
    <row r="263" spans="1:43" s="280" customFormat="1" ht="30" customHeight="1">
      <c r="A263" s="981"/>
      <c r="B263" s="48"/>
      <c r="C263" s="177"/>
      <c r="D263" s="49"/>
      <c r="E263" s="363"/>
      <c r="F263" s="363"/>
      <c r="G263" s="363"/>
      <c r="H263" s="60"/>
      <c r="I263" s="60"/>
      <c r="J263" s="60"/>
      <c r="K263" s="474"/>
      <c r="L263" s="60"/>
      <c r="M263" s="639"/>
      <c r="N263" s="639"/>
      <c r="O263" s="639"/>
      <c r="P263" s="639"/>
      <c r="Q263" s="639"/>
      <c r="R263" s="74"/>
      <c r="S263" s="370"/>
      <c r="T263" s="370"/>
      <c r="U263" s="54"/>
      <c r="V263" s="171"/>
      <c r="W263" s="484"/>
      <c r="X263" s="55"/>
      <c r="Y263" s="48"/>
      <c r="Z263" s="57"/>
      <c r="AA263" s="58"/>
      <c r="AB263" s="695"/>
      <c r="AC263" s="59"/>
      <c r="AD263" s="59"/>
      <c r="AE263" s="378"/>
      <c r="AF263" s="423"/>
      <c r="AG263" s="419"/>
      <c r="AH263" s="292"/>
      <c r="AI263" s="292"/>
      <c r="AJ263" s="13"/>
      <c r="AK263" s="13"/>
      <c r="AL263" s="13"/>
      <c r="AM263" s="13"/>
      <c r="AN263" s="13"/>
      <c r="AO263" s="13"/>
      <c r="AP263" s="298"/>
      <c r="AQ263" s="300"/>
    </row>
    <row r="264" spans="1:43" s="280" customFormat="1" ht="30" customHeight="1">
      <c r="A264" s="982"/>
      <c r="B264" s="13"/>
      <c r="C264" s="176"/>
      <c r="D264" s="14"/>
      <c r="E264" s="364"/>
      <c r="F264" s="364"/>
      <c r="G264" s="364"/>
      <c r="H264" s="24"/>
      <c r="I264" s="24"/>
      <c r="J264" s="24"/>
      <c r="K264" s="473"/>
      <c r="L264" s="24"/>
      <c r="M264" s="638"/>
      <c r="N264" s="638"/>
      <c r="O264" s="638"/>
      <c r="P264" s="638"/>
      <c r="Q264" s="638"/>
      <c r="R264" s="25"/>
      <c r="S264" s="328"/>
      <c r="T264" s="328"/>
      <c r="U264" s="19"/>
      <c r="V264" s="20"/>
      <c r="W264" s="485"/>
      <c r="X264" s="20"/>
      <c r="Y264" s="13"/>
      <c r="Z264" s="22"/>
      <c r="AA264" s="23"/>
      <c r="AB264" s="696"/>
      <c r="AC264" s="12"/>
      <c r="AD264" s="175"/>
      <c r="AE264" s="175"/>
      <c r="AF264" s="424"/>
      <c r="AG264" s="643"/>
      <c r="AH264" s="638"/>
      <c r="AI264" s="638"/>
      <c r="AJ264" s="13"/>
      <c r="AK264" s="13"/>
      <c r="AL264" s="13"/>
      <c r="AM264" s="13"/>
      <c r="AN264" s="13"/>
      <c r="AO264" s="13"/>
      <c r="AP264" s="297"/>
      <c r="AQ264" s="300"/>
    </row>
    <row r="265" spans="1:43" s="280" customFormat="1" ht="30" customHeight="1">
      <c r="A265" s="982"/>
      <c r="B265" s="13"/>
      <c r="C265" s="176"/>
      <c r="D265" s="14"/>
      <c r="E265" s="364"/>
      <c r="F265" s="364"/>
      <c r="G265" s="364"/>
      <c r="H265" s="24"/>
      <c r="I265" s="24"/>
      <c r="J265" s="24"/>
      <c r="K265" s="473"/>
      <c r="L265" s="24"/>
      <c r="M265" s="638"/>
      <c r="N265" s="638"/>
      <c r="O265" s="638"/>
      <c r="P265" s="638"/>
      <c r="Q265" s="638"/>
      <c r="R265" s="25"/>
      <c r="S265" s="328"/>
      <c r="T265" s="328"/>
      <c r="U265" s="19"/>
      <c r="V265" s="20"/>
      <c r="W265" s="485"/>
      <c r="X265" s="20"/>
      <c r="Y265" s="13"/>
      <c r="Z265" s="22"/>
      <c r="AA265" s="23"/>
      <c r="AB265" s="696"/>
      <c r="AC265" s="12"/>
      <c r="AD265" s="175"/>
      <c r="AE265" s="175"/>
      <c r="AF265" s="424"/>
      <c r="AG265" s="643"/>
      <c r="AH265" s="638"/>
      <c r="AI265" s="638"/>
      <c r="AJ265" s="13"/>
      <c r="AK265" s="13"/>
      <c r="AL265" s="13"/>
      <c r="AM265" s="13"/>
      <c r="AN265" s="13"/>
      <c r="AO265" s="13"/>
      <c r="AP265" s="297"/>
      <c r="AQ265" s="300"/>
    </row>
    <row r="266" spans="1:43" s="280" customFormat="1" ht="30" customHeight="1" thickBot="1">
      <c r="A266" s="983"/>
      <c r="B266" s="61"/>
      <c r="C266" s="178"/>
      <c r="D266" s="76"/>
      <c r="E266" s="365"/>
      <c r="F266" s="365"/>
      <c r="G266" s="365"/>
      <c r="H266" s="170"/>
      <c r="I266" s="170"/>
      <c r="J266" s="170"/>
      <c r="K266" s="476"/>
      <c r="L266" s="170"/>
      <c r="M266" s="640"/>
      <c r="N266" s="640"/>
      <c r="O266" s="640"/>
      <c r="P266" s="640"/>
      <c r="Q266" s="640"/>
      <c r="R266" s="75"/>
      <c r="S266" s="371"/>
      <c r="T266" s="371"/>
      <c r="U266" s="65"/>
      <c r="V266" s="66"/>
      <c r="W266" s="486"/>
      <c r="X266" s="66"/>
      <c r="Y266" s="61"/>
      <c r="Z266" s="68"/>
      <c r="AA266" s="69"/>
      <c r="AB266" s="697"/>
      <c r="AC266" s="70"/>
      <c r="AD266" s="70"/>
      <c r="AE266" s="380"/>
      <c r="AF266" s="427"/>
      <c r="AG266" s="421"/>
      <c r="AH266" s="294"/>
      <c r="AI266" s="294"/>
      <c r="AJ266" s="13"/>
      <c r="AK266" s="13"/>
      <c r="AL266" s="13"/>
      <c r="AM266" s="13"/>
      <c r="AN266" s="13"/>
      <c r="AO266" s="13"/>
      <c r="AP266" s="296"/>
      <c r="AQ266" s="300"/>
    </row>
    <row r="267" spans="1:43" s="280" customFormat="1" ht="30" customHeight="1">
      <c r="A267" s="981"/>
      <c r="B267" s="48"/>
      <c r="C267" s="177"/>
      <c r="D267" s="49"/>
      <c r="E267" s="363"/>
      <c r="F267" s="363"/>
      <c r="G267" s="363"/>
      <c r="H267" s="60"/>
      <c r="I267" s="60"/>
      <c r="J267" s="60"/>
      <c r="K267" s="474"/>
      <c r="L267" s="60"/>
      <c r="M267" s="639"/>
      <c r="N267" s="639"/>
      <c r="O267" s="639"/>
      <c r="P267" s="639"/>
      <c r="Q267" s="639"/>
      <c r="R267" s="74"/>
      <c r="S267" s="370"/>
      <c r="T267" s="370"/>
      <c r="U267" s="54"/>
      <c r="V267" s="171"/>
      <c r="W267" s="484"/>
      <c r="X267" s="55"/>
      <c r="Y267" s="48"/>
      <c r="Z267" s="57"/>
      <c r="AA267" s="58"/>
      <c r="AB267" s="695"/>
      <c r="AC267" s="59"/>
      <c r="AD267" s="59"/>
      <c r="AE267" s="378"/>
      <c r="AF267" s="423"/>
      <c r="AG267" s="419"/>
      <c r="AH267" s="292"/>
      <c r="AI267" s="292"/>
      <c r="AJ267" s="13"/>
      <c r="AK267" s="13"/>
      <c r="AL267" s="13"/>
      <c r="AM267" s="13"/>
      <c r="AN267" s="13"/>
      <c r="AO267" s="13"/>
      <c r="AP267" s="298"/>
      <c r="AQ267" s="300"/>
    </row>
    <row r="268" spans="1:43" s="280" customFormat="1" ht="30" customHeight="1">
      <c r="A268" s="982"/>
      <c r="B268" s="13"/>
      <c r="C268" s="176"/>
      <c r="D268" s="14"/>
      <c r="E268" s="364"/>
      <c r="F268" s="364"/>
      <c r="G268" s="364"/>
      <c r="H268" s="24"/>
      <c r="I268" s="24"/>
      <c r="J268" s="24"/>
      <c r="K268" s="473"/>
      <c r="L268" s="24"/>
      <c r="M268" s="638"/>
      <c r="N268" s="638"/>
      <c r="O268" s="638"/>
      <c r="P268" s="638"/>
      <c r="Q268" s="638"/>
      <c r="R268" s="25"/>
      <c r="S268" s="328"/>
      <c r="T268" s="328"/>
      <c r="U268" s="19"/>
      <c r="V268" s="20"/>
      <c r="W268" s="485"/>
      <c r="X268" s="20"/>
      <c r="Y268" s="13"/>
      <c r="Z268" s="22"/>
      <c r="AA268" s="23"/>
      <c r="AB268" s="696"/>
      <c r="AC268" s="12"/>
      <c r="AD268" s="175"/>
      <c r="AE268" s="175"/>
      <c r="AF268" s="424"/>
      <c r="AG268" s="643"/>
      <c r="AH268" s="638"/>
      <c r="AI268" s="638"/>
      <c r="AJ268" s="13"/>
      <c r="AK268" s="13"/>
      <c r="AL268" s="13"/>
      <c r="AM268" s="13"/>
      <c r="AN268" s="13"/>
      <c r="AO268" s="13"/>
      <c r="AP268" s="297"/>
      <c r="AQ268" s="300"/>
    </row>
    <row r="269" spans="1:43" s="280" customFormat="1" ht="30" customHeight="1">
      <c r="A269" s="982"/>
      <c r="B269" s="13"/>
      <c r="C269" s="176"/>
      <c r="D269" s="14"/>
      <c r="E269" s="364"/>
      <c r="F269" s="364"/>
      <c r="G269" s="364"/>
      <c r="H269" s="24"/>
      <c r="I269" s="24"/>
      <c r="J269" s="24"/>
      <c r="K269" s="473"/>
      <c r="L269" s="24"/>
      <c r="M269" s="638"/>
      <c r="N269" s="638"/>
      <c r="O269" s="638"/>
      <c r="P269" s="638"/>
      <c r="Q269" s="638"/>
      <c r="R269" s="25"/>
      <c r="S269" s="328"/>
      <c r="T269" s="328"/>
      <c r="U269" s="19"/>
      <c r="V269" s="20"/>
      <c r="W269" s="485"/>
      <c r="X269" s="20"/>
      <c r="Y269" s="13"/>
      <c r="Z269" s="22"/>
      <c r="AA269" s="23"/>
      <c r="AB269" s="696"/>
      <c r="AC269" s="12"/>
      <c r="AD269" s="175"/>
      <c r="AE269" s="175"/>
      <c r="AF269" s="424"/>
      <c r="AG269" s="643"/>
      <c r="AH269" s="638"/>
      <c r="AI269" s="638"/>
      <c r="AJ269" s="13"/>
      <c r="AK269" s="13"/>
      <c r="AL269" s="13"/>
      <c r="AM269" s="13"/>
      <c r="AN269" s="13"/>
      <c r="AO269" s="13"/>
      <c r="AP269" s="297"/>
      <c r="AQ269" s="300"/>
    </row>
    <row r="270" spans="1:43" s="280" customFormat="1" ht="30" customHeight="1" thickBot="1">
      <c r="A270" s="983"/>
      <c r="B270" s="61"/>
      <c r="C270" s="178"/>
      <c r="D270" s="76"/>
      <c r="E270" s="365"/>
      <c r="F270" s="365"/>
      <c r="G270" s="365"/>
      <c r="H270" s="170"/>
      <c r="I270" s="170"/>
      <c r="J270" s="170"/>
      <c r="K270" s="476"/>
      <c r="L270" s="170"/>
      <c r="M270" s="640"/>
      <c r="N270" s="640"/>
      <c r="O270" s="640"/>
      <c r="P270" s="640"/>
      <c r="Q270" s="640"/>
      <c r="R270" s="75"/>
      <c r="S270" s="371"/>
      <c r="T270" s="371"/>
      <c r="U270" s="65"/>
      <c r="V270" s="66"/>
      <c r="W270" s="486"/>
      <c r="X270" s="66"/>
      <c r="Y270" s="61"/>
      <c r="Z270" s="68"/>
      <c r="AA270" s="69"/>
      <c r="AB270" s="697"/>
      <c r="AC270" s="70"/>
      <c r="AD270" s="70"/>
      <c r="AE270" s="380"/>
      <c r="AF270" s="427"/>
      <c r="AG270" s="421"/>
      <c r="AH270" s="294"/>
      <c r="AI270" s="294"/>
      <c r="AJ270" s="13"/>
      <c r="AK270" s="13"/>
      <c r="AL270" s="13"/>
      <c r="AM270" s="13"/>
      <c r="AN270" s="13"/>
      <c r="AO270" s="13"/>
      <c r="AP270" s="296"/>
      <c r="AQ270" s="300"/>
    </row>
    <row r="271" spans="1:43" s="280" customFormat="1" ht="30" customHeight="1">
      <c r="A271" s="981"/>
      <c r="B271" s="48"/>
      <c r="C271" s="177"/>
      <c r="D271" s="49"/>
      <c r="E271" s="363"/>
      <c r="F271" s="363"/>
      <c r="G271" s="363"/>
      <c r="H271" s="60"/>
      <c r="I271" s="60"/>
      <c r="J271" s="60"/>
      <c r="K271" s="474"/>
      <c r="L271" s="60"/>
      <c r="M271" s="639"/>
      <c r="N271" s="639"/>
      <c r="O271" s="639"/>
      <c r="P271" s="639"/>
      <c r="Q271" s="639"/>
      <c r="R271" s="74"/>
      <c r="S271" s="370"/>
      <c r="T271" s="370"/>
      <c r="U271" s="54"/>
      <c r="V271" s="171"/>
      <c r="W271" s="484"/>
      <c r="X271" s="55"/>
      <c r="Y271" s="48"/>
      <c r="Z271" s="57"/>
      <c r="AA271" s="58"/>
      <c r="AB271" s="695"/>
      <c r="AC271" s="59"/>
      <c r="AD271" s="59"/>
      <c r="AE271" s="378"/>
      <c r="AF271" s="423"/>
      <c r="AG271" s="419"/>
      <c r="AH271" s="292"/>
      <c r="AI271" s="292"/>
      <c r="AJ271" s="13"/>
      <c r="AK271" s="13"/>
      <c r="AL271" s="13"/>
      <c r="AM271" s="13"/>
      <c r="AN271" s="13"/>
      <c r="AO271" s="13"/>
      <c r="AP271" s="298"/>
      <c r="AQ271" s="300"/>
    </row>
    <row r="272" spans="1:43" s="280" customFormat="1" ht="30" customHeight="1">
      <c r="A272" s="982"/>
      <c r="B272" s="13"/>
      <c r="C272" s="176"/>
      <c r="D272" s="14"/>
      <c r="E272" s="364"/>
      <c r="F272" s="364"/>
      <c r="G272" s="364"/>
      <c r="H272" s="24"/>
      <c r="I272" s="24"/>
      <c r="J272" s="24"/>
      <c r="K272" s="473"/>
      <c r="L272" s="24"/>
      <c r="M272" s="638"/>
      <c r="N272" s="638"/>
      <c r="O272" s="638"/>
      <c r="P272" s="638"/>
      <c r="Q272" s="638"/>
      <c r="R272" s="25"/>
      <c r="S272" s="328"/>
      <c r="T272" s="328"/>
      <c r="U272" s="19"/>
      <c r="V272" s="20"/>
      <c r="W272" s="485"/>
      <c r="X272" s="20"/>
      <c r="Y272" s="13"/>
      <c r="Z272" s="22"/>
      <c r="AA272" s="23"/>
      <c r="AB272" s="696"/>
      <c r="AC272" s="12"/>
      <c r="AD272" s="175"/>
      <c r="AE272" s="175"/>
      <c r="AF272" s="424"/>
      <c r="AG272" s="643"/>
      <c r="AH272" s="638"/>
      <c r="AI272" s="638"/>
      <c r="AJ272" s="13"/>
      <c r="AK272" s="13"/>
      <c r="AL272" s="13"/>
      <c r="AM272" s="13"/>
      <c r="AN272" s="13"/>
      <c r="AO272" s="13"/>
      <c r="AP272" s="297"/>
      <c r="AQ272" s="300"/>
    </row>
    <row r="273" spans="1:43" s="280" customFormat="1" ht="30" customHeight="1">
      <c r="A273" s="982"/>
      <c r="B273" s="13"/>
      <c r="C273" s="176"/>
      <c r="D273" s="14"/>
      <c r="E273" s="364"/>
      <c r="F273" s="364"/>
      <c r="G273" s="364"/>
      <c r="H273" s="24"/>
      <c r="I273" s="24"/>
      <c r="J273" s="24"/>
      <c r="K273" s="473"/>
      <c r="L273" s="24"/>
      <c r="M273" s="638"/>
      <c r="N273" s="638"/>
      <c r="O273" s="638"/>
      <c r="P273" s="638"/>
      <c r="Q273" s="638"/>
      <c r="R273" s="25"/>
      <c r="S273" s="328"/>
      <c r="T273" s="328"/>
      <c r="U273" s="19"/>
      <c r="V273" s="20"/>
      <c r="W273" s="485"/>
      <c r="X273" s="20"/>
      <c r="Y273" s="13"/>
      <c r="Z273" s="22"/>
      <c r="AA273" s="23"/>
      <c r="AB273" s="696"/>
      <c r="AC273" s="12"/>
      <c r="AD273" s="175"/>
      <c r="AE273" s="175"/>
      <c r="AF273" s="424"/>
      <c r="AG273" s="643"/>
      <c r="AH273" s="638"/>
      <c r="AI273" s="638"/>
      <c r="AJ273" s="13"/>
      <c r="AK273" s="13"/>
      <c r="AL273" s="13"/>
      <c r="AM273" s="13"/>
      <c r="AN273" s="13"/>
      <c r="AO273" s="13"/>
      <c r="AP273" s="297"/>
      <c r="AQ273" s="300"/>
    </row>
    <row r="274" spans="1:43" s="280" customFormat="1" ht="30" customHeight="1" thickBot="1">
      <c r="A274" s="983"/>
      <c r="B274" s="61"/>
      <c r="C274" s="178"/>
      <c r="D274" s="76"/>
      <c r="E274" s="365"/>
      <c r="F274" s="365"/>
      <c r="G274" s="365"/>
      <c r="H274" s="170"/>
      <c r="I274" s="170"/>
      <c r="J274" s="170"/>
      <c r="K274" s="476"/>
      <c r="L274" s="170"/>
      <c r="M274" s="640"/>
      <c r="N274" s="640"/>
      <c r="O274" s="640"/>
      <c r="P274" s="640"/>
      <c r="Q274" s="640"/>
      <c r="R274" s="75"/>
      <c r="S274" s="371"/>
      <c r="T274" s="371"/>
      <c r="U274" s="65"/>
      <c r="V274" s="66"/>
      <c r="W274" s="486"/>
      <c r="X274" s="66"/>
      <c r="Y274" s="61"/>
      <c r="Z274" s="68"/>
      <c r="AA274" s="69"/>
      <c r="AB274" s="697"/>
      <c r="AC274" s="70"/>
      <c r="AD274" s="70"/>
      <c r="AE274" s="380"/>
      <c r="AF274" s="427"/>
      <c r="AG274" s="421"/>
      <c r="AH274" s="294"/>
      <c r="AI274" s="294"/>
      <c r="AJ274" s="13"/>
      <c r="AK274" s="13"/>
      <c r="AL274" s="13"/>
      <c r="AM274" s="13"/>
      <c r="AN274" s="13"/>
      <c r="AO274" s="13"/>
      <c r="AP274" s="296"/>
      <c r="AQ274" s="300"/>
    </row>
    <row r="275" spans="1:43" s="280" customFormat="1" ht="30" customHeight="1">
      <c r="A275" s="981"/>
      <c r="B275" s="48"/>
      <c r="C275" s="177"/>
      <c r="D275" s="49"/>
      <c r="E275" s="363"/>
      <c r="F275" s="363"/>
      <c r="G275" s="363"/>
      <c r="H275" s="60"/>
      <c r="I275" s="60"/>
      <c r="J275" s="60"/>
      <c r="K275" s="474"/>
      <c r="L275" s="60"/>
      <c r="M275" s="639"/>
      <c r="N275" s="639"/>
      <c r="O275" s="639"/>
      <c r="P275" s="639"/>
      <c r="Q275" s="639"/>
      <c r="R275" s="74"/>
      <c r="S275" s="370"/>
      <c r="T275" s="370"/>
      <c r="U275" s="54"/>
      <c r="V275" s="171"/>
      <c r="W275" s="484"/>
      <c r="X275" s="55"/>
      <c r="Y275" s="48"/>
      <c r="Z275" s="57"/>
      <c r="AA275" s="58"/>
      <c r="AB275" s="695"/>
      <c r="AC275" s="59"/>
      <c r="AD275" s="59"/>
      <c r="AE275" s="378"/>
      <c r="AF275" s="423"/>
      <c r="AG275" s="419"/>
      <c r="AH275" s="292"/>
      <c r="AI275" s="292"/>
      <c r="AJ275" s="13"/>
      <c r="AK275" s="13"/>
      <c r="AL275" s="13"/>
      <c r="AM275" s="13"/>
      <c r="AN275" s="13"/>
      <c r="AO275" s="13"/>
      <c r="AP275" s="298"/>
      <c r="AQ275" s="300"/>
    </row>
    <row r="276" spans="1:43" s="280" customFormat="1" ht="30" customHeight="1">
      <c r="A276" s="982"/>
      <c r="B276" s="13"/>
      <c r="C276" s="176"/>
      <c r="D276" s="14"/>
      <c r="E276" s="364"/>
      <c r="F276" s="364"/>
      <c r="G276" s="364"/>
      <c r="H276" s="24"/>
      <c r="I276" s="24"/>
      <c r="J276" s="24"/>
      <c r="K276" s="473"/>
      <c r="L276" s="24"/>
      <c r="M276" s="638"/>
      <c r="N276" s="638"/>
      <c r="O276" s="638"/>
      <c r="P276" s="638"/>
      <c r="Q276" s="638"/>
      <c r="R276" s="25"/>
      <c r="S276" s="328"/>
      <c r="T276" s="328"/>
      <c r="U276" s="19"/>
      <c r="V276" s="20"/>
      <c r="W276" s="485"/>
      <c r="X276" s="20"/>
      <c r="Y276" s="13"/>
      <c r="Z276" s="22"/>
      <c r="AA276" s="23"/>
      <c r="AB276" s="696"/>
      <c r="AC276" s="12"/>
      <c r="AD276" s="175"/>
      <c r="AE276" s="175"/>
      <c r="AF276" s="424"/>
      <c r="AG276" s="643"/>
      <c r="AH276" s="638"/>
      <c r="AI276" s="638"/>
      <c r="AJ276" s="13"/>
      <c r="AK276" s="13"/>
      <c r="AL276" s="13"/>
      <c r="AM276" s="13"/>
      <c r="AN276" s="13"/>
      <c r="AO276" s="13"/>
      <c r="AP276" s="297"/>
      <c r="AQ276" s="300"/>
    </row>
    <row r="277" spans="1:43" s="280" customFormat="1" ht="30" customHeight="1">
      <c r="A277" s="982"/>
      <c r="B277" s="13"/>
      <c r="C277" s="176"/>
      <c r="D277" s="14"/>
      <c r="E277" s="364"/>
      <c r="F277" s="364"/>
      <c r="G277" s="364"/>
      <c r="H277" s="24"/>
      <c r="I277" s="24"/>
      <c r="J277" s="24"/>
      <c r="K277" s="473"/>
      <c r="L277" s="24"/>
      <c r="M277" s="638"/>
      <c r="N277" s="638"/>
      <c r="O277" s="638"/>
      <c r="P277" s="638"/>
      <c r="Q277" s="638"/>
      <c r="R277" s="25"/>
      <c r="S277" s="328"/>
      <c r="T277" s="328"/>
      <c r="U277" s="19"/>
      <c r="V277" s="20"/>
      <c r="W277" s="485"/>
      <c r="X277" s="20"/>
      <c r="Y277" s="13"/>
      <c r="Z277" s="22"/>
      <c r="AA277" s="23"/>
      <c r="AB277" s="696"/>
      <c r="AC277" s="12"/>
      <c r="AD277" s="175"/>
      <c r="AE277" s="175"/>
      <c r="AF277" s="424"/>
      <c r="AG277" s="643"/>
      <c r="AH277" s="638"/>
      <c r="AI277" s="638"/>
      <c r="AJ277" s="13"/>
      <c r="AK277" s="13"/>
      <c r="AL277" s="13"/>
      <c r="AM277" s="13"/>
      <c r="AN277" s="13"/>
      <c r="AO277" s="13"/>
      <c r="AP277" s="297"/>
      <c r="AQ277" s="300"/>
    </row>
    <row r="278" spans="1:43" s="280" customFormat="1" ht="30" customHeight="1" thickBot="1">
      <c r="A278" s="983"/>
      <c r="B278" s="61"/>
      <c r="C278" s="178"/>
      <c r="D278" s="76"/>
      <c r="E278" s="365"/>
      <c r="F278" s="365"/>
      <c r="G278" s="365"/>
      <c r="H278" s="170"/>
      <c r="I278" s="170"/>
      <c r="J278" s="170"/>
      <c r="K278" s="476"/>
      <c r="L278" s="170"/>
      <c r="M278" s="640"/>
      <c r="N278" s="640"/>
      <c r="O278" s="640"/>
      <c r="P278" s="640"/>
      <c r="Q278" s="640"/>
      <c r="R278" s="75"/>
      <c r="S278" s="371"/>
      <c r="T278" s="371"/>
      <c r="U278" s="65"/>
      <c r="V278" s="66"/>
      <c r="W278" s="486"/>
      <c r="X278" s="66"/>
      <c r="Y278" s="61"/>
      <c r="Z278" s="68"/>
      <c r="AA278" s="69"/>
      <c r="AB278" s="697"/>
      <c r="AC278" s="70"/>
      <c r="AD278" s="70"/>
      <c r="AE278" s="380"/>
      <c r="AF278" s="427"/>
      <c r="AG278" s="421"/>
      <c r="AH278" s="294"/>
      <c r="AI278" s="294"/>
      <c r="AJ278" s="13"/>
      <c r="AK278" s="13"/>
      <c r="AL278" s="13"/>
      <c r="AM278" s="13"/>
      <c r="AN278" s="13"/>
      <c r="AO278" s="13"/>
      <c r="AP278" s="296"/>
      <c r="AQ278" s="300"/>
    </row>
    <row r="279" spans="1:43" s="280" customFormat="1" ht="30" customHeight="1">
      <c r="A279" s="981"/>
      <c r="B279" s="48"/>
      <c r="C279" s="177"/>
      <c r="D279" s="49"/>
      <c r="E279" s="363"/>
      <c r="F279" s="363"/>
      <c r="G279" s="363"/>
      <c r="H279" s="60"/>
      <c r="I279" s="60"/>
      <c r="J279" s="60"/>
      <c r="K279" s="474"/>
      <c r="L279" s="60"/>
      <c r="M279" s="639"/>
      <c r="N279" s="639"/>
      <c r="O279" s="639"/>
      <c r="P279" s="639"/>
      <c r="Q279" s="639"/>
      <c r="R279" s="74"/>
      <c r="S279" s="370"/>
      <c r="T279" s="370"/>
      <c r="U279" s="54"/>
      <c r="V279" s="171"/>
      <c r="W279" s="484"/>
      <c r="X279" s="55"/>
      <c r="Y279" s="48"/>
      <c r="Z279" s="57"/>
      <c r="AA279" s="58"/>
      <c r="AB279" s="695"/>
      <c r="AC279" s="59"/>
      <c r="AD279" s="59"/>
      <c r="AE279" s="378"/>
      <c r="AF279" s="423"/>
      <c r="AG279" s="419"/>
      <c r="AH279" s="292"/>
      <c r="AI279" s="292"/>
      <c r="AJ279" s="13"/>
      <c r="AK279" s="13"/>
      <c r="AL279" s="13"/>
      <c r="AM279" s="13"/>
      <c r="AN279" s="13"/>
      <c r="AO279" s="13"/>
      <c r="AP279" s="298"/>
      <c r="AQ279" s="300"/>
    </row>
    <row r="280" spans="1:43" s="280" customFormat="1" ht="30" customHeight="1">
      <c r="A280" s="982"/>
      <c r="B280" s="13"/>
      <c r="C280" s="176"/>
      <c r="D280" s="14"/>
      <c r="E280" s="364"/>
      <c r="F280" s="364"/>
      <c r="G280" s="364"/>
      <c r="H280" s="24"/>
      <c r="I280" s="24"/>
      <c r="J280" s="24"/>
      <c r="K280" s="473"/>
      <c r="L280" s="24"/>
      <c r="M280" s="638"/>
      <c r="N280" s="638"/>
      <c r="O280" s="638"/>
      <c r="P280" s="638"/>
      <c r="Q280" s="638"/>
      <c r="R280" s="25"/>
      <c r="S280" s="328"/>
      <c r="T280" s="328"/>
      <c r="U280" s="19"/>
      <c r="V280" s="20"/>
      <c r="W280" s="485"/>
      <c r="X280" s="20"/>
      <c r="Y280" s="13"/>
      <c r="Z280" s="22"/>
      <c r="AA280" s="23"/>
      <c r="AB280" s="696"/>
      <c r="AC280" s="12"/>
      <c r="AD280" s="175"/>
      <c r="AE280" s="175"/>
      <c r="AF280" s="424"/>
      <c r="AG280" s="643"/>
      <c r="AH280" s="638"/>
      <c r="AI280" s="638"/>
      <c r="AJ280" s="13"/>
      <c r="AK280" s="13"/>
      <c r="AL280" s="13"/>
      <c r="AM280" s="13"/>
      <c r="AN280" s="13"/>
      <c r="AO280" s="13"/>
      <c r="AP280" s="297"/>
      <c r="AQ280" s="300"/>
    </row>
    <row r="281" spans="1:43" s="280" customFormat="1" ht="30" customHeight="1">
      <c r="A281" s="982"/>
      <c r="B281" s="13"/>
      <c r="C281" s="176"/>
      <c r="D281" s="14"/>
      <c r="E281" s="364"/>
      <c r="F281" s="364"/>
      <c r="G281" s="364"/>
      <c r="H281" s="24"/>
      <c r="I281" s="24"/>
      <c r="J281" s="24"/>
      <c r="K281" s="473"/>
      <c r="L281" s="24"/>
      <c r="M281" s="638"/>
      <c r="N281" s="638"/>
      <c r="O281" s="638"/>
      <c r="P281" s="638"/>
      <c r="Q281" s="638"/>
      <c r="R281" s="25"/>
      <c r="S281" s="328"/>
      <c r="T281" s="328"/>
      <c r="U281" s="19"/>
      <c r="V281" s="20"/>
      <c r="W281" s="485"/>
      <c r="X281" s="20"/>
      <c r="Y281" s="13"/>
      <c r="Z281" s="22"/>
      <c r="AA281" s="23"/>
      <c r="AB281" s="696"/>
      <c r="AC281" s="12"/>
      <c r="AD281" s="175"/>
      <c r="AE281" s="175"/>
      <c r="AF281" s="424"/>
      <c r="AG281" s="643"/>
      <c r="AH281" s="638"/>
      <c r="AI281" s="638"/>
      <c r="AJ281" s="13"/>
      <c r="AK281" s="13"/>
      <c r="AL281" s="13"/>
      <c r="AM281" s="13"/>
      <c r="AN281" s="13"/>
      <c r="AO281" s="13"/>
      <c r="AP281" s="297"/>
      <c r="AQ281" s="300"/>
    </row>
    <row r="282" spans="1:43" s="280" customFormat="1" ht="30" customHeight="1" thickBot="1">
      <c r="A282" s="983"/>
      <c r="B282" s="61"/>
      <c r="C282" s="178"/>
      <c r="D282" s="76"/>
      <c r="E282" s="365"/>
      <c r="F282" s="365"/>
      <c r="G282" s="365"/>
      <c r="H282" s="170"/>
      <c r="I282" s="170"/>
      <c r="J282" s="170"/>
      <c r="K282" s="476"/>
      <c r="L282" s="170"/>
      <c r="M282" s="640"/>
      <c r="N282" s="640"/>
      <c r="O282" s="640"/>
      <c r="P282" s="640"/>
      <c r="Q282" s="640"/>
      <c r="R282" s="75"/>
      <c r="S282" s="371"/>
      <c r="T282" s="371"/>
      <c r="U282" s="65"/>
      <c r="V282" s="66"/>
      <c r="W282" s="486"/>
      <c r="X282" s="66"/>
      <c r="Y282" s="61"/>
      <c r="Z282" s="68"/>
      <c r="AA282" s="69"/>
      <c r="AB282" s="697"/>
      <c r="AC282" s="70"/>
      <c r="AD282" s="70"/>
      <c r="AE282" s="380"/>
      <c r="AF282" s="427"/>
      <c r="AG282" s="421"/>
      <c r="AH282" s="294"/>
      <c r="AI282" s="294"/>
      <c r="AJ282" s="13"/>
      <c r="AK282" s="13"/>
      <c r="AL282" s="13"/>
      <c r="AM282" s="13"/>
      <c r="AN282" s="13"/>
      <c r="AO282" s="13"/>
      <c r="AP282" s="296"/>
      <c r="AQ282" s="300"/>
    </row>
  </sheetData>
  <autoFilter ref="A1:AP17"/>
  <dataConsolidate/>
  <mergeCells count="386">
    <mergeCell ref="Q139:Q142"/>
    <mergeCell ref="Q143:Q146"/>
    <mergeCell ref="Q147:Q150"/>
    <mergeCell ref="Q151:Q154"/>
    <mergeCell ref="Q155:Q158"/>
    <mergeCell ref="Q159:Q162"/>
    <mergeCell ref="AP139:AP142"/>
    <mergeCell ref="Q67:Q70"/>
    <mergeCell ref="Q71:Q74"/>
    <mergeCell ref="Q75:Q78"/>
    <mergeCell ref="Q79:Q82"/>
    <mergeCell ref="Q87:Q90"/>
    <mergeCell ref="Q131:Q134"/>
    <mergeCell ref="Q115:Q118"/>
    <mergeCell ref="Q119:Q122"/>
    <mergeCell ref="Q123:Q126"/>
    <mergeCell ref="Q127:Q130"/>
    <mergeCell ref="AJ67:AJ70"/>
    <mergeCell ref="AK67:AK70"/>
    <mergeCell ref="AL67:AL70"/>
    <mergeCell ref="AM67:AM70"/>
    <mergeCell ref="AN67:AN70"/>
    <mergeCell ref="AO67:AO70"/>
    <mergeCell ref="AJ71:AJ74"/>
    <mergeCell ref="Q47:Q50"/>
    <mergeCell ref="Q51:Q54"/>
    <mergeCell ref="Q55:Q58"/>
    <mergeCell ref="Q59:Q62"/>
    <mergeCell ref="Q63:Q66"/>
    <mergeCell ref="Q111:Q114"/>
    <mergeCell ref="Q95:Q98"/>
    <mergeCell ref="Q103:Q106"/>
    <mergeCell ref="Q107:Q110"/>
    <mergeCell ref="A215:A218"/>
    <mergeCell ref="A219:A222"/>
    <mergeCell ref="A223:A226"/>
    <mergeCell ref="A227:A230"/>
    <mergeCell ref="A231:A234"/>
    <mergeCell ref="A195:A198"/>
    <mergeCell ref="A199:A202"/>
    <mergeCell ref="A203:A206"/>
    <mergeCell ref="A207:A210"/>
    <mergeCell ref="A211:A214"/>
    <mergeCell ref="A275:A278"/>
    <mergeCell ref="A279:A282"/>
    <mergeCell ref="A255:A258"/>
    <mergeCell ref="A259:A262"/>
    <mergeCell ref="A263:A266"/>
    <mergeCell ref="A267:A270"/>
    <mergeCell ref="A271:A274"/>
    <mergeCell ref="A235:A238"/>
    <mergeCell ref="A239:A242"/>
    <mergeCell ref="A243:A246"/>
    <mergeCell ref="A247:A250"/>
    <mergeCell ref="A251:A254"/>
    <mergeCell ref="A175:A178"/>
    <mergeCell ref="A179:A182"/>
    <mergeCell ref="A183:A186"/>
    <mergeCell ref="A187:A190"/>
    <mergeCell ref="A191:A194"/>
    <mergeCell ref="A155:A158"/>
    <mergeCell ref="A159:A162"/>
    <mergeCell ref="A163:A166"/>
    <mergeCell ref="A167:A170"/>
    <mergeCell ref="A171:A174"/>
    <mergeCell ref="A139:A142"/>
    <mergeCell ref="A143:A146"/>
    <mergeCell ref="A147:A150"/>
    <mergeCell ref="A151:A154"/>
    <mergeCell ref="A115:A118"/>
    <mergeCell ref="A119:A122"/>
    <mergeCell ref="A123:A126"/>
    <mergeCell ref="A127:A130"/>
    <mergeCell ref="A135:A138"/>
    <mergeCell ref="A131:A134"/>
    <mergeCell ref="A95:A98"/>
    <mergeCell ref="A99:A102"/>
    <mergeCell ref="A103:A106"/>
    <mergeCell ref="A107:A110"/>
    <mergeCell ref="A111:A114"/>
    <mergeCell ref="A75:A78"/>
    <mergeCell ref="A79:A82"/>
    <mergeCell ref="A83:A86"/>
    <mergeCell ref="A87:A90"/>
    <mergeCell ref="A91:A94"/>
    <mergeCell ref="A55:A58"/>
    <mergeCell ref="A59:A62"/>
    <mergeCell ref="A63:A66"/>
    <mergeCell ref="A67:A70"/>
    <mergeCell ref="A71:A74"/>
    <mergeCell ref="I1:I2"/>
    <mergeCell ref="N1:N2"/>
    <mergeCell ref="AH1:AH2"/>
    <mergeCell ref="T1:T2"/>
    <mergeCell ref="U1:U2"/>
    <mergeCell ref="K1:K2"/>
    <mergeCell ref="AE1:AE2"/>
    <mergeCell ref="AF1:AF2"/>
    <mergeCell ref="L1:L2"/>
    <mergeCell ref="A51:A54"/>
    <mergeCell ref="A47:A50"/>
    <mergeCell ref="A43:A46"/>
    <mergeCell ref="A39:A42"/>
    <mergeCell ref="A35:A38"/>
    <mergeCell ref="A11:A14"/>
    <mergeCell ref="A7:A10"/>
    <mergeCell ref="A31:A34"/>
    <mergeCell ref="A27:A30"/>
    <mergeCell ref="A23:A26"/>
    <mergeCell ref="AP1:AP2"/>
    <mergeCell ref="A3:A6"/>
    <mergeCell ref="AG1:AG2"/>
    <mergeCell ref="AB1:AB2"/>
    <mergeCell ref="AC1:AC2"/>
    <mergeCell ref="AD1:AD2"/>
    <mergeCell ref="V1:V2"/>
    <mergeCell ref="W1:W2"/>
    <mergeCell ref="X1:X2"/>
    <mergeCell ref="Y1:Y2"/>
    <mergeCell ref="Z1:Z2"/>
    <mergeCell ref="AA1:AA2"/>
    <mergeCell ref="M1:M2"/>
    <mergeCell ref="O1:O2"/>
    <mergeCell ref="R1:R2"/>
    <mergeCell ref="S1:S2"/>
    <mergeCell ref="A1:A2"/>
    <mergeCell ref="Q3:Q6"/>
    <mergeCell ref="AJ1:AK1"/>
    <mergeCell ref="AL1:AM1"/>
    <mergeCell ref="AI1:AI2"/>
    <mergeCell ref="P1:P2"/>
    <mergeCell ref="Q1:Q2"/>
    <mergeCell ref="J1:J2"/>
    <mergeCell ref="Q7:Q10"/>
    <mergeCell ref="Q11:Q14"/>
    <mergeCell ref="AN1:AO1"/>
    <mergeCell ref="AJ3:AJ6"/>
    <mergeCell ref="AK3:AK6"/>
    <mergeCell ref="AL3:AL6"/>
    <mergeCell ref="AM3:AM6"/>
    <mergeCell ref="AN3:AN6"/>
    <mergeCell ref="AO3:AO6"/>
    <mergeCell ref="AJ7:AJ10"/>
    <mergeCell ref="AK7:AK10"/>
    <mergeCell ref="AL7:AL10"/>
    <mergeCell ref="AM7:AM10"/>
    <mergeCell ref="AN7:AN10"/>
    <mergeCell ref="AO7:AO10"/>
    <mergeCell ref="AJ11:AJ14"/>
    <mergeCell ref="AK11:AK14"/>
    <mergeCell ref="AL11:AL14"/>
    <mergeCell ref="AM11:AM14"/>
    <mergeCell ref="AN11:AN14"/>
    <mergeCell ref="AO11:AO14"/>
    <mergeCell ref="A19:A22"/>
    <mergeCell ref="A15:A18"/>
    <mergeCell ref="B1:B2"/>
    <mergeCell ref="C1:C2"/>
    <mergeCell ref="D1:D2"/>
    <mergeCell ref="H1:H2"/>
    <mergeCell ref="E1:E2"/>
    <mergeCell ref="F1:F2"/>
    <mergeCell ref="G1:G2"/>
    <mergeCell ref="AL19:AL22"/>
    <mergeCell ref="AM19:AM22"/>
    <mergeCell ref="AN19:AN22"/>
    <mergeCell ref="AO19:AO22"/>
    <mergeCell ref="Q15:Q18"/>
    <mergeCell ref="AJ15:AJ18"/>
    <mergeCell ref="Q23:Q26"/>
    <mergeCell ref="Q27:Q30"/>
    <mergeCell ref="Q31:Q34"/>
    <mergeCell ref="AJ23:AJ26"/>
    <mergeCell ref="AK23:AK26"/>
    <mergeCell ref="AL23:AL26"/>
    <mergeCell ref="AM23:AM26"/>
    <mergeCell ref="AN23:AN26"/>
    <mergeCell ref="AO23:AO26"/>
    <mergeCell ref="AK15:AK18"/>
    <mergeCell ref="AL15:AL18"/>
    <mergeCell ref="AM15:AM18"/>
    <mergeCell ref="AN15:AN18"/>
    <mergeCell ref="AO15:AO18"/>
    <mergeCell ref="AJ19:AJ22"/>
    <mergeCell ref="AK19:AK22"/>
    <mergeCell ref="Q19:Q22"/>
    <mergeCell ref="Q35:Q38"/>
    <mergeCell ref="Q39:Q42"/>
    <mergeCell ref="AJ27:AJ30"/>
    <mergeCell ref="AK27:AK30"/>
    <mergeCell ref="AL27:AL30"/>
    <mergeCell ref="AM27:AM30"/>
    <mergeCell ref="AN27:AN30"/>
    <mergeCell ref="AO27:AO30"/>
    <mergeCell ref="AJ31:AJ34"/>
    <mergeCell ref="AK31:AK34"/>
    <mergeCell ref="AL31:AL34"/>
    <mergeCell ref="AM31:AM34"/>
    <mergeCell ref="AN31:AN34"/>
    <mergeCell ref="AO31:AO34"/>
    <mergeCell ref="AJ35:AJ38"/>
    <mergeCell ref="AK35:AK38"/>
    <mergeCell ref="AL35:AL38"/>
    <mergeCell ref="AM35:AM38"/>
    <mergeCell ref="AN35:AN38"/>
    <mergeCell ref="AO35:AO38"/>
    <mergeCell ref="AJ39:AJ42"/>
    <mergeCell ref="AK39:AK42"/>
    <mergeCell ref="AL39:AL42"/>
    <mergeCell ref="AM39:AM42"/>
    <mergeCell ref="AN39:AN42"/>
    <mergeCell ref="AO39:AO42"/>
    <mergeCell ref="AJ43:AJ46"/>
    <mergeCell ref="AK43:AK46"/>
    <mergeCell ref="AL43:AL46"/>
    <mergeCell ref="AM43:AM46"/>
    <mergeCell ref="AN43:AN46"/>
    <mergeCell ref="AO43:AO46"/>
    <mergeCell ref="AJ47:AJ50"/>
    <mergeCell ref="AK47:AK50"/>
    <mergeCell ref="AL47:AL50"/>
    <mergeCell ref="AM47:AM50"/>
    <mergeCell ref="AN47:AN50"/>
    <mergeCell ref="AO47:AO50"/>
    <mergeCell ref="AJ51:AJ54"/>
    <mergeCell ref="AK51:AK54"/>
    <mergeCell ref="AL51:AL54"/>
    <mergeCell ref="AM51:AM54"/>
    <mergeCell ref="AN51:AN54"/>
    <mergeCell ref="AO51:AO54"/>
    <mergeCell ref="AJ55:AJ58"/>
    <mergeCell ref="AK55:AK58"/>
    <mergeCell ref="AL55:AL58"/>
    <mergeCell ref="AM55:AM58"/>
    <mergeCell ref="AN55:AN58"/>
    <mergeCell ref="AO55:AO58"/>
    <mergeCell ref="AJ59:AJ62"/>
    <mergeCell ref="AK59:AK62"/>
    <mergeCell ref="AL59:AL62"/>
    <mergeCell ref="AM59:AM62"/>
    <mergeCell ref="AN59:AN62"/>
    <mergeCell ref="AO59:AO62"/>
    <mergeCell ref="AJ63:AJ66"/>
    <mergeCell ref="AK63:AK66"/>
    <mergeCell ref="AL63:AL66"/>
    <mergeCell ref="AM63:AM66"/>
    <mergeCell ref="AN63:AN66"/>
    <mergeCell ref="AO63:AO66"/>
    <mergeCell ref="AK71:AK74"/>
    <mergeCell ref="AL71:AL74"/>
    <mergeCell ref="AM71:AM74"/>
    <mergeCell ref="AN71:AN74"/>
    <mergeCell ref="AO71:AO74"/>
    <mergeCell ref="AJ75:AJ78"/>
    <mergeCell ref="AK75:AK78"/>
    <mergeCell ref="AL75:AL78"/>
    <mergeCell ref="AM75:AM78"/>
    <mergeCell ref="AN75:AN78"/>
    <mergeCell ref="AO75:AO78"/>
    <mergeCell ref="AJ79:AJ82"/>
    <mergeCell ref="AK79:AK82"/>
    <mergeCell ref="AL79:AL82"/>
    <mergeCell ref="AM79:AM82"/>
    <mergeCell ref="AN79:AN82"/>
    <mergeCell ref="AO79:AO82"/>
    <mergeCell ref="AJ83:AJ86"/>
    <mergeCell ref="AK83:AK86"/>
    <mergeCell ref="AL83:AL86"/>
    <mergeCell ref="AM83:AM86"/>
    <mergeCell ref="AN83:AN86"/>
    <mergeCell ref="AO83:AO86"/>
    <mergeCell ref="AJ87:AJ90"/>
    <mergeCell ref="AK87:AK90"/>
    <mergeCell ref="AL87:AL90"/>
    <mergeCell ref="AM87:AM90"/>
    <mergeCell ref="AN87:AN90"/>
    <mergeCell ref="AO87:AO90"/>
    <mergeCell ref="AJ91:AJ94"/>
    <mergeCell ref="AK91:AK94"/>
    <mergeCell ref="AL91:AL94"/>
    <mergeCell ref="AM91:AM94"/>
    <mergeCell ref="AN91:AN94"/>
    <mergeCell ref="AO91:AO94"/>
    <mergeCell ref="AJ95:AJ98"/>
    <mergeCell ref="AK95:AK98"/>
    <mergeCell ref="AL95:AL98"/>
    <mergeCell ref="AM95:AM98"/>
    <mergeCell ref="AN95:AN98"/>
    <mergeCell ref="AO95:AO98"/>
    <mergeCell ref="AJ99:AJ102"/>
    <mergeCell ref="AK99:AK102"/>
    <mergeCell ref="AL99:AL102"/>
    <mergeCell ref="AM99:AM102"/>
    <mergeCell ref="AN99:AN102"/>
    <mergeCell ref="AO99:AO102"/>
    <mergeCell ref="AJ103:AJ106"/>
    <mergeCell ref="AK103:AK106"/>
    <mergeCell ref="AL103:AL106"/>
    <mergeCell ref="AM103:AM106"/>
    <mergeCell ref="AN103:AN106"/>
    <mergeCell ref="AO103:AO106"/>
    <mergeCell ref="AJ107:AJ110"/>
    <mergeCell ref="AK107:AK110"/>
    <mergeCell ref="AL107:AL110"/>
    <mergeCell ref="AM107:AM110"/>
    <mergeCell ref="AN107:AN110"/>
    <mergeCell ref="AO107:AO110"/>
    <mergeCell ref="AJ111:AJ114"/>
    <mergeCell ref="AK111:AK114"/>
    <mergeCell ref="AL111:AL114"/>
    <mergeCell ref="AM111:AM114"/>
    <mergeCell ref="AN111:AN114"/>
    <mergeCell ref="AO111:AO114"/>
    <mergeCell ref="AJ115:AJ118"/>
    <mergeCell ref="AK115:AK118"/>
    <mergeCell ref="AL115:AL118"/>
    <mergeCell ref="AM115:AM118"/>
    <mergeCell ref="AN115:AN118"/>
    <mergeCell ref="AO115:AO118"/>
    <mergeCell ref="AJ127:AJ130"/>
    <mergeCell ref="AK127:AK130"/>
    <mergeCell ref="AL127:AL130"/>
    <mergeCell ref="AM127:AM130"/>
    <mergeCell ref="AN127:AN130"/>
    <mergeCell ref="AO127:AO130"/>
    <mergeCell ref="AJ119:AJ122"/>
    <mergeCell ref="AK119:AK122"/>
    <mergeCell ref="AL119:AL122"/>
    <mergeCell ref="AM119:AM122"/>
    <mergeCell ref="AN119:AN122"/>
    <mergeCell ref="AO119:AO122"/>
    <mergeCell ref="AJ123:AJ126"/>
    <mergeCell ref="AK123:AK126"/>
    <mergeCell ref="AL123:AL126"/>
    <mergeCell ref="AM123:AM126"/>
    <mergeCell ref="AN123:AN126"/>
    <mergeCell ref="AO123:AO126"/>
    <mergeCell ref="AJ135:AJ138"/>
    <mergeCell ref="AK135:AK138"/>
    <mergeCell ref="AL135:AL138"/>
    <mergeCell ref="AM135:AM138"/>
    <mergeCell ref="AN135:AN138"/>
    <mergeCell ref="AO135:AO138"/>
    <mergeCell ref="AJ139:AJ142"/>
    <mergeCell ref="AK139:AK142"/>
    <mergeCell ref="AL139:AL142"/>
    <mergeCell ref="AM139:AM142"/>
    <mergeCell ref="AN139:AN142"/>
    <mergeCell ref="AO139:AO142"/>
    <mergeCell ref="AO155:AO158"/>
    <mergeCell ref="AJ143:AJ146"/>
    <mergeCell ref="AK143:AK146"/>
    <mergeCell ref="AL143:AL146"/>
    <mergeCell ref="AM143:AM146"/>
    <mergeCell ref="AN143:AN146"/>
    <mergeCell ref="AO143:AO146"/>
    <mergeCell ref="AJ147:AJ150"/>
    <mergeCell ref="AK147:AK150"/>
    <mergeCell ref="AL147:AL150"/>
    <mergeCell ref="AM147:AM150"/>
    <mergeCell ref="AN147:AN150"/>
    <mergeCell ref="AO147:AO150"/>
    <mergeCell ref="Q135:Q138"/>
    <mergeCell ref="AJ159:AJ162"/>
    <mergeCell ref="AK159:AK162"/>
    <mergeCell ref="AL159:AL162"/>
    <mergeCell ref="AM159:AM162"/>
    <mergeCell ref="AN159:AN162"/>
    <mergeCell ref="AO159:AO162"/>
    <mergeCell ref="AJ131:AJ134"/>
    <mergeCell ref="AK131:AK134"/>
    <mergeCell ref="AL131:AL134"/>
    <mergeCell ref="AM131:AM134"/>
    <mergeCell ref="AN131:AN134"/>
    <mergeCell ref="AO131:AO134"/>
    <mergeCell ref="AJ151:AJ154"/>
    <mergeCell ref="AK151:AK154"/>
    <mergeCell ref="AL151:AL154"/>
    <mergeCell ref="AM151:AM154"/>
    <mergeCell ref="AN151:AN154"/>
    <mergeCell ref="AO151:AO154"/>
    <mergeCell ref="AJ155:AJ158"/>
    <mergeCell ref="AK155:AK158"/>
    <mergeCell ref="AL155:AL158"/>
    <mergeCell ref="AM155:AM158"/>
    <mergeCell ref="AN155:AN158"/>
  </mergeCells>
  <conditionalFormatting sqref="M163:Q282 Q83:Q86">
    <cfRule type="containsText" dxfId="163" priority="431" operator="containsText" text="NO">
      <formula>NOT(ISERROR(SEARCH("NO",M83)))</formula>
    </cfRule>
  </conditionalFormatting>
  <conditionalFormatting sqref="AG3:AI282">
    <cfRule type="containsText" dxfId="162" priority="427" operator="containsText" text="NO CUMPLE">
      <formula>NOT(ISERROR(SEARCH("NO CUMPLE",AG3)))</formula>
    </cfRule>
  </conditionalFormatting>
  <conditionalFormatting sqref="L7">
    <cfRule type="cellIs" dxfId="161" priority="418" operator="equal">
      <formula>"NO"</formula>
    </cfRule>
  </conditionalFormatting>
  <conditionalFormatting sqref="L11:L13">
    <cfRule type="cellIs" dxfId="160" priority="416" operator="equal">
      <formula>"NO"</formula>
    </cfRule>
  </conditionalFormatting>
  <conditionalFormatting sqref="L14">
    <cfRule type="cellIs" dxfId="159" priority="415" operator="equal">
      <formula>"NO"</formula>
    </cfRule>
  </conditionalFormatting>
  <conditionalFormatting sqref="L15:L18">
    <cfRule type="cellIs" dxfId="158" priority="414" operator="equal">
      <formula>"NO"</formula>
    </cfRule>
  </conditionalFormatting>
  <conditionalFormatting sqref="L19">
    <cfRule type="cellIs" dxfId="157" priority="412" operator="equal">
      <formula>"NO"</formula>
    </cfRule>
  </conditionalFormatting>
  <conditionalFormatting sqref="M19:M22">
    <cfRule type="cellIs" dxfId="156" priority="349" operator="equal">
      <formula>"NO"</formula>
    </cfRule>
  </conditionalFormatting>
  <conditionalFormatting sqref="L163:L165 L167:L169 L171:L173 L175:L177 L179:L181 L183:L185 L187:L189 L191:L193 L195:L197 L199:L201 L203:L205 L207:L209 L211:L213 L215:L217 L219:L221 L223:L225 L227:L229 L231:L233 L235:L237 L239:L241 L243:L245 L247:L249 L251:L253 L255:L257 L259:L261 L263:L265 L267:L269 L271:L273 L275:L277 L279:L281">
    <cfRule type="cellIs" dxfId="155" priority="392" operator="equal">
      <formula>"NO"</formula>
    </cfRule>
  </conditionalFormatting>
  <conditionalFormatting sqref="L166 L170 L174 L178 L182 L186 L190 L194 L198 L202 L206 L210 L214 L218 L222 L226 L230 L234 L238 L242 L246 L250 L254 L258 L262 L266 L270 L274 L278 L282">
    <cfRule type="cellIs" dxfId="154" priority="391" operator="equal">
      <formula>"NO"</formula>
    </cfRule>
  </conditionalFormatting>
  <conditionalFormatting sqref="L3:L6">
    <cfRule type="cellIs" dxfId="153" priority="388" operator="equal">
      <formula>"NO"</formula>
    </cfRule>
  </conditionalFormatting>
  <conditionalFormatting sqref="M6:N6 M3:M5">
    <cfRule type="cellIs" dxfId="152" priority="387" operator="equal">
      <formula>"NO"</formula>
    </cfRule>
  </conditionalFormatting>
  <conditionalFormatting sqref="O6">
    <cfRule type="cellIs" dxfId="151" priority="380" operator="equal">
      <formula>"NO"</formula>
    </cfRule>
  </conditionalFormatting>
  <conditionalFormatting sqref="M7:M10">
    <cfRule type="cellIs" dxfId="150" priority="378" operator="equal">
      <formula>"NO"</formula>
    </cfRule>
  </conditionalFormatting>
  <conditionalFormatting sqref="L8:L10">
    <cfRule type="cellIs" dxfId="149" priority="376" operator="equal">
      <formula>"NO"</formula>
    </cfRule>
  </conditionalFormatting>
  <conditionalFormatting sqref="M11:M12">
    <cfRule type="cellIs" dxfId="148" priority="369" operator="equal">
      <formula>"NO"</formula>
    </cfRule>
  </conditionalFormatting>
  <conditionalFormatting sqref="M13:M14">
    <cfRule type="cellIs" dxfId="147" priority="364" operator="equal">
      <formula>"NO"</formula>
    </cfRule>
  </conditionalFormatting>
  <conditionalFormatting sqref="M15:M18">
    <cfRule type="cellIs" dxfId="146" priority="360" operator="equal">
      <formula>"NO"</formula>
    </cfRule>
  </conditionalFormatting>
  <conditionalFormatting sqref="L21">
    <cfRule type="cellIs" dxfId="145" priority="338" operator="equal">
      <formula>"NO"</formula>
    </cfRule>
  </conditionalFormatting>
  <conditionalFormatting sqref="L123:L125">
    <cfRule type="cellIs" dxfId="144" priority="318" operator="equal">
      <formula>"NO"</formula>
    </cfRule>
  </conditionalFormatting>
  <conditionalFormatting sqref="L116:L117">
    <cfRule type="cellIs" dxfId="143" priority="321" operator="equal">
      <formula>"NO"</formula>
    </cfRule>
  </conditionalFormatting>
  <conditionalFormatting sqref="L118">
    <cfRule type="cellIs" dxfId="142" priority="320" operator="equal">
      <formula>"NO"</formula>
    </cfRule>
  </conditionalFormatting>
  <conditionalFormatting sqref="L120">
    <cfRule type="cellIs" dxfId="141" priority="319" operator="equal">
      <formula>"NO"</formula>
    </cfRule>
  </conditionalFormatting>
  <conditionalFormatting sqref="L136:L137">
    <cfRule type="cellIs" dxfId="140" priority="315" operator="equal">
      <formula>"NO"</formula>
    </cfRule>
  </conditionalFormatting>
  <conditionalFormatting sqref="L138">
    <cfRule type="cellIs" dxfId="139" priority="314" operator="equal">
      <formula>"NO"</formula>
    </cfRule>
  </conditionalFormatting>
  <conditionalFormatting sqref="L115">
    <cfRule type="cellIs" dxfId="138" priority="311" operator="equal">
      <formula>"NO"</formula>
    </cfRule>
  </conditionalFormatting>
  <conditionalFormatting sqref="L119">
    <cfRule type="cellIs" dxfId="137" priority="293" operator="equal">
      <formula>"NO"</formula>
    </cfRule>
  </conditionalFormatting>
  <conditionalFormatting sqref="L121:L122">
    <cfRule type="cellIs" dxfId="136" priority="289" operator="equal">
      <formula>"NO"</formula>
    </cfRule>
  </conditionalFormatting>
  <conditionalFormatting sqref="L126">
    <cfRule type="cellIs" dxfId="135" priority="274" operator="equal">
      <formula>"NO"</formula>
    </cfRule>
  </conditionalFormatting>
  <conditionalFormatting sqref="L127:L130">
    <cfRule type="cellIs" dxfId="134" priority="272" operator="equal">
      <formula>"NO"</formula>
    </cfRule>
  </conditionalFormatting>
  <conditionalFormatting sqref="L135">
    <cfRule type="cellIs" dxfId="133" priority="266" operator="equal">
      <formula>"NO"</formula>
    </cfRule>
  </conditionalFormatting>
  <conditionalFormatting sqref="L24:L25">
    <cfRule type="cellIs" dxfId="132" priority="235" operator="equal">
      <formula>"NO"</formula>
    </cfRule>
  </conditionalFormatting>
  <conditionalFormatting sqref="L26">
    <cfRule type="cellIs" dxfId="131" priority="234" operator="equal">
      <formula>"NO"</formula>
    </cfRule>
  </conditionalFormatting>
  <conditionalFormatting sqref="L27:L29">
    <cfRule type="cellIs" dxfId="130" priority="233" operator="equal">
      <formula>"NO"</formula>
    </cfRule>
  </conditionalFormatting>
  <conditionalFormatting sqref="L30">
    <cfRule type="cellIs" dxfId="129" priority="232" operator="equal">
      <formula>"NO"</formula>
    </cfRule>
  </conditionalFormatting>
  <conditionalFormatting sqref="L31:L33">
    <cfRule type="cellIs" dxfId="128" priority="231" operator="equal">
      <formula>"NO"</formula>
    </cfRule>
  </conditionalFormatting>
  <conditionalFormatting sqref="L34">
    <cfRule type="cellIs" dxfId="127" priority="230" operator="equal">
      <formula>"NO"</formula>
    </cfRule>
  </conditionalFormatting>
  <conditionalFormatting sqref="L43:L45">
    <cfRule type="cellIs" dxfId="126" priority="229" operator="equal">
      <formula>"NO"</formula>
    </cfRule>
  </conditionalFormatting>
  <conditionalFormatting sqref="L46">
    <cfRule type="cellIs" dxfId="125" priority="228" operator="equal">
      <formula>"NO"</formula>
    </cfRule>
  </conditionalFormatting>
  <conditionalFormatting sqref="L23">
    <cfRule type="cellIs" dxfId="124" priority="227" operator="equal">
      <formula>"NO"</formula>
    </cfRule>
  </conditionalFormatting>
  <conditionalFormatting sqref="L36">
    <cfRule type="cellIs" dxfId="123" priority="226" operator="equal">
      <formula>"NO"</formula>
    </cfRule>
  </conditionalFormatting>
  <conditionalFormatting sqref="L38">
    <cfRule type="cellIs" dxfId="122" priority="225" operator="equal">
      <formula>"NO"</formula>
    </cfRule>
  </conditionalFormatting>
  <conditionalFormatting sqref="L39:L41">
    <cfRule type="cellIs" dxfId="121" priority="224" operator="equal">
      <formula>"NO"</formula>
    </cfRule>
  </conditionalFormatting>
  <conditionalFormatting sqref="L42">
    <cfRule type="cellIs" dxfId="120" priority="223" operator="equal">
      <formula>"NO"</formula>
    </cfRule>
  </conditionalFormatting>
  <conditionalFormatting sqref="M24:N24 M23 M26:N26 M25 M30:N32 M27:M29 M34:N34 M33">
    <cfRule type="cellIs" dxfId="119" priority="222" operator="equal">
      <formula>"NO"</formula>
    </cfRule>
  </conditionalFormatting>
  <conditionalFormatting sqref="O24:O25 O33 O27">
    <cfRule type="cellIs" dxfId="118" priority="221" operator="equal">
      <formula>"NO"</formula>
    </cfRule>
  </conditionalFormatting>
  <conditionalFormatting sqref="P23:P46 P67:P126">
    <cfRule type="cellIs" dxfId="117" priority="220" operator="equal">
      <formula>"NO"</formula>
    </cfRule>
  </conditionalFormatting>
  <conditionalFormatting sqref="M35:M38">
    <cfRule type="cellIs" dxfId="116" priority="218" operator="equal">
      <formula>"NO"</formula>
    </cfRule>
  </conditionalFormatting>
  <conditionalFormatting sqref="Q43:Q46">
    <cfRule type="cellIs" dxfId="115" priority="216" operator="equal">
      <formula>"NO"</formula>
    </cfRule>
  </conditionalFormatting>
  <conditionalFormatting sqref="M39:N39 M43:N43 M40:M42 M44:M46">
    <cfRule type="cellIs" dxfId="114" priority="215" operator="equal">
      <formula>"NO"</formula>
    </cfRule>
  </conditionalFormatting>
  <conditionalFormatting sqref="O40 O46">
    <cfRule type="cellIs" dxfId="113" priority="214" operator="equal">
      <formula>"NO"</formula>
    </cfRule>
  </conditionalFormatting>
  <conditionalFormatting sqref="L35">
    <cfRule type="cellIs" dxfId="112" priority="162" operator="equal">
      <formula>"NO"</formula>
    </cfRule>
  </conditionalFormatting>
  <conditionalFormatting sqref="L68">
    <cfRule type="cellIs" dxfId="111" priority="158" operator="equal">
      <formula>"NO"</formula>
    </cfRule>
  </conditionalFormatting>
  <conditionalFormatting sqref="M72:M74">
    <cfRule type="cellIs" dxfId="110" priority="122" operator="equal">
      <formula>"NO"</formula>
    </cfRule>
  </conditionalFormatting>
  <conditionalFormatting sqref="M78:N78 M76:M77">
    <cfRule type="cellIs" dxfId="109" priority="120" operator="equal">
      <formula>"NO"</formula>
    </cfRule>
  </conditionalFormatting>
  <conditionalFormatting sqref="N68">
    <cfRule type="cellIs" dxfId="108" priority="154" operator="equal">
      <formula>"NO"</formula>
    </cfRule>
  </conditionalFormatting>
  <conditionalFormatting sqref="L70">
    <cfRule type="cellIs" dxfId="107" priority="152" operator="equal">
      <formula>"NO"</formula>
    </cfRule>
  </conditionalFormatting>
  <conditionalFormatting sqref="M70">
    <cfRule type="cellIs" dxfId="106" priority="151" operator="equal">
      <formula>"NO"</formula>
    </cfRule>
  </conditionalFormatting>
  <conditionalFormatting sqref="L69">
    <cfRule type="cellIs" dxfId="105" priority="149" operator="equal">
      <formula>"NO"</formula>
    </cfRule>
  </conditionalFormatting>
  <conditionalFormatting sqref="M69">
    <cfRule type="cellIs" dxfId="104" priority="148" operator="equal">
      <formula>"NO"</formula>
    </cfRule>
  </conditionalFormatting>
  <conditionalFormatting sqref="O69">
    <cfRule type="cellIs" dxfId="103" priority="147" operator="equal">
      <formula>"NO"</formula>
    </cfRule>
  </conditionalFormatting>
  <conditionalFormatting sqref="L72">
    <cfRule type="cellIs" dxfId="102" priority="146" operator="equal">
      <formula>"NO"</formula>
    </cfRule>
  </conditionalFormatting>
  <conditionalFormatting sqref="L71">
    <cfRule type="cellIs" dxfId="101" priority="145" operator="equal">
      <formula>"NO"</formula>
    </cfRule>
  </conditionalFormatting>
  <conditionalFormatting sqref="M71">
    <cfRule type="cellIs" dxfId="100" priority="144" operator="equal">
      <formula>"NO"</formula>
    </cfRule>
  </conditionalFormatting>
  <conditionalFormatting sqref="M86:N86 M84:M85">
    <cfRule type="cellIs" dxfId="99" priority="115" operator="equal">
      <formula>"NO"</formula>
    </cfRule>
  </conditionalFormatting>
  <conditionalFormatting sqref="L84:L85">
    <cfRule type="cellIs" dxfId="98" priority="116" operator="equal">
      <formula>"NO"</formula>
    </cfRule>
  </conditionalFormatting>
  <conditionalFormatting sqref="O81">
    <cfRule type="cellIs" dxfId="97" priority="117" operator="equal">
      <formula>"NO"</formula>
    </cfRule>
  </conditionalFormatting>
  <conditionalFormatting sqref="L78">
    <cfRule type="cellIs" dxfId="96" priority="136" operator="equal">
      <formula>"NO"</formula>
    </cfRule>
  </conditionalFormatting>
  <conditionalFormatting sqref="L73">
    <cfRule type="cellIs" dxfId="95" priority="141" operator="equal">
      <formula>"NO"</formula>
    </cfRule>
  </conditionalFormatting>
  <conditionalFormatting sqref="L77">
    <cfRule type="cellIs" dxfId="94" priority="135" operator="equal">
      <formula>"NO"</formula>
    </cfRule>
  </conditionalFormatting>
  <conditionalFormatting sqref="L76">
    <cfRule type="cellIs" dxfId="93" priority="140" operator="equal">
      <formula>"NO"</formula>
    </cfRule>
  </conditionalFormatting>
  <conditionalFormatting sqref="L75">
    <cfRule type="cellIs" dxfId="92" priority="139" operator="equal">
      <formula>"NO"</formula>
    </cfRule>
  </conditionalFormatting>
  <conditionalFormatting sqref="M75">
    <cfRule type="cellIs" dxfId="91" priority="138" operator="equal">
      <formula>"NO"</formula>
    </cfRule>
  </conditionalFormatting>
  <conditionalFormatting sqref="L80">
    <cfRule type="cellIs" dxfId="90" priority="134" operator="equal">
      <formula>"NO"</formula>
    </cfRule>
  </conditionalFormatting>
  <conditionalFormatting sqref="L79">
    <cfRule type="cellIs" dxfId="89" priority="133" operator="equal">
      <formula>"NO"</formula>
    </cfRule>
  </conditionalFormatting>
  <conditionalFormatting sqref="L82">
    <cfRule type="cellIs" dxfId="88" priority="130" operator="equal">
      <formula>"NO"</formula>
    </cfRule>
  </conditionalFormatting>
  <conditionalFormatting sqref="M79:N79">
    <cfRule type="cellIs" dxfId="87" priority="132" operator="equal">
      <formula>"NO"</formula>
    </cfRule>
  </conditionalFormatting>
  <conditionalFormatting sqref="O83">
    <cfRule type="cellIs" dxfId="86" priority="126" operator="equal">
      <formula>"NO"</formula>
    </cfRule>
  </conditionalFormatting>
  <conditionalFormatting sqref="L81">
    <cfRule type="cellIs" dxfId="85" priority="129" operator="equal">
      <formula>"NO"</formula>
    </cfRule>
  </conditionalFormatting>
  <conditionalFormatting sqref="L83">
    <cfRule type="cellIs" dxfId="84" priority="128" operator="equal">
      <formula>"NO"</formula>
    </cfRule>
  </conditionalFormatting>
  <conditionalFormatting sqref="M83">
    <cfRule type="cellIs" dxfId="83" priority="127" operator="equal">
      <formula>"NO"</formula>
    </cfRule>
  </conditionalFormatting>
  <conditionalFormatting sqref="L87">
    <cfRule type="cellIs" dxfId="82" priority="125" operator="equal">
      <formula>"NO"</formula>
    </cfRule>
  </conditionalFormatting>
  <conditionalFormatting sqref="M87:N87">
    <cfRule type="cellIs" dxfId="81" priority="124" operator="equal">
      <formula>"NO"</formula>
    </cfRule>
  </conditionalFormatting>
  <conditionalFormatting sqref="O76">
    <cfRule type="cellIs" dxfId="80" priority="119" operator="equal">
      <formula>"NO"</formula>
    </cfRule>
  </conditionalFormatting>
  <conditionalFormatting sqref="M80:N80 M81:M82">
    <cfRule type="cellIs" dxfId="79" priority="118" operator="equal">
      <formula>"NO"</formula>
    </cfRule>
  </conditionalFormatting>
  <conditionalFormatting sqref="L88:L90">
    <cfRule type="cellIs" dxfId="78" priority="113" operator="equal">
      <formula>"NO"</formula>
    </cfRule>
  </conditionalFormatting>
  <conditionalFormatting sqref="M88:M90">
    <cfRule type="cellIs" dxfId="77" priority="112" operator="equal">
      <formula>"NO"</formula>
    </cfRule>
  </conditionalFormatting>
  <conditionalFormatting sqref="O89:O90">
    <cfRule type="cellIs" dxfId="76" priority="111" operator="equal">
      <formula>"NO"</formula>
    </cfRule>
  </conditionalFormatting>
  <conditionalFormatting sqref="L67">
    <cfRule type="cellIs" dxfId="75" priority="110" operator="equal">
      <formula>"NO"</formula>
    </cfRule>
  </conditionalFormatting>
  <conditionalFormatting sqref="M67">
    <cfRule type="cellIs" dxfId="74" priority="109" operator="equal">
      <formula>"NO"</formula>
    </cfRule>
  </conditionalFormatting>
  <conditionalFormatting sqref="N74">
    <cfRule type="cellIs" dxfId="73" priority="101" operator="equal">
      <formula>"NO"</formula>
    </cfRule>
  </conditionalFormatting>
  <conditionalFormatting sqref="O74">
    <cfRule type="cellIs" dxfId="72" priority="97" operator="equal">
      <formula>"NO"</formula>
    </cfRule>
  </conditionalFormatting>
  <conditionalFormatting sqref="O37">
    <cfRule type="cellIs" dxfId="71" priority="76" operator="equal">
      <formula>"NO"</formula>
    </cfRule>
  </conditionalFormatting>
  <conditionalFormatting sqref="N37">
    <cfRule type="cellIs" dxfId="70" priority="77" operator="equal">
      <formula>"NO"</formula>
    </cfRule>
  </conditionalFormatting>
  <conditionalFormatting sqref="L134">
    <cfRule type="cellIs" dxfId="69" priority="74" operator="equal">
      <formula>"NO"</formula>
    </cfRule>
  </conditionalFormatting>
  <conditionalFormatting sqref="L48:L49 O49:P49 P56 O57 O60:P61 O52:P52 P47:P48 P53 O64:P64 O66:P66 P65 P50:P51 P58:P59 P62:P63">
    <cfRule type="cellIs" dxfId="68" priority="63" operator="equal">
      <formula>"NO"</formula>
    </cfRule>
  </conditionalFormatting>
  <conditionalFormatting sqref="L50">
    <cfRule type="cellIs" dxfId="67" priority="62" operator="equal">
      <formula>"NO"</formula>
    </cfRule>
  </conditionalFormatting>
  <conditionalFormatting sqref="L51:L53">
    <cfRule type="cellIs" dxfId="66" priority="61" operator="equal">
      <formula>"NO"</formula>
    </cfRule>
  </conditionalFormatting>
  <conditionalFormatting sqref="L54">
    <cfRule type="cellIs" dxfId="65" priority="60" operator="equal">
      <formula>"NO"</formula>
    </cfRule>
  </conditionalFormatting>
  <conditionalFormatting sqref="L55:L58">
    <cfRule type="cellIs" dxfId="64" priority="59" operator="equal">
      <formula>"NO"</formula>
    </cfRule>
  </conditionalFormatting>
  <conditionalFormatting sqref="L59:L61">
    <cfRule type="cellIs" dxfId="63" priority="58" operator="equal">
      <formula>"NO"</formula>
    </cfRule>
  </conditionalFormatting>
  <conditionalFormatting sqref="L62">
    <cfRule type="cellIs" dxfId="62" priority="57" operator="equal">
      <formula>"NO"</formula>
    </cfRule>
  </conditionalFormatting>
  <conditionalFormatting sqref="L63:L65">
    <cfRule type="cellIs" dxfId="61" priority="56" operator="equal">
      <formula>"NO"</formula>
    </cfRule>
  </conditionalFormatting>
  <conditionalFormatting sqref="L66">
    <cfRule type="cellIs" dxfId="60" priority="55" operator="equal">
      <formula>"NO"</formula>
    </cfRule>
  </conditionalFormatting>
  <conditionalFormatting sqref="L47">
    <cfRule type="cellIs" dxfId="59" priority="54" operator="equal">
      <formula>"NO"</formula>
    </cfRule>
  </conditionalFormatting>
  <conditionalFormatting sqref="M48:N48 M47 M52:N52 M49:M51 M54:N54 M53 M61:N61 M55:M60 M65:N65 M62:M64 M66">
    <cfRule type="cellIs" dxfId="58" priority="53" operator="equal">
      <formula>"NO"</formula>
    </cfRule>
  </conditionalFormatting>
  <conditionalFormatting sqref="O47">
    <cfRule type="cellIs" dxfId="57" priority="52" operator="equal">
      <formula>"NO"</formula>
    </cfRule>
  </conditionalFormatting>
  <conditionalFormatting sqref="N51">
    <cfRule type="cellIs" dxfId="56" priority="48" operator="equal">
      <formula>"NO"</formula>
    </cfRule>
  </conditionalFormatting>
  <conditionalFormatting sqref="Q91:Q94 Q99:Q102">
    <cfRule type="cellIs" dxfId="55" priority="14" operator="equal">
      <formula>"NO"</formula>
    </cfRule>
  </conditionalFormatting>
  <conditionalFormatting sqref="M139:O162">
    <cfRule type="containsText" dxfId="54" priority="13" operator="containsText" text="NO">
      <formula>NOT(ISERROR(SEARCH("NO",M139)))</formula>
    </cfRule>
  </conditionalFormatting>
  <conditionalFormatting sqref="L139 L144:L145 L147:L149 L152:L153 L155:L157 L159:L161 L141">
    <cfRule type="cellIs" dxfId="53" priority="12" operator="equal">
      <formula>"NO"</formula>
    </cfRule>
  </conditionalFormatting>
  <conditionalFormatting sqref="L142 L146 L150 L154 L158">
    <cfRule type="cellIs" dxfId="52" priority="11" operator="equal">
      <formula>"NO"</formula>
    </cfRule>
  </conditionalFormatting>
  <conditionalFormatting sqref="P127:P130">
    <cfRule type="cellIs" dxfId="51" priority="10" operator="equal">
      <formula>"NO"</formula>
    </cfRule>
  </conditionalFormatting>
  <conditionalFormatting sqref="P131:P134">
    <cfRule type="cellIs" dxfId="50" priority="9" operator="equal">
      <formula>"NO"</formula>
    </cfRule>
  </conditionalFormatting>
  <conditionalFormatting sqref="P135:P138">
    <cfRule type="cellIs" dxfId="49" priority="8" operator="equal">
      <formula>"NO"</formula>
    </cfRule>
  </conditionalFormatting>
  <conditionalFormatting sqref="P139:P142">
    <cfRule type="cellIs" dxfId="48" priority="7" operator="equal">
      <formula>"NO"</formula>
    </cfRule>
  </conditionalFormatting>
  <conditionalFormatting sqref="P143:P146">
    <cfRule type="cellIs" dxfId="47" priority="6" operator="equal">
      <formula>"NO"</formula>
    </cfRule>
  </conditionalFormatting>
  <conditionalFormatting sqref="P147:P150">
    <cfRule type="cellIs" dxfId="46" priority="5" operator="equal">
      <formula>"NO"</formula>
    </cfRule>
  </conditionalFormatting>
  <conditionalFormatting sqref="P159:P162">
    <cfRule type="cellIs" dxfId="45" priority="1" operator="equal">
      <formula>"NO"</formula>
    </cfRule>
  </conditionalFormatting>
  <conditionalFormatting sqref="P151:P154">
    <cfRule type="cellIs" dxfId="44" priority="3" operator="equal">
      <formula>"NO"</formula>
    </cfRule>
  </conditionalFormatting>
  <conditionalFormatting sqref="P155:P158">
    <cfRule type="cellIs" dxfId="43" priority="2" operator="equal">
      <formula>"NO"</formula>
    </cfRule>
  </conditionalFormatting>
  <dataValidations count="2">
    <dataValidation type="list" allowBlank="1" showInputMessage="1" showErrorMessage="1" sqref="Q11 Q3 Q7 O3 Q15 Q19 Q23 Q27 Q31 Q35 Q39 Q47 Q51 Q55 Q59 Q63 Q67 Q71 Q75 Q79 Q87 Q95 Q103 Q107 Q111 Q115 Q119 Q123 Q127 Q131 Q135 Q139 Q143 Q147 Q151 Q155 Q159">
      <formula1>$AE$1:$AF$1</formula1>
    </dataValidation>
    <dataValidation type="list" allowBlank="1" showInputMessage="1" showErrorMessage="1" sqref="N119:N123 M68">
      <formula1>$AO$1:$AP$1</formula1>
    </dataValidation>
  </dataValidations>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sheetPr>
    <tabColor theme="3"/>
  </sheetPr>
  <dimension ref="A1:CD177"/>
  <sheetViews>
    <sheetView zoomScaleNormal="100" zoomScalePageLayoutView="125" workbookViewId="0">
      <pane xSplit="1" ySplit="2" topLeftCell="M3" activePane="bottomRight" state="frozen"/>
      <selection pane="topRight" activeCell="B1" sqref="B1"/>
      <selection pane="bottomLeft" activeCell="A3" sqref="A3"/>
      <selection pane="bottomRight" activeCell="V72" sqref="V72:V77"/>
    </sheetView>
  </sheetViews>
  <sheetFormatPr baseColWidth="10" defaultColWidth="11" defaultRowHeight="15.75"/>
  <cols>
    <col min="1" max="1" width="3.125" style="354" bestFit="1" customWidth="1"/>
    <col min="2" max="2" width="25.125" style="447" customWidth="1"/>
    <col min="3" max="3" width="9.875" style="354" customWidth="1"/>
    <col min="4" max="4" width="27.25" style="355" customWidth="1"/>
    <col min="5" max="5" width="9.625" style="356" bestFit="1" customWidth="1"/>
    <col min="6" max="6" width="9.625" style="356" customWidth="1"/>
    <col min="7" max="21" width="11" style="357" customWidth="1"/>
    <col min="22" max="22" width="11" style="431" customWidth="1"/>
    <col min="23" max="23" width="10.5" style="357" customWidth="1"/>
    <col min="24" max="24" width="10.625" style="357" customWidth="1"/>
    <col min="25" max="25" width="10.5" style="357" customWidth="1"/>
    <col min="26" max="26" width="7.625" style="357" customWidth="1"/>
    <col min="27" max="27" width="11.25" style="334" customWidth="1"/>
    <col min="28" max="28" width="12.875" style="354" customWidth="1"/>
    <col min="29" max="29" width="26.5" style="252" customWidth="1"/>
    <col min="30" max="30" width="30.875" style="252" bestFit="1" customWidth="1"/>
    <col min="31" max="31" width="38.875" style="252" customWidth="1"/>
    <col min="32" max="32" width="15.875" style="252" customWidth="1"/>
    <col min="33" max="34" width="14.875" style="252" customWidth="1"/>
    <col min="35" max="38" width="11.375" style="252" bestFit="1" customWidth="1"/>
    <col min="39" max="39" width="3.5" style="252" customWidth="1"/>
    <col min="40" max="40" width="10.5" style="252" bestFit="1" customWidth="1"/>
    <col min="41" max="41" width="30.875" style="252" bestFit="1" customWidth="1"/>
    <col min="42" max="42" width="38.875" style="252" customWidth="1"/>
    <col min="43" max="43" width="15.875" style="252" customWidth="1"/>
    <col min="44" max="45" width="14.875" style="252" customWidth="1"/>
    <col min="46" max="49" width="11.375" style="252" bestFit="1" customWidth="1"/>
    <col min="50" max="50" width="4.625" style="252" customWidth="1"/>
    <col min="51" max="51" width="9.125" style="252" customWidth="1"/>
    <col min="52" max="52" width="30.875" style="252" bestFit="1" customWidth="1"/>
    <col min="53" max="53" width="38.875" style="252" customWidth="1"/>
    <col min="54" max="54" width="15.875" style="252" customWidth="1"/>
    <col min="55" max="55" width="14.875" style="252" customWidth="1"/>
    <col min="56" max="56" width="15" style="252" customWidth="1"/>
    <col min="57" max="60" width="11.375" style="252" bestFit="1" customWidth="1"/>
    <col min="61" max="61" width="4.125" style="252" customWidth="1"/>
    <col min="62" max="62" width="10.5" style="252" bestFit="1" customWidth="1"/>
    <col min="63" max="63" width="30.875" style="252" bestFit="1" customWidth="1"/>
    <col min="64" max="64" width="38.875" style="252" customWidth="1"/>
    <col min="65" max="65" width="15.875" style="252" customWidth="1"/>
    <col min="66" max="67" width="14.875" style="252" customWidth="1"/>
    <col min="68" max="71" width="11.375" style="252" bestFit="1" customWidth="1"/>
    <col min="72" max="72" width="3.875" style="252" customWidth="1"/>
    <col min="73" max="73" width="10.5" style="252" bestFit="1" customWidth="1"/>
    <col min="74" max="74" width="30.875" style="252" bestFit="1" customWidth="1"/>
    <col min="75" max="75" width="38.875" style="252" customWidth="1"/>
    <col min="76" max="76" width="15.875" style="252" customWidth="1"/>
    <col min="77" max="78" width="14.875" style="252" customWidth="1"/>
    <col min="79" max="82" width="11.375" style="252" bestFit="1" customWidth="1"/>
    <col min="83" max="16384" width="11" style="253"/>
  </cols>
  <sheetData>
    <row r="1" spans="1:82" ht="15.75" customHeight="1">
      <c r="A1" s="1063" t="s">
        <v>3</v>
      </c>
      <c r="B1" s="1065" t="s">
        <v>4</v>
      </c>
      <c r="C1" s="1063" t="s">
        <v>602</v>
      </c>
      <c r="D1" s="1063" t="s">
        <v>603</v>
      </c>
      <c r="E1" s="1067" t="s">
        <v>604</v>
      </c>
      <c r="F1" s="1069" t="s">
        <v>605</v>
      </c>
      <c r="G1" s="1069" t="s">
        <v>606</v>
      </c>
      <c r="H1" s="1071" t="s">
        <v>607</v>
      </c>
      <c r="I1" s="1073" t="s">
        <v>608</v>
      </c>
      <c r="J1" s="1075" t="s">
        <v>609</v>
      </c>
      <c r="K1" s="1056" t="s">
        <v>607</v>
      </c>
      <c r="L1" s="1056"/>
      <c r="M1" s="1056"/>
      <c r="N1" s="1056"/>
      <c r="O1" s="1056"/>
      <c r="P1" s="1057"/>
      <c r="Q1" s="666"/>
      <c r="R1" s="1031" t="s">
        <v>608</v>
      </c>
      <c r="S1" s="1031"/>
      <c r="T1" s="1031"/>
      <c r="U1" s="1031"/>
      <c r="V1" s="1031"/>
      <c r="W1" s="1058" t="s">
        <v>609</v>
      </c>
      <c r="X1" s="1059"/>
      <c r="Y1" s="1059"/>
      <c r="Z1" s="1059"/>
      <c r="AA1" s="1059"/>
      <c r="AB1" s="1060"/>
      <c r="AC1" s="1054" t="s">
        <v>191</v>
      </c>
    </row>
    <row r="2" spans="1:82" s="257" customFormat="1" ht="45" customHeight="1" thickBot="1">
      <c r="A2" s="1064"/>
      <c r="B2" s="1066"/>
      <c r="C2" s="1064"/>
      <c r="D2" s="1064"/>
      <c r="E2" s="1068"/>
      <c r="F2" s="1070"/>
      <c r="G2" s="1070"/>
      <c r="H2" s="1072"/>
      <c r="I2" s="1074"/>
      <c r="J2" s="1076"/>
      <c r="K2" s="432" t="s">
        <v>610</v>
      </c>
      <c r="L2" s="433" t="s">
        <v>611</v>
      </c>
      <c r="M2" s="433" t="s">
        <v>612</v>
      </c>
      <c r="N2" s="433" t="s">
        <v>613</v>
      </c>
      <c r="O2" s="433" t="s">
        <v>614</v>
      </c>
      <c r="P2" s="433" t="s">
        <v>615</v>
      </c>
      <c r="Q2" s="434" t="s">
        <v>610</v>
      </c>
      <c r="R2" s="434" t="s">
        <v>611</v>
      </c>
      <c r="S2" s="434" t="s">
        <v>612</v>
      </c>
      <c r="T2" s="434" t="s">
        <v>613</v>
      </c>
      <c r="U2" s="434" t="s">
        <v>614</v>
      </c>
      <c r="V2" s="434" t="s">
        <v>615</v>
      </c>
      <c r="W2" s="435" t="s">
        <v>610</v>
      </c>
      <c r="X2" s="436" t="s">
        <v>611</v>
      </c>
      <c r="Y2" s="436" t="s">
        <v>612</v>
      </c>
      <c r="Z2" s="436" t="s">
        <v>613</v>
      </c>
      <c r="AA2" s="436" t="s">
        <v>614</v>
      </c>
      <c r="AB2" s="436" t="s">
        <v>615</v>
      </c>
      <c r="AC2" s="1055"/>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row>
    <row r="3" spans="1:82" s="257" customFormat="1" ht="16.5" thickBot="1">
      <c r="A3" s="667" t="s">
        <v>18</v>
      </c>
      <c r="B3" s="651" t="s">
        <v>616</v>
      </c>
      <c r="C3" s="660" t="s">
        <v>199</v>
      </c>
      <c r="D3" s="651" t="s">
        <v>616</v>
      </c>
      <c r="E3" s="329">
        <v>1</v>
      </c>
      <c r="F3" s="329" t="s">
        <v>460</v>
      </c>
      <c r="G3" s="330" t="s">
        <v>751</v>
      </c>
      <c r="H3" s="330" t="s">
        <v>20</v>
      </c>
      <c r="I3" s="330" t="s">
        <v>20</v>
      </c>
      <c r="J3" s="330" t="s">
        <v>20</v>
      </c>
      <c r="K3" s="331">
        <f>+IF(D3="","",SUMIF('EXP GEN.'!$D$3:$D$54,D3,'EXP GEN.'!$AB$3:$AB$54))</f>
        <v>9569.4872141434116</v>
      </c>
      <c r="L3" s="331">
        <f>+IF(D3="","",SUMIF('EXP ESPEC.'!$D$3:$D$54,D3,'EXP ESPEC.'!$AD$3:$AD$54))</f>
        <v>23921.424389503438</v>
      </c>
      <c r="M3" s="331">
        <f>IF(OR(K3="",L3=""),0,K3+L3)</f>
        <v>33490.911603646848</v>
      </c>
      <c r="N3" s="330" t="str">
        <f>+IF(M3=0,"",IF(M3&gt;=PARAMETROS!$O$11,"CUMPLE","NO CUMPLE"))</f>
        <v>CUMPLE</v>
      </c>
      <c r="O3" s="330" t="str">
        <f>+IF(N3=0,"",IF(N3="CUMPLE","CUMPLE","NO CUMPLE"))</f>
        <v>CUMPLE</v>
      </c>
      <c r="P3" s="656" t="s">
        <v>20</v>
      </c>
      <c r="Q3" s="429">
        <f>+IF(D3="","",SUMIF('EXP GEN.'!$D$3:$D$54,D3,'EXP GEN.'!$AC$3:$AC$54))</f>
        <v>9569.4872141434116</v>
      </c>
      <c r="R3" s="331">
        <f>+IF(D3="","",SUMIF('EXP ESPEC.'!$D$3:$D$54,D3,'EXP ESPEC.'!$AE$3:$AE$54))</f>
        <v>23921.424389503438</v>
      </c>
      <c r="S3" s="331">
        <f>IF(OR(Q3="",R3=""),0,Q3+R3)</f>
        <v>33490.911603646848</v>
      </c>
      <c r="T3" s="330" t="str">
        <f>+IF(S3=0,"",IF(S3&gt;=PARAMETROS!$O$12,"CUMPLE","NO CUMPLE"))</f>
        <v>CUMPLE</v>
      </c>
      <c r="U3" s="330" t="str">
        <f>+IF(T3=0,"",IF(T3="CUMPLE","CUMPLE","NO CUMPLE"))</f>
        <v>CUMPLE</v>
      </c>
      <c r="V3" s="430" t="s">
        <v>20</v>
      </c>
      <c r="W3" s="331">
        <f>+IF(D3="","",SUMIF('EXP GEN.'!$D$3:$D$54,D3,'EXP GEN.'!$AD$3:$AD$54))</f>
        <v>9569.4872141434116</v>
      </c>
      <c r="X3" s="331">
        <f>+IF(D3="","",SUMIF('EXP ESPEC.'!$D$3:$D$54,D3,'EXP ESPEC.'!$AF$3:$AF$54))</f>
        <v>23921.424389503438</v>
      </c>
      <c r="Y3" s="331">
        <f>IF(OR(W3="",X3=""),0,W3+X3)</f>
        <v>33490.911603646848</v>
      </c>
      <c r="Z3" s="330" t="str">
        <f>+IF(Y3=0,"",IF(Y3&gt;=PARAMETROS!$O$13,"CUMPLE","NO CUMPLE"))</f>
        <v>CUMPLE</v>
      </c>
      <c r="AA3" s="330" t="str">
        <f>+IF(Z3=0,"",IF(Z3="CUMPLE","CUMPLE","NO CUMPLE"))</f>
        <v>CUMPLE</v>
      </c>
      <c r="AB3" s="656" t="s">
        <v>20</v>
      </c>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row>
    <row r="4" spans="1:82" s="257" customFormat="1" ht="16.5" thickBot="1">
      <c r="A4" s="1061" t="s">
        <v>21</v>
      </c>
      <c r="B4" s="1035" t="s">
        <v>617</v>
      </c>
      <c r="C4" s="660" t="s">
        <v>208</v>
      </c>
      <c r="D4" s="651" t="s">
        <v>618</v>
      </c>
      <c r="E4" s="329">
        <v>0.51</v>
      </c>
      <c r="F4" s="329" t="s">
        <v>460</v>
      </c>
      <c r="G4" s="330" t="s">
        <v>192</v>
      </c>
      <c r="H4" s="1016" t="s">
        <v>20</v>
      </c>
      <c r="I4" s="1016" t="s">
        <v>20</v>
      </c>
      <c r="J4" s="1016" t="s">
        <v>20</v>
      </c>
      <c r="K4" s="331">
        <f>+IF(D4="","",SUMIF('EXP GEN.'!$D$3:$D$54,D4,'EXP GEN.'!$AB$3:$AB$54))</f>
        <v>8743.6823098520326</v>
      </c>
      <c r="L4" s="331">
        <f>+IF(D4="","",SUMIF('EXP ESPEC.'!$D$3:$D$54,D4,'EXP ESPEC.'!$AD$3:$AD$54))</f>
        <v>66589.495265881691</v>
      </c>
      <c r="M4" s="331">
        <f t="shared" ref="M4:M15" si="0">IF(OR(K4="",L4=""),0,K4+L4)</f>
        <v>75333.177575733716</v>
      </c>
      <c r="N4" s="330" t="str">
        <f>+IF(M4=0,"",IF(M4&gt;=PARAMETROS!$O$11,"CUMPLE","NO CUMPLE"))</f>
        <v>CUMPLE</v>
      </c>
      <c r="O4" s="330" t="str">
        <f>+IF(N4=0,"",IF(N4="CUMPLE","CUMPLE","NO CUMPLE"))</f>
        <v>CUMPLE</v>
      </c>
      <c r="P4" s="1018" t="s">
        <v>20</v>
      </c>
      <c r="Q4" s="429">
        <f>+IF(D4="","",SUMIF('EXP GEN.'!$D$3:$D$54,D4,'EXP GEN.'!$AC$3:$AC$54))</f>
        <v>8743.6823098520326</v>
      </c>
      <c r="R4" s="331">
        <f>+IF(D4="","",SUMIF('EXP ESPEC.'!$D$3:$D$54,D4,'EXP ESPEC.'!$AE$3:$AE$54))</f>
        <v>66589.495265881691</v>
      </c>
      <c r="S4" s="331">
        <f t="shared" ref="S4:S21" si="1">IF(OR(Q4="",R4=""),0,Q4+R4)</f>
        <v>75333.177575733716</v>
      </c>
      <c r="T4" s="330" t="str">
        <f>+IF(S4=0,"",IF(S4&gt;=PARAMETROS!$O$12,"CUMPLE","NO CUMPLE"))</f>
        <v>CUMPLE</v>
      </c>
      <c r="U4" s="330" t="str">
        <f t="shared" ref="U4:U66" si="2">+IF(T4=0,"",IF(T4="CUMPLE","CUMPLE","NO CUMPLE"))</f>
        <v>CUMPLE</v>
      </c>
      <c r="V4" s="1018" t="s">
        <v>20</v>
      </c>
      <c r="W4" s="331">
        <f>+IF(D4="","",SUMIF('EXP GEN.'!$D$3:$D$54,D4,'EXP GEN.'!$AD$3:$AD$54))</f>
        <v>8743.6823098520326</v>
      </c>
      <c r="X4" s="331">
        <f>+IF(D4="","",SUMIF('EXP ESPEC.'!$D$3:$D$54,D4,'EXP ESPEC.'!$AF$3:$AF$54))</f>
        <v>66589.495265881691</v>
      </c>
      <c r="Y4" s="331">
        <f t="shared" ref="Y4:Y21" si="3">IF(OR(W4="",X4=""),0,W4+X4)</f>
        <v>75333.177575733716</v>
      </c>
      <c r="Z4" s="330" t="str">
        <f>+IF(Y4=0,"",IF(Y4&gt;=PARAMETROS!$O$13,"CUMPLE","NO CUMPLE"))</f>
        <v>CUMPLE</v>
      </c>
      <c r="AA4" s="330" t="str">
        <f t="shared" ref="AA4:AA66" si="4">+IF(Z4=0,"",IF(Z4="CUMPLE","CUMPLE","NO CUMPLE"))</f>
        <v>CUMPLE</v>
      </c>
      <c r="AB4" s="1018" t="s">
        <v>20</v>
      </c>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row>
    <row r="5" spans="1:82" s="257" customFormat="1" ht="16.5" thickBot="1">
      <c r="A5" s="1062"/>
      <c r="B5" s="1036"/>
      <c r="C5" s="664" t="s">
        <v>214</v>
      </c>
      <c r="D5" s="653" t="s">
        <v>619</v>
      </c>
      <c r="E5" s="335">
        <v>0.49</v>
      </c>
      <c r="F5" s="335" t="s">
        <v>460</v>
      </c>
      <c r="G5" s="336" t="s">
        <v>751</v>
      </c>
      <c r="H5" s="1017"/>
      <c r="I5" s="1017"/>
      <c r="J5" s="1017"/>
      <c r="K5" s="331">
        <f>+IF(D5="","",SUMIF('EXP GEN.'!$D$3:$D$54,D5,'EXP GEN.'!$AB$3:$AB$54))</f>
        <v>6684.7770859029115</v>
      </c>
      <c r="L5" s="331">
        <f>+IF(D5="","",SUMIF('EXP ESPEC.'!$D$3:$D$54,D5,'EXP ESPEC.'!$AD$3:$AD$54))</f>
        <v>3957.1749643468247</v>
      </c>
      <c r="M5" s="331">
        <f t="shared" si="0"/>
        <v>10641.952050249736</v>
      </c>
      <c r="N5" s="330" t="str">
        <f>+IF(M5=0,"",IF(M5&gt;=PARAMETROS!$O$11,"CUMPLE","NO CUMPLE"))</f>
        <v>CUMPLE</v>
      </c>
      <c r="O5" s="330" t="str">
        <f t="shared" ref="O5:O21" si="5">+IF(N5=0,"",IF(N5="CUMPLE","CUMPLE","NO CUMPLE"))</f>
        <v>CUMPLE</v>
      </c>
      <c r="P5" s="1019"/>
      <c r="Q5" s="429">
        <f>+IF(D5="","",SUMIF('EXP GEN.'!$D$3:$D$54,D5,'EXP GEN.'!$AC$3:$AC$54))</f>
        <v>6684.7770859029115</v>
      </c>
      <c r="R5" s="331">
        <f>+IF(D5="","",SUMIF('EXP ESPEC.'!$D$3:$D$54,D5,'EXP ESPEC.'!$AE$3:$AE$54))</f>
        <v>3957.1749643468247</v>
      </c>
      <c r="S5" s="331">
        <f t="shared" si="1"/>
        <v>10641.952050249736</v>
      </c>
      <c r="T5" s="330" t="str">
        <f>+IF(S5=0,"",IF(S5&gt;=PARAMETROS!$O$12,"CUMPLE","NO CUMPLE"))</f>
        <v>CUMPLE</v>
      </c>
      <c r="U5" s="330" t="str">
        <f t="shared" si="2"/>
        <v>CUMPLE</v>
      </c>
      <c r="V5" s="1019"/>
      <c r="W5" s="331">
        <f>+IF(D5="","",SUMIF('EXP GEN.'!$D$3:$D$54,D5,'EXP GEN.'!$AD$3:$AD$54))</f>
        <v>6684.7770859029115</v>
      </c>
      <c r="X5" s="331">
        <f>+IF(D5="","",SUMIF('EXP ESPEC.'!$D$3:$D$54,D5,'EXP ESPEC.'!$AF$3:$AF$54))</f>
        <v>3957.1749643468247</v>
      </c>
      <c r="Y5" s="331">
        <f t="shared" si="3"/>
        <v>10641.952050249736</v>
      </c>
      <c r="Z5" s="330" t="str">
        <f>+IF(Y5=0,"",IF(Y5&gt;=PARAMETROS!$O$13,"CUMPLE","NO CUMPLE"))</f>
        <v>CUMPLE</v>
      </c>
      <c r="AA5" s="330" t="str">
        <f t="shared" si="4"/>
        <v>CUMPLE</v>
      </c>
      <c r="AB5" s="1019"/>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6"/>
      <c r="BZ5" s="256"/>
      <c r="CA5" s="256"/>
      <c r="CB5" s="256"/>
      <c r="CC5" s="256"/>
      <c r="CD5" s="256"/>
    </row>
    <row r="6" spans="1:82" s="257" customFormat="1" ht="16.5" thickBot="1">
      <c r="A6" s="1051" t="s">
        <v>23</v>
      </c>
      <c r="B6" s="1027" t="s">
        <v>620</v>
      </c>
      <c r="C6" s="660" t="s">
        <v>222</v>
      </c>
      <c r="D6" s="651" t="s">
        <v>621</v>
      </c>
      <c r="E6" s="329">
        <v>0.51</v>
      </c>
      <c r="F6" s="329" t="s">
        <v>460</v>
      </c>
      <c r="G6" s="330" t="s">
        <v>192</v>
      </c>
      <c r="H6" s="1016" t="s">
        <v>20</v>
      </c>
      <c r="I6" s="1016" t="s">
        <v>20</v>
      </c>
      <c r="J6" s="1016" t="s">
        <v>20</v>
      </c>
      <c r="K6" s="331">
        <f>+IF(D6="","",SUMIF('EXP GEN.'!$D$3:$D$54,D6,'EXP GEN.'!$AB$3:$AB$54))</f>
        <v>21182.518770026236</v>
      </c>
      <c r="L6" s="331">
        <f>+IF(D6="","",SUMIF('EXP ESPEC.'!$D$3:$D$54,D6,'EXP ESPEC.'!$AD$3:$AD$54))</f>
        <v>16075.750566022622</v>
      </c>
      <c r="M6" s="331">
        <f t="shared" si="0"/>
        <v>37258.269336048856</v>
      </c>
      <c r="N6" s="330" t="str">
        <f>+IF(M6=0,"",IF(M6&gt;=PARAMETROS!$O$11,"CUMPLE","NO CUMPLE"))</f>
        <v>CUMPLE</v>
      </c>
      <c r="O6" s="330" t="str">
        <f t="shared" si="5"/>
        <v>CUMPLE</v>
      </c>
      <c r="P6" s="1011" t="s">
        <v>20</v>
      </c>
      <c r="Q6" s="429">
        <f>+IF(D6="","",SUMIF('EXP GEN.'!$D$3:$D$54,D6,'EXP GEN.'!$AC$3:$AC$54))</f>
        <v>21182.518770026236</v>
      </c>
      <c r="R6" s="331">
        <f>+IF(D6="","",SUMIF('EXP ESPEC.'!$D$3:$D$54,D6,'EXP ESPEC.'!$AE$3:$AE$54))</f>
        <v>16075.750566022622</v>
      </c>
      <c r="S6" s="331">
        <f t="shared" si="1"/>
        <v>37258.269336048856</v>
      </c>
      <c r="T6" s="330" t="str">
        <f>+IF(S6=0,"",IF(S6&gt;=PARAMETROS!$O$12,"CUMPLE","NO CUMPLE"))</f>
        <v>CUMPLE</v>
      </c>
      <c r="U6" s="330" t="str">
        <f t="shared" si="2"/>
        <v>CUMPLE</v>
      </c>
      <c r="V6" s="1018" t="s">
        <v>20</v>
      </c>
      <c r="W6" s="331">
        <f>+IF(D6="","",SUMIF('EXP GEN.'!$D$3:$D$54,D6,'EXP GEN.'!$AD$3:$AD$54))</f>
        <v>21182.518770026236</v>
      </c>
      <c r="X6" s="331">
        <f>+IF(D6="","",SUMIF('EXP ESPEC.'!$D$3:$D$54,D6,'EXP ESPEC.'!$AF$3:$AF$54))</f>
        <v>16075.750566022622</v>
      </c>
      <c r="Y6" s="331">
        <f t="shared" si="3"/>
        <v>37258.269336048856</v>
      </c>
      <c r="Z6" s="330" t="str">
        <f>+IF(Y6=0,"",IF(Y6&gt;=PARAMETROS!$O$13,"CUMPLE","NO CUMPLE"))</f>
        <v>CUMPLE</v>
      </c>
      <c r="AA6" s="330" t="str">
        <f t="shared" si="4"/>
        <v>CUMPLE</v>
      </c>
      <c r="AB6" s="1018" t="s">
        <v>20</v>
      </c>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row>
    <row r="7" spans="1:82" s="257" customFormat="1" ht="23.25" thickBot="1">
      <c r="A7" s="1053"/>
      <c r="B7" s="1029"/>
      <c r="C7" s="664" t="s">
        <v>226</v>
      </c>
      <c r="D7" s="653" t="s">
        <v>622</v>
      </c>
      <c r="E7" s="335">
        <v>0.49</v>
      </c>
      <c r="F7" s="335" t="s">
        <v>460</v>
      </c>
      <c r="G7" s="336" t="s">
        <v>751</v>
      </c>
      <c r="H7" s="1017"/>
      <c r="I7" s="1017"/>
      <c r="J7" s="1017"/>
      <c r="K7" s="331">
        <f>+IF(D7="","",SUMIF('EXP GEN.'!$D$3:$D$54,D7,'EXP GEN.'!$AB$3:$AB$54))</f>
        <v>9138.3917317458781</v>
      </c>
      <c r="L7" s="331">
        <f>+IF(D7="","",SUMIF('EXP ESPEC.'!$D$3:$D$54,D7,'EXP ESPEC.'!$AD$3:$AD$54))</f>
        <v>12376.941519143171</v>
      </c>
      <c r="M7" s="331">
        <f t="shared" si="0"/>
        <v>21515.333250889049</v>
      </c>
      <c r="N7" s="330" t="str">
        <f>+IF(M7=0,"",IF(M7&gt;=PARAMETROS!$O$11,"CUMPLE","NO CUMPLE"))</f>
        <v>CUMPLE</v>
      </c>
      <c r="O7" s="330" t="str">
        <f t="shared" si="5"/>
        <v>CUMPLE</v>
      </c>
      <c r="P7" s="1013"/>
      <c r="Q7" s="429">
        <f>+IF(D7="","",SUMIF('EXP GEN.'!$D$3:$D$54,D7,'EXP GEN.'!$AC$3:$AC$54))</f>
        <v>9138.3917317458781</v>
      </c>
      <c r="R7" s="331">
        <f>+IF(D7="","",SUMIF('EXP ESPEC.'!$D$3:$D$54,D7,'EXP ESPEC.'!$AE$3:$AE$54))</f>
        <v>12376.941519143171</v>
      </c>
      <c r="S7" s="331">
        <f t="shared" si="1"/>
        <v>21515.333250889049</v>
      </c>
      <c r="T7" s="330" t="str">
        <f>+IF(S7=0,"",IF(S7&gt;=PARAMETROS!$O$12,"CUMPLE","NO CUMPLE"))</f>
        <v>CUMPLE</v>
      </c>
      <c r="U7" s="330" t="str">
        <f t="shared" si="2"/>
        <v>CUMPLE</v>
      </c>
      <c r="V7" s="1019"/>
      <c r="W7" s="331">
        <f>+IF(D7="","",SUMIF('EXP GEN.'!$D$3:$D$54,D7,'EXP GEN.'!$AD$3:$AD$54))</f>
        <v>9138.3917317458781</v>
      </c>
      <c r="X7" s="331">
        <f>+IF(D7="","",SUMIF('EXP ESPEC.'!$D$3:$D$54,D7,'EXP ESPEC.'!$AF$3:$AF$54))</f>
        <v>12376.941519143171</v>
      </c>
      <c r="Y7" s="331">
        <f t="shared" si="3"/>
        <v>21515.333250889049</v>
      </c>
      <c r="Z7" s="330" t="str">
        <f>+IF(Y7=0,"",IF(Y7&gt;=PARAMETROS!$O$13,"CUMPLE","NO CUMPLE"))</f>
        <v>CUMPLE</v>
      </c>
      <c r="AA7" s="330" t="str">
        <f t="shared" si="4"/>
        <v>CUMPLE</v>
      </c>
      <c r="AB7" s="1019"/>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row>
    <row r="8" spans="1:82" s="257" customFormat="1" ht="16.5" thickBot="1">
      <c r="A8" s="800" t="s">
        <v>24</v>
      </c>
      <c r="B8" s="651" t="s">
        <v>623</v>
      </c>
      <c r="C8" s="650" t="s">
        <v>228</v>
      </c>
      <c r="D8" s="651" t="s">
        <v>623</v>
      </c>
      <c r="E8" s="337">
        <v>1</v>
      </c>
      <c r="F8" s="330" t="s">
        <v>460</v>
      </c>
      <c r="G8" s="330" t="s">
        <v>751</v>
      </c>
      <c r="H8" s="330" t="s">
        <v>20</v>
      </c>
      <c r="I8" s="330" t="s">
        <v>20</v>
      </c>
      <c r="J8" s="330" t="s">
        <v>20</v>
      </c>
      <c r="K8" s="331">
        <f>+IF(D8="","",SUMIF('EXP GEN.'!$D$3:$D$54,D8,'EXP GEN.'!$AB$3:$AB$54))</f>
        <v>13425.325382001107</v>
      </c>
      <c r="L8" s="331">
        <f>+IF(D8="","",SUMIF('EXP ESPEC.'!$D$3:$D$54,D8,'EXP ESPEC.'!$AD$3:$AD$54))</f>
        <v>11352.052985542781</v>
      </c>
      <c r="M8" s="331">
        <f t="shared" si="0"/>
        <v>24777.37836754389</v>
      </c>
      <c r="N8" s="330" t="str">
        <f>+IF(M8=0,"",IF(M8&gt;=PARAMETROS!$O$11,"CUMPLE","NO CUMPLE"))</f>
        <v>CUMPLE</v>
      </c>
      <c r="O8" s="330" t="str">
        <f t="shared" si="5"/>
        <v>CUMPLE</v>
      </c>
      <c r="P8" s="656" t="s">
        <v>20</v>
      </c>
      <c r="Q8" s="429">
        <f>+IF(D8="","",SUMIF('EXP GEN.'!$D$3:$D$54,D8,'EXP GEN.'!$AC$3:$AC$54))</f>
        <v>13425.325382001107</v>
      </c>
      <c r="R8" s="331">
        <f>+IF(D8="","",SUMIF('EXP ESPEC.'!$D$3:$D$54,D8,'EXP ESPEC.'!$AE$3:$AE$54))</f>
        <v>11352.052985542781</v>
      </c>
      <c r="S8" s="331">
        <f t="shared" si="1"/>
        <v>24777.37836754389</v>
      </c>
      <c r="T8" s="330" t="str">
        <f>+IF(S8=0,"",IF(S8&gt;=PARAMETROS!$O$12,"CUMPLE","NO CUMPLE"))</f>
        <v>CUMPLE</v>
      </c>
      <c r="U8" s="330" t="str">
        <f t="shared" si="2"/>
        <v>CUMPLE</v>
      </c>
      <c r="V8" s="430" t="s">
        <v>20</v>
      </c>
      <c r="W8" s="331">
        <f>+IF(D8="","",SUMIF('EXP GEN.'!$D$3:$D$54,D8,'EXP GEN.'!$AD$3:$AD$54))</f>
        <v>13425.325382001107</v>
      </c>
      <c r="X8" s="331">
        <f>+IF(D8="","",SUMIF('EXP ESPEC.'!$D$3:$D$54,D8,'EXP ESPEC.'!$AF$3:$AF$54))</f>
        <v>11352.052985542781</v>
      </c>
      <c r="Y8" s="331">
        <f t="shared" si="3"/>
        <v>24777.37836754389</v>
      </c>
      <c r="Z8" s="330" t="str">
        <f>+IF(Y8=0,"",IF(Y8&gt;=PARAMETROS!$O$13,"CUMPLE","NO CUMPLE"))</f>
        <v>CUMPLE</v>
      </c>
      <c r="AA8" s="330" t="str">
        <f t="shared" si="4"/>
        <v>CUMPLE</v>
      </c>
      <c r="AB8" s="656" t="s">
        <v>20</v>
      </c>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row>
    <row r="9" spans="1:82" s="257" customFormat="1" ht="16.5" thickBot="1">
      <c r="A9" s="1051" t="s">
        <v>25</v>
      </c>
      <c r="B9" s="1027" t="s">
        <v>624</v>
      </c>
      <c r="C9" s="650" t="s">
        <v>240</v>
      </c>
      <c r="D9" s="651" t="s">
        <v>625</v>
      </c>
      <c r="E9" s="329">
        <v>0.51</v>
      </c>
      <c r="F9" s="329" t="s">
        <v>460</v>
      </c>
      <c r="G9" s="330" t="s">
        <v>751</v>
      </c>
      <c r="H9" s="1016" t="s">
        <v>20</v>
      </c>
      <c r="I9" s="1016" t="s">
        <v>20</v>
      </c>
      <c r="J9" s="1016" t="s">
        <v>20</v>
      </c>
      <c r="K9" s="331">
        <f>+IF(D9="","",SUMIF('EXP GEN.'!$D$3:$D$54,D9,'EXP GEN.'!$AB$3:$AB$54))</f>
        <v>3410.9827655176914</v>
      </c>
      <c r="L9" s="331">
        <f>+IF(D9="","",SUMIF('EXP ESPEC.'!$D$3:$D$54,D9,'EXP ESPEC.'!$AD$3:$AD$54))</f>
        <v>3410.9827655176914</v>
      </c>
      <c r="M9" s="331">
        <f t="shared" si="0"/>
        <v>6821.9655310353828</v>
      </c>
      <c r="N9" s="330" t="str">
        <f>+IF(M9=0,"",IF(M9&gt;=PARAMETROS!$O$11,"CUMPLE","NO CUMPLE"))</f>
        <v>CUMPLE</v>
      </c>
      <c r="O9" s="330" t="str">
        <f t="shared" si="5"/>
        <v>CUMPLE</v>
      </c>
      <c r="P9" s="1011" t="s">
        <v>20</v>
      </c>
      <c r="Q9" s="429">
        <f>+IF(D9="","",SUMIF('EXP GEN.'!$D$3:$D$54,D9,'EXP GEN.'!$AC$3:$AC$54))</f>
        <v>3410.9827655176914</v>
      </c>
      <c r="R9" s="331">
        <f>+IF(D9="","",SUMIF('EXP ESPEC.'!$D$3:$D$54,D9,'EXP ESPEC.'!$AE$3:$AE$54))</f>
        <v>3410.9827655176914</v>
      </c>
      <c r="S9" s="331">
        <f t="shared" si="1"/>
        <v>6821.9655310353828</v>
      </c>
      <c r="T9" s="330" t="str">
        <f>+IF(S9=0,"",IF(S9&gt;=PARAMETROS!$O$12,"CUMPLE","NO CUMPLE"))</f>
        <v>CUMPLE</v>
      </c>
      <c r="U9" s="330" t="str">
        <f t="shared" si="2"/>
        <v>CUMPLE</v>
      </c>
      <c r="V9" s="1011" t="s">
        <v>20</v>
      </c>
      <c r="W9" s="331">
        <f>+IF(D9="","",SUMIF('EXP GEN.'!$D$3:$D$54,D9,'EXP GEN.'!$AD$3:$AD$54))</f>
        <v>3410.9827655176914</v>
      </c>
      <c r="X9" s="331">
        <f>+IF(D9="","",SUMIF('EXP ESPEC.'!$D$3:$D$54,D9,'EXP ESPEC.'!$AF$3:$AF$54))</f>
        <v>3410.9827655176914</v>
      </c>
      <c r="Y9" s="331">
        <f t="shared" si="3"/>
        <v>6821.9655310353828</v>
      </c>
      <c r="Z9" s="330" t="str">
        <f>+IF(Y9=0,"",IF(Y9&gt;=PARAMETROS!$O$13,"CUMPLE","NO CUMPLE"))</f>
        <v>CUMPLE</v>
      </c>
      <c r="AA9" s="330" t="str">
        <f t="shared" si="4"/>
        <v>CUMPLE</v>
      </c>
      <c r="AB9" s="1011" t="s">
        <v>20</v>
      </c>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row>
    <row r="10" spans="1:82" s="257" customFormat="1" ht="16.5" thickBot="1">
      <c r="A10" s="1052"/>
      <c r="B10" s="1028"/>
      <c r="C10" s="661" t="s">
        <v>244</v>
      </c>
      <c r="D10" s="652" t="s">
        <v>626</v>
      </c>
      <c r="E10" s="339">
        <v>0.25</v>
      </c>
      <c r="F10" s="339" t="s">
        <v>460</v>
      </c>
      <c r="G10" s="648" t="s">
        <v>192</v>
      </c>
      <c r="H10" s="1020"/>
      <c r="I10" s="1020"/>
      <c r="J10" s="1020"/>
      <c r="K10" s="331">
        <f>+IF(D10="","",SUMIF('EXP GEN.'!$D$3:$D$54,D10,'EXP GEN.'!$AB$3:$AB$54))</f>
        <v>983.73477607199584</v>
      </c>
      <c r="L10" s="331">
        <f>+IF(D10="","",SUMIF('EXP ESPEC.'!$D$3:$D$54,D10,'EXP ESPEC.'!$AD$3:$AD$54))</f>
        <v>0</v>
      </c>
      <c r="M10" s="331">
        <f t="shared" si="0"/>
        <v>983.73477607199584</v>
      </c>
      <c r="N10" s="330" t="str">
        <f>+IF(M10=0,"",IF(M10&gt;=PARAMETROS!$O$11,"CUMPLE","NO CUMPLE"))</f>
        <v>CUMPLE</v>
      </c>
      <c r="O10" s="330" t="str">
        <f t="shared" si="5"/>
        <v>CUMPLE</v>
      </c>
      <c r="P10" s="1014"/>
      <c r="Q10" s="429">
        <f>+IF(D10="","",SUMIF('EXP GEN.'!$D$3:$D$54,D10,'EXP GEN.'!$AC$3:$AC$54))</f>
        <v>983.73477607199584</v>
      </c>
      <c r="R10" s="331">
        <f>+IF(D10="","",SUMIF('EXP ESPEC.'!$D$3:$D$54,D10,'EXP ESPEC.'!$AE$3:$AE$54))</f>
        <v>0</v>
      </c>
      <c r="S10" s="331">
        <f t="shared" si="1"/>
        <v>983.73477607199584</v>
      </c>
      <c r="T10" s="330" t="str">
        <f>+IF(S10=0,"",IF(S10&gt;=PARAMETROS!$O$12,"CUMPLE","NO CUMPLE"))</f>
        <v>CUMPLE</v>
      </c>
      <c r="U10" s="330" t="str">
        <f t="shared" si="2"/>
        <v>CUMPLE</v>
      </c>
      <c r="V10" s="1014"/>
      <c r="W10" s="331">
        <f>+IF(D10="","",SUMIF('EXP GEN.'!$D$3:$D$54,D10,'EXP GEN.'!$AD$3:$AD$54))</f>
        <v>983.73477607199584</v>
      </c>
      <c r="X10" s="331">
        <f>+IF(D10="","",SUMIF('EXP ESPEC.'!$D$3:$D$54,D10,'EXP ESPEC.'!$AF$3:$AF$54))</f>
        <v>0</v>
      </c>
      <c r="Y10" s="331">
        <f t="shared" si="3"/>
        <v>983.73477607199584</v>
      </c>
      <c r="Z10" s="330" t="str">
        <f>+IF(Y10=0,"",IF(Y10&gt;=PARAMETROS!$O$13,"CUMPLE","NO CUMPLE"))</f>
        <v>CUMPLE</v>
      </c>
      <c r="AA10" s="330" t="str">
        <f t="shared" si="4"/>
        <v>CUMPLE</v>
      </c>
      <c r="AB10" s="1014"/>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row>
    <row r="11" spans="1:82" s="257" customFormat="1" ht="21" customHeight="1" thickBot="1">
      <c r="A11" s="1053"/>
      <c r="B11" s="1029"/>
      <c r="C11" s="338" t="s">
        <v>248</v>
      </c>
      <c r="D11" s="653" t="s">
        <v>627</v>
      </c>
      <c r="E11" s="335">
        <v>0.24</v>
      </c>
      <c r="F11" s="335" t="s">
        <v>460</v>
      </c>
      <c r="G11" s="336" t="s">
        <v>192</v>
      </c>
      <c r="H11" s="1017"/>
      <c r="I11" s="1017"/>
      <c r="J11" s="1017"/>
      <c r="K11" s="331">
        <f>+IF(D11="","",SUMIF('EXP GEN.'!$D$3:$D$54,D11,'EXP GEN.'!$AB$3:$AB$54))</f>
        <v>675.99488896195442</v>
      </c>
      <c r="L11" s="331">
        <f>+IF(D11="","",SUMIF('EXP ESPEC.'!$D$3:$D$54,D11,'EXP ESPEC.'!$AD$3:$AD$54))</f>
        <v>292.98488478493636</v>
      </c>
      <c r="M11" s="331">
        <f t="shared" si="0"/>
        <v>968.97977374689071</v>
      </c>
      <c r="N11" s="330" t="str">
        <f>+IF(M11=0,"",IF(M11&gt;=PARAMETROS!$O$11,"CUMPLE","NO CUMPLE"))</f>
        <v>CUMPLE</v>
      </c>
      <c r="O11" s="330" t="str">
        <f t="shared" si="5"/>
        <v>CUMPLE</v>
      </c>
      <c r="P11" s="1013"/>
      <c r="Q11" s="429">
        <f>+IF(D11="","",SUMIF('EXP GEN.'!$D$3:$D$54,D11,'EXP GEN.'!$AC$3:$AC$54))</f>
        <v>675.99488896195442</v>
      </c>
      <c r="R11" s="331">
        <f>+IF(D11="","",SUMIF('EXP ESPEC.'!$D$3:$D$54,D11,'EXP ESPEC.'!$AE$3:$AE$54))</f>
        <v>292.98488478493636</v>
      </c>
      <c r="S11" s="331">
        <f t="shared" si="1"/>
        <v>968.97977374689071</v>
      </c>
      <c r="T11" s="330" t="str">
        <f>+IF(S11=0,"",IF(S11&gt;=PARAMETROS!$O$12,"CUMPLE","NO CUMPLE"))</f>
        <v>CUMPLE</v>
      </c>
      <c r="U11" s="330" t="str">
        <f t="shared" si="2"/>
        <v>CUMPLE</v>
      </c>
      <c r="V11" s="1013"/>
      <c r="W11" s="331">
        <f>+IF(D11="","",SUMIF('EXP GEN.'!$D$3:$D$54,D11,'EXP GEN.'!$AD$3:$AD$54))</f>
        <v>675.99488896195442</v>
      </c>
      <c r="X11" s="331">
        <f>+IF(D11="","",SUMIF('EXP ESPEC.'!$D$3:$D$54,D11,'EXP ESPEC.'!$AF$3:$AF$54))</f>
        <v>292.98488478493636</v>
      </c>
      <c r="Y11" s="331">
        <f t="shared" si="3"/>
        <v>968.97977374689071</v>
      </c>
      <c r="Z11" s="330" t="str">
        <f>+IF(Y11=0,"",IF(Y11&gt;=PARAMETROS!$O$13,"CUMPLE","NO CUMPLE"))</f>
        <v>CUMPLE</v>
      </c>
      <c r="AA11" s="330" t="str">
        <f t="shared" si="4"/>
        <v>CUMPLE</v>
      </c>
      <c r="AB11" s="1013"/>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row>
    <row r="12" spans="1:82" s="257" customFormat="1" ht="16.5" thickBot="1">
      <c r="A12" s="1025" t="s">
        <v>27</v>
      </c>
      <c r="B12" s="1027" t="s">
        <v>628</v>
      </c>
      <c r="C12" s="650" t="s">
        <v>251</v>
      </c>
      <c r="D12" s="651" t="s">
        <v>629</v>
      </c>
      <c r="E12" s="329">
        <v>0.51</v>
      </c>
      <c r="F12" s="329" t="s">
        <v>460</v>
      </c>
      <c r="G12" s="330" t="s">
        <v>192</v>
      </c>
      <c r="H12" s="1016" t="s">
        <v>20</v>
      </c>
      <c r="I12" s="1016" t="s">
        <v>20</v>
      </c>
      <c r="J12" s="1016" t="s">
        <v>20</v>
      </c>
      <c r="K12" s="331">
        <f>+IF(D12="","",SUMIF('EXP GEN.'!$D$3:$D$54,D12,'EXP GEN.'!$AB$3:$AB$54))</f>
        <v>5423.8509409534126</v>
      </c>
      <c r="L12" s="331">
        <f>+IF(D12="","",SUMIF('EXP ESPEC.'!$D$3:$D$54,D12,'EXP ESPEC.'!$AD$3:$AD$54))</f>
        <v>3073.5554566138148</v>
      </c>
      <c r="M12" s="331">
        <f t="shared" si="0"/>
        <v>8497.406397567227</v>
      </c>
      <c r="N12" s="330" t="str">
        <f>+IF(M12=0,"",IF(M12&gt;=PARAMETROS!$O$11,"CUMPLE","NO CUMPLE"))</f>
        <v>CUMPLE</v>
      </c>
      <c r="O12" s="330" t="str">
        <f t="shared" si="5"/>
        <v>CUMPLE</v>
      </c>
      <c r="P12" s="1011" t="s">
        <v>20</v>
      </c>
      <c r="Q12" s="429">
        <f>+IF(D12="","",SUMIF('EXP GEN.'!$D$3:$D$54,D12,'EXP GEN.'!$AC$3:$AC$54))</f>
        <v>5423.8509409534126</v>
      </c>
      <c r="R12" s="331">
        <f>+IF(D12="","",SUMIF('EXP ESPEC.'!$D$3:$D$54,D12,'EXP ESPEC.'!$AE$3:$AE$54))</f>
        <v>3073.5554566138148</v>
      </c>
      <c r="S12" s="331">
        <f t="shared" si="1"/>
        <v>8497.406397567227</v>
      </c>
      <c r="T12" s="330" t="str">
        <f>+IF(S12=0,"",IF(S12&gt;=PARAMETROS!$O$12,"CUMPLE","NO CUMPLE"))</f>
        <v>CUMPLE</v>
      </c>
      <c r="U12" s="330" t="str">
        <f t="shared" si="2"/>
        <v>CUMPLE</v>
      </c>
      <c r="V12" s="1011" t="s">
        <v>20</v>
      </c>
      <c r="W12" s="331">
        <f>+IF(D12="","",SUMIF('EXP GEN.'!$D$3:$D$54,D12,'EXP GEN.'!$AD$3:$AD$54))</f>
        <v>5423.8509409534126</v>
      </c>
      <c r="X12" s="331">
        <f>+IF(D12="","",SUMIF('EXP ESPEC.'!$D$3:$D$54,D12,'EXP ESPEC.'!$AF$3:$AF$54))</f>
        <v>3073.5554566138148</v>
      </c>
      <c r="Y12" s="331">
        <f t="shared" si="3"/>
        <v>8497.406397567227</v>
      </c>
      <c r="Z12" s="330" t="str">
        <f>+IF(Y12=0,"",IF(Y12&gt;=PARAMETROS!$O$13,"CUMPLE","NO CUMPLE"))</f>
        <v>CUMPLE</v>
      </c>
      <c r="AA12" s="330" t="str">
        <f t="shared" si="4"/>
        <v>CUMPLE</v>
      </c>
      <c r="AB12" s="1011" t="s">
        <v>20</v>
      </c>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row>
    <row r="13" spans="1:82" s="257" customFormat="1" ht="23.25" thickBot="1">
      <c r="A13" s="1030"/>
      <c r="B13" s="1028"/>
      <c r="C13" s="661" t="s">
        <v>263</v>
      </c>
      <c r="D13" s="652" t="s">
        <v>630</v>
      </c>
      <c r="E13" s="339">
        <v>0.25</v>
      </c>
      <c r="F13" s="339" t="s">
        <v>460</v>
      </c>
      <c r="G13" s="766" t="s">
        <v>751</v>
      </c>
      <c r="H13" s="1020"/>
      <c r="I13" s="1020"/>
      <c r="J13" s="1020"/>
      <c r="K13" s="331">
        <f>+IF(D13="","",SUMIF('EXP GEN.'!$D$3:$D$54,D13,'EXP GEN.'!$AB$3:$AB$54))</f>
        <v>7418.1751609064195</v>
      </c>
      <c r="L13" s="331">
        <f>+IF(D13="","",SUMIF('EXP ESPEC.'!$D$3:$D$54,D13,'EXP ESPEC.'!$AD$3:$AD$54))</f>
        <v>1122.7257533900206</v>
      </c>
      <c r="M13" s="331">
        <f t="shared" si="0"/>
        <v>8540.9009142964405</v>
      </c>
      <c r="N13" s="330" t="str">
        <f>+IF(M13=0,"",IF(M13&gt;=PARAMETROS!$O$11,"CUMPLE","NO CUMPLE"))</f>
        <v>CUMPLE</v>
      </c>
      <c r="O13" s="330" t="str">
        <f t="shared" si="5"/>
        <v>CUMPLE</v>
      </c>
      <c r="P13" s="1014"/>
      <c r="Q13" s="429">
        <f>+IF(D13="","",SUMIF('EXP GEN.'!$D$3:$D$54,D13,'EXP GEN.'!$AC$3:$AC$54))</f>
        <v>7418.1751609064195</v>
      </c>
      <c r="R13" s="331">
        <f>+IF(D13="","",SUMIF('EXP ESPEC.'!$D$3:$D$54,D13,'EXP ESPEC.'!$AE$3:$AE$54))</f>
        <v>1122.7257533900206</v>
      </c>
      <c r="S13" s="331">
        <f t="shared" si="1"/>
        <v>8540.9009142964405</v>
      </c>
      <c r="T13" s="330" t="str">
        <f>+IF(S13=0,"",IF(S13&gt;=PARAMETROS!$O$12,"CUMPLE","NO CUMPLE"))</f>
        <v>CUMPLE</v>
      </c>
      <c r="U13" s="330" t="str">
        <f t="shared" si="2"/>
        <v>CUMPLE</v>
      </c>
      <c r="V13" s="1014"/>
      <c r="W13" s="331">
        <f>+IF(D13="","",SUMIF('EXP GEN.'!$D$3:$D$54,D13,'EXP GEN.'!$AD$3:$AD$54))</f>
        <v>7418.1751609064195</v>
      </c>
      <c r="X13" s="331">
        <f>+IF(D13="","",SUMIF('EXP ESPEC.'!$D$3:$D$54,D13,'EXP ESPEC.'!$AF$3:$AF$54))</f>
        <v>1122.7257533900206</v>
      </c>
      <c r="Y13" s="331">
        <f t="shared" si="3"/>
        <v>8540.9009142964405</v>
      </c>
      <c r="Z13" s="330" t="str">
        <f>+IF(Y13=0,"",IF(Y13&gt;=PARAMETROS!$O$13,"CUMPLE","NO CUMPLE"))</f>
        <v>CUMPLE</v>
      </c>
      <c r="AA13" s="330" t="str">
        <f t="shared" si="4"/>
        <v>CUMPLE</v>
      </c>
      <c r="AB13" s="1014"/>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row>
    <row r="14" spans="1:82" s="257" customFormat="1" ht="21" customHeight="1" thickBot="1">
      <c r="A14" s="1026"/>
      <c r="B14" s="1029"/>
      <c r="C14" s="338" t="s">
        <v>259</v>
      </c>
      <c r="D14" s="653" t="s">
        <v>631</v>
      </c>
      <c r="E14" s="335">
        <v>0.24</v>
      </c>
      <c r="F14" s="335" t="s">
        <v>460</v>
      </c>
      <c r="G14" s="336" t="s">
        <v>751</v>
      </c>
      <c r="H14" s="1017"/>
      <c r="I14" s="1017"/>
      <c r="J14" s="1017"/>
      <c r="K14" s="331">
        <f>+IF(D14="","",SUMIF('EXP GEN.'!$D$3:$D$54,D14,'EXP GEN.'!$AB$3:$AB$54))</f>
        <v>2553.0008212290504</v>
      </c>
      <c r="L14" s="331">
        <f>+IF(D14="","",SUMIF('EXP ESPEC.'!$D$3:$D$54,D14,'EXP ESPEC.'!$AD$3:$AD$54))</f>
        <v>2553.0008212290504</v>
      </c>
      <c r="M14" s="331">
        <f t="shared" si="0"/>
        <v>5106.0016424581008</v>
      </c>
      <c r="N14" s="330" t="str">
        <f>+IF(M14=0,"",IF(M14&gt;=PARAMETROS!$O$11,"CUMPLE","NO CUMPLE"))</f>
        <v>CUMPLE</v>
      </c>
      <c r="O14" s="330" t="str">
        <f t="shared" si="5"/>
        <v>CUMPLE</v>
      </c>
      <c r="P14" s="1013"/>
      <c r="Q14" s="429">
        <f>+IF(D14="","",SUMIF('EXP GEN.'!$D$3:$D$54,D14,'EXP GEN.'!$AC$3:$AC$54))</f>
        <v>2553.0008212290504</v>
      </c>
      <c r="R14" s="331">
        <f>+IF(D14="","",SUMIF('EXP ESPEC.'!$D$3:$D$54,D14,'EXP ESPEC.'!$AE$3:$AE$54))</f>
        <v>2553.0008212290504</v>
      </c>
      <c r="S14" s="331">
        <f t="shared" si="1"/>
        <v>5106.0016424581008</v>
      </c>
      <c r="T14" s="330" t="str">
        <f>+IF(S14=0,"",IF(S14&gt;=PARAMETROS!$O$12,"CUMPLE","NO CUMPLE"))</f>
        <v>CUMPLE</v>
      </c>
      <c r="U14" s="330" t="str">
        <f t="shared" si="2"/>
        <v>CUMPLE</v>
      </c>
      <c r="V14" s="1013"/>
      <c r="W14" s="331">
        <f>+IF(D14="","",SUMIF('EXP GEN.'!$D$3:$D$54,D14,'EXP GEN.'!$AD$3:$AD$54))</f>
        <v>2553.0008212290504</v>
      </c>
      <c r="X14" s="331">
        <f>+IF(D14="","",SUMIF('EXP ESPEC.'!$D$3:$D$54,D14,'EXP ESPEC.'!$AF$3:$AF$54))</f>
        <v>2553.0008212290504</v>
      </c>
      <c r="Y14" s="331">
        <f t="shared" si="3"/>
        <v>5106.0016424581008</v>
      </c>
      <c r="Z14" s="330" t="str">
        <f>+IF(Y14=0,"",IF(Y14&gt;=PARAMETROS!$O$13,"CUMPLE","NO CUMPLE"))</f>
        <v>CUMPLE</v>
      </c>
      <c r="AA14" s="330" t="str">
        <f t="shared" si="4"/>
        <v>CUMPLE</v>
      </c>
      <c r="AB14" s="1013"/>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row>
    <row r="15" spans="1:82" s="257" customFormat="1" ht="16.5" thickBot="1">
      <c r="A15" s="1044" t="s">
        <v>28</v>
      </c>
      <c r="B15" s="1027" t="s">
        <v>632</v>
      </c>
      <c r="C15" s="660" t="s">
        <v>267</v>
      </c>
      <c r="D15" s="651" t="s">
        <v>633</v>
      </c>
      <c r="E15" s="329">
        <v>0.55000000000000004</v>
      </c>
      <c r="F15" s="329" t="s">
        <v>460</v>
      </c>
      <c r="G15" s="330" t="s">
        <v>192</v>
      </c>
      <c r="H15" s="1016" t="s">
        <v>20</v>
      </c>
      <c r="I15" s="1016" t="s">
        <v>20</v>
      </c>
      <c r="J15" s="1016" t="s">
        <v>20</v>
      </c>
      <c r="K15" s="331">
        <f>+IF(D15="","",SUMIF('EXP GEN.'!$D$3:$D$54,D15,'EXP GEN.'!$AB$3:$AB$54))</f>
        <v>1508.4311686693588</v>
      </c>
      <c r="L15" s="331">
        <f>+IF(D15="","",SUMIF('EXP ESPEC.'!$D$3:$D$54,D15,'EXP ESPEC.'!$AD$3:$AD$54))</f>
        <v>5091.6244631586478</v>
      </c>
      <c r="M15" s="331">
        <f t="shared" si="0"/>
        <v>6600.0556318280069</v>
      </c>
      <c r="N15" s="330" t="str">
        <f>+IF(M15=0,"",IF(M15&gt;=PARAMETROS!$O$11,"CUMPLE","NO CUMPLE"))</f>
        <v>CUMPLE</v>
      </c>
      <c r="O15" s="330" t="str">
        <f t="shared" si="5"/>
        <v>CUMPLE</v>
      </c>
      <c r="P15" s="1011" t="s">
        <v>20</v>
      </c>
      <c r="Q15" s="429">
        <f>+IF(D15="","",SUMIF('EXP GEN.'!$D$3:$D$54,D15,'EXP GEN.'!$AC$3:$AC$54))</f>
        <v>1508.4311686693588</v>
      </c>
      <c r="R15" s="331">
        <f>+IF(D15="","",SUMIF('EXP ESPEC.'!$D$3:$D$54,D15,'EXP ESPEC.'!$AE$3:$AE$54))</f>
        <v>5091.6244631586478</v>
      </c>
      <c r="S15" s="331">
        <f t="shared" si="1"/>
        <v>6600.0556318280069</v>
      </c>
      <c r="T15" s="330" t="str">
        <f>+IF(S15=0,"",IF(S15&gt;=PARAMETROS!$O$12,"CUMPLE","NO CUMPLE"))</f>
        <v>CUMPLE</v>
      </c>
      <c r="U15" s="330" t="str">
        <f t="shared" si="2"/>
        <v>CUMPLE</v>
      </c>
      <c r="V15" s="1011" t="s">
        <v>20</v>
      </c>
      <c r="W15" s="331">
        <f>+IF(D15="","",SUMIF('EXP GEN.'!$D$3:$D$54,D15,'EXP GEN.'!$AD$3:$AD$54))</f>
        <v>1508.4311686693588</v>
      </c>
      <c r="X15" s="331">
        <f>+IF(D15="","",SUMIF('EXP ESPEC.'!$D$3:$D$54,D15,'EXP ESPEC.'!$AF$3:$AF$54))</f>
        <v>5091.6244631586478</v>
      </c>
      <c r="Y15" s="331">
        <f t="shared" si="3"/>
        <v>6600.0556318280069</v>
      </c>
      <c r="Z15" s="330" t="str">
        <f>+IF(Y15=0,"",IF(Y15&gt;=PARAMETROS!$O$13,"CUMPLE","NO CUMPLE"))</f>
        <v>CUMPLE</v>
      </c>
      <c r="AA15" s="330" t="str">
        <f t="shared" si="4"/>
        <v>CUMPLE</v>
      </c>
      <c r="AB15" s="1011" t="s">
        <v>20</v>
      </c>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row>
    <row r="16" spans="1:82" s="257" customFormat="1" ht="23.25" thickBot="1">
      <c r="A16" s="1045"/>
      <c r="B16" s="1029"/>
      <c r="C16" s="664" t="s">
        <v>274</v>
      </c>
      <c r="D16" s="653" t="s">
        <v>634</v>
      </c>
      <c r="E16" s="335">
        <v>0.45</v>
      </c>
      <c r="F16" s="335" t="s">
        <v>460</v>
      </c>
      <c r="G16" s="336" t="s">
        <v>751</v>
      </c>
      <c r="H16" s="1017"/>
      <c r="I16" s="1017"/>
      <c r="J16" s="1017"/>
      <c r="K16" s="331">
        <f>+IF(D16="","",SUMIF('EXP GEN.'!$D$3:$D$54,D16,'EXP GEN.'!$AB$3:$AB$54))</f>
        <v>1431.3131295318688</v>
      </c>
      <c r="L16" s="331">
        <f>+IF(D16="","",SUMIF('EXP ESPEC.'!$D$3:$D$54,D16,'EXP ESPEC.'!$AD$3:$AD$54))</f>
        <v>2236.582488477346</v>
      </c>
      <c r="M16" s="331">
        <f t="shared" ref="M16:M21" si="6">IF(OR(K16="",L16=""),0,K16+L16)</f>
        <v>3667.8956180092146</v>
      </c>
      <c r="N16" s="330" t="str">
        <f>+IF(M16=0,"",IF(M16&gt;=PARAMETROS!$O$11,"CUMPLE","NO CUMPLE"))</f>
        <v>CUMPLE</v>
      </c>
      <c r="O16" s="330" t="str">
        <f t="shared" si="5"/>
        <v>CUMPLE</v>
      </c>
      <c r="P16" s="1013"/>
      <c r="Q16" s="429">
        <f>+IF(D16="","",SUMIF('EXP GEN.'!$D$3:$D$54,D16,'EXP GEN.'!$AC$3:$AC$54))</f>
        <v>1431.3131295318688</v>
      </c>
      <c r="R16" s="331">
        <f>+IF(D16="","",SUMIF('EXP ESPEC.'!$D$3:$D$54,D16,'EXP ESPEC.'!$AE$3:$AE$54))</f>
        <v>2236.582488477346</v>
      </c>
      <c r="S16" s="331">
        <f t="shared" si="1"/>
        <v>3667.8956180092146</v>
      </c>
      <c r="T16" s="330" t="str">
        <f>+IF(S16=0,"",IF(S16&gt;=PARAMETROS!$O$12,"CUMPLE","NO CUMPLE"))</f>
        <v>CUMPLE</v>
      </c>
      <c r="U16" s="330" t="str">
        <f t="shared" si="2"/>
        <v>CUMPLE</v>
      </c>
      <c r="V16" s="1013"/>
      <c r="W16" s="331">
        <f>+IF(D16="","",SUMIF('EXP GEN.'!$D$3:$D$54,D16,'EXP GEN.'!$AD$3:$AD$54))</f>
        <v>1431.3131295318688</v>
      </c>
      <c r="X16" s="331">
        <f>+IF(D16="","",SUMIF('EXP ESPEC.'!$D$3:$D$54,D16,'EXP ESPEC.'!$AF$3:$AF$54))</f>
        <v>2236.582488477346</v>
      </c>
      <c r="Y16" s="331">
        <f t="shared" si="3"/>
        <v>3667.8956180092146</v>
      </c>
      <c r="Z16" s="330" t="str">
        <f>+IF(Y16=0,"",IF(Y16&gt;=PARAMETROS!$O$13,"CUMPLE","NO CUMPLE"))</f>
        <v>CUMPLE</v>
      </c>
      <c r="AA16" s="330" t="str">
        <f t="shared" si="4"/>
        <v>CUMPLE</v>
      </c>
      <c r="AB16" s="1013"/>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row>
    <row r="17" spans="1:82" s="257" customFormat="1" ht="16.5" thickBot="1">
      <c r="A17" s="1044" t="s">
        <v>29</v>
      </c>
      <c r="B17" s="1027" t="s">
        <v>635</v>
      </c>
      <c r="C17" s="660" t="s">
        <v>281</v>
      </c>
      <c r="D17" s="651" t="s">
        <v>636</v>
      </c>
      <c r="E17" s="329">
        <v>0.6</v>
      </c>
      <c r="F17" s="329" t="s">
        <v>460</v>
      </c>
      <c r="G17" s="330" t="s">
        <v>192</v>
      </c>
      <c r="H17" s="1016" t="s">
        <v>20</v>
      </c>
      <c r="I17" s="1016" t="s">
        <v>20</v>
      </c>
      <c r="J17" s="1016" t="s">
        <v>20</v>
      </c>
      <c r="K17" s="331">
        <f>+IF(D17="","",SUMIF('EXP GEN.'!$D$3:$D$54,D17,'EXP GEN.'!$AB$3:$AB$54))</f>
        <v>13730.05224707635</v>
      </c>
      <c r="L17" s="331">
        <f>+IF(D17="","",SUMIF('EXP ESPEC.'!$D$3:$D$54,D17,'EXP ESPEC.'!$AD$3:$AD$54))</f>
        <v>5613.595130685937</v>
      </c>
      <c r="M17" s="331">
        <f t="shared" si="6"/>
        <v>19343.647377762289</v>
      </c>
      <c r="N17" s="330" t="str">
        <f>+IF(M17=0,"",IF(M17&gt;=PARAMETROS!$O$11,"CUMPLE","NO CUMPLE"))</f>
        <v>CUMPLE</v>
      </c>
      <c r="O17" s="330" t="str">
        <f t="shared" si="5"/>
        <v>CUMPLE</v>
      </c>
      <c r="P17" s="1011" t="s">
        <v>20</v>
      </c>
      <c r="Q17" s="429">
        <f>+IF(D17="","",SUMIF('EXP GEN.'!$D$3:$D$54,D17,'EXP GEN.'!$AC$3:$AC$54))</f>
        <v>13730.05224707635</v>
      </c>
      <c r="R17" s="331">
        <f>+IF(D17="","",SUMIF('EXP ESPEC.'!$D$3:$D$54,D17,'EXP ESPEC.'!$AE$3:$AE$54))</f>
        <v>5613.595130685937</v>
      </c>
      <c r="S17" s="331">
        <f t="shared" si="1"/>
        <v>19343.647377762289</v>
      </c>
      <c r="T17" s="330" t="str">
        <f>+IF(S17=0,"",IF(S17&gt;=PARAMETROS!$O$12,"CUMPLE","NO CUMPLE"))</f>
        <v>CUMPLE</v>
      </c>
      <c r="U17" s="330" t="str">
        <f t="shared" si="2"/>
        <v>CUMPLE</v>
      </c>
      <c r="V17" s="656"/>
      <c r="W17" s="331">
        <f>+IF(D17="","",SUMIF('EXP GEN.'!$D$3:$D$54,D17,'EXP GEN.'!$AD$3:$AD$54))</f>
        <v>13730.05224707635</v>
      </c>
      <c r="X17" s="331">
        <f>+IF(D17="","",SUMIF('EXP ESPEC.'!$D$3:$D$54,D17,'EXP ESPEC.'!$AF$3:$AF$54))</f>
        <v>5613.595130685937</v>
      </c>
      <c r="Y17" s="331">
        <f t="shared" si="3"/>
        <v>19343.647377762289</v>
      </c>
      <c r="Z17" s="330" t="str">
        <f>+IF(Y17=0,"",IF(Y17&gt;=PARAMETROS!$O$13,"CUMPLE","NO CUMPLE"))</f>
        <v>CUMPLE</v>
      </c>
      <c r="AA17" s="330" t="str">
        <f t="shared" si="4"/>
        <v>CUMPLE</v>
      </c>
      <c r="AB17" s="6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row>
    <row r="18" spans="1:82" s="257" customFormat="1" ht="16.5" thickBot="1">
      <c r="A18" s="1045"/>
      <c r="B18" s="1029"/>
      <c r="C18" s="664" t="s">
        <v>287</v>
      </c>
      <c r="D18" s="653" t="s">
        <v>637</v>
      </c>
      <c r="E18" s="335">
        <v>0.4</v>
      </c>
      <c r="F18" s="335" t="s">
        <v>460</v>
      </c>
      <c r="G18" s="336" t="s">
        <v>751</v>
      </c>
      <c r="H18" s="1017"/>
      <c r="I18" s="1017"/>
      <c r="J18" s="1017"/>
      <c r="K18" s="331">
        <f>+IF(D18="","",SUMIF('EXP GEN.'!$D$3:$D$54,D18,'EXP GEN.'!$AB$3:$AB$54))</f>
        <v>4748.4731832759753</v>
      </c>
      <c r="L18" s="331">
        <f>+IF(D18="","",SUMIF('EXP ESPEC.'!$D$3:$D$54,D18,'EXP ESPEC.'!$AD$3:$AD$54))</f>
        <v>3598.0676413765345</v>
      </c>
      <c r="M18" s="331">
        <f t="shared" si="6"/>
        <v>8346.5408246525094</v>
      </c>
      <c r="N18" s="330" t="str">
        <f>+IF(M18=0,"",IF(M18&gt;=PARAMETROS!$O$11,"CUMPLE","NO CUMPLE"))</f>
        <v>CUMPLE</v>
      </c>
      <c r="O18" s="330" t="str">
        <f t="shared" si="5"/>
        <v>CUMPLE</v>
      </c>
      <c r="P18" s="1013"/>
      <c r="Q18" s="429">
        <f>+IF(D18="","",SUMIF('EXP GEN.'!$D$3:$D$54,D18,'EXP GEN.'!$AC$3:$AC$54))</f>
        <v>4748.4731832759753</v>
      </c>
      <c r="R18" s="331">
        <f>+IF(D18="","",SUMIF('EXP ESPEC.'!$D$3:$D$54,D18,'EXP ESPEC.'!$AE$3:$AE$54))</f>
        <v>3598.0676413765345</v>
      </c>
      <c r="S18" s="331">
        <f t="shared" si="1"/>
        <v>8346.5408246525094</v>
      </c>
      <c r="T18" s="330" t="str">
        <f>+IF(S18=0,"",IF(S18&gt;=PARAMETROS!$O$12,"CUMPLE","NO CUMPLE"))</f>
        <v>CUMPLE</v>
      </c>
      <c r="U18" s="330" t="str">
        <f t="shared" si="2"/>
        <v>CUMPLE</v>
      </c>
      <c r="V18" s="658"/>
      <c r="W18" s="331">
        <f>+IF(D18="","",SUMIF('EXP GEN.'!$D$3:$D$54,D18,'EXP GEN.'!$AD$3:$AD$54))</f>
        <v>4748.4731832759753</v>
      </c>
      <c r="X18" s="331">
        <f>+IF(D18="","",SUMIF('EXP ESPEC.'!$D$3:$D$54,D18,'EXP ESPEC.'!$AF$3:$AF$54))</f>
        <v>3598.0676413765345</v>
      </c>
      <c r="Y18" s="331">
        <f t="shared" si="3"/>
        <v>8346.5408246525094</v>
      </c>
      <c r="Z18" s="330" t="str">
        <f>+IF(Y18=0,"",IF(Y18&gt;=PARAMETROS!$O$13,"CUMPLE","NO CUMPLE"))</f>
        <v>CUMPLE</v>
      </c>
      <c r="AA18" s="330" t="str">
        <f t="shared" si="4"/>
        <v>CUMPLE</v>
      </c>
      <c r="AB18" s="6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row>
    <row r="19" spans="1:82" s="257" customFormat="1" ht="16.5" thickBot="1">
      <c r="A19" s="800" t="s">
        <v>30</v>
      </c>
      <c r="B19" s="651" t="s">
        <v>638</v>
      </c>
      <c r="C19" s="660" t="s">
        <v>293</v>
      </c>
      <c r="D19" s="651" t="s">
        <v>638</v>
      </c>
      <c r="E19" s="329">
        <v>1</v>
      </c>
      <c r="F19" s="329" t="s">
        <v>460</v>
      </c>
      <c r="G19" s="330" t="s">
        <v>751</v>
      </c>
      <c r="H19" s="330" t="s">
        <v>20</v>
      </c>
      <c r="I19" s="446" t="s">
        <v>192</v>
      </c>
      <c r="J19" s="446" t="s">
        <v>192</v>
      </c>
      <c r="K19" s="331">
        <f>+IF(D19="","",SUMIF('EXP GEN.'!$D$3:$D$54,D19,'EXP GEN.'!$AB$3:$AB$54))</f>
        <v>6215.2421934499416</v>
      </c>
      <c r="L19" s="331">
        <f>+IF(D19="","",SUMIF('EXP ESPEC.'!$D$3:$D$54,D19,'EXP ESPEC.'!$AD$3:$AD$54))</f>
        <v>5379.0869038038081</v>
      </c>
      <c r="M19" s="331">
        <f t="shared" si="6"/>
        <v>11594.329097253751</v>
      </c>
      <c r="N19" s="330" t="str">
        <f>+IF(M19=0,"",IF(M19&gt;=PARAMETROS!$O$11,"CUMPLE","NO CUMPLE"))</f>
        <v>CUMPLE</v>
      </c>
      <c r="O19" s="330" t="str">
        <f t="shared" si="5"/>
        <v>CUMPLE</v>
      </c>
      <c r="P19" s="656" t="s">
        <v>20</v>
      </c>
      <c r="Q19" s="537">
        <f>+IF(D19="","",SUMIF('EXP GEN.'!$D$3:$D$54,D19,'EXP GEN.'!$AC$3:$AC$54))</f>
        <v>0</v>
      </c>
      <c r="R19" s="538">
        <f>+IF(D19="","",SUMIF('EXP ESPEC.'!$D$3:$D$54,D19,'EXP ESPEC.'!$AE$3:$AE$54))</f>
        <v>0</v>
      </c>
      <c r="S19" s="538">
        <f t="shared" si="1"/>
        <v>0</v>
      </c>
      <c r="T19" s="539" t="str">
        <f>+IF(S19=0,"",IF(S19&gt;=PARAMETROS!$O$12,"CUMPLE","NO CUMPLE"))</f>
        <v/>
      </c>
      <c r="U19" s="539" t="str">
        <f t="shared" si="2"/>
        <v>NO CUMPLE</v>
      </c>
      <c r="V19" s="540" t="s">
        <v>133</v>
      </c>
      <c r="W19" s="538">
        <f>+IF(D19="","",SUMIF('EXP GEN.'!$D$3:$D$54,D19,'EXP GEN.'!$AD$3:$AD$54))</f>
        <v>0</v>
      </c>
      <c r="X19" s="538">
        <f>+IF(D19="","",SUMIF('EXP ESPEC.'!$D$3:$D$54,D19,'EXP ESPEC.'!$AF$3:$AF$54))</f>
        <v>0</v>
      </c>
      <c r="Y19" s="538">
        <f t="shared" si="3"/>
        <v>0</v>
      </c>
      <c r="Z19" s="539" t="str">
        <f>+IF(Y19=0,"",IF(Y19&gt;=PARAMETROS!$O$13,"CUMPLE","NO CUMPLE"))</f>
        <v/>
      </c>
      <c r="AA19" s="539" t="str">
        <f t="shared" si="4"/>
        <v>NO CUMPLE</v>
      </c>
      <c r="AB19" s="540" t="s">
        <v>133</v>
      </c>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row>
    <row r="20" spans="1:82" ht="22.5" customHeight="1" thickBot="1">
      <c r="A20" s="801" t="s">
        <v>31</v>
      </c>
      <c r="B20" s="651" t="s">
        <v>639</v>
      </c>
      <c r="C20" s="660" t="s">
        <v>304</v>
      </c>
      <c r="D20" s="651" t="s">
        <v>639</v>
      </c>
      <c r="E20" s="329">
        <v>1</v>
      </c>
      <c r="F20" s="329" t="s">
        <v>460</v>
      </c>
      <c r="G20" s="330" t="s">
        <v>751</v>
      </c>
      <c r="H20" s="446" t="s">
        <v>192</v>
      </c>
      <c r="I20" s="446" t="s">
        <v>192</v>
      </c>
      <c r="J20" s="330" t="s">
        <v>20</v>
      </c>
      <c r="K20" s="538">
        <f>+IF(D20="","",SUMIF('EXP GEN.'!$D$3:$D$54,D20,'EXP GEN.'!$AB$3:$AB$54))</f>
        <v>0</v>
      </c>
      <c r="L20" s="538">
        <f>+IF(D20="","",SUMIF('EXP ESPEC.'!$D$3:$D$54,D20,'EXP ESPEC.'!$AD$3:$AD$54))</f>
        <v>0</v>
      </c>
      <c r="M20" s="538">
        <f t="shared" si="6"/>
        <v>0</v>
      </c>
      <c r="N20" s="539" t="str">
        <f>+IF(M20=0,"",IF(M20&gt;=PARAMETROS!$O$11,"CUMPLE","NO CUMPLE"))</f>
        <v/>
      </c>
      <c r="O20" s="539" t="str">
        <f t="shared" si="5"/>
        <v>NO CUMPLE</v>
      </c>
      <c r="P20" s="656" t="s">
        <v>133</v>
      </c>
      <c r="Q20" s="537">
        <f>+IF(D20="","",SUMIF('EXP GEN.'!$D$3:$D$54,D20,'EXP GEN.'!$AC$3:$AC$54))</f>
        <v>0</v>
      </c>
      <c r="R20" s="538">
        <f>+IF(D20="","",SUMIF('EXP ESPEC.'!$D$3:$D$54,D20,'EXP ESPEC.'!$AE$3:$AE$54))</f>
        <v>0</v>
      </c>
      <c r="S20" s="538">
        <f t="shared" si="1"/>
        <v>0</v>
      </c>
      <c r="T20" s="539" t="str">
        <f>+IF(S20=0,"",IF(S20&gt;=PARAMETROS!$O$12,"CUMPLE","NO CUMPLE"))</f>
        <v/>
      </c>
      <c r="U20" s="539" t="str">
        <f t="shared" si="2"/>
        <v>NO CUMPLE</v>
      </c>
      <c r="V20" s="540" t="s">
        <v>133</v>
      </c>
      <c r="W20" s="331">
        <f>+IF(D20="","",SUMIF('EXP GEN.'!$D$3:$D$54,D20,'EXP GEN.'!$AD$3:$AD$54))</f>
        <v>34347.464792036168</v>
      </c>
      <c r="X20" s="331">
        <f>+IF(D20="","",SUMIF('EXP ESPEC.'!$D$3:$D$54,D20,'EXP ESPEC.'!$AF$3:$AF$54))</f>
        <v>34749.827831593982</v>
      </c>
      <c r="Y20" s="331">
        <f t="shared" si="3"/>
        <v>69097.292623630143</v>
      </c>
      <c r="Z20" s="330" t="str">
        <f>+IF(Y20=0,"",IF(Y20&gt;=PARAMETROS!$O$13,"CUMPLE","NO CUMPLE"))</f>
        <v>CUMPLE</v>
      </c>
      <c r="AA20" s="330" t="str">
        <f t="shared" si="4"/>
        <v>CUMPLE</v>
      </c>
      <c r="AB20" s="656" t="s">
        <v>20</v>
      </c>
    </row>
    <row r="21" spans="1:82" ht="22.5" customHeight="1" thickBot="1">
      <c r="A21" s="801" t="s">
        <v>32</v>
      </c>
      <c r="B21" s="651" t="s">
        <v>640</v>
      </c>
      <c r="C21" s="660" t="s">
        <v>318</v>
      </c>
      <c r="D21" s="651" t="s">
        <v>640</v>
      </c>
      <c r="E21" s="329">
        <v>1</v>
      </c>
      <c r="F21" s="329" t="s">
        <v>460</v>
      </c>
      <c r="G21" s="330" t="s">
        <v>751</v>
      </c>
      <c r="H21" s="330" t="s">
        <v>20</v>
      </c>
      <c r="I21" s="330" t="s">
        <v>20</v>
      </c>
      <c r="J21" s="330" t="s">
        <v>20</v>
      </c>
      <c r="K21" s="331">
        <f>+IF(D21="","",SUMIF('EXP GEN.'!$D$3:$D$230,D21,'EXP GEN.'!$AB$3:$AB$230))</f>
        <v>70043.321237250522</v>
      </c>
      <c r="L21" s="331">
        <f>+IF(D21="","",SUMIF('EXP ESPEC.'!$D$3:$D$230,D21,'EXP ESPEC.'!$AD$3:$AD$230))</f>
        <v>52653.544077313527</v>
      </c>
      <c r="M21" s="331">
        <f t="shared" si="6"/>
        <v>122696.86531456406</v>
      </c>
      <c r="N21" s="330" t="str">
        <f>+IF(M21=0,"",IF(M21&gt;=PARAMETROS!$O$11,"CUMPLE","NO CUMPLE"))</f>
        <v>CUMPLE</v>
      </c>
      <c r="O21" s="330" t="str">
        <f t="shared" si="5"/>
        <v>CUMPLE</v>
      </c>
      <c r="P21" s="656" t="s">
        <v>20</v>
      </c>
      <c r="Q21" s="429">
        <f>+IF(D21="","",SUMIF('EXP GEN.'!$D$3:$D$230,D21,'EXP GEN.'!$AC$3:$AC$230))</f>
        <v>70043.321237250522</v>
      </c>
      <c r="R21" s="331">
        <f>+IF(D21="","",SUMIF('EXP ESPEC.'!$D$3:$D$230,D21,'EXP ESPEC.'!$AE$3:$AE$230))</f>
        <v>52653.544077313527</v>
      </c>
      <c r="S21" s="331">
        <f t="shared" si="1"/>
        <v>122696.86531456406</v>
      </c>
      <c r="T21" s="330" t="str">
        <f>+IF(S21=0,"",IF(S21&gt;=PARAMETROS!$O$12,"CUMPLE","NO CUMPLE"))</f>
        <v>CUMPLE</v>
      </c>
      <c r="U21" s="330" t="str">
        <f t="shared" si="2"/>
        <v>CUMPLE</v>
      </c>
      <c r="V21" s="656" t="s">
        <v>20</v>
      </c>
      <c r="W21" s="331">
        <f>+IF(D21="","",SUMIF('EXP GEN.'!$D$3:$D$230,D21,'EXP GEN.'!$AD$3:$AD$230))</f>
        <v>70043.321237250522</v>
      </c>
      <c r="X21" s="331">
        <f>+IF(D21="","",SUMIF('EXP ESPEC.'!$D$3:$D$230,D21,'EXP ESPEC.'!$AF$3:$AF$230))</f>
        <v>52653.544077313527</v>
      </c>
      <c r="Y21" s="331">
        <f t="shared" si="3"/>
        <v>122696.86531456406</v>
      </c>
      <c r="Z21" s="330" t="str">
        <f>+IF(Y21=0,"",IF(Y21&gt;=PARAMETROS!$O$13,"CUMPLE","NO CUMPLE"))</f>
        <v>CUMPLE</v>
      </c>
      <c r="AA21" s="330" t="str">
        <f t="shared" si="4"/>
        <v>CUMPLE</v>
      </c>
      <c r="AB21" s="656" t="s">
        <v>20</v>
      </c>
    </row>
    <row r="22" spans="1:82" s="257" customFormat="1" ht="23.25" thickBot="1">
      <c r="A22" s="1025" t="s">
        <v>33</v>
      </c>
      <c r="B22" s="1027" t="s">
        <v>641</v>
      </c>
      <c r="C22" s="660" t="s">
        <v>334</v>
      </c>
      <c r="D22" s="651" t="s">
        <v>642</v>
      </c>
      <c r="E22" s="329">
        <v>0.24</v>
      </c>
      <c r="F22" s="329" t="s">
        <v>460</v>
      </c>
      <c r="G22" s="330" t="s">
        <v>192</v>
      </c>
      <c r="H22" s="1016" t="s">
        <v>20</v>
      </c>
      <c r="I22" s="1016" t="s">
        <v>20</v>
      </c>
      <c r="J22" s="1016" t="s">
        <v>20</v>
      </c>
      <c r="K22" s="331">
        <f>+IF(D22="","",SUMIF('EXP GEN.'!$D$3:$D$230,D22,'EXP GEN.'!$AB$3:$AB$230))</f>
        <v>8180.2970449412942</v>
      </c>
      <c r="L22" s="331">
        <f>+IF(D22="","",SUMIF('EXP ESPEC.'!$D$3:$D$230,D22,'EXP ESPEC.'!$AD$3:$AD$230))</f>
        <v>8180.2970449412942</v>
      </c>
      <c r="M22" s="331">
        <f t="shared" ref="M22:M77" si="7">IF(OR(K22="",L22=""),0,K22+L22)</f>
        <v>16360.594089882588</v>
      </c>
      <c r="N22" s="330" t="str">
        <f>+IF(M22=0,"",IF(M22&gt;=PARAMETROS!$O$11,"CUMPLE","NO CUMPLE"))</f>
        <v>CUMPLE</v>
      </c>
      <c r="O22" s="330" t="str">
        <f t="shared" ref="O22:O77" si="8">+IF(N22=0,"",IF(N22="CUMPLE","CUMPLE","NO CUMPLE"))</f>
        <v>CUMPLE</v>
      </c>
      <c r="P22" s="1011" t="s">
        <v>20</v>
      </c>
      <c r="Q22" s="429">
        <f>+IF(D22="","",SUMIF('EXP GEN.'!$D$3:$D$230,D22,'EXP GEN.'!$AC$3:$AC$230))</f>
        <v>8180.2970449412942</v>
      </c>
      <c r="R22" s="331">
        <f>+IF(D22="","",SUMIF('EXP ESPEC.'!$D$3:$D$230,D22,'EXP ESPEC.'!$AE$3:$AE$230))</f>
        <v>8180.2970449412942</v>
      </c>
      <c r="S22" s="331">
        <f>IF(OR(Q22="",R22=""),0,Q22+R22)</f>
        <v>16360.594089882588</v>
      </c>
      <c r="T22" s="330" t="str">
        <f>+IF(S22=0,"",IF(S22&gt;=PARAMETROS!$O$12,"CUMPLE","NO CUMPLE"))</f>
        <v>CUMPLE</v>
      </c>
      <c r="U22" s="330" t="str">
        <f t="shared" si="2"/>
        <v>CUMPLE</v>
      </c>
      <c r="V22" s="1011" t="s">
        <v>20</v>
      </c>
      <c r="W22" s="331">
        <f>+IF(D22="","",SUMIF('EXP GEN.'!$D$3:$D$230,D22,'EXP GEN.'!$AD$3:$AD$230))</f>
        <v>8180.2970449412942</v>
      </c>
      <c r="X22" s="331">
        <f>+IF(D22="","",SUMIF('EXP ESPEC.'!$D$3:$D$230,D22,'EXP ESPEC.'!$AF$3:$AF$230))</f>
        <v>8180.2970449412942</v>
      </c>
      <c r="Y22" s="331">
        <f t="shared" ref="Y22:Y85" si="9">IF(OR(W22="",X22=""),0,W22+X22)</f>
        <v>16360.594089882588</v>
      </c>
      <c r="Z22" s="330" t="str">
        <f>+IF(Y22=0,"",IF(Y22&gt;=PARAMETROS!$O$13,"CUMPLE","NO CUMPLE"))</f>
        <v>CUMPLE</v>
      </c>
      <c r="AA22" s="330" t="str">
        <f t="shared" si="4"/>
        <v>CUMPLE</v>
      </c>
      <c r="AB22" s="1011" t="s">
        <v>20</v>
      </c>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row>
    <row r="23" spans="1:82" s="257" customFormat="1" ht="23.25" thickBot="1">
      <c r="A23" s="1030"/>
      <c r="B23" s="1028"/>
      <c r="C23" s="662" t="s">
        <v>327</v>
      </c>
      <c r="D23" s="652" t="s">
        <v>643</v>
      </c>
      <c r="E23" s="339">
        <v>0.51</v>
      </c>
      <c r="F23" s="339" t="s">
        <v>460</v>
      </c>
      <c r="G23" s="648" t="s">
        <v>751</v>
      </c>
      <c r="H23" s="1020"/>
      <c r="I23" s="1020"/>
      <c r="J23" s="1020"/>
      <c r="K23" s="331">
        <f>+IF(D23="","",SUMIF('EXP GEN.'!$D$3:$D$230,D23,'EXP GEN.'!$AB$3:$AB$230))</f>
        <v>7061.1691238646381</v>
      </c>
      <c r="L23" s="331">
        <f>+IF(D23="","",SUMIF('EXP ESPEC.'!$D$3:$D$230,D23,'EXP ESPEC.'!$AD$3:$AD$230))</f>
        <v>7061.1691238646381</v>
      </c>
      <c r="M23" s="331">
        <f t="shared" si="7"/>
        <v>14122.338247729276</v>
      </c>
      <c r="N23" s="330" t="str">
        <f>+IF(M23=0,"",IF(M23&gt;=PARAMETROS!$O$11,"CUMPLE","NO CUMPLE"))</f>
        <v>CUMPLE</v>
      </c>
      <c r="O23" s="330" t="str">
        <f t="shared" si="8"/>
        <v>CUMPLE</v>
      </c>
      <c r="P23" s="1014"/>
      <c r="Q23" s="429">
        <f>+IF(D23="","",SUMIF('EXP GEN.'!$D$3:$D$230,D23,'EXP GEN.'!$AC$3:$AC$230))</f>
        <v>7061.1691238646381</v>
      </c>
      <c r="R23" s="331">
        <f>+IF(D23="","",SUMIF('EXP ESPEC.'!$D$3:$D$230,D23,'EXP ESPEC.'!$AE$3:$AE$230))</f>
        <v>7061.1691238646381</v>
      </c>
      <c r="S23" s="331">
        <f>IF(OR(Q23="",R23=""),0,Q23+R23)</f>
        <v>14122.338247729276</v>
      </c>
      <c r="T23" s="330" t="str">
        <f>+IF(S23=0,"",IF(S23&gt;=PARAMETROS!$O$12,"CUMPLE","NO CUMPLE"))</f>
        <v>CUMPLE</v>
      </c>
      <c r="U23" s="330" t="str">
        <f t="shared" si="2"/>
        <v>CUMPLE</v>
      </c>
      <c r="V23" s="1014"/>
      <c r="W23" s="331">
        <f>+IF(D23="","",SUMIF('EXP GEN.'!$D$3:$D$230,D23,'EXP GEN.'!$AD$3:$AD$230))</f>
        <v>7061.1691238646381</v>
      </c>
      <c r="X23" s="331">
        <f>+IF(D23="","",SUMIF('EXP ESPEC.'!$D$3:$D$230,D23,'EXP ESPEC.'!$AF$3:$AF$230))</f>
        <v>7061.1691238646381</v>
      </c>
      <c r="Y23" s="331">
        <f t="shared" si="9"/>
        <v>14122.338247729276</v>
      </c>
      <c r="Z23" s="330" t="str">
        <f>+IF(Y23=0,"",IF(Y23&gt;=PARAMETROS!$O$13,"CUMPLE","NO CUMPLE"))</f>
        <v>CUMPLE</v>
      </c>
      <c r="AA23" s="330" t="str">
        <f t="shared" si="4"/>
        <v>CUMPLE</v>
      </c>
      <c r="AB23" s="1014"/>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row>
    <row r="24" spans="1:82" s="257" customFormat="1" ht="21" customHeight="1" thickBot="1">
      <c r="A24" s="1026"/>
      <c r="B24" s="1029"/>
      <c r="C24" s="664" t="s">
        <v>337</v>
      </c>
      <c r="D24" s="653" t="s">
        <v>644</v>
      </c>
      <c r="E24" s="335">
        <v>0.25</v>
      </c>
      <c r="F24" s="335" t="s">
        <v>460</v>
      </c>
      <c r="G24" s="336" t="s">
        <v>192</v>
      </c>
      <c r="H24" s="1017"/>
      <c r="I24" s="1017"/>
      <c r="J24" s="1017"/>
      <c r="K24" s="331">
        <f>+IF(D24="","",SUMIF('EXP GEN.'!$D$3:$D$230,D24,'EXP GEN.'!$AB$3:$AB$230))</f>
        <v>456.04500088230105</v>
      </c>
      <c r="L24" s="331">
        <f>+IF(D24="","",SUMIF('EXP ESPEC.'!$D$3:$D$230,D24,'EXP ESPEC.'!$AD$3:$AD$230))</f>
        <v>456.04500088230105</v>
      </c>
      <c r="M24" s="331">
        <f t="shared" si="7"/>
        <v>912.09000176460211</v>
      </c>
      <c r="N24" s="330" t="str">
        <f>+IF(M24=0,"",IF(M24&gt;=PARAMETROS!$O$11,"CUMPLE","NO CUMPLE"))</f>
        <v>CUMPLE</v>
      </c>
      <c r="O24" s="330" t="str">
        <f t="shared" si="8"/>
        <v>CUMPLE</v>
      </c>
      <c r="P24" s="1013"/>
      <c r="Q24" s="429">
        <f>+IF(D24="","",SUMIF('EXP GEN.'!$D$3:$D$230,D24,'EXP GEN.'!$AC$3:$AC$230))</f>
        <v>456.04500088230105</v>
      </c>
      <c r="R24" s="331">
        <f>+IF(D24="","",SUMIF('EXP ESPEC.'!$D$3:$D$230,D24,'EXP ESPEC.'!$AE$3:$AE$230))</f>
        <v>456.04500088230105</v>
      </c>
      <c r="S24" s="331">
        <f>IF(OR(Q24="",R24=""),0,Q24+R24)</f>
        <v>912.09000176460211</v>
      </c>
      <c r="T24" s="330" t="str">
        <f>+IF(S24=0,"",IF(S24&gt;=PARAMETROS!$O$12,"CUMPLE","NO CUMPLE"))</f>
        <v>CUMPLE</v>
      </c>
      <c r="U24" s="330" t="str">
        <f t="shared" si="2"/>
        <v>CUMPLE</v>
      </c>
      <c r="V24" s="1013"/>
      <c r="W24" s="331">
        <f>+IF(D24="","",SUMIF('EXP GEN.'!$D$3:$D$230,D24,'EXP GEN.'!$AD$3:$AD$230))</f>
        <v>456.04500088230105</v>
      </c>
      <c r="X24" s="331">
        <f>+IF(D24="","",SUMIF('EXP ESPEC.'!$D$3:$D$230,D24,'EXP ESPEC.'!$AF$3:$AF$230))</f>
        <v>456.04500088230105</v>
      </c>
      <c r="Y24" s="331">
        <f t="shared" si="9"/>
        <v>912.09000176460211</v>
      </c>
      <c r="Z24" s="330" t="str">
        <f>+IF(Y24=0,"",IF(Y24&gt;=PARAMETROS!$O$13,"CUMPLE","NO CUMPLE"))</f>
        <v>CUMPLE</v>
      </c>
      <c r="AA24" s="330" t="str">
        <f t="shared" si="4"/>
        <v>CUMPLE</v>
      </c>
      <c r="AB24" s="1013"/>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row>
    <row r="25" spans="1:82" s="257" customFormat="1" ht="23.25" thickBot="1">
      <c r="A25" s="1025" t="s">
        <v>34</v>
      </c>
      <c r="B25" s="1027" t="s">
        <v>645</v>
      </c>
      <c r="C25" s="660" t="s">
        <v>341</v>
      </c>
      <c r="D25" s="651" t="s">
        <v>646</v>
      </c>
      <c r="E25" s="329">
        <v>0.51</v>
      </c>
      <c r="F25" s="329" t="s">
        <v>460</v>
      </c>
      <c r="G25" s="330" t="s">
        <v>192</v>
      </c>
      <c r="H25" s="1016" t="s">
        <v>20</v>
      </c>
      <c r="I25" s="1016" t="s">
        <v>20</v>
      </c>
      <c r="J25" s="1016" t="s">
        <v>20</v>
      </c>
      <c r="K25" s="331">
        <f>+IF(D25="","",SUMIF('EXP GEN.'!$D$3:$D$230,D25,'EXP GEN.'!$AB$3:$AB$230))</f>
        <v>1682.0033542420942</v>
      </c>
      <c r="L25" s="331">
        <f>+IF(D25="","",SUMIF('EXP ESPEC.'!$D$3:$D$230,D25,'EXP ESPEC.'!$AD$3:$AD$230))</f>
        <v>1682.0033542420942</v>
      </c>
      <c r="M25" s="331">
        <f t="shared" si="7"/>
        <v>3364.0067084841885</v>
      </c>
      <c r="N25" s="330" t="str">
        <f>+IF(M25=0,"",IF(M25&gt;=PARAMETROS!$O$11,"CUMPLE","NO CUMPLE"))</f>
        <v>CUMPLE</v>
      </c>
      <c r="O25" s="330" t="str">
        <f t="shared" si="8"/>
        <v>CUMPLE</v>
      </c>
      <c r="P25" s="1011" t="s">
        <v>20</v>
      </c>
      <c r="Q25" s="429">
        <f>+IF(D25="","",SUMIF('EXP GEN.'!$D$3:$D$230,D25,'EXP GEN.'!$AC$3:$AC$230))</f>
        <v>1682.0033542420942</v>
      </c>
      <c r="R25" s="331">
        <f>+IF(D25="","",SUMIF('EXP ESPEC.'!$D$3:$D$230,D25,'EXP ESPEC.'!$AE$3:$AE$230))</f>
        <v>1682.0033542420942</v>
      </c>
      <c r="S25" s="331">
        <f t="shared" ref="S25:S32" si="10">IF(OR(Q25="",R25=""),0,Q25+R25)</f>
        <v>3364.0067084841885</v>
      </c>
      <c r="T25" s="330" t="str">
        <f>+IF(S25=0,"",IF(S25&gt;=PARAMETROS!$O$12,"CUMPLE","NO CUMPLE"))</f>
        <v>CUMPLE</v>
      </c>
      <c r="U25" s="330" t="str">
        <f t="shared" si="2"/>
        <v>CUMPLE</v>
      </c>
      <c r="V25" s="1011" t="s">
        <v>20</v>
      </c>
      <c r="W25" s="331">
        <f>+IF(D25="","",SUMIF('EXP GEN.'!$D$3:$D$230,D25,'EXP GEN.'!$AD$3:$AD$230))</f>
        <v>1682.0033542420942</v>
      </c>
      <c r="X25" s="331">
        <f>+IF(D25="","",SUMIF('EXP ESPEC.'!$D$3:$D$230,D25,'EXP ESPEC.'!$AF$3:$AF$230))</f>
        <v>1682.0033542420942</v>
      </c>
      <c r="Y25" s="331">
        <f t="shared" si="9"/>
        <v>3364.0067084841885</v>
      </c>
      <c r="Z25" s="330" t="str">
        <f>+IF(Y25=0,"",IF(Y25&gt;=PARAMETROS!$O$13,"CUMPLE","NO CUMPLE"))</f>
        <v>CUMPLE</v>
      </c>
      <c r="AA25" s="330" t="str">
        <f t="shared" si="4"/>
        <v>CUMPLE</v>
      </c>
      <c r="AB25" s="1011" t="s">
        <v>20</v>
      </c>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row>
    <row r="26" spans="1:82" s="257" customFormat="1" ht="16.5" thickBot="1">
      <c r="A26" s="1030"/>
      <c r="B26" s="1028"/>
      <c r="C26" s="662" t="s">
        <v>348</v>
      </c>
      <c r="D26" s="652" t="s">
        <v>647</v>
      </c>
      <c r="E26" s="339">
        <v>0.25</v>
      </c>
      <c r="F26" s="339" t="s">
        <v>460</v>
      </c>
      <c r="G26" s="648" t="s">
        <v>751</v>
      </c>
      <c r="H26" s="1020"/>
      <c r="I26" s="1020"/>
      <c r="J26" s="1020"/>
      <c r="K26" s="331">
        <f>+IF(D26="","",SUMIF('EXP GEN.'!$D$3:$D$230,D26,'EXP GEN.'!$AB$3:$AB$230))</f>
        <v>0</v>
      </c>
      <c r="L26" s="331">
        <f>+IF(D26="","",SUMIF('EXP ESPEC.'!$D$3:$D$230,D26,'EXP ESPEC.'!$AD$3:$AD$230))</f>
        <v>5050.1409234830417</v>
      </c>
      <c r="M26" s="331">
        <f t="shared" si="7"/>
        <v>5050.1409234830417</v>
      </c>
      <c r="N26" s="330" t="str">
        <f>+IF(M26=0,"",IF(M26&gt;=PARAMETROS!$O$11,"CUMPLE","NO CUMPLE"))</f>
        <v>CUMPLE</v>
      </c>
      <c r="O26" s="330" t="str">
        <f t="shared" si="8"/>
        <v>CUMPLE</v>
      </c>
      <c r="P26" s="1014"/>
      <c r="Q26" s="429">
        <f>+IF(D26="","",SUMIF('EXP GEN.'!$D$3:$D$230,D26,'EXP GEN.'!$AC$3:$AC$230))</f>
        <v>0</v>
      </c>
      <c r="R26" s="331">
        <f>+IF(D26="","",SUMIF('EXP ESPEC.'!$D$3:$D$230,D26,'EXP ESPEC.'!$AE$3:$AE$230))</f>
        <v>5050.1409234830417</v>
      </c>
      <c r="S26" s="331">
        <f t="shared" si="10"/>
        <v>5050.1409234830417</v>
      </c>
      <c r="T26" s="330" t="str">
        <f>+IF(S26=0,"",IF(S26&gt;=PARAMETROS!$O$12,"CUMPLE","NO CUMPLE"))</f>
        <v>CUMPLE</v>
      </c>
      <c r="U26" s="330" t="str">
        <f t="shared" si="2"/>
        <v>CUMPLE</v>
      </c>
      <c r="V26" s="1014"/>
      <c r="W26" s="331">
        <f>+IF(D26="","",SUMIF('EXP GEN.'!$D$3:$D$230,D26,'EXP GEN.'!$AD$3:$AD$230))</f>
        <v>0</v>
      </c>
      <c r="X26" s="331">
        <f>+IF(D26="","",SUMIF('EXP ESPEC.'!$D$3:$D$230,D26,'EXP ESPEC.'!$AF$3:$AF$230))</f>
        <v>5050.1409234830417</v>
      </c>
      <c r="Y26" s="331">
        <f t="shared" si="9"/>
        <v>5050.1409234830417</v>
      </c>
      <c r="Z26" s="330" t="str">
        <f>+IF(Y26=0,"",IF(Y26&gt;=PARAMETROS!$O$13,"CUMPLE","NO CUMPLE"))</f>
        <v>CUMPLE</v>
      </c>
      <c r="AA26" s="330" t="str">
        <f t="shared" si="4"/>
        <v>CUMPLE</v>
      </c>
      <c r="AB26" s="1014"/>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row>
    <row r="27" spans="1:82" s="257" customFormat="1" ht="21" customHeight="1" thickBot="1">
      <c r="A27" s="1026"/>
      <c r="B27" s="1029"/>
      <c r="C27" s="664" t="s">
        <v>353</v>
      </c>
      <c r="D27" s="653" t="s">
        <v>648</v>
      </c>
      <c r="E27" s="335">
        <v>0.24</v>
      </c>
      <c r="F27" s="335" t="s">
        <v>460</v>
      </c>
      <c r="G27" s="336" t="s">
        <v>192</v>
      </c>
      <c r="H27" s="1017"/>
      <c r="I27" s="1017"/>
      <c r="J27" s="1017"/>
      <c r="K27" s="331">
        <f>+IF(D27="","",SUMIF('EXP GEN.'!$D$3:$D$230,D27,'EXP GEN.'!$AB$3:$AB$230))</f>
        <v>2331.2937589023577</v>
      </c>
      <c r="L27" s="331">
        <f>+IF(D27="","",SUMIF('EXP ESPEC.'!$D$3:$D$230,D27,'EXP ESPEC.'!$AD$3:$AD$230))</f>
        <v>2331.2937589023577</v>
      </c>
      <c r="M27" s="331">
        <f t="shared" si="7"/>
        <v>4662.5875178047154</v>
      </c>
      <c r="N27" s="330" t="str">
        <f>+IF(M27=0,"",IF(M27&gt;=PARAMETROS!$O$11,"CUMPLE","NO CUMPLE"))</f>
        <v>CUMPLE</v>
      </c>
      <c r="O27" s="330" t="str">
        <f t="shared" si="8"/>
        <v>CUMPLE</v>
      </c>
      <c r="P27" s="1013"/>
      <c r="Q27" s="429">
        <f>+IF(D27="","",SUMIF('EXP GEN.'!$D$3:$D$230,D27,'EXP GEN.'!$AC$3:$AC$230))</f>
        <v>2331.2937589023577</v>
      </c>
      <c r="R27" s="331">
        <f>+IF(D27="","",SUMIF('EXP ESPEC.'!$D$3:$D$230,D27,'EXP ESPEC.'!$AE$3:$AE$230))</f>
        <v>2331.2937589023577</v>
      </c>
      <c r="S27" s="331">
        <f t="shared" si="10"/>
        <v>4662.5875178047154</v>
      </c>
      <c r="T27" s="330" t="str">
        <f>+IF(S27=0,"",IF(S27&gt;=PARAMETROS!$O$12,"CUMPLE","NO CUMPLE"))</f>
        <v>CUMPLE</v>
      </c>
      <c r="U27" s="330" t="str">
        <f t="shared" si="2"/>
        <v>CUMPLE</v>
      </c>
      <c r="V27" s="1013"/>
      <c r="W27" s="331">
        <f>+IF(D27="","",SUMIF('EXP GEN.'!$D$3:$D$230,D27,'EXP GEN.'!$AD$3:$AD$230))</f>
        <v>2331.2937589023577</v>
      </c>
      <c r="X27" s="331">
        <f>+IF(D27="","",SUMIF('EXP ESPEC.'!$D$3:$D$230,D27,'EXP ESPEC.'!$AF$3:$AF$230))</f>
        <v>2331.2937589023577</v>
      </c>
      <c r="Y27" s="331">
        <f t="shared" si="9"/>
        <v>4662.5875178047154</v>
      </c>
      <c r="Z27" s="330" t="str">
        <f>+IF(Y27=0,"",IF(Y27&gt;=PARAMETROS!$O$13,"CUMPLE","NO CUMPLE"))</f>
        <v>CUMPLE</v>
      </c>
      <c r="AA27" s="330" t="str">
        <f t="shared" si="4"/>
        <v>CUMPLE</v>
      </c>
      <c r="AB27" s="1013"/>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row>
    <row r="28" spans="1:82" s="257" customFormat="1" ht="16.5" thickBot="1">
      <c r="A28" s="1025" t="s">
        <v>35</v>
      </c>
      <c r="B28" s="1027" t="s">
        <v>649</v>
      </c>
      <c r="C28" s="660" t="s">
        <v>357</v>
      </c>
      <c r="D28" s="651" t="s">
        <v>650</v>
      </c>
      <c r="E28" s="329">
        <v>0.51</v>
      </c>
      <c r="F28" s="329" t="s">
        <v>460</v>
      </c>
      <c r="G28" s="330" t="s">
        <v>751</v>
      </c>
      <c r="H28" s="1016" t="s">
        <v>20</v>
      </c>
      <c r="I28" s="1016" t="s">
        <v>20</v>
      </c>
      <c r="J28" s="1016" t="s">
        <v>20</v>
      </c>
      <c r="K28" s="331">
        <f>+IF(D28="","",SUMIF('EXP GEN.'!$D$3:$D$230,D28,'EXP GEN.'!$AB$3:$AB$230))</f>
        <v>4332.6625240322373</v>
      </c>
      <c r="L28" s="331">
        <f>+IF(D28="","",SUMIF('EXP ESPEC.'!$D$3:$D$230,D28,'EXP ESPEC.'!$AD$3:$AD$230))</f>
        <v>4332.6625240322373</v>
      </c>
      <c r="M28" s="331">
        <f t="shared" si="7"/>
        <v>8665.3250480644747</v>
      </c>
      <c r="N28" s="330" t="str">
        <f>+IF(M28=0,"",IF(M28&gt;=PARAMETROS!$O$11,"CUMPLE","NO CUMPLE"))</f>
        <v>CUMPLE</v>
      </c>
      <c r="O28" s="330" t="str">
        <f t="shared" si="8"/>
        <v>CUMPLE</v>
      </c>
      <c r="P28" s="1011" t="s">
        <v>20</v>
      </c>
      <c r="Q28" s="429">
        <f>+IF(D28="","",SUMIF('EXP GEN.'!$D$3:$D$230,D28,'EXP GEN.'!$AC$3:$AC$230))</f>
        <v>4332.6625240322373</v>
      </c>
      <c r="R28" s="331">
        <f>+IF(D28="","",SUMIF('EXP ESPEC.'!$D$3:$D$230,D28,'EXP ESPEC.'!$AE$3:$AE$230))</f>
        <v>4332.6625240322373</v>
      </c>
      <c r="S28" s="331">
        <f t="shared" si="10"/>
        <v>8665.3250480644747</v>
      </c>
      <c r="T28" s="330" t="str">
        <f>+IF(S28=0,"",IF(S28&gt;=PARAMETROS!$O$12,"CUMPLE","NO CUMPLE"))</f>
        <v>CUMPLE</v>
      </c>
      <c r="U28" s="330" t="str">
        <f t="shared" si="2"/>
        <v>CUMPLE</v>
      </c>
      <c r="V28" s="1011" t="s">
        <v>20</v>
      </c>
      <c r="W28" s="331">
        <f>+IF(D28="","",SUMIF('EXP GEN.'!$D$3:$D$230,D28,'EXP GEN.'!$AD$3:$AD$230))</f>
        <v>4332.6625240322373</v>
      </c>
      <c r="X28" s="331">
        <f>+IF(D28="","",SUMIF('EXP ESPEC.'!$D$3:$D$230,D28,'EXP ESPEC.'!$AF$3:$AF$230))</f>
        <v>4332.6625240322373</v>
      </c>
      <c r="Y28" s="331">
        <f t="shared" si="9"/>
        <v>8665.3250480644747</v>
      </c>
      <c r="Z28" s="330" t="str">
        <f>+IF(Y28=0,"",IF(Y28&gt;=PARAMETROS!$O$13,"CUMPLE","NO CUMPLE"))</f>
        <v>CUMPLE</v>
      </c>
      <c r="AA28" s="330" t="str">
        <f t="shared" si="4"/>
        <v>CUMPLE</v>
      </c>
      <c r="AB28" s="1011" t="s">
        <v>20</v>
      </c>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row>
    <row r="29" spans="1:82" s="257" customFormat="1" ht="23.25" thickBot="1">
      <c r="A29" s="1030"/>
      <c r="B29" s="1028"/>
      <c r="C29" s="662" t="s">
        <v>365</v>
      </c>
      <c r="D29" s="652" t="s">
        <v>651</v>
      </c>
      <c r="E29" s="339">
        <v>0.25</v>
      </c>
      <c r="F29" s="339" t="s">
        <v>460</v>
      </c>
      <c r="G29" s="648" t="s">
        <v>192</v>
      </c>
      <c r="H29" s="1020"/>
      <c r="I29" s="1020"/>
      <c r="J29" s="1020"/>
      <c r="K29" s="331">
        <f>+IF(D29="","",SUMIF('EXP GEN.'!$D$3:$D$230,D29,'EXP GEN.'!$AB$3:$AB$230))</f>
        <v>0</v>
      </c>
      <c r="L29" s="331">
        <f>+IF(D29="","",SUMIF('EXP ESPEC.'!$D$3:$D$230,D29,'EXP ESPEC.'!$AD$3:$AD$230))</f>
        <v>1271.9640857735762</v>
      </c>
      <c r="M29" s="331">
        <f t="shared" si="7"/>
        <v>1271.9640857735762</v>
      </c>
      <c r="N29" s="330" t="str">
        <f>+IF(M29=0,"",IF(M29&gt;=PARAMETROS!$O$11,"CUMPLE","NO CUMPLE"))</f>
        <v>CUMPLE</v>
      </c>
      <c r="O29" s="330" t="str">
        <f t="shared" si="8"/>
        <v>CUMPLE</v>
      </c>
      <c r="P29" s="1014"/>
      <c r="Q29" s="429">
        <f>+IF(D29="","",SUMIF('EXP GEN.'!$D$3:$D$230,D29,'EXP GEN.'!$AC$3:$AC$230))</f>
        <v>0</v>
      </c>
      <c r="R29" s="331">
        <f>+IF(D29="","",SUMIF('EXP ESPEC.'!$D$3:$D$230,D29,'EXP ESPEC.'!$AE$3:$AE$230))</f>
        <v>1271.9640857735762</v>
      </c>
      <c r="S29" s="331">
        <f t="shared" si="10"/>
        <v>1271.9640857735762</v>
      </c>
      <c r="T29" s="330" t="str">
        <f>+IF(S29=0,"",IF(S29&gt;=PARAMETROS!$O$12,"CUMPLE","NO CUMPLE"))</f>
        <v>CUMPLE</v>
      </c>
      <c r="U29" s="330" t="str">
        <f t="shared" si="2"/>
        <v>CUMPLE</v>
      </c>
      <c r="V29" s="1014"/>
      <c r="W29" s="331">
        <f>+IF(D29="","",SUMIF('EXP GEN.'!$D$3:$D$230,D29,'EXP GEN.'!$AD$3:$AD$230))</f>
        <v>0</v>
      </c>
      <c r="X29" s="331">
        <f>+IF(D29="","",SUMIF('EXP ESPEC.'!$D$3:$D$230,D29,'EXP ESPEC.'!$AF$3:$AF$230))</f>
        <v>1271.9640857735762</v>
      </c>
      <c r="Y29" s="331">
        <f t="shared" si="9"/>
        <v>1271.9640857735762</v>
      </c>
      <c r="Z29" s="330" t="str">
        <f>+IF(Y29=0,"",IF(Y29&gt;=PARAMETROS!$O$13,"CUMPLE","NO CUMPLE"))</f>
        <v>CUMPLE</v>
      </c>
      <c r="AA29" s="330" t="str">
        <f t="shared" si="4"/>
        <v>CUMPLE</v>
      </c>
      <c r="AB29" s="1014"/>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row>
    <row r="30" spans="1:82" s="257" customFormat="1" ht="21" customHeight="1" thickBot="1">
      <c r="A30" s="1026"/>
      <c r="B30" s="1029"/>
      <c r="C30" s="664" t="s">
        <v>362</v>
      </c>
      <c r="D30" s="653" t="s">
        <v>652</v>
      </c>
      <c r="E30" s="335">
        <v>0.24</v>
      </c>
      <c r="F30" s="335" t="s">
        <v>460</v>
      </c>
      <c r="G30" s="336" t="s">
        <v>192</v>
      </c>
      <c r="H30" s="1017"/>
      <c r="I30" s="1017"/>
      <c r="J30" s="1017"/>
      <c r="K30" s="331">
        <f>+IF(D30="","",SUMIF('EXP GEN.'!$D$3:$D$230,D30,'EXP GEN.'!$AB$3:$AB$230))</f>
        <v>713.40125677139758</v>
      </c>
      <c r="L30" s="331">
        <f>+IF(D30="","",SUMIF('EXP ESPEC.'!$D$3:$D$230,D30,'EXP ESPEC.'!$AD$3:$AD$230))</f>
        <v>0</v>
      </c>
      <c r="M30" s="331">
        <f t="shared" si="7"/>
        <v>713.40125677139758</v>
      </c>
      <c r="N30" s="330" t="str">
        <f>+IF(M30=0,"",IF(M30&gt;=PARAMETROS!$O$11,"CUMPLE","NO CUMPLE"))</f>
        <v>CUMPLE</v>
      </c>
      <c r="O30" s="330" t="str">
        <f t="shared" si="8"/>
        <v>CUMPLE</v>
      </c>
      <c r="P30" s="1013"/>
      <c r="Q30" s="429">
        <f>+IF(D30="","",SUMIF('EXP GEN.'!$D$3:$D$230,D30,'EXP GEN.'!$AC$3:$AC$230))</f>
        <v>713.40125677139758</v>
      </c>
      <c r="R30" s="331">
        <f>+IF(D30="","",SUMIF('EXP ESPEC.'!$D$3:$D$230,D30,'EXP ESPEC.'!$AE$3:$AE$230))</f>
        <v>0</v>
      </c>
      <c r="S30" s="331">
        <f t="shared" si="10"/>
        <v>713.40125677139758</v>
      </c>
      <c r="T30" s="330" t="str">
        <f>+IF(S30=0,"",IF(S30&gt;=PARAMETROS!$O$12,"CUMPLE","NO CUMPLE"))</f>
        <v>CUMPLE</v>
      </c>
      <c r="U30" s="330" t="str">
        <f t="shared" si="2"/>
        <v>CUMPLE</v>
      </c>
      <c r="V30" s="1013"/>
      <c r="W30" s="331">
        <f>+IF(D30="","",SUMIF('EXP GEN.'!$D$3:$D$230,D30,'EXP GEN.'!$AD$3:$AD$230))</f>
        <v>713.40125677139758</v>
      </c>
      <c r="X30" s="331">
        <f>+IF(D30="","",SUMIF('EXP ESPEC.'!$D$3:$D$230,D30,'EXP ESPEC.'!$AF$3:$AF$230))</f>
        <v>0</v>
      </c>
      <c r="Y30" s="331">
        <f t="shared" si="9"/>
        <v>713.40125677139758</v>
      </c>
      <c r="Z30" s="330" t="str">
        <f>+IF(Y30=0,"",IF(Y30&gt;=PARAMETROS!$O$13,"CUMPLE","NO CUMPLE"))</f>
        <v>CUMPLE</v>
      </c>
      <c r="AA30" s="330" t="str">
        <f t="shared" si="4"/>
        <v>CUMPLE</v>
      </c>
      <c r="AB30" s="1013"/>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row>
    <row r="31" spans="1:82" ht="16.5" thickBot="1">
      <c r="A31" s="801" t="s">
        <v>37</v>
      </c>
      <c r="B31" s="651" t="s">
        <v>653</v>
      </c>
      <c r="C31" s="650" t="s">
        <v>368</v>
      </c>
      <c r="D31" s="651" t="s">
        <v>653</v>
      </c>
      <c r="E31" s="329">
        <v>1</v>
      </c>
      <c r="F31" s="329" t="s">
        <v>460</v>
      </c>
      <c r="G31" s="330" t="s">
        <v>751</v>
      </c>
      <c r="H31" s="330" t="s">
        <v>20</v>
      </c>
      <c r="I31" s="330" t="s">
        <v>20</v>
      </c>
      <c r="J31" s="330" t="s">
        <v>20</v>
      </c>
      <c r="K31" s="331">
        <f>+IF(D31="","",SUMIF('EXP GEN.'!$D$3:$D$230,D31,'EXP GEN.'!$AB$3:$AB$230))</f>
        <v>31191.438788352625</v>
      </c>
      <c r="L31" s="331">
        <f>+IF(D31="","",SUMIF('EXP ESPEC.'!$D$3:$D$230,D31,'EXP ESPEC.'!$AD$3:$AD$230))</f>
        <v>30959.20914892387</v>
      </c>
      <c r="M31" s="331">
        <f t="shared" si="7"/>
        <v>62150.647937276495</v>
      </c>
      <c r="N31" s="330" t="str">
        <f>+IF(M31=0,"",IF(M31&gt;=PARAMETROS!$O$11,"CUMPLE","NO CUMPLE"))</f>
        <v>CUMPLE</v>
      </c>
      <c r="O31" s="330" t="str">
        <f t="shared" si="8"/>
        <v>CUMPLE</v>
      </c>
      <c r="P31" s="656" t="s">
        <v>20</v>
      </c>
      <c r="Q31" s="429">
        <f>+IF(D31="","",SUMIF('EXP GEN.'!$D$3:$D$230,D31,'EXP GEN.'!$AC$3:$AC$230))</f>
        <v>31191.438788352625</v>
      </c>
      <c r="R31" s="331">
        <f>+IF(D31="","",SUMIF('EXP ESPEC.'!$D$3:$D$230,D31,'EXP ESPEC.'!$AE$3:$AE$230))</f>
        <v>30959.20914892387</v>
      </c>
      <c r="S31" s="331">
        <f t="shared" si="10"/>
        <v>62150.647937276495</v>
      </c>
      <c r="T31" s="330" t="str">
        <f>+IF(S31=0,"",IF(S31&gt;=PARAMETROS!$O$12,"CUMPLE","NO CUMPLE"))</f>
        <v>CUMPLE</v>
      </c>
      <c r="U31" s="330" t="str">
        <f t="shared" si="2"/>
        <v>CUMPLE</v>
      </c>
      <c r="V31" s="656" t="s">
        <v>20</v>
      </c>
      <c r="W31" s="331">
        <f>+IF(D31="","",SUMIF('EXP GEN.'!$D$3:$D$230,D31,'EXP GEN.'!$AD$3:$AD$230))</f>
        <v>31191.438788352625</v>
      </c>
      <c r="X31" s="331">
        <f>+IF(D31="","",SUMIF('EXP ESPEC.'!$D$3:$D$230,D31,'EXP ESPEC.'!$AF$3:$AF$230))</f>
        <v>30959.20914892387</v>
      </c>
      <c r="Y31" s="331">
        <f t="shared" si="9"/>
        <v>62150.647937276495</v>
      </c>
      <c r="Z31" s="330" t="str">
        <f>+IF(Y31=0,"",IF(Y31&gt;=PARAMETROS!$O$13,"CUMPLE","NO CUMPLE"))</f>
        <v>CUMPLE</v>
      </c>
      <c r="AA31" s="330" t="str">
        <f t="shared" si="4"/>
        <v>CUMPLE</v>
      </c>
      <c r="AB31" s="656" t="s">
        <v>20</v>
      </c>
    </row>
    <row r="32" spans="1:82" ht="21" customHeight="1" thickBot="1">
      <c r="A32" s="1025" t="s">
        <v>38</v>
      </c>
      <c r="B32" s="1027" t="s">
        <v>654</v>
      </c>
      <c r="C32" s="660" t="s">
        <v>376</v>
      </c>
      <c r="D32" s="651" t="s">
        <v>655</v>
      </c>
      <c r="E32" s="329">
        <v>0.51</v>
      </c>
      <c r="F32" s="329" t="s">
        <v>460</v>
      </c>
      <c r="G32" s="330" t="s">
        <v>751</v>
      </c>
      <c r="H32" s="1016" t="s">
        <v>20</v>
      </c>
      <c r="I32" s="1016" t="s">
        <v>20</v>
      </c>
      <c r="J32" s="1016" t="s">
        <v>20</v>
      </c>
      <c r="K32" s="331">
        <f>+IF(D32="","",SUMIF('EXP GEN.'!$D$3:$D$230,D32,'EXP GEN.'!$AB$3:$AB$230))</f>
        <v>19959.117956158691</v>
      </c>
      <c r="L32" s="331">
        <f>+IF(D32="","",SUMIF('EXP ESPEC.'!$D$3:$D$230,D32,'EXP ESPEC.'!$AD$3:$AD$230))</f>
        <v>20108.564525049609</v>
      </c>
      <c r="M32" s="331">
        <f t="shared" si="7"/>
        <v>40067.6824812083</v>
      </c>
      <c r="N32" s="330" t="str">
        <f>+IF(M32=0,"",IF(M32&gt;=PARAMETROS!$O$11,"CUMPLE","NO CUMPLE"))</f>
        <v>CUMPLE</v>
      </c>
      <c r="O32" s="330" t="str">
        <f t="shared" si="8"/>
        <v>CUMPLE</v>
      </c>
      <c r="P32" s="1011" t="s">
        <v>20</v>
      </c>
      <c r="Q32" s="429">
        <f>+IF(D32="","",SUMIF('EXP GEN.'!$D$3:$D$230,D32,'EXP GEN.'!$AC$3:$AC$230))</f>
        <v>19959.117956158691</v>
      </c>
      <c r="R32" s="331">
        <f>+IF(D32="","",SUMIF('EXP ESPEC.'!$D$3:$D$230,D32,'EXP ESPEC.'!$AE$3:$AE$230))</f>
        <v>20108.564525049609</v>
      </c>
      <c r="S32" s="331">
        <f t="shared" si="10"/>
        <v>40067.6824812083</v>
      </c>
      <c r="T32" s="330" t="str">
        <f>+IF(S32=0,"",IF(S32&gt;=PARAMETROS!$O$12,"CUMPLE","NO CUMPLE"))</f>
        <v>CUMPLE</v>
      </c>
      <c r="U32" s="330" t="str">
        <f t="shared" si="2"/>
        <v>CUMPLE</v>
      </c>
      <c r="V32" s="1011" t="s">
        <v>20</v>
      </c>
      <c r="W32" s="331">
        <f>+IF(D32="","",SUMIF('EXP GEN.'!$D$3:$D$230,D32,'EXP GEN.'!$AD$3:$AD$230))</f>
        <v>19959.117956158691</v>
      </c>
      <c r="X32" s="331">
        <f>+IF(D32="","",SUMIF('EXP ESPEC.'!$D$3:$D$230,D32,'EXP ESPEC.'!$AF$3:$AF$230))</f>
        <v>20108.564525049609</v>
      </c>
      <c r="Y32" s="331">
        <f t="shared" si="9"/>
        <v>40067.6824812083</v>
      </c>
      <c r="Z32" s="330" t="str">
        <f>+IF(Y32=0,"",IF(Y32&gt;=PARAMETROS!$O$13,"CUMPLE","NO CUMPLE"))</f>
        <v>CUMPLE</v>
      </c>
      <c r="AA32" s="330" t="str">
        <f t="shared" si="4"/>
        <v>CUMPLE</v>
      </c>
      <c r="AB32" s="1011" t="s">
        <v>20</v>
      </c>
    </row>
    <row r="33" spans="1:28" ht="21" customHeight="1" thickBot="1">
      <c r="A33" s="1026"/>
      <c r="B33" s="1029"/>
      <c r="C33" s="664" t="s">
        <v>385</v>
      </c>
      <c r="D33" s="653" t="s">
        <v>656</v>
      </c>
      <c r="E33" s="335">
        <v>0.49</v>
      </c>
      <c r="F33" s="335" t="s">
        <v>460</v>
      </c>
      <c r="G33" s="336" t="s">
        <v>192</v>
      </c>
      <c r="H33" s="1017"/>
      <c r="I33" s="1017"/>
      <c r="J33" s="1017"/>
      <c r="K33" s="331">
        <f>+IF(D33="","",SUMIF('EXP GEN.'!$D$3:$D$230,D33,'EXP GEN.'!$AB$3:$AB$230))</f>
        <v>1051.4088935944944</v>
      </c>
      <c r="L33" s="331">
        <f>+IF(D33="","",SUMIF('EXP ESPEC.'!$D$3:$D$230,D33,'EXP ESPEC.'!$AD$3:$AD$230))</f>
        <v>0</v>
      </c>
      <c r="M33" s="331">
        <f t="shared" si="7"/>
        <v>1051.4088935944944</v>
      </c>
      <c r="N33" s="330" t="str">
        <f>+IF(M33=0,"",IF(M33&gt;=PARAMETROS!$O$11,"CUMPLE","NO CUMPLE"))</f>
        <v>CUMPLE</v>
      </c>
      <c r="O33" s="330" t="str">
        <f t="shared" si="8"/>
        <v>CUMPLE</v>
      </c>
      <c r="P33" s="1013"/>
      <c r="Q33" s="429">
        <f>+IF(D33="","",SUMIF('EXP GEN.'!$D$3:$D$230,D33,'EXP GEN.'!$AC$3:$AC$230))</f>
        <v>1051.4088935944944</v>
      </c>
      <c r="R33" s="331">
        <f>+IF(D33="","",SUMIF('EXP ESPEC.'!$D$3:$D$230,D33,'EXP ESPEC.'!$AE$3:$AE$230))</f>
        <v>0</v>
      </c>
      <c r="S33" s="331">
        <f t="shared" ref="S33:S55" si="11">IF(OR(Q33="",R33=""),0,Q33+R33)</f>
        <v>1051.4088935944944</v>
      </c>
      <c r="T33" s="330" t="str">
        <f>+IF(S33=0,"",IF(S33&gt;=PARAMETROS!$O$12,"CUMPLE","NO CUMPLE"))</f>
        <v>CUMPLE</v>
      </c>
      <c r="U33" s="330" t="str">
        <f t="shared" si="2"/>
        <v>CUMPLE</v>
      </c>
      <c r="V33" s="1013"/>
      <c r="W33" s="331">
        <f>+IF(D33="","",SUMIF('EXP GEN.'!$D$3:$D$230,D33,'EXP GEN.'!$AD$3:$AD$230))</f>
        <v>1051.4088935944944</v>
      </c>
      <c r="X33" s="331">
        <f>+IF(D33="","",SUMIF('EXP ESPEC.'!$D$3:$D$230,D33,'EXP ESPEC.'!$AF$3:$AF$230))</f>
        <v>0</v>
      </c>
      <c r="Y33" s="331">
        <f t="shared" si="9"/>
        <v>1051.4088935944944</v>
      </c>
      <c r="Z33" s="330" t="str">
        <f>+IF(Y33=0,"",IF(Y33&gt;=PARAMETROS!$O$13,"CUMPLE","NO CUMPLE"))</f>
        <v>CUMPLE</v>
      </c>
      <c r="AA33" s="330" t="str">
        <f t="shared" si="4"/>
        <v>CUMPLE</v>
      </c>
      <c r="AB33" s="1013"/>
    </row>
    <row r="34" spans="1:28" ht="15.75" customHeight="1" thickBot="1">
      <c r="A34" s="1025" t="s">
        <v>39</v>
      </c>
      <c r="B34" s="1027" t="s">
        <v>657</v>
      </c>
      <c r="C34" s="660" t="s">
        <v>389</v>
      </c>
      <c r="D34" s="651" t="s">
        <v>658</v>
      </c>
      <c r="E34" s="329">
        <v>0.51</v>
      </c>
      <c r="F34" s="329" t="s">
        <v>460</v>
      </c>
      <c r="G34" s="330" t="s">
        <v>751</v>
      </c>
      <c r="H34" s="1016" t="s">
        <v>20</v>
      </c>
      <c r="I34" s="1016" t="s">
        <v>20</v>
      </c>
      <c r="J34" s="1016" t="s">
        <v>20</v>
      </c>
      <c r="K34" s="331">
        <f>+IF(D34="","",SUMIF('EXP GEN.'!$D$3:$D$230,D34,'EXP GEN.'!$AB$3:$AB$230))</f>
        <v>8337.0851256756268</v>
      </c>
      <c r="L34" s="331">
        <f>+IF(D34="","",SUMIF('EXP ESPEC.'!$D$3:$D$230,D34,'EXP ESPEC.'!$AD$3:$AD$230))</f>
        <v>3988.8343728239147</v>
      </c>
      <c r="M34" s="331">
        <f t="shared" si="7"/>
        <v>12325.919498499541</v>
      </c>
      <c r="N34" s="330" t="str">
        <f>+IF(M34=0,"",IF(M34&gt;=PARAMETROS!$O$11,"CUMPLE","NO CUMPLE"))</f>
        <v>CUMPLE</v>
      </c>
      <c r="O34" s="330" t="str">
        <f t="shared" si="8"/>
        <v>CUMPLE</v>
      </c>
      <c r="P34" s="1011" t="s">
        <v>20</v>
      </c>
      <c r="Q34" s="429">
        <f>+IF(D34="","",SUMIF('EXP GEN.'!$D$3:$D$230,D34,'EXP GEN.'!$AC$3:$AC$230))</f>
        <v>8337.0851256756268</v>
      </c>
      <c r="R34" s="331">
        <f>+IF(D34="","",SUMIF('EXP ESPEC.'!$D$3:$D$230,D34,'EXP ESPEC.'!$AE$3:$AE$230))</f>
        <v>3988.8343728239147</v>
      </c>
      <c r="S34" s="331">
        <f t="shared" si="11"/>
        <v>12325.919498499541</v>
      </c>
      <c r="T34" s="330" t="str">
        <f>+IF(S34=0,"",IF(S34&gt;=PARAMETROS!$O$12,"CUMPLE","NO CUMPLE"))</f>
        <v>CUMPLE</v>
      </c>
      <c r="U34" s="330" t="str">
        <f t="shared" si="2"/>
        <v>CUMPLE</v>
      </c>
      <c r="V34" s="1011" t="s">
        <v>20</v>
      </c>
      <c r="W34" s="331">
        <f>+IF(D34="","",SUMIF('EXP GEN.'!$D$3:$D$230,D34,'EXP GEN.'!$AD$3:$AD$230))</f>
        <v>8337.0851256756268</v>
      </c>
      <c r="X34" s="331">
        <f>+IF(D34="","",SUMIF('EXP ESPEC.'!$D$3:$D$230,D34,'EXP ESPEC.'!$AF$3:$AF$230))</f>
        <v>3988.8343728239147</v>
      </c>
      <c r="Y34" s="331">
        <f t="shared" si="9"/>
        <v>12325.919498499541</v>
      </c>
      <c r="Z34" s="330" t="str">
        <f>+IF(Y34=0,"",IF(Y34&gt;=PARAMETROS!$O$13,"CUMPLE","NO CUMPLE"))</f>
        <v>CUMPLE</v>
      </c>
      <c r="AA34" s="330" t="str">
        <f t="shared" si="4"/>
        <v>CUMPLE</v>
      </c>
      <c r="AB34" s="1011" t="s">
        <v>20</v>
      </c>
    </row>
    <row r="35" spans="1:28" ht="16.5" thickBot="1">
      <c r="A35" s="1026"/>
      <c r="B35" s="1029"/>
      <c r="C35" s="664" t="s">
        <v>397</v>
      </c>
      <c r="D35" s="653" t="s">
        <v>659</v>
      </c>
      <c r="E35" s="335">
        <v>0.49</v>
      </c>
      <c r="F35" s="335" t="s">
        <v>460</v>
      </c>
      <c r="G35" s="336" t="s">
        <v>192</v>
      </c>
      <c r="H35" s="1017"/>
      <c r="I35" s="1017"/>
      <c r="J35" s="1017"/>
      <c r="K35" s="331">
        <f>+IF(D35="","",SUMIF('EXP GEN.'!$D$3:$D$230,D35,'EXP GEN.'!$AB$3:$AB$230))</f>
        <v>7985.0873732315367</v>
      </c>
      <c r="L35" s="331">
        <f>+IF(D35="","",SUMIF('EXP ESPEC.'!$D$3:$D$230,D35,'EXP ESPEC.'!$AD$3:$AD$230))</f>
        <v>5441.4977003692929</v>
      </c>
      <c r="M35" s="331">
        <f t="shared" si="7"/>
        <v>13426.585073600829</v>
      </c>
      <c r="N35" s="330" t="str">
        <f>+IF(M35=0,"",IF(M35&gt;=PARAMETROS!$O$11,"CUMPLE","NO CUMPLE"))</f>
        <v>CUMPLE</v>
      </c>
      <c r="O35" s="330" t="str">
        <f t="shared" si="8"/>
        <v>CUMPLE</v>
      </c>
      <c r="P35" s="1013"/>
      <c r="Q35" s="429">
        <f>+IF(D35="","",SUMIF('EXP GEN.'!$D$3:$D$230,D35,'EXP GEN.'!$AC$3:$AC$230))</f>
        <v>7985.0873732315367</v>
      </c>
      <c r="R35" s="331">
        <f>+IF(D35="","",SUMIF('EXP ESPEC.'!$D$3:$D$230,D35,'EXP ESPEC.'!$AE$3:$AE$230))</f>
        <v>5441.4977003692929</v>
      </c>
      <c r="S35" s="331">
        <f t="shared" si="11"/>
        <v>13426.585073600829</v>
      </c>
      <c r="T35" s="330" t="str">
        <f>+IF(S35=0,"",IF(S35&gt;=PARAMETROS!$O$12,"CUMPLE","NO CUMPLE"))</f>
        <v>CUMPLE</v>
      </c>
      <c r="U35" s="330" t="str">
        <f t="shared" si="2"/>
        <v>CUMPLE</v>
      </c>
      <c r="V35" s="1013"/>
      <c r="W35" s="331">
        <f>+IF(D35="","",SUMIF('EXP GEN.'!$D$3:$D$230,D35,'EXP GEN.'!$AD$3:$AD$230))</f>
        <v>7985.0873732315367</v>
      </c>
      <c r="X35" s="331">
        <f>+IF(D35="","",SUMIF('EXP ESPEC.'!$D$3:$D$230,D35,'EXP ESPEC.'!$AF$3:$AF$230))</f>
        <v>5441.4977003692929</v>
      </c>
      <c r="Y35" s="331">
        <f t="shared" si="9"/>
        <v>13426.585073600829</v>
      </c>
      <c r="Z35" s="330" t="str">
        <f>+IF(Y35=0,"",IF(Y35&gt;=PARAMETROS!$O$13,"CUMPLE","NO CUMPLE"))</f>
        <v>CUMPLE</v>
      </c>
      <c r="AA35" s="330" t="str">
        <f t="shared" si="4"/>
        <v>CUMPLE</v>
      </c>
      <c r="AB35" s="1013"/>
    </row>
    <row r="36" spans="1:28" ht="16.5" thickBot="1">
      <c r="A36" s="1025" t="s">
        <v>40</v>
      </c>
      <c r="B36" s="1027" t="s">
        <v>660</v>
      </c>
      <c r="C36" s="660" t="s">
        <v>400</v>
      </c>
      <c r="D36" s="651" t="s">
        <v>661</v>
      </c>
      <c r="E36" s="329">
        <v>0.51</v>
      </c>
      <c r="F36" s="329" t="s">
        <v>460</v>
      </c>
      <c r="G36" s="330" t="s">
        <v>751</v>
      </c>
      <c r="H36" s="1016" t="s">
        <v>20</v>
      </c>
      <c r="I36" s="1016" t="s">
        <v>20</v>
      </c>
      <c r="J36" s="1016" t="s">
        <v>20</v>
      </c>
      <c r="K36" s="331">
        <f>+IF(D36="","",SUMIF('EXP GEN.'!$D$3:$D$230,D36,'EXP GEN.'!$AB$3:$AB$230))</f>
        <v>4042.0505265915563</v>
      </c>
      <c r="L36" s="331">
        <f>+IF(D36="","",SUMIF('EXP ESPEC.'!$D$3:$D$230,D36,'EXP ESPEC.'!$AD$3:$AD$230))</f>
        <v>4042.0505265915563</v>
      </c>
      <c r="M36" s="331">
        <f t="shared" si="7"/>
        <v>8084.1010531831125</v>
      </c>
      <c r="N36" s="330" t="str">
        <f>+IF(M36=0,"",IF(M36&gt;=PARAMETROS!$O$11,"CUMPLE","NO CUMPLE"))</f>
        <v>CUMPLE</v>
      </c>
      <c r="O36" s="330" t="str">
        <f t="shared" si="8"/>
        <v>CUMPLE</v>
      </c>
      <c r="P36" s="1011" t="s">
        <v>20</v>
      </c>
      <c r="Q36" s="429">
        <f>+IF(D36="","",SUMIF('EXP GEN.'!$D$3:$D$230,D36,'EXP GEN.'!$AC$3:$AC$230))</f>
        <v>4042.0505265915563</v>
      </c>
      <c r="R36" s="331">
        <f>+IF(D36="","",SUMIF('EXP ESPEC.'!$D$3:$D$230,D36,'EXP ESPEC.'!$AE$3:$AE$230))</f>
        <v>4042.0505265915563</v>
      </c>
      <c r="S36" s="331">
        <f t="shared" si="11"/>
        <v>8084.1010531831125</v>
      </c>
      <c r="T36" s="330" t="str">
        <f>+IF(S36=0,"",IF(S36&gt;=PARAMETROS!$O$12,"CUMPLE","NO CUMPLE"))</f>
        <v>CUMPLE</v>
      </c>
      <c r="U36" s="330" t="str">
        <f t="shared" si="2"/>
        <v>CUMPLE</v>
      </c>
      <c r="V36" s="1011" t="s">
        <v>20</v>
      </c>
      <c r="W36" s="331">
        <f>+IF(D36="","",SUMIF('EXP GEN.'!$D$3:$D$230,D36,'EXP GEN.'!$AD$3:$AD$230))</f>
        <v>4042.0505265915563</v>
      </c>
      <c r="X36" s="331">
        <f>+IF(D36="","",SUMIF('EXP ESPEC.'!$D$3:$D$230,D36,'EXP ESPEC.'!$AF$3:$AF$230))</f>
        <v>4042.0505265915563</v>
      </c>
      <c r="Y36" s="331">
        <f t="shared" si="9"/>
        <v>8084.1010531831125</v>
      </c>
      <c r="Z36" s="330" t="str">
        <f>+IF(Y36=0,"",IF(Y36&gt;=PARAMETROS!$O$13,"CUMPLE","NO CUMPLE"))</f>
        <v>CUMPLE</v>
      </c>
      <c r="AA36" s="330" t="str">
        <f t="shared" si="4"/>
        <v>CUMPLE</v>
      </c>
      <c r="AB36" s="1011" t="s">
        <v>20</v>
      </c>
    </row>
    <row r="37" spans="1:28" ht="16.5" thickBot="1">
      <c r="A37" s="1039"/>
      <c r="B37" s="1050"/>
      <c r="C37" s="661" t="s">
        <v>408</v>
      </c>
      <c r="D37" s="665" t="s">
        <v>662</v>
      </c>
      <c r="E37" s="332">
        <v>0.49</v>
      </c>
      <c r="F37" s="332" t="s">
        <v>460</v>
      </c>
      <c r="G37" s="333" t="s">
        <v>192</v>
      </c>
      <c r="H37" s="1017"/>
      <c r="I37" s="1017"/>
      <c r="J37" s="1017"/>
      <c r="K37" s="331">
        <f>+IF(D37="","",SUMIF('EXP GEN.'!$D$3:$D$230,D37,'EXP GEN.'!$AB$3:$AB$230))</f>
        <v>505.99126150365146</v>
      </c>
      <c r="L37" s="331">
        <f>+IF(D37="","",SUMIF('EXP ESPEC.'!$D$3:$D$230,D37,'EXP ESPEC.'!$AD$3:$AD$230))</f>
        <v>0</v>
      </c>
      <c r="M37" s="331">
        <f t="shared" si="7"/>
        <v>505.99126150365146</v>
      </c>
      <c r="N37" s="330" t="str">
        <f>+IF(M37=0,"",IF(M37&gt;=PARAMETROS!$O$11,"CUMPLE","NO CUMPLE"))</f>
        <v>NO CUMPLE</v>
      </c>
      <c r="O37" s="330" t="str">
        <f t="shared" si="8"/>
        <v>NO CUMPLE</v>
      </c>
      <c r="P37" s="1012"/>
      <c r="Q37" s="429">
        <f>+IF(D37="","",SUMIF('EXP GEN.'!$D$3:$D$230,D37,'EXP GEN.'!$AC$3:$AC$230))</f>
        <v>505.99126150365146</v>
      </c>
      <c r="R37" s="331">
        <f>+IF(D37="","",SUMIF('EXP ESPEC.'!$D$3:$D$230,D37,'EXP ESPEC.'!$AE$3:$AE$230))</f>
        <v>0</v>
      </c>
      <c r="S37" s="331">
        <f t="shared" si="11"/>
        <v>505.99126150365146</v>
      </c>
      <c r="T37" s="330" t="str">
        <f>+IF(S37=0,"",IF(S37&gt;=PARAMETROS!$O$12,"CUMPLE","NO CUMPLE"))</f>
        <v>NO CUMPLE</v>
      </c>
      <c r="U37" s="330" t="str">
        <f t="shared" si="2"/>
        <v>NO CUMPLE</v>
      </c>
      <c r="V37" s="1012"/>
      <c r="W37" s="331">
        <f>+IF(D37="","",SUMIF('EXP GEN.'!$D$3:$D$230,D37,'EXP GEN.'!$AD$3:$AD$230))</f>
        <v>505.99126150365146</v>
      </c>
      <c r="X37" s="331">
        <f>+IF(D37="","",SUMIF('EXP ESPEC.'!$D$3:$D$230,D37,'EXP ESPEC.'!$AF$3:$AF$230))</f>
        <v>0</v>
      </c>
      <c r="Y37" s="331">
        <f t="shared" si="9"/>
        <v>505.99126150365146</v>
      </c>
      <c r="Z37" s="330" t="str">
        <f>+IF(Y37=0,"",IF(Y37&gt;=PARAMETROS!$O$13,"CUMPLE","NO CUMPLE"))</f>
        <v>NO CUMPLE</v>
      </c>
      <c r="AA37" s="330" t="str">
        <f t="shared" si="4"/>
        <v>NO CUMPLE</v>
      </c>
      <c r="AB37" s="1012"/>
    </row>
    <row r="38" spans="1:28" ht="16.5" thickBot="1">
      <c r="A38" s="1025" t="s">
        <v>41</v>
      </c>
      <c r="B38" s="1027" t="s">
        <v>663</v>
      </c>
      <c r="C38" s="650" t="s">
        <v>412</v>
      </c>
      <c r="D38" s="651" t="s">
        <v>664</v>
      </c>
      <c r="E38" s="329">
        <v>0.51</v>
      </c>
      <c r="F38" s="329" t="s">
        <v>460</v>
      </c>
      <c r="G38" s="330" t="s">
        <v>751</v>
      </c>
      <c r="H38" s="1016" t="s">
        <v>20</v>
      </c>
      <c r="I38" s="1016" t="s">
        <v>20</v>
      </c>
      <c r="J38" s="1016" t="s">
        <v>20</v>
      </c>
      <c r="K38" s="331">
        <f>+IF(D38="","",SUMIF('EXP GEN.'!$D$3:$D$230,D38,'EXP GEN.'!$AB$3:$AB$230))</f>
        <v>40438.128146166433</v>
      </c>
      <c r="L38" s="331">
        <f>+IF(D38="","",SUMIF('EXP ESPEC.'!$D$3:$D$230,D38,'EXP ESPEC.'!$AD$3:$AD$230))</f>
        <v>63817.892155063382</v>
      </c>
      <c r="M38" s="331">
        <f t="shared" si="7"/>
        <v>104256.02030122982</v>
      </c>
      <c r="N38" s="330" t="str">
        <f>+IF(M38=0,"",IF(M38&gt;=PARAMETROS!$O$11,"CUMPLE","NO CUMPLE"))</f>
        <v>CUMPLE</v>
      </c>
      <c r="O38" s="330" t="str">
        <f t="shared" si="8"/>
        <v>CUMPLE</v>
      </c>
      <c r="P38" s="1011" t="s">
        <v>20</v>
      </c>
      <c r="Q38" s="429">
        <f>+IF(D38="","",SUMIF('EXP GEN.'!$D$3:$D$230,D38,'EXP GEN.'!$AC$3:$AC$230))</f>
        <v>40438.128146166433</v>
      </c>
      <c r="R38" s="331">
        <f>+IF(D38="","",SUMIF('EXP ESPEC.'!$D$3:$D$230,D38,'EXP ESPEC.'!$AE$3:$AE$230))</f>
        <v>63817.892155063382</v>
      </c>
      <c r="S38" s="331">
        <f t="shared" si="11"/>
        <v>104256.02030122982</v>
      </c>
      <c r="T38" s="330" t="str">
        <f>+IF(S38=0,"",IF(S38&gt;=PARAMETROS!$O$12,"CUMPLE","NO CUMPLE"))</f>
        <v>CUMPLE</v>
      </c>
      <c r="U38" s="330" t="str">
        <f t="shared" si="2"/>
        <v>CUMPLE</v>
      </c>
      <c r="V38" s="1011" t="s">
        <v>20</v>
      </c>
      <c r="W38" s="331">
        <f>+IF(D38="","",SUMIF('EXP GEN.'!$D$3:$D$230,D38,'EXP GEN.'!$AD$3:$AD$230))</f>
        <v>40438.128146166433</v>
      </c>
      <c r="X38" s="331">
        <f>+IF(D38="","",SUMIF('EXP ESPEC.'!$D$3:$D$230,D38,'EXP ESPEC.'!$AF$3:$AF$230))</f>
        <v>63817.892155063382</v>
      </c>
      <c r="Y38" s="331">
        <f t="shared" si="9"/>
        <v>104256.02030122982</v>
      </c>
      <c r="Z38" s="330" t="str">
        <f>+IF(Y38=0,"",IF(Y38&gt;=PARAMETROS!$O$13,"CUMPLE","NO CUMPLE"))</f>
        <v>CUMPLE</v>
      </c>
      <c r="AA38" s="330" t="str">
        <f t="shared" si="4"/>
        <v>CUMPLE</v>
      </c>
      <c r="AB38" s="1011" t="s">
        <v>20</v>
      </c>
    </row>
    <row r="39" spans="1:28" ht="16.5" thickBot="1">
      <c r="A39" s="1037"/>
      <c r="B39" s="1028"/>
      <c r="C39" s="661" t="s">
        <v>420</v>
      </c>
      <c r="D39" s="652" t="s">
        <v>665</v>
      </c>
      <c r="E39" s="339">
        <v>0.49</v>
      </c>
      <c r="F39" s="339" t="s">
        <v>460</v>
      </c>
      <c r="G39" s="648" t="s">
        <v>192</v>
      </c>
      <c r="H39" s="1017"/>
      <c r="I39" s="1017"/>
      <c r="J39" s="1017"/>
      <c r="K39" s="331">
        <f>+IF(D39="","",SUMIF('EXP GEN.'!$D$3:$D$230,D39,'EXP GEN.'!$AB$3:$AB$230))</f>
        <v>993.30988636363634</v>
      </c>
      <c r="L39" s="331">
        <f>+IF(D39="","",SUMIF('EXP ESPEC.'!$D$3:$D$230,D39,'EXP ESPEC.'!$AD$3:$AD$230))</f>
        <v>993.30988636363634</v>
      </c>
      <c r="M39" s="331">
        <f t="shared" si="7"/>
        <v>1986.6197727272727</v>
      </c>
      <c r="N39" s="330" t="str">
        <f>+IF(M39=0,"",IF(M39&gt;=PARAMETROS!$O$11,"CUMPLE","NO CUMPLE"))</f>
        <v>CUMPLE</v>
      </c>
      <c r="O39" s="330" t="str">
        <f t="shared" si="8"/>
        <v>CUMPLE</v>
      </c>
      <c r="P39" s="1015"/>
      <c r="Q39" s="429">
        <f>+IF(D39="","",SUMIF('EXP GEN.'!$D$3:$D$230,D39,'EXP GEN.'!$AC$3:$AC$230))</f>
        <v>993.30988636363634</v>
      </c>
      <c r="R39" s="331">
        <f>+IF(D39="","",SUMIF('EXP ESPEC.'!$D$3:$D$230,D39,'EXP ESPEC.'!$AE$3:$AE$230))</f>
        <v>993.30988636363634</v>
      </c>
      <c r="S39" s="331">
        <f t="shared" si="11"/>
        <v>1986.6197727272727</v>
      </c>
      <c r="T39" s="330" t="str">
        <f>+IF(S39=0,"",IF(S39&gt;=PARAMETROS!$O$12,"CUMPLE","NO CUMPLE"))</f>
        <v>CUMPLE</v>
      </c>
      <c r="U39" s="330" t="str">
        <f t="shared" si="2"/>
        <v>CUMPLE</v>
      </c>
      <c r="V39" s="1015"/>
      <c r="W39" s="331">
        <f>+IF(D39="","",SUMIF('EXP GEN.'!$D$3:$D$230,D39,'EXP GEN.'!$AD$3:$AD$230))</f>
        <v>993.30988636363634</v>
      </c>
      <c r="X39" s="331">
        <f>+IF(D39="","",SUMIF('EXP ESPEC.'!$D$3:$D$230,D39,'EXP ESPEC.'!$AF$3:$AF$230))</f>
        <v>993.30988636363634</v>
      </c>
      <c r="Y39" s="331">
        <f t="shared" si="9"/>
        <v>1986.6197727272727</v>
      </c>
      <c r="Z39" s="330" t="str">
        <f>+IF(Y39=0,"",IF(Y39&gt;=PARAMETROS!$O$13,"CUMPLE","NO CUMPLE"))</f>
        <v>CUMPLE</v>
      </c>
      <c r="AA39" s="330" t="str">
        <f t="shared" si="4"/>
        <v>CUMPLE</v>
      </c>
      <c r="AB39" s="1015"/>
    </row>
    <row r="40" spans="1:28" ht="19.5" customHeight="1" thickBot="1">
      <c r="A40" s="1025" t="s">
        <v>42</v>
      </c>
      <c r="B40" s="1027" t="s">
        <v>666</v>
      </c>
      <c r="C40" s="660" t="s">
        <v>423</v>
      </c>
      <c r="D40" s="651" t="s">
        <v>667</v>
      </c>
      <c r="E40" s="329">
        <v>0.51</v>
      </c>
      <c r="F40" s="329" t="s">
        <v>460</v>
      </c>
      <c r="G40" s="330" t="s">
        <v>192</v>
      </c>
      <c r="H40" s="1016" t="s">
        <v>20</v>
      </c>
      <c r="I40" s="1016" t="s">
        <v>20</v>
      </c>
      <c r="J40" s="1016" t="s">
        <v>20</v>
      </c>
      <c r="K40" s="331">
        <f>+IF(D40="","",SUMIF('EXP GEN.'!$D$3:$D$230,D40,'EXP GEN.'!$AB$3:$AB$230))</f>
        <v>11200.97929424944</v>
      </c>
      <c r="L40" s="331">
        <f>+IF(D40="","",SUMIF('EXP ESPEC.'!$D$3:$D$230,D40,'EXP ESPEC.'!$AD$3:$AD$230))</f>
        <v>11200.97929424944</v>
      </c>
      <c r="M40" s="331">
        <f t="shared" si="7"/>
        <v>22401.958588498881</v>
      </c>
      <c r="N40" s="330" t="str">
        <f>+IF(M40=0,"",IF(M40&gt;=PARAMETROS!$O$11,"CUMPLE","NO CUMPLE"))</f>
        <v>CUMPLE</v>
      </c>
      <c r="O40" s="330" t="str">
        <f t="shared" si="8"/>
        <v>CUMPLE</v>
      </c>
      <c r="P40" s="1011" t="s">
        <v>20</v>
      </c>
      <c r="Q40" s="429">
        <f>+IF(D40="","",SUMIF('EXP GEN.'!$D$3:$D$230,D40,'EXP GEN.'!$AC$3:$AC$230))</f>
        <v>11200.97929424944</v>
      </c>
      <c r="R40" s="331">
        <f>+IF(D40="","",SUMIF('EXP ESPEC.'!$D$3:$D$230,D40,'EXP ESPEC.'!$AE$3:$AE$230))</f>
        <v>11200.97929424944</v>
      </c>
      <c r="S40" s="331">
        <f t="shared" si="11"/>
        <v>22401.958588498881</v>
      </c>
      <c r="T40" s="330" t="str">
        <f>+IF(S40=0,"",IF(S40&gt;=PARAMETROS!$O$12,"CUMPLE","NO CUMPLE"))</f>
        <v>CUMPLE</v>
      </c>
      <c r="U40" s="330" t="str">
        <f t="shared" si="2"/>
        <v>CUMPLE</v>
      </c>
      <c r="V40" s="1011" t="s">
        <v>20</v>
      </c>
      <c r="W40" s="331">
        <f>+IF(D40="","",SUMIF('EXP GEN.'!$D$3:$D$230,D40,'EXP GEN.'!$AD$3:$AD$230))</f>
        <v>11200.97929424944</v>
      </c>
      <c r="X40" s="331">
        <f>+IF(D40="","",SUMIF('EXP ESPEC.'!$D$3:$D$230,D40,'EXP ESPEC.'!$AF$3:$AF$230))</f>
        <v>11200.97929424944</v>
      </c>
      <c r="Y40" s="331">
        <f t="shared" si="9"/>
        <v>22401.958588498881</v>
      </c>
      <c r="Z40" s="330" t="str">
        <f>+IF(Y40=0,"",IF(Y40&gt;=PARAMETROS!$O$13,"CUMPLE","NO CUMPLE"))</f>
        <v>CUMPLE</v>
      </c>
      <c r="AA40" s="330" t="str">
        <f t="shared" si="4"/>
        <v>CUMPLE</v>
      </c>
      <c r="AB40" s="1011" t="s">
        <v>20</v>
      </c>
    </row>
    <row r="41" spans="1:28" ht="19.5" customHeight="1" thickBot="1">
      <c r="A41" s="1030"/>
      <c r="B41" s="1028"/>
      <c r="C41" s="662" t="s">
        <v>425</v>
      </c>
      <c r="D41" s="652" t="s">
        <v>668</v>
      </c>
      <c r="E41" s="339">
        <v>0.24</v>
      </c>
      <c r="F41" s="339" t="s">
        <v>460</v>
      </c>
      <c r="G41" s="648" t="s">
        <v>751</v>
      </c>
      <c r="H41" s="1020"/>
      <c r="I41" s="1020"/>
      <c r="J41" s="1020"/>
      <c r="K41" s="331">
        <f>+IF(D41="","",SUMIF('EXP GEN.'!$D$3:$D$230,D41,'EXP GEN.'!$AB$3:$AB$230))</f>
        <v>2618.3191099557694</v>
      </c>
      <c r="L41" s="331">
        <f>+IF(D41="","",SUMIF('EXP ESPEC.'!$D$3:$D$230,D41,'EXP ESPEC.'!$AD$3:$AD$230))</f>
        <v>2618.3191099557694</v>
      </c>
      <c r="M41" s="331">
        <f t="shared" si="7"/>
        <v>5236.6382199115387</v>
      </c>
      <c r="N41" s="330" t="str">
        <f>+IF(M41=0,"",IF(M41&gt;=PARAMETROS!$O$11,"CUMPLE","NO CUMPLE"))</f>
        <v>CUMPLE</v>
      </c>
      <c r="O41" s="330" t="str">
        <f t="shared" si="8"/>
        <v>CUMPLE</v>
      </c>
      <c r="P41" s="1014"/>
      <c r="Q41" s="429">
        <f>+IF(D41="","",SUMIF('EXP GEN.'!$D$3:$D$230,D41,'EXP GEN.'!$AC$3:$AC$230))</f>
        <v>2618.3191099557694</v>
      </c>
      <c r="R41" s="331">
        <f>+IF(D41="","",SUMIF('EXP ESPEC.'!$D$3:$D$230,D41,'EXP ESPEC.'!$AE$3:$AE$230))</f>
        <v>2618.3191099557694</v>
      </c>
      <c r="S41" s="331">
        <f t="shared" si="11"/>
        <v>5236.6382199115387</v>
      </c>
      <c r="T41" s="330" t="str">
        <f>+IF(S41=0,"",IF(S41&gt;=PARAMETROS!$O$12,"CUMPLE","NO CUMPLE"))</f>
        <v>CUMPLE</v>
      </c>
      <c r="U41" s="330" t="str">
        <f t="shared" si="2"/>
        <v>CUMPLE</v>
      </c>
      <c r="V41" s="1014"/>
      <c r="W41" s="331">
        <f>+IF(D41="","",SUMIF('EXP GEN.'!$D$3:$D$230,D41,'EXP GEN.'!$AD$3:$AD$230))</f>
        <v>2618.3191099557694</v>
      </c>
      <c r="X41" s="331">
        <f>+IF(D41="","",SUMIF('EXP ESPEC.'!$D$3:$D$230,D41,'EXP ESPEC.'!$AF$3:$AF$230))</f>
        <v>2618.3191099557694</v>
      </c>
      <c r="Y41" s="331">
        <f t="shared" si="9"/>
        <v>5236.6382199115387</v>
      </c>
      <c r="Z41" s="330" t="str">
        <f>+IF(Y41=0,"",IF(Y41&gt;=PARAMETROS!$O$13,"CUMPLE","NO CUMPLE"))</f>
        <v>CUMPLE</v>
      </c>
      <c r="AA41" s="330" t="str">
        <f t="shared" si="4"/>
        <v>CUMPLE</v>
      </c>
      <c r="AB41" s="1014"/>
    </row>
    <row r="42" spans="1:28" ht="19.5" customHeight="1" thickBot="1">
      <c r="A42" s="1037"/>
      <c r="B42" s="1029"/>
      <c r="C42" s="664" t="s">
        <v>429</v>
      </c>
      <c r="D42" s="653" t="s">
        <v>669</v>
      </c>
      <c r="E42" s="335">
        <v>0.25</v>
      </c>
      <c r="F42" s="335" t="s">
        <v>460</v>
      </c>
      <c r="G42" s="336" t="s">
        <v>751</v>
      </c>
      <c r="H42" s="1017"/>
      <c r="I42" s="1017"/>
      <c r="J42" s="1017"/>
      <c r="K42" s="331">
        <f>+IF(D42="","",SUMIF('EXP GEN.'!$D$3:$D$230,D42,'EXP GEN.'!$AB$3:$AB$230))</f>
        <v>8168.3932777251493</v>
      </c>
      <c r="L42" s="331">
        <f>+IF(D42="","",SUMIF('EXP ESPEC.'!$D$3:$D$230,D42,'EXP ESPEC.'!$AD$3:$AD$230))</f>
        <v>8168.3932777251493</v>
      </c>
      <c r="M42" s="331">
        <f t="shared" si="7"/>
        <v>16336.786555450299</v>
      </c>
      <c r="N42" s="330" t="str">
        <f>+IF(M42=0,"",IF(M42&gt;=PARAMETROS!$O$11,"CUMPLE","NO CUMPLE"))</f>
        <v>CUMPLE</v>
      </c>
      <c r="O42" s="330" t="str">
        <f t="shared" si="8"/>
        <v>CUMPLE</v>
      </c>
      <c r="P42" s="1015"/>
      <c r="Q42" s="429">
        <f>+IF(D42="","",SUMIF('EXP GEN.'!$D$3:$D$230,D42,'EXP GEN.'!$AC$3:$AC$230))</f>
        <v>8168.3932777251493</v>
      </c>
      <c r="R42" s="331">
        <f>+IF(D42="","",SUMIF('EXP ESPEC.'!$D$3:$D$230,D42,'EXP ESPEC.'!$AE$3:$AE$230))</f>
        <v>8168.3932777251493</v>
      </c>
      <c r="S42" s="331">
        <f t="shared" si="11"/>
        <v>16336.786555450299</v>
      </c>
      <c r="T42" s="330" t="str">
        <f>+IF(S42=0,"",IF(S42&gt;=PARAMETROS!$O$12,"CUMPLE","NO CUMPLE"))</f>
        <v>CUMPLE</v>
      </c>
      <c r="U42" s="330" t="str">
        <f t="shared" si="2"/>
        <v>CUMPLE</v>
      </c>
      <c r="V42" s="1015"/>
      <c r="W42" s="331">
        <f>+IF(D42="","",SUMIF('EXP GEN.'!$D$3:$D$230,D42,'EXP GEN.'!$AD$3:$AD$230))</f>
        <v>8168.3932777251493</v>
      </c>
      <c r="X42" s="331">
        <f>+IF(D42="","",SUMIF('EXP ESPEC.'!$D$3:$D$230,D42,'EXP ESPEC.'!$AF$3:$AF$230))</f>
        <v>8168.3932777251493</v>
      </c>
      <c r="Y42" s="331">
        <f t="shared" si="9"/>
        <v>16336.786555450299</v>
      </c>
      <c r="Z42" s="330" t="str">
        <f>+IF(Y42=0,"",IF(Y42&gt;=PARAMETROS!$O$13,"CUMPLE","NO CUMPLE"))</f>
        <v>CUMPLE</v>
      </c>
      <c r="AA42" s="330" t="str">
        <f t="shared" si="4"/>
        <v>CUMPLE</v>
      </c>
      <c r="AB42" s="1015"/>
    </row>
    <row r="43" spans="1:28" ht="16.5" thickBot="1">
      <c r="A43" s="801" t="s">
        <v>43</v>
      </c>
      <c r="B43" s="651" t="s">
        <v>670</v>
      </c>
      <c r="C43" s="660" t="s">
        <v>436</v>
      </c>
      <c r="D43" s="651" t="s">
        <v>670</v>
      </c>
      <c r="E43" s="329">
        <v>1</v>
      </c>
      <c r="F43" s="329" t="s">
        <v>460</v>
      </c>
      <c r="G43" s="330" t="s">
        <v>751</v>
      </c>
      <c r="H43" s="330" t="s">
        <v>20</v>
      </c>
      <c r="I43" s="330" t="s">
        <v>20</v>
      </c>
      <c r="J43" s="330" t="s">
        <v>20</v>
      </c>
      <c r="K43" s="331">
        <f>+IF(D43="","",SUMIF('EXP GEN.'!$D$3:$D$230,D43,'EXP GEN.'!$AB$3:$AB$230))</f>
        <v>24365.747241016965</v>
      </c>
      <c r="L43" s="331">
        <f>+IF(D43="","",SUMIF('EXP ESPEC.'!$D$3:$D$230,D43,'EXP ESPEC.'!$AD$3:$AD$230))</f>
        <v>11509.166557931687</v>
      </c>
      <c r="M43" s="331">
        <f t="shared" si="7"/>
        <v>35874.913798948648</v>
      </c>
      <c r="N43" s="330" t="str">
        <f>+IF(M43=0,"",IF(M43&gt;=PARAMETROS!$O$11,"CUMPLE","NO CUMPLE"))</f>
        <v>CUMPLE</v>
      </c>
      <c r="O43" s="330" t="str">
        <f t="shared" si="8"/>
        <v>CUMPLE</v>
      </c>
      <c r="P43" s="656" t="s">
        <v>20</v>
      </c>
      <c r="Q43" s="429">
        <f>+IF(D43="","",SUMIF('EXP GEN.'!$D$3:$D$230,D43,'EXP GEN.'!$AC$3:$AC$230))</f>
        <v>24365.747241016965</v>
      </c>
      <c r="R43" s="331">
        <f>+IF(D43="","",SUMIF('EXP ESPEC.'!$D$3:$D$230,D43,'EXP ESPEC.'!$AE$3:$AE$230))</f>
        <v>11509.166557931687</v>
      </c>
      <c r="S43" s="331">
        <f t="shared" si="11"/>
        <v>35874.913798948648</v>
      </c>
      <c r="T43" s="330" t="str">
        <f>+IF(S43=0,"",IF(S43&gt;=PARAMETROS!$O$12,"CUMPLE","NO CUMPLE"))</f>
        <v>CUMPLE</v>
      </c>
      <c r="U43" s="330" t="str">
        <f t="shared" si="2"/>
        <v>CUMPLE</v>
      </c>
      <c r="V43" s="656" t="s">
        <v>20</v>
      </c>
      <c r="W43" s="331">
        <f>+IF(D43="","",SUMIF('EXP GEN.'!$D$3:$D$230,D43,'EXP GEN.'!$AD$3:$AD$230))</f>
        <v>24365.747241016965</v>
      </c>
      <c r="X43" s="331">
        <f>+IF(D43="","",SUMIF('EXP ESPEC.'!$D$3:$D$230,D43,'EXP ESPEC.'!$AF$3:$AF$230))</f>
        <v>11509.166557931687</v>
      </c>
      <c r="Y43" s="331">
        <f t="shared" si="9"/>
        <v>35874.913798948648</v>
      </c>
      <c r="Z43" s="330" t="str">
        <f>+IF(Y43=0,"",IF(Y43&gt;=PARAMETROS!$O$13,"CUMPLE","NO CUMPLE"))</f>
        <v>CUMPLE</v>
      </c>
      <c r="AA43" s="330" t="str">
        <f t="shared" si="4"/>
        <v>CUMPLE</v>
      </c>
      <c r="AB43" s="656" t="s">
        <v>20</v>
      </c>
    </row>
    <row r="44" spans="1:28" ht="16.5" thickBot="1">
      <c r="A44" s="801" t="s">
        <v>44</v>
      </c>
      <c r="B44" s="651" t="s">
        <v>671</v>
      </c>
      <c r="C44" s="660" t="s">
        <v>446</v>
      </c>
      <c r="D44" s="651" t="s">
        <v>671</v>
      </c>
      <c r="E44" s="329">
        <v>1</v>
      </c>
      <c r="F44" s="329" t="s">
        <v>460</v>
      </c>
      <c r="G44" s="330" t="s">
        <v>751</v>
      </c>
      <c r="H44" s="330" t="s">
        <v>20</v>
      </c>
      <c r="I44" s="330" t="s">
        <v>20</v>
      </c>
      <c r="J44" s="330" t="s">
        <v>20</v>
      </c>
      <c r="K44" s="331">
        <f>+IF(D44="","",SUMIF('EXP GEN.'!$D$3:$D$230,D44,'EXP GEN.'!$AB$3:$AB$230))</f>
        <v>13581.266884895638</v>
      </c>
      <c r="L44" s="331">
        <f>+IF(D44="","",SUMIF('EXP ESPEC.'!$D$3:$D$230,D44,'EXP ESPEC.'!$AD$3:$AD$230))</f>
        <v>13581.266884895638</v>
      </c>
      <c r="M44" s="331">
        <f t="shared" si="7"/>
        <v>27162.533769791276</v>
      </c>
      <c r="N44" s="330" t="str">
        <f>+IF(M44=0,"",IF(M44&gt;=PARAMETROS!$O$11,"CUMPLE","NO CUMPLE"))</f>
        <v>CUMPLE</v>
      </c>
      <c r="O44" s="330" t="str">
        <f t="shared" si="8"/>
        <v>CUMPLE</v>
      </c>
      <c r="P44" s="656" t="s">
        <v>20</v>
      </c>
      <c r="Q44" s="429">
        <f>+IF(D44="","",SUMIF('EXP GEN.'!$D$3:$D$230,D44,'EXP GEN.'!$AC$3:$AC$230))</f>
        <v>13581.266884895638</v>
      </c>
      <c r="R44" s="331">
        <f>+IF(D44="","",SUMIF('EXP ESPEC.'!$D$3:$D$230,D44,'EXP ESPEC.'!$AE$3:$AE$230))</f>
        <v>13581.266884895638</v>
      </c>
      <c r="S44" s="331">
        <f t="shared" si="11"/>
        <v>27162.533769791276</v>
      </c>
      <c r="T44" s="330" t="str">
        <f>+IF(S44=0,"",IF(S44&gt;=PARAMETROS!$O$12,"CUMPLE","NO CUMPLE"))</f>
        <v>CUMPLE</v>
      </c>
      <c r="U44" s="330" t="str">
        <f t="shared" si="2"/>
        <v>CUMPLE</v>
      </c>
      <c r="V44" s="656" t="s">
        <v>20</v>
      </c>
      <c r="W44" s="331">
        <f>+IF(D44="","",SUMIF('EXP GEN.'!$D$3:$D$230,D44,'EXP GEN.'!$AD$3:$AD$230))</f>
        <v>13581.266884895638</v>
      </c>
      <c r="X44" s="331">
        <f>+IF(D44="","",SUMIF('EXP ESPEC.'!$D$3:$D$230,D44,'EXP ESPEC.'!$AF$3:$AF$230))</f>
        <v>13581.266884895638</v>
      </c>
      <c r="Y44" s="331">
        <f t="shared" si="9"/>
        <v>27162.533769791276</v>
      </c>
      <c r="Z44" s="330" t="str">
        <f>+IF(Y44=0,"",IF(Y44&gt;=PARAMETROS!$O$13,"CUMPLE","NO CUMPLE"))</f>
        <v>CUMPLE</v>
      </c>
      <c r="AA44" s="330" t="str">
        <f t="shared" si="4"/>
        <v>CUMPLE</v>
      </c>
      <c r="AB44" s="656" t="s">
        <v>20</v>
      </c>
    </row>
    <row r="45" spans="1:28" ht="19.5" customHeight="1" thickBot="1">
      <c r="A45" s="1025" t="s">
        <v>45</v>
      </c>
      <c r="B45" s="1027" t="s">
        <v>672</v>
      </c>
      <c r="C45" s="650" t="s">
        <v>673</v>
      </c>
      <c r="D45" s="651" t="s">
        <v>674</v>
      </c>
      <c r="E45" s="329">
        <v>0.51</v>
      </c>
      <c r="F45" s="329" t="s">
        <v>460</v>
      </c>
      <c r="G45" s="330" t="s">
        <v>751</v>
      </c>
      <c r="H45" s="1016" t="s">
        <v>20</v>
      </c>
      <c r="I45" s="1016" t="s">
        <v>20</v>
      </c>
      <c r="J45" s="1016" t="s">
        <v>20</v>
      </c>
      <c r="K45" s="331">
        <f>+IF(D45="","",SUMIF('EXP GEN.'!$D$3:$D$230,D45,'EXP GEN.'!$AB$3:$AB$230))</f>
        <v>0</v>
      </c>
      <c r="L45" s="331">
        <f>+IF(D45="","",SUMIF('EXP ESPEC.'!$D$3:$D$230,D45,'EXP ESPEC.'!$AD$3:$AD$230))</f>
        <v>0</v>
      </c>
      <c r="M45" s="331">
        <f t="shared" si="7"/>
        <v>0</v>
      </c>
      <c r="N45" s="330" t="str">
        <f>+IF(M45=0,"",IF(M45&gt;=PARAMETROS!$O$11,"CUMPLE","NO CUMPLE"))</f>
        <v/>
      </c>
      <c r="O45" s="330" t="str">
        <f t="shared" si="8"/>
        <v>NO CUMPLE</v>
      </c>
      <c r="P45" s="1011" t="s">
        <v>20</v>
      </c>
      <c r="Q45" s="429">
        <f>+IF(D45="","",SUMIF('EXP GEN.'!$D$3:$D$230,D45,'EXP GEN.'!$AC$3:$AC$230))</f>
        <v>0</v>
      </c>
      <c r="R45" s="331">
        <f>+IF(D45="","",SUMIF('EXP ESPEC.'!$D$3:$D$230,D45,'EXP ESPEC.'!$AE$3:$AE$230))</f>
        <v>0</v>
      </c>
      <c r="S45" s="331">
        <f t="shared" si="11"/>
        <v>0</v>
      </c>
      <c r="T45" s="330" t="str">
        <f>+IF(S45=0,"",IF(S45&gt;=PARAMETROS!$O$12,"CUMPLE","NO CUMPLE"))</f>
        <v/>
      </c>
      <c r="U45" s="330" t="str">
        <f t="shared" si="2"/>
        <v>NO CUMPLE</v>
      </c>
      <c r="V45" s="1011" t="s">
        <v>20</v>
      </c>
      <c r="W45" s="331">
        <f>+IF(D45="","",SUMIF('EXP GEN.'!$D$3:$D$230,D45,'EXP GEN.'!$AD$3:$AD$230))</f>
        <v>0</v>
      </c>
      <c r="X45" s="331">
        <f>+IF(D45="","",SUMIF('EXP ESPEC.'!$D$3:$D$230,D45,'EXP ESPEC.'!$AF$3:$AF$230))</f>
        <v>0</v>
      </c>
      <c r="Y45" s="331">
        <f t="shared" si="9"/>
        <v>0</v>
      </c>
      <c r="Z45" s="330" t="str">
        <f>+IF(Y45=0,"",IF(Y45&gt;=PARAMETROS!$O$13,"CUMPLE","NO CUMPLE"))</f>
        <v/>
      </c>
      <c r="AA45" s="330" t="str">
        <f t="shared" si="4"/>
        <v>NO CUMPLE</v>
      </c>
      <c r="AB45" s="1011" t="s">
        <v>20</v>
      </c>
    </row>
    <row r="46" spans="1:28" ht="19.5" customHeight="1" thickBot="1">
      <c r="A46" s="1030" t="s">
        <v>45</v>
      </c>
      <c r="B46" s="1028"/>
      <c r="C46" s="661" t="s">
        <v>675</v>
      </c>
      <c r="D46" s="652" t="s">
        <v>676</v>
      </c>
      <c r="E46" s="339">
        <v>0.25</v>
      </c>
      <c r="F46" s="339" t="s">
        <v>460</v>
      </c>
      <c r="G46" s="736" t="s">
        <v>192</v>
      </c>
      <c r="H46" s="1020"/>
      <c r="I46" s="1020"/>
      <c r="J46" s="1020"/>
      <c r="K46" s="331">
        <f>+IF(D46="","",SUMIF('EXP GEN.'!$D$3:$D$230,D46,'EXP GEN.'!$AB$3:$AB$230))</f>
        <v>9467.4940933789494</v>
      </c>
      <c r="L46" s="331">
        <f>+IF(D46="","",SUMIF('EXP ESPEC.'!$D$3:$D$230,D46,'EXP ESPEC.'!$AD$3:$AD$230))</f>
        <v>10548.189364875492</v>
      </c>
      <c r="M46" s="331">
        <f t="shared" si="7"/>
        <v>20015.68345825444</v>
      </c>
      <c r="N46" s="330" t="str">
        <f>+IF(M46=0,"",IF(M46&gt;=PARAMETROS!$O$11,"CUMPLE","NO CUMPLE"))</f>
        <v>CUMPLE</v>
      </c>
      <c r="O46" s="330" t="str">
        <f t="shared" si="8"/>
        <v>CUMPLE</v>
      </c>
      <c r="P46" s="1014"/>
      <c r="Q46" s="429">
        <f>+IF(D46="","",SUMIF('EXP GEN.'!$D$3:$D$230,D46,'EXP GEN.'!$AC$3:$AC$230))</f>
        <v>9467.4940933789494</v>
      </c>
      <c r="R46" s="331">
        <f>+IF(D46="","",SUMIF('EXP ESPEC.'!$D$3:$D$230,D46,'EXP ESPEC.'!$AE$3:$AE$230))</f>
        <v>10548.189364875492</v>
      </c>
      <c r="S46" s="331">
        <f t="shared" si="11"/>
        <v>20015.68345825444</v>
      </c>
      <c r="T46" s="330" t="str">
        <f>+IF(S46=0,"",IF(S46&gt;=PARAMETROS!$O$12,"CUMPLE","NO CUMPLE"))</f>
        <v>CUMPLE</v>
      </c>
      <c r="U46" s="330" t="str">
        <f t="shared" si="2"/>
        <v>CUMPLE</v>
      </c>
      <c r="V46" s="1014"/>
      <c r="W46" s="331">
        <f>+IF(D46="","",SUMIF('EXP GEN.'!$D$3:$D$230,D46,'EXP GEN.'!$AD$3:$AD$230))</f>
        <v>9467.4940933789494</v>
      </c>
      <c r="X46" s="331">
        <f>+IF(D46="","",SUMIF('EXP ESPEC.'!$D$3:$D$230,D46,'EXP ESPEC.'!$AF$3:$AF$230))</f>
        <v>10548.189364875492</v>
      </c>
      <c r="Y46" s="331">
        <f t="shared" si="9"/>
        <v>20015.68345825444</v>
      </c>
      <c r="Z46" s="330" t="str">
        <f>+IF(Y46=0,"",IF(Y46&gt;=PARAMETROS!$O$13,"CUMPLE","NO CUMPLE"))</f>
        <v>CUMPLE</v>
      </c>
      <c r="AA46" s="330" t="str">
        <f t="shared" si="4"/>
        <v>CUMPLE</v>
      </c>
      <c r="AB46" s="1014"/>
    </row>
    <row r="47" spans="1:28" ht="19.5" customHeight="1" thickBot="1">
      <c r="A47" s="1037"/>
      <c r="B47" s="1038"/>
      <c r="C47" s="661" t="s">
        <v>677</v>
      </c>
      <c r="D47" s="659" t="s">
        <v>678</v>
      </c>
      <c r="E47" s="340">
        <v>0.24</v>
      </c>
      <c r="F47" s="340" t="s">
        <v>460</v>
      </c>
      <c r="G47" s="341" t="s">
        <v>192</v>
      </c>
      <c r="H47" s="1017"/>
      <c r="I47" s="1017"/>
      <c r="J47" s="1017"/>
      <c r="K47" s="331">
        <f>+IF(D47="","",SUMIF('EXP GEN.'!$D$3:$D$230,D47,'EXP GEN.'!$AB$3:$AB$230))</f>
        <v>49546.260834286921</v>
      </c>
      <c r="L47" s="331">
        <f>+IF(D47="","",SUMIF('EXP ESPEC.'!$D$3:$D$230,D47,'EXP ESPEC.'!$AD$3:$AD$230))</f>
        <v>49546.260834286921</v>
      </c>
      <c r="M47" s="331">
        <f t="shared" si="7"/>
        <v>99092.521668573841</v>
      </c>
      <c r="N47" s="330" t="str">
        <f>+IF(M47=0,"",IF(M47&gt;=PARAMETROS!$O$11,"CUMPLE","NO CUMPLE"))</f>
        <v>CUMPLE</v>
      </c>
      <c r="O47" s="330" t="str">
        <f t="shared" si="8"/>
        <v>CUMPLE</v>
      </c>
      <c r="P47" s="1015"/>
      <c r="Q47" s="429">
        <f>+IF(D47="","",SUMIF('EXP GEN.'!$D$3:$D$230,D47,'EXP GEN.'!$AC$3:$AC$230))</f>
        <v>49546.260834286921</v>
      </c>
      <c r="R47" s="331">
        <f>+IF(D47="","",SUMIF('EXP ESPEC.'!$D$3:$D$230,D47,'EXP ESPEC.'!$AE$3:$AE$230))</f>
        <v>49546.260834286921</v>
      </c>
      <c r="S47" s="331">
        <f t="shared" si="11"/>
        <v>99092.521668573841</v>
      </c>
      <c r="T47" s="330" t="str">
        <f>+IF(S47=0,"",IF(S47&gt;=PARAMETROS!$O$12,"CUMPLE","NO CUMPLE"))</f>
        <v>CUMPLE</v>
      </c>
      <c r="U47" s="330" t="str">
        <f t="shared" si="2"/>
        <v>CUMPLE</v>
      </c>
      <c r="V47" s="1015"/>
      <c r="W47" s="331">
        <f>+IF(D47="","",SUMIF('EXP GEN.'!$D$3:$D$230,D47,'EXP GEN.'!$AD$3:$AD$230))</f>
        <v>49546.260834286921</v>
      </c>
      <c r="X47" s="331">
        <f>+IF(D47="","",SUMIF('EXP ESPEC.'!$D$3:$D$230,D47,'EXP ESPEC.'!$AF$3:$AF$230))</f>
        <v>49546.260834286921</v>
      </c>
      <c r="Y47" s="331">
        <f t="shared" si="9"/>
        <v>99092.521668573841</v>
      </c>
      <c r="Z47" s="330" t="str">
        <f>+IF(Y47=0,"",IF(Y47&gt;=PARAMETROS!$O$13,"CUMPLE","NO CUMPLE"))</f>
        <v>CUMPLE</v>
      </c>
      <c r="AA47" s="330" t="str">
        <f t="shared" si="4"/>
        <v>CUMPLE</v>
      </c>
      <c r="AB47" s="1015"/>
    </row>
    <row r="48" spans="1:28" ht="23.25" customHeight="1" thickBot="1">
      <c r="A48" s="801" t="s">
        <v>46</v>
      </c>
      <c r="B48" s="651" t="s">
        <v>679</v>
      </c>
      <c r="C48" s="660" t="s">
        <v>680</v>
      </c>
      <c r="D48" s="651" t="s">
        <v>679</v>
      </c>
      <c r="E48" s="329">
        <v>1</v>
      </c>
      <c r="F48" s="329" t="s">
        <v>460</v>
      </c>
      <c r="G48" s="330" t="s">
        <v>751</v>
      </c>
      <c r="H48" s="330" t="s">
        <v>20</v>
      </c>
      <c r="I48" s="330" t="s">
        <v>20</v>
      </c>
      <c r="J48" s="330" t="s">
        <v>20</v>
      </c>
      <c r="K48" s="331">
        <f>+IF(D48="","",SUMIF('EXP GEN.'!$D$3:$D$230,D48,'EXP GEN.'!$AB$3:$AB$230))</f>
        <v>21211.041617367548</v>
      </c>
      <c r="L48" s="331">
        <f>+IF(D48="","",SUMIF('EXP ESPEC.'!$D$3:$D$230,D48,'EXP ESPEC.'!$AD$3:$AD$230))</f>
        <v>21626.735691710033</v>
      </c>
      <c r="M48" s="331">
        <f t="shared" si="7"/>
        <v>42837.777309077581</v>
      </c>
      <c r="N48" s="330" t="str">
        <f>+IF(M48=0,"",IF(M48&gt;=PARAMETROS!$O$11,"CUMPLE","NO CUMPLE"))</f>
        <v>CUMPLE</v>
      </c>
      <c r="O48" s="330" t="str">
        <f t="shared" si="8"/>
        <v>CUMPLE</v>
      </c>
      <c r="P48" s="656" t="s">
        <v>20</v>
      </c>
      <c r="Q48" s="429">
        <f>+IF(D48="","",SUMIF('EXP GEN.'!$D$3:$D$230,D48,'EXP GEN.'!$AC$3:$AC$230))</f>
        <v>21211.041617367548</v>
      </c>
      <c r="R48" s="331">
        <f>+IF(D48="","",SUMIF('EXP ESPEC.'!$D$3:$D$230,D48,'EXP ESPEC.'!$AE$3:$AE$230))</f>
        <v>21626.735691710033</v>
      </c>
      <c r="S48" s="331">
        <f t="shared" si="11"/>
        <v>42837.777309077581</v>
      </c>
      <c r="T48" s="330" t="str">
        <f>+IF(S48=0,"",IF(S48&gt;=PARAMETROS!$O$12,"CUMPLE","NO CUMPLE"))</f>
        <v>CUMPLE</v>
      </c>
      <c r="U48" s="330" t="str">
        <f t="shared" si="2"/>
        <v>CUMPLE</v>
      </c>
      <c r="V48" s="656" t="s">
        <v>20</v>
      </c>
      <c r="W48" s="331">
        <f>+IF(D48="","",SUMIF('EXP GEN.'!$D$3:$D$230,D48,'EXP GEN.'!$AD$3:$AD$230))</f>
        <v>21211.041617367548</v>
      </c>
      <c r="X48" s="331">
        <f>+IF(D48="","",SUMIF('EXP ESPEC.'!$D$3:$D$230,D48,'EXP ESPEC.'!$AF$3:$AF$230))</f>
        <v>21626.735691710033</v>
      </c>
      <c r="Y48" s="331">
        <f t="shared" si="9"/>
        <v>42837.777309077581</v>
      </c>
      <c r="Z48" s="330" t="str">
        <f>+IF(Y48=0,"",IF(Y48&gt;=PARAMETROS!$O$13,"CUMPLE","NO CUMPLE"))</f>
        <v>CUMPLE</v>
      </c>
      <c r="AA48" s="330" t="str">
        <f t="shared" si="4"/>
        <v>CUMPLE</v>
      </c>
      <c r="AB48" s="656" t="s">
        <v>20</v>
      </c>
    </row>
    <row r="49" spans="1:82" ht="19.5" customHeight="1" thickBot="1">
      <c r="A49" s="1025" t="s">
        <v>47</v>
      </c>
      <c r="B49" s="1027" t="s">
        <v>681</v>
      </c>
      <c r="C49" s="660" t="s">
        <v>682</v>
      </c>
      <c r="D49" s="651" t="s">
        <v>683</v>
      </c>
      <c r="E49" s="329">
        <v>0.51</v>
      </c>
      <c r="F49" s="329" t="s">
        <v>460</v>
      </c>
      <c r="G49" s="330" t="s">
        <v>751</v>
      </c>
      <c r="H49" s="1016" t="s">
        <v>20</v>
      </c>
      <c r="I49" s="1016" t="s">
        <v>20</v>
      </c>
      <c r="J49" s="1016" t="s">
        <v>20</v>
      </c>
      <c r="K49" s="331">
        <f>+IF(D49="","",SUMIF('EXP GEN.'!$D$3:$D$230,D49,'EXP GEN.'!$AB$3:$AB$230))</f>
        <v>3944.7665194071542</v>
      </c>
      <c r="L49" s="331">
        <f>+IF(D49="","",SUMIF('EXP ESPEC.'!$D$3:$D$230,D49,'EXP ESPEC.'!$AD$3:$AD$230))</f>
        <v>3944.7665194071542</v>
      </c>
      <c r="M49" s="331">
        <f t="shared" si="7"/>
        <v>7889.5330388143084</v>
      </c>
      <c r="N49" s="330" t="str">
        <f>+IF(M49=0,"",IF(M49&gt;=PARAMETROS!$O$11,"CUMPLE","NO CUMPLE"))</f>
        <v>CUMPLE</v>
      </c>
      <c r="O49" s="330" t="str">
        <f t="shared" si="8"/>
        <v>CUMPLE</v>
      </c>
      <c r="P49" s="1011" t="s">
        <v>20</v>
      </c>
      <c r="Q49" s="429">
        <f>+IF(D49="","",SUMIF('EXP GEN.'!$D$3:$D$230,D49,'EXP GEN.'!$AC$3:$AC$230))</f>
        <v>3944.7665194071542</v>
      </c>
      <c r="R49" s="331">
        <f>+IF(D49="","",SUMIF('EXP ESPEC.'!$D$3:$D$230,D49,'EXP ESPEC.'!$AE$3:$AE$230))</f>
        <v>3944.7665194071542</v>
      </c>
      <c r="S49" s="331">
        <f t="shared" si="11"/>
        <v>7889.5330388143084</v>
      </c>
      <c r="T49" s="330" t="str">
        <f>+IF(S49=0,"",IF(S49&gt;=PARAMETROS!$O$12,"CUMPLE","NO CUMPLE"))</f>
        <v>CUMPLE</v>
      </c>
      <c r="U49" s="330" t="str">
        <f t="shared" si="2"/>
        <v>CUMPLE</v>
      </c>
      <c r="V49" s="1011" t="s">
        <v>20</v>
      </c>
      <c r="W49" s="331">
        <f>+IF(D49="","",SUMIF('EXP GEN.'!$D$3:$D$230,D49,'EXP GEN.'!$AD$3:$AD$230))</f>
        <v>3944.7665194071542</v>
      </c>
      <c r="X49" s="331">
        <f>+IF(D49="","",SUMIF('EXP ESPEC.'!$D$3:$D$230,D49,'EXP ESPEC.'!$AF$3:$AF$230))</f>
        <v>3944.7665194071542</v>
      </c>
      <c r="Y49" s="331">
        <f t="shared" si="9"/>
        <v>7889.5330388143084</v>
      </c>
      <c r="Z49" s="330" t="str">
        <f>+IF(Y49=0,"",IF(Y49&gt;=PARAMETROS!$O$13,"CUMPLE","NO CUMPLE"))</f>
        <v>CUMPLE</v>
      </c>
      <c r="AA49" s="330" t="str">
        <f t="shared" si="4"/>
        <v>CUMPLE</v>
      </c>
      <c r="AB49" s="1011" t="s">
        <v>20</v>
      </c>
    </row>
    <row r="50" spans="1:82" ht="19.5" customHeight="1" thickBot="1">
      <c r="A50" s="1037"/>
      <c r="B50" s="1038"/>
      <c r="C50" s="662" t="s">
        <v>684</v>
      </c>
      <c r="D50" s="659" t="s">
        <v>685</v>
      </c>
      <c r="E50" s="340">
        <v>0.49</v>
      </c>
      <c r="F50" s="340" t="s">
        <v>460</v>
      </c>
      <c r="G50" s="341" t="s">
        <v>192</v>
      </c>
      <c r="H50" s="1017"/>
      <c r="I50" s="1017"/>
      <c r="J50" s="1017"/>
      <c r="K50" s="331">
        <f>+IF(D50="","",SUMIF('EXP GEN.'!$D$3:$D$230,D50,'EXP GEN.'!$AB$3:$AB$230))</f>
        <v>5172.3639881184799</v>
      </c>
      <c r="L50" s="331">
        <f>+IF(D50="","",SUMIF('EXP ESPEC.'!$D$3:$D$230,D50,'EXP ESPEC.'!$AD$3:$AD$230))</f>
        <v>5172.3639881184799</v>
      </c>
      <c r="M50" s="331">
        <f t="shared" si="7"/>
        <v>10344.72797623696</v>
      </c>
      <c r="N50" s="330" t="str">
        <f>+IF(M50=0,"",IF(M50&gt;=PARAMETROS!$O$11,"CUMPLE","NO CUMPLE"))</f>
        <v>CUMPLE</v>
      </c>
      <c r="O50" s="330" t="str">
        <f t="shared" si="8"/>
        <v>CUMPLE</v>
      </c>
      <c r="P50" s="1015"/>
      <c r="Q50" s="429">
        <f>+IF(D50="","",SUMIF('EXP GEN.'!$D$3:$D$230,D50,'EXP GEN.'!$AC$3:$AC$230))</f>
        <v>5172.3639881184799</v>
      </c>
      <c r="R50" s="331">
        <f>+IF(D50="","",SUMIF('EXP ESPEC.'!$D$3:$D$230,D50,'EXP ESPEC.'!$AE$3:$AE$230))</f>
        <v>5172.3639881184799</v>
      </c>
      <c r="S50" s="331">
        <f t="shared" si="11"/>
        <v>10344.72797623696</v>
      </c>
      <c r="T50" s="330" t="str">
        <f>+IF(S50=0,"",IF(S50&gt;=PARAMETROS!$O$12,"CUMPLE","NO CUMPLE"))</f>
        <v>CUMPLE</v>
      </c>
      <c r="U50" s="330" t="str">
        <f t="shared" si="2"/>
        <v>CUMPLE</v>
      </c>
      <c r="V50" s="1012"/>
      <c r="W50" s="331">
        <f>+IF(D50="","",SUMIF('EXP GEN.'!$D$3:$D$230,D50,'EXP GEN.'!$AD$3:$AD$230))</f>
        <v>5172.3639881184799</v>
      </c>
      <c r="X50" s="331">
        <f>+IF(D50="","",SUMIF('EXP ESPEC.'!$D$3:$D$230,D50,'EXP ESPEC.'!$AF$3:$AF$230))</f>
        <v>5172.3639881184799</v>
      </c>
      <c r="Y50" s="331">
        <f t="shared" si="9"/>
        <v>10344.72797623696</v>
      </c>
      <c r="Z50" s="330" t="str">
        <f>+IF(Y50=0,"",IF(Y50&gt;=PARAMETROS!$O$13,"CUMPLE","NO CUMPLE"))</f>
        <v>CUMPLE</v>
      </c>
      <c r="AA50" s="330" t="str">
        <f t="shared" si="4"/>
        <v>CUMPLE</v>
      </c>
      <c r="AB50" s="1015"/>
    </row>
    <row r="51" spans="1:82" s="257" customFormat="1" ht="16.5" thickBot="1">
      <c r="A51" s="801" t="s">
        <v>48</v>
      </c>
      <c r="B51" s="651" t="s">
        <v>686</v>
      </c>
      <c r="C51" s="660" t="s">
        <v>687</v>
      </c>
      <c r="D51" s="651" t="s">
        <v>686</v>
      </c>
      <c r="E51" s="342">
        <v>1</v>
      </c>
      <c r="F51" s="342" t="s">
        <v>460</v>
      </c>
      <c r="G51" s="330" t="s">
        <v>751</v>
      </c>
      <c r="H51" s="330" t="s">
        <v>20</v>
      </c>
      <c r="I51" s="330" t="s">
        <v>20</v>
      </c>
      <c r="J51" s="330" t="s">
        <v>20</v>
      </c>
      <c r="K51" s="331">
        <f>+IF(D51="","",SUMIF('EXP GEN.'!$D$3:$D$230,D51,'EXP GEN.'!$AB$3:$AB$230))</f>
        <v>3079.4178873770147</v>
      </c>
      <c r="L51" s="331">
        <f>+IF(D51="","",SUMIF('EXP ESPEC.'!$D$3:$D$230,D51,'EXP ESPEC.'!$AD$3:$AD$230))</f>
        <v>8683.7121172963252</v>
      </c>
      <c r="M51" s="331">
        <f t="shared" si="7"/>
        <v>11763.130004673339</v>
      </c>
      <c r="N51" s="330" t="str">
        <f>+IF(M51=0,"",IF(M51&gt;=PARAMETROS!$O$11,"CUMPLE","NO CUMPLE"))</f>
        <v>CUMPLE</v>
      </c>
      <c r="O51" s="330" t="str">
        <f t="shared" si="8"/>
        <v>CUMPLE</v>
      </c>
      <c r="P51" s="656" t="s">
        <v>20</v>
      </c>
      <c r="Q51" s="429">
        <f>+IF(D51="","",SUMIF('EXP GEN.'!$D$3:$D$230,D51,'EXP GEN.'!$AC$3:$AC$230))</f>
        <v>3079.4178873770147</v>
      </c>
      <c r="R51" s="331">
        <f>+IF(D51="","",SUMIF('EXP ESPEC.'!$D$3:$D$230,D51,'EXP ESPEC.'!$AE$3:$AE$230))</f>
        <v>8683.7121172963252</v>
      </c>
      <c r="S51" s="331">
        <f t="shared" si="11"/>
        <v>11763.130004673339</v>
      </c>
      <c r="T51" s="330" t="str">
        <f>+IF(S51=0,"",IF(S51&gt;=PARAMETROS!$O$12,"CUMPLE","NO CUMPLE"))</f>
        <v>CUMPLE</v>
      </c>
      <c r="U51" s="330" t="str">
        <f t="shared" si="2"/>
        <v>CUMPLE</v>
      </c>
      <c r="V51" s="656" t="s">
        <v>20</v>
      </c>
      <c r="W51" s="331">
        <f>+IF(D51="","",SUMIF('EXP GEN.'!$D$3:$D$230,D51,'EXP GEN.'!$AD$3:$AD$230))</f>
        <v>3079.4178873770147</v>
      </c>
      <c r="X51" s="331">
        <f>+IF(D51="","",SUMIF('EXP ESPEC.'!$D$3:$D$230,D51,'EXP ESPEC.'!$AF$3:$AF$230))</f>
        <v>8683.7121172963252</v>
      </c>
      <c r="Y51" s="331">
        <f t="shared" si="9"/>
        <v>11763.130004673339</v>
      </c>
      <c r="Z51" s="330" t="str">
        <f>+IF(Y51=0,"",IF(Y51&gt;=PARAMETROS!$O$13,"CUMPLE","NO CUMPLE"))</f>
        <v>CUMPLE</v>
      </c>
      <c r="AA51" s="330" t="str">
        <f t="shared" si="4"/>
        <v>CUMPLE</v>
      </c>
      <c r="AB51" s="656" t="s">
        <v>20</v>
      </c>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6"/>
      <c r="CC51" s="256"/>
      <c r="CD51" s="256"/>
    </row>
    <row r="52" spans="1:82" s="257" customFormat="1" ht="15.75" customHeight="1" thickBot="1">
      <c r="A52" s="1025" t="s">
        <v>49</v>
      </c>
      <c r="B52" s="1027" t="s">
        <v>688</v>
      </c>
      <c r="C52" s="660" t="s">
        <v>689</v>
      </c>
      <c r="D52" s="651" t="s">
        <v>690</v>
      </c>
      <c r="E52" s="342">
        <v>0.51</v>
      </c>
      <c r="F52" s="342" t="s">
        <v>460</v>
      </c>
      <c r="G52" s="330" t="s">
        <v>751</v>
      </c>
      <c r="H52" s="1016" t="s">
        <v>20</v>
      </c>
      <c r="I52" s="1016" t="s">
        <v>20</v>
      </c>
      <c r="J52" s="1016" t="s">
        <v>20</v>
      </c>
      <c r="K52" s="331">
        <f>+IF(D52="","",SUMIF('EXP GEN.'!$D$3:$D$230,D52,'EXP GEN.'!$AB$3:$AB$230))</f>
        <v>6062.0008541127036</v>
      </c>
      <c r="L52" s="331">
        <f>+IF(D52="","",SUMIF('EXP ESPEC.'!$D$3:$D$230,D52,'EXP ESPEC.'!$AD$3:$AD$230))</f>
        <v>13696.270854112703</v>
      </c>
      <c r="M52" s="331">
        <f t="shared" si="7"/>
        <v>19758.271708225406</v>
      </c>
      <c r="N52" s="330" t="str">
        <f>+IF(M52=0,"",IF(M52&gt;=PARAMETROS!$O$11,"CUMPLE","NO CUMPLE"))</f>
        <v>CUMPLE</v>
      </c>
      <c r="O52" s="330" t="str">
        <f t="shared" si="8"/>
        <v>CUMPLE</v>
      </c>
      <c r="P52" s="1011" t="s">
        <v>20</v>
      </c>
      <c r="Q52" s="429">
        <f>+IF(D52="","",SUMIF('EXP GEN.'!$D$3:$D$230,D52,'EXP GEN.'!$AC$3:$AC$230))</f>
        <v>6062.0008541127036</v>
      </c>
      <c r="R52" s="331">
        <f>+IF(D52="","",SUMIF('EXP ESPEC.'!$D$3:$D$230,D52,'EXP ESPEC.'!$AE$3:$AE$230))</f>
        <v>13696.270854112703</v>
      </c>
      <c r="S52" s="331">
        <f t="shared" si="11"/>
        <v>19758.271708225406</v>
      </c>
      <c r="T52" s="330" t="str">
        <f>+IF(S52=0,"",IF(S52&gt;=PARAMETROS!$O$12,"CUMPLE","NO CUMPLE"))</f>
        <v>CUMPLE</v>
      </c>
      <c r="U52" s="330" t="str">
        <f t="shared" si="2"/>
        <v>CUMPLE</v>
      </c>
      <c r="V52" s="1011" t="s">
        <v>20</v>
      </c>
      <c r="W52" s="331">
        <f>+IF(D52="","",SUMIF('EXP GEN.'!$D$3:$D$230,D52,'EXP GEN.'!$AD$3:$AD$230))</f>
        <v>6062.0008541127036</v>
      </c>
      <c r="X52" s="331">
        <f>+IF(D52="","",SUMIF('EXP ESPEC.'!$D$3:$D$230,D52,'EXP ESPEC.'!$AF$3:$AF$230))</f>
        <v>13696.270854112703</v>
      </c>
      <c r="Y52" s="331">
        <f t="shared" si="9"/>
        <v>19758.271708225406</v>
      </c>
      <c r="Z52" s="330" t="str">
        <f>+IF(Y52=0,"",IF(Y52&gt;=PARAMETROS!$O$13,"CUMPLE","NO CUMPLE"))</f>
        <v>CUMPLE</v>
      </c>
      <c r="AA52" s="330" t="str">
        <f t="shared" si="4"/>
        <v>CUMPLE</v>
      </c>
      <c r="AB52" s="1011" t="s">
        <v>20</v>
      </c>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row>
    <row r="53" spans="1:82" s="257" customFormat="1" ht="16.5" thickBot="1">
      <c r="A53" s="1039"/>
      <c r="B53" s="1050"/>
      <c r="C53" s="661" t="s">
        <v>691</v>
      </c>
      <c r="D53" s="665" t="s">
        <v>692</v>
      </c>
      <c r="E53" s="344">
        <v>0.49</v>
      </c>
      <c r="F53" s="344" t="s">
        <v>460</v>
      </c>
      <c r="G53" s="333" t="s">
        <v>192</v>
      </c>
      <c r="H53" s="1017"/>
      <c r="I53" s="1017"/>
      <c r="J53" s="1017"/>
      <c r="K53" s="331">
        <f>+IF(D53="","",SUMIF('EXP GEN.'!$D$3:$D$230,D53,'EXP GEN.'!$AB$3:$AB$230))</f>
        <v>0</v>
      </c>
      <c r="L53" s="331">
        <f>+IF(D53="","",SUMIF('EXP ESPEC.'!$D$3:$D$230,D53,'EXP ESPEC.'!$AD$3:$AD$230))</f>
        <v>10975.115271132376</v>
      </c>
      <c r="M53" s="331">
        <f t="shared" si="7"/>
        <v>10975.115271132376</v>
      </c>
      <c r="N53" s="330" t="str">
        <f>+IF(M53=0,"",IF(M53&gt;=PARAMETROS!$O$11,"CUMPLE","NO CUMPLE"))</f>
        <v>CUMPLE</v>
      </c>
      <c r="O53" s="330" t="str">
        <f t="shared" si="8"/>
        <v>CUMPLE</v>
      </c>
      <c r="P53" s="1012"/>
      <c r="Q53" s="429">
        <f>+IF(D53="","",SUMIF('EXP GEN.'!$D$3:$D$230,D53,'EXP GEN.'!$AC$3:$AC$230))</f>
        <v>0</v>
      </c>
      <c r="R53" s="331">
        <f>+IF(D53="","",SUMIF('EXP ESPEC.'!$D$3:$D$230,D53,'EXP ESPEC.'!$AE$3:$AE$230))</f>
        <v>10975.115271132376</v>
      </c>
      <c r="S53" s="331">
        <f t="shared" si="11"/>
        <v>10975.115271132376</v>
      </c>
      <c r="T53" s="330" t="str">
        <f>+IF(S53=0,"",IF(S53&gt;=PARAMETROS!$O$12,"CUMPLE","NO CUMPLE"))</f>
        <v>CUMPLE</v>
      </c>
      <c r="U53" s="330" t="str">
        <f t="shared" si="2"/>
        <v>CUMPLE</v>
      </c>
      <c r="V53" s="1012"/>
      <c r="W53" s="331">
        <f>+IF(D53="","",SUMIF('EXP GEN.'!$D$3:$D$230,D53,'EXP GEN.'!$AD$3:$AD$230))</f>
        <v>0</v>
      </c>
      <c r="X53" s="331">
        <f>+IF(D53="","",SUMIF('EXP ESPEC.'!$D$3:$D$230,D53,'EXP ESPEC.'!$AF$3:$AF$230))</f>
        <v>10975.115271132376</v>
      </c>
      <c r="Y53" s="331">
        <f t="shared" si="9"/>
        <v>10975.115271132376</v>
      </c>
      <c r="Z53" s="330" t="str">
        <f>+IF(Y53=0,"",IF(Y53&gt;=PARAMETROS!$O$13,"CUMPLE","NO CUMPLE"))</f>
        <v>CUMPLE</v>
      </c>
      <c r="AA53" s="330" t="str">
        <f t="shared" si="4"/>
        <v>CUMPLE</v>
      </c>
      <c r="AB53" s="1012"/>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6"/>
      <c r="CC53" s="256"/>
      <c r="CD53" s="256"/>
    </row>
    <row r="54" spans="1:82" s="257" customFormat="1" ht="22.5" customHeight="1" thickBot="1">
      <c r="A54" s="1025" t="s">
        <v>50</v>
      </c>
      <c r="B54" s="1027" t="s">
        <v>693</v>
      </c>
      <c r="C54" s="660" t="s">
        <v>694</v>
      </c>
      <c r="D54" s="651" t="s">
        <v>695</v>
      </c>
      <c r="E54" s="342">
        <v>0.51</v>
      </c>
      <c r="F54" s="342" t="s">
        <v>460</v>
      </c>
      <c r="G54" s="330" t="s">
        <v>192</v>
      </c>
      <c r="H54" s="1016" t="s">
        <v>20</v>
      </c>
      <c r="I54" s="1016" t="s">
        <v>20</v>
      </c>
      <c r="J54" s="1016" t="s">
        <v>20</v>
      </c>
      <c r="K54" s="331">
        <f>+IF(D54="","",SUMIF('EXP GEN.'!$D$3:$D$230,D54,'EXP GEN.'!$AB$3:$AB$230))</f>
        <v>11060.151815862457</v>
      </c>
      <c r="L54" s="331">
        <f>+IF(D54="","",SUMIF('EXP ESPEC.'!$D$3:$D$230,D54,'EXP ESPEC.'!$AD$3:$AD$230))</f>
        <v>2406.742318258302</v>
      </c>
      <c r="M54" s="331">
        <f t="shared" si="7"/>
        <v>13466.894134120759</v>
      </c>
      <c r="N54" s="330" t="str">
        <f>+IF(M54=0,"",IF(M54&gt;=PARAMETROS!$O$11,"CUMPLE","NO CUMPLE"))</f>
        <v>CUMPLE</v>
      </c>
      <c r="O54" s="330" t="str">
        <f t="shared" si="8"/>
        <v>CUMPLE</v>
      </c>
      <c r="P54" s="1011" t="s">
        <v>20</v>
      </c>
      <c r="Q54" s="429">
        <f>+IF(D54="","",SUMIF('EXP GEN.'!$D$3:$D$230,D54,'EXP GEN.'!$AC$3:$AC$230))</f>
        <v>11060.151815862457</v>
      </c>
      <c r="R54" s="331">
        <f>+IF(D54="","",SUMIF('EXP ESPEC.'!$D$3:$D$230,D54,'EXP ESPEC.'!$AE$3:$AE$230))</f>
        <v>2406.742318258302</v>
      </c>
      <c r="S54" s="331">
        <f t="shared" si="11"/>
        <v>13466.894134120759</v>
      </c>
      <c r="T54" s="330" t="str">
        <f>+IF(S54=0,"",IF(S54&gt;=PARAMETROS!$O$12,"CUMPLE","NO CUMPLE"))</f>
        <v>CUMPLE</v>
      </c>
      <c r="U54" s="330" t="str">
        <f t="shared" si="2"/>
        <v>CUMPLE</v>
      </c>
      <c r="V54" s="1011" t="s">
        <v>20</v>
      </c>
      <c r="W54" s="331">
        <f>+IF(D54="","",SUMIF('EXP GEN.'!$D$3:$D$230,D54,'EXP GEN.'!$AD$3:$AD$230))</f>
        <v>11060.151815862457</v>
      </c>
      <c r="X54" s="331">
        <f>+IF(D54="","",SUMIF('EXP ESPEC.'!$D$3:$D$230,D54,'EXP ESPEC.'!$AF$3:$AF$230))</f>
        <v>2406.742318258302</v>
      </c>
      <c r="Y54" s="331">
        <f t="shared" si="9"/>
        <v>13466.894134120759</v>
      </c>
      <c r="Z54" s="330" t="str">
        <f>+IF(Y54=0,"",IF(Y54&gt;=PARAMETROS!$O$13,"CUMPLE","NO CUMPLE"))</f>
        <v>CUMPLE</v>
      </c>
      <c r="AA54" s="330" t="str">
        <f t="shared" si="4"/>
        <v>CUMPLE</v>
      </c>
      <c r="AB54" s="1011" t="s">
        <v>20</v>
      </c>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row>
    <row r="55" spans="1:82" s="257" customFormat="1" ht="16.5" thickBot="1">
      <c r="A55" s="1026"/>
      <c r="B55" s="1029"/>
      <c r="C55" s="664" t="s">
        <v>696</v>
      </c>
      <c r="D55" s="653" t="s">
        <v>697</v>
      </c>
      <c r="E55" s="343">
        <v>0.49</v>
      </c>
      <c r="F55" s="343" t="s">
        <v>460</v>
      </c>
      <c r="G55" s="336" t="s">
        <v>751</v>
      </c>
      <c r="H55" s="1017"/>
      <c r="I55" s="1017"/>
      <c r="J55" s="1017"/>
      <c r="K55" s="331">
        <f>+IF(D55="","",SUMIF('EXP GEN.'!$D$3:$D$230,D55,'EXP GEN.'!$AB$3:$AB$230))</f>
        <v>10343.373870449841</v>
      </c>
      <c r="L55" s="331">
        <f>+IF(D55="","",SUMIF('EXP ESPEC.'!$D$3:$D$230,D55,'EXP ESPEC.'!$AD$3:$AD$230))</f>
        <v>7165.0406678561194</v>
      </c>
      <c r="M55" s="331">
        <f t="shared" si="7"/>
        <v>17508.414538305959</v>
      </c>
      <c r="N55" s="330" t="str">
        <f>+IF(M55=0,"",IF(M55&gt;=PARAMETROS!$O$11,"CUMPLE","NO CUMPLE"))</f>
        <v>CUMPLE</v>
      </c>
      <c r="O55" s="330" t="str">
        <f t="shared" si="8"/>
        <v>CUMPLE</v>
      </c>
      <c r="P55" s="1013"/>
      <c r="Q55" s="429">
        <f>+IF(D55="","",SUMIF('EXP GEN.'!$D$3:$D$230,D55,'EXP GEN.'!$AC$3:$AC$230))</f>
        <v>10343.373870449841</v>
      </c>
      <c r="R55" s="331">
        <f>+IF(D55="","",SUMIF('EXP ESPEC.'!$D$3:$D$230,D55,'EXP ESPEC.'!$AE$3:$AE$230))</f>
        <v>7165.0406678561194</v>
      </c>
      <c r="S55" s="331">
        <f t="shared" si="11"/>
        <v>17508.414538305959</v>
      </c>
      <c r="T55" s="330" t="str">
        <f>+IF(S55=0,"",IF(S55&gt;=PARAMETROS!$O$12,"CUMPLE","NO CUMPLE"))</f>
        <v>CUMPLE</v>
      </c>
      <c r="U55" s="330" t="str">
        <f t="shared" si="2"/>
        <v>CUMPLE</v>
      </c>
      <c r="V55" s="1012"/>
      <c r="W55" s="331">
        <f>+IF(D55="","",SUMIF('EXP GEN.'!$D$3:$D$230,D55,'EXP GEN.'!$AD$3:$AD$230))</f>
        <v>10343.373870449841</v>
      </c>
      <c r="X55" s="331">
        <f>+IF(D55="","",SUMIF('EXP ESPEC.'!$D$3:$D$230,D55,'EXP ESPEC.'!$AF$3:$AF$230))</f>
        <v>7165.0406678561194</v>
      </c>
      <c r="Y55" s="331">
        <f t="shared" si="9"/>
        <v>17508.414538305959</v>
      </c>
      <c r="Z55" s="330" t="str">
        <f>+IF(Y55=0,"",IF(Y55&gt;=PARAMETROS!$O$13,"CUMPLE","NO CUMPLE"))</f>
        <v>CUMPLE</v>
      </c>
      <c r="AA55" s="330" t="str">
        <f t="shared" si="4"/>
        <v>CUMPLE</v>
      </c>
      <c r="AB55" s="1013"/>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row>
    <row r="56" spans="1:82" s="257" customFormat="1" ht="22.5" customHeight="1" thickBot="1">
      <c r="A56" s="1025" t="s">
        <v>51</v>
      </c>
      <c r="B56" s="1035" t="s">
        <v>698</v>
      </c>
      <c r="C56" s="660" t="s">
        <v>458</v>
      </c>
      <c r="D56" s="651" t="s">
        <v>699</v>
      </c>
      <c r="E56" s="342">
        <v>0.51</v>
      </c>
      <c r="F56" s="342" t="s">
        <v>460</v>
      </c>
      <c r="G56" s="330" t="s">
        <v>192</v>
      </c>
      <c r="H56" s="1016" t="s">
        <v>20</v>
      </c>
      <c r="I56" s="1016" t="s">
        <v>20</v>
      </c>
      <c r="J56" s="1016" t="s">
        <v>20</v>
      </c>
      <c r="K56" s="331">
        <f>+IF(D56="","",SUMIF('EXP GEN.'!$D$3:$D$230,D56,'EXP GEN.'!$AB$3:$AB$230))</f>
        <v>8212.3585060871519</v>
      </c>
      <c r="L56" s="331">
        <f>+IF(D56="","",SUMIF('EXP ESPEC.'!$D$3:$D$230,D56,'EXP ESPEC.'!$AD$3:$AD$230))</f>
        <v>8212.3585060871519</v>
      </c>
      <c r="M56" s="331">
        <f t="shared" si="7"/>
        <v>16424.717012174304</v>
      </c>
      <c r="N56" s="330" t="str">
        <f>+IF(M56=0,"",IF(M56&gt;=PARAMETROS!$O$11,"CUMPLE","NO CUMPLE"))</f>
        <v>CUMPLE</v>
      </c>
      <c r="O56" s="330" t="str">
        <f t="shared" si="8"/>
        <v>CUMPLE</v>
      </c>
      <c r="P56" s="1011" t="s">
        <v>20</v>
      </c>
      <c r="Q56" s="429">
        <f>+IF(D56="","",SUMIF('EXP GEN.'!$D$3:$D$230,D56,'EXP GEN.'!$AC$3:$AC$230))</f>
        <v>8212.3585060871519</v>
      </c>
      <c r="R56" s="331">
        <f>+IF(D56="","",SUMIF('EXP ESPEC.'!$D$3:$D$230,D56,'EXP ESPEC.'!$AE$3:$AE$230))</f>
        <v>8212.3585060871519</v>
      </c>
      <c r="S56" s="331">
        <f t="shared" ref="S56:S77" si="12">IF(OR(Q56="",R56=""),0,Q56+R56)</f>
        <v>16424.717012174304</v>
      </c>
      <c r="T56" s="330" t="str">
        <f>+IF(S56=0,"",IF(S56&gt;=PARAMETROS!$O$12,"CUMPLE","NO CUMPLE"))</f>
        <v>CUMPLE</v>
      </c>
      <c r="U56" s="330" t="str">
        <f t="shared" si="2"/>
        <v>CUMPLE</v>
      </c>
      <c r="V56" s="1011" t="s">
        <v>20</v>
      </c>
      <c r="W56" s="331">
        <f>+IF(D56="","",SUMIF('EXP GEN.'!$D$3:$D$230,D56,'EXP GEN.'!$AD$3:$AD$230))</f>
        <v>8212.3585060871519</v>
      </c>
      <c r="X56" s="331">
        <f>+IF(D56="","",SUMIF('EXP ESPEC.'!$D$3:$D$230,D56,'EXP ESPEC.'!$AF$3:$AF$230))</f>
        <v>8212.3585060871519</v>
      </c>
      <c r="Y56" s="331">
        <f t="shared" si="9"/>
        <v>16424.717012174304</v>
      </c>
      <c r="Z56" s="330" t="str">
        <f>+IF(Y56=0,"",IF(Y56&gt;=PARAMETROS!$O$13,"CUMPLE","NO CUMPLE"))</f>
        <v>CUMPLE</v>
      </c>
      <c r="AA56" s="330" t="str">
        <f t="shared" si="4"/>
        <v>CUMPLE</v>
      </c>
      <c r="AB56" s="1011" t="s">
        <v>20</v>
      </c>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row>
    <row r="57" spans="1:82" s="257" customFormat="1" ht="16.5" thickBot="1">
      <c r="A57" s="1039"/>
      <c r="B57" s="1036"/>
      <c r="C57" s="664" t="s">
        <v>462</v>
      </c>
      <c r="D57" s="653" t="s">
        <v>700</v>
      </c>
      <c r="E57" s="343">
        <v>0.49</v>
      </c>
      <c r="F57" s="343" t="s">
        <v>460</v>
      </c>
      <c r="G57" s="336" t="s">
        <v>751</v>
      </c>
      <c r="H57" s="1017"/>
      <c r="I57" s="1017"/>
      <c r="J57" s="1017"/>
      <c r="K57" s="331">
        <f>+IF(D57="","",SUMIF('EXP GEN.'!$D$3:$D$230,D57,'EXP GEN.'!$AB$3:$AB$230))</f>
        <v>4822.9767037964775</v>
      </c>
      <c r="L57" s="331">
        <f>+IF(D57="","",SUMIF('EXP ESPEC.'!$D$3:$D$230,D57,'EXP ESPEC.'!$AD$3:$AD$230))</f>
        <v>4822.9767037964775</v>
      </c>
      <c r="M57" s="331">
        <f t="shared" si="7"/>
        <v>9645.953407592955</v>
      </c>
      <c r="N57" s="330" t="str">
        <f>+IF(M57=0,"",IF(M57&gt;=PARAMETROS!$O$11,"CUMPLE","NO CUMPLE"))</f>
        <v>CUMPLE</v>
      </c>
      <c r="O57" s="330" t="str">
        <f t="shared" si="8"/>
        <v>CUMPLE</v>
      </c>
      <c r="P57" s="1012"/>
      <c r="Q57" s="429">
        <f>+IF(D57="","",SUMIF('EXP GEN.'!$D$3:$D$230,D57,'EXP GEN.'!$AC$3:$AC$230))</f>
        <v>4822.9767037964775</v>
      </c>
      <c r="R57" s="331">
        <f>+IF(D57="","",SUMIF('EXP ESPEC.'!$D$3:$D$230,D57,'EXP ESPEC.'!$AE$3:$AE$230))</f>
        <v>4822.9767037964775</v>
      </c>
      <c r="S57" s="331">
        <f t="shared" si="12"/>
        <v>9645.953407592955</v>
      </c>
      <c r="T57" s="330" t="str">
        <f>+IF(S57=0,"",IF(S57&gt;=PARAMETROS!$O$12,"CUMPLE","NO CUMPLE"))</f>
        <v>CUMPLE</v>
      </c>
      <c r="U57" s="330" t="str">
        <f t="shared" si="2"/>
        <v>CUMPLE</v>
      </c>
      <c r="V57" s="1012"/>
      <c r="W57" s="331">
        <f>+IF(D57="","",SUMIF('EXP GEN.'!$D$3:$D$230,D57,'EXP GEN.'!$AD$3:$AD$230))</f>
        <v>4822.9767037964775</v>
      </c>
      <c r="X57" s="331">
        <f>+IF(D57="","",SUMIF('EXP ESPEC.'!$D$3:$D$230,D57,'EXP ESPEC.'!$AF$3:$AF$230))</f>
        <v>4822.9767037964775</v>
      </c>
      <c r="Y57" s="331">
        <f t="shared" si="9"/>
        <v>9645.953407592955</v>
      </c>
      <c r="Z57" s="330" t="str">
        <f>+IF(Y57=0,"",IF(Y57&gt;=PARAMETROS!$O$13,"CUMPLE","NO CUMPLE"))</f>
        <v>CUMPLE</v>
      </c>
      <c r="AA57" s="330" t="str">
        <f t="shared" si="4"/>
        <v>CUMPLE</v>
      </c>
      <c r="AB57" s="1012"/>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256"/>
      <c r="CB57" s="256"/>
      <c r="CC57" s="256"/>
      <c r="CD57" s="256"/>
    </row>
    <row r="58" spans="1:82" s="257" customFormat="1" ht="23.25" thickBot="1">
      <c r="A58" s="801" t="s">
        <v>52</v>
      </c>
      <c r="B58" s="651" t="s">
        <v>701</v>
      </c>
      <c r="C58" s="660" t="s">
        <v>465</v>
      </c>
      <c r="D58" s="651" t="s">
        <v>701</v>
      </c>
      <c r="E58" s="342">
        <v>1</v>
      </c>
      <c r="F58" s="342" t="s">
        <v>460</v>
      </c>
      <c r="G58" s="336" t="s">
        <v>751</v>
      </c>
      <c r="H58" s="330" t="s">
        <v>20</v>
      </c>
      <c r="I58" s="330" t="s">
        <v>20</v>
      </c>
      <c r="J58" s="330" t="s">
        <v>20</v>
      </c>
      <c r="K58" s="331">
        <f>+IF(D58="","",SUMIF('EXP GEN.'!$D$3:$D$230,D58,'EXP GEN.'!$AB$3:$AB$230))</f>
        <v>6258.3579347692621</v>
      </c>
      <c r="L58" s="331">
        <f>+IF(D58="","",SUMIF('EXP ESPEC.'!$D$3:$D$230,D58,'EXP ESPEC.'!$AD$3:$AD$230))</f>
        <v>6258.3579347692621</v>
      </c>
      <c r="M58" s="331">
        <f t="shared" si="7"/>
        <v>12516.715869538524</v>
      </c>
      <c r="N58" s="330" t="str">
        <f>+IF(M58=0,"",IF(M58&gt;=PARAMETROS!$O$11,"CUMPLE","NO CUMPLE"))</f>
        <v>CUMPLE</v>
      </c>
      <c r="O58" s="330" t="str">
        <f t="shared" si="8"/>
        <v>CUMPLE</v>
      </c>
      <c r="P58" s="656" t="s">
        <v>20</v>
      </c>
      <c r="Q58" s="429">
        <f>+IF(D58="","",SUMIF('EXP GEN.'!$D$3:$D$230,D58,'EXP GEN.'!$AC$3:$AC$230))</f>
        <v>6258.3579347692621</v>
      </c>
      <c r="R58" s="331">
        <f>+IF(D58="","",SUMIF('EXP ESPEC.'!$D$3:$D$230,D58,'EXP ESPEC.'!$AE$3:$AE$230))</f>
        <v>6258.3579347692621</v>
      </c>
      <c r="S58" s="331">
        <f t="shared" si="12"/>
        <v>12516.715869538524</v>
      </c>
      <c r="T58" s="330" t="str">
        <f>+IF(S58=0,"",IF(S58&gt;=PARAMETROS!$O$12,"CUMPLE","NO CUMPLE"))</f>
        <v>CUMPLE</v>
      </c>
      <c r="U58" s="330" t="str">
        <f t="shared" si="2"/>
        <v>CUMPLE</v>
      </c>
      <c r="V58" s="656" t="s">
        <v>20</v>
      </c>
      <c r="W58" s="331">
        <f>+IF(D58="","",SUMIF('EXP GEN.'!$D$3:$D$230,D58,'EXP GEN.'!$AD$3:$AD$230))</f>
        <v>6258.3579347692621</v>
      </c>
      <c r="X58" s="331">
        <f>+IF(D58="","",SUMIF('EXP ESPEC.'!$D$3:$D$230,D58,'EXP ESPEC.'!$AF$3:$AF$230))</f>
        <v>6258.3579347692621</v>
      </c>
      <c r="Y58" s="331">
        <f t="shared" si="9"/>
        <v>12516.715869538524</v>
      </c>
      <c r="Z58" s="330" t="str">
        <f>+IF(Y58=0,"",IF(Y58&gt;=PARAMETROS!$O$13,"CUMPLE","NO CUMPLE"))</f>
        <v>CUMPLE</v>
      </c>
      <c r="AA58" s="330" t="str">
        <f t="shared" si="4"/>
        <v>CUMPLE</v>
      </c>
      <c r="AB58" s="656" t="s">
        <v>20</v>
      </c>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row>
    <row r="59" spans="1:82" s="257" customFormat="1" ht="30.75" customHeight="1" thickBot="1">
      <c r="A59" s="801" t="s">
        <v>53</v>
      </c>
      <c r="B59" s="651" t="s">
        <v>702</v>
      </c>
      <c r="C59" s="660" t="s">
        <v>472</v>
      </c>
      <c r="D59" s="651" t="s">
        <v>702</v>
      </c>
      <c r="E59" s="342">
        <v>1</v>
      </c>
      <c r="F59" s="342" t="s">
        <v>460</v>
      </c>
      <c r="G59" s="336" t="s">
        <v>751</v>
      </c>
      <c r="H59" s="330" t="s">
        <v>20</v>
      </c>
      <c r="I59" s="330" t="s">
        <v>20</v>
      </c>
      <c r="J59" s="330" t="s">
        <v>20</v>
      </c>
      <c r="K59" s="331">
        <f>+IF(D59="","",SUMIF('EXP GEN.'!$D$3:$D$230,D59,'EXP GEN.'!$AB$3:$AB$230))</f>
        <v>10621.409028580547</v>
      </c>
      <c r="L59" s="331">
        <f>+IF(D59="","",SUMIF('EXP ESPEC.'!$D$3:$D$230,D59,'EXP ESPEC.'!$AD$3:$AD$230))</f>
        <v>13182.316943516378</v>
      </c>
      <c r="M59" s="331">
        <f t="shared" si="7"/>
        <v>23803.725972096923</v>
      </c>
      <c r="N59" s="330" t="str">
        <f>+IF(M59=0,"",IF(M59&gt;=PARAMETROS!$O$11,"CUMPLE","NO CUMPLE"))</f>
        <v>CUMPLE</v>
      </c>
      <c r="O59" s="330" t="str">
        <f t="shared" si="8"/>
        <v>CUMPLE</v>
      </c>
      <c r="P59" s="656" t="s">
        <v>20</v>
      </c>
      <c r="Q59" s="429">
        <f>+IF(D59="","",SUMIF('EXP GEN.'!$D$3:$D$230,D59,'EXP GEN.'!$AC$3:$AC$230))</f>
        <v>10621.409028580547</v>
      </c>
      <c r="R59" s="331">
        <f>+IF(D59="","",SUMIF('EXP ESPEC.'!$D$3:$D$230,D59,'EXP ESPEC.'!$AE$3:$AE$230))</f>
        <v>13182.316943516378</v>
      </c>
      <c r="S59" s="331">
        <f t="shared" si="12"/>
        <v>23803.725972096923</v>
      </c>
      <c r="T59" s="330" t="str">
        <f>+IF(S59=0,"",IF(S59&gt;=PARAMETROS!$O$12,"CUMPLE","NO CUMPLE"))</f>
        <v>CUMPLE</v>
      </c>
      <c r="U59" s="330" t="str">
        <f t="shared" si="2"/>
        <v>CUMPLE</v>
      </c>
      <c r="V59" s="656" t="s">
        <v>20</v>
      </c>
      <c r="W59" s="331">
        <f>+IF(D59="","",SUMIF('EXP GEN.'!$D$3:$D$230,D59,'EXP GEN.'!$AD$3:$AD$230))</f>
        <v>10621.409028580547</v>
      </c>
      <c r="X59" s="331">
        <f>+IF(D59="","",SUMIF('EXP ESPEC.'!$D$3:$D$230,D59,'EXP ESPEC.'!$AF$3:$AF$230))</f>
        <v>13182.316943516378</v>
      </c>
      <c r="Y59" s="331">
        <f t="shared" si="9"/>
        <v>23803.725972096923</v>
      </c>
      <c r="Z59" s="330" t="str">
        <f>+IF(Y59=0,"",IF(Y59&gt;=PARAMETROS!$O$13,"CUMPLE","NO CUMPLE"))</f>
        <v>CUMPLE</v>
      </c>
      <c r="AA59" s="330" t="str">
        <f t="shared" si="4"/>
        <v>CUMPLE</v>
      </c>
      <c r="AB59" s="656" t="s">
        <v>20</v>
      </c>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row>
    <row r="60" spans="1:82" s="257" customFormat="1" ht="16.5" thickBot="1">
      <c r="A60" s="1025" t="s">
        <v>54</v>
      </c>
      <c r="B60" s="1027" t="s">
        <v>703</v>
      </c>
      <c r="C60" s="650" t="s">
        <v>478</v>
      </c>
      <c r="D60" s="651" t="s">
        <v>704</v>
      </c>
      <c r="E60" s="342">
        <v>0.6</v>
      </c>
      <c r="F60" s="342" t="s">
        <v>460</v>
      </c>
      <c r="G60" s="330" t="s">
        <v>751</v>
      </c>
      <c r="H60" s="1016" t="s">
        <v>20</v>
      </c>
      <c r="I60" s="1016" t="s">
        <v>20</v>
      </c>
      <c r="J60" s="1016" t="s">
        <v>20</v>
      </c>
      <c r="K60" s="331">
        <f>+IF(D60="","",SUMIF('EXP GEN.'!$D$3:$D$230,D60,'EXP GEN.'!$AB$3:$AB$230))</f>
        <v>21107.639045990487</v>
      </c>
      <c r="L60" s="331">
        <f>+IF(D60="","",SUMIF('EXP ESPEC.'!$D$3:$D$230,D60,'EXP ESPEC.'!$AD$3:$AD$230))</f>
        <v>26363.847614885184</v>
      </c>
      <c r="M60" s="331">
        <f t="shared" si="7"/>
        <v>47471.486660875671</v>
      </c>
      <c r="N60" s="330" t="str">
        <f>+IF(M60=0,"",IF(M60&gt;=PARAMETROS!$O$11,"CUMPLE","NO CUMPLE"))</f>
        <v>CUMPLE</v>
      </c>
      <c r="O60" s="330" t="str">
        <f t="shared" si="8"/>
        <v>CUMPLE</v>
      </c>
      <c r="P60" s="1011" t="s">
        <v>20</v>
      </c>
      <c r="Q60" s="429">
        <f>+IF(D60="","",SUMIF('EXP GEN.'!$D$3:$D$230,D60,'EXP GEN.'!$AC$3:$AC$230))</f>
        <v>21107.639045990487</v>
      </c>
      <c r="R60" s="331">
        <f>+IF(D60="","",SUMIF('EXP ESPEC.'!$D$3:$D$230,D60,'EXP ESPEC.'!$AE$3:$AE$230))</f>
        <v>26363.847614885184</v>
      </c>
      <c r="S60" s="331">
        <f t="shared" si="12"/>
        <v>47471.486660875671</v>
      </c>
      <c r="T60" s="330" t="str">
        <f>+IF(S60=0,"",IF(S60&gt;=PARAMETROS!$O$12,"CUMPLE","NO CUMPLE"))</f>
        <v>CUMPLE</v>
      </c>
      <c r="U60" s="330" t="str">
        <f t="shared" si="2"/>
        <v>CUMPLE</v>
      </c>
      <c r="V60" s="1011" t="s">
        <v>20</v>
      </c>
      <c r="W60" s="331">
        <f>+IF(D60="","",SUMIF('EXP GEN.'!$D$3:$D$230,D60,'EXP GEN.'!$AD$3:$AD$230))</f>
        <v>21107.639045990487</v>
      </c>
      <c r="X60" s="331">
        <f>+IF(D60="","",SUMIF('EXP ESPEC.'!$D$3:$D$230,D60,'EXP ESPEC.'!$AF$3:$AF$230))</f>
        <v>26363.847614885184</v>
      </c>
      <c r="Y60" s="331">
        <f t="shared" si="9"/>
        <v>47471.486660875671</v>
      </c>
      <c r="Z60" s="330" t="str">
        <f>+IF(Y60=0,"",IF(Y60&gt;=PARAMETROS!$O$13,"CUMPLE","NO CUMPLE"))</f>
        <v>CUMPLE</v>
      </c>
      <c r="AA60" s="330" t="str">
        <f t="shared" si="4"/>
        <v>CUMPLE</v>
      </c>
      <c r="AB60" s="1011" t="s">
        <v>20</v>
      </c>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row>
    <row r="61" spans="1:82" s="257" customFormat="1" ht="16.5" thickBot="1">
      <c r="A61" s="1026"/>
      <c r="B61" s="1028"/>
      <c r="C61" s="661" t="s">
        <v>481</v>
      </c>
      <c r="D61" s="652" t="s">
        <v>705</v>
      </c>
      <c r="E61" s="345">
        <v>0.4</v>
      </c>
      <c r="F61" s="345" t="s">
        <v>460</v>
      </c>
      <c r="G61" s="766" t="s">
        <v>192</v>
      </c>
      <c r="H61" s="1020"/>
      <c r="I61" s="1020"/>
      <c r="J61" s="1020"/>
      <c r="K61" s="331">
        <f>+IF(D61="","",SUMIF('EXP GEN.'!$D$3:$D$230,D61,'EXP GEN.'!$AB$3:$AB$230))</f>
        <v>4857.5862917933136</v>
      </c>
      <c r="L61" s="331">
        <f>+IF(D61="","",SUMIF('EXP ESPEC.'!$D$3:$D$230,D61,'EXP ESPEC.'!$AD$3:$AD$230))</f>
        <v>616.35613096610564</v>
      </c>
      <c r="M61" s="331">
        <f t="shared" si="7"/>
        <v>5473.9424227594191</v>
      </c>
      <c r="N61" s="330" t="str">
        <f>+IF(M61=0,"",IF(M61&gt;=PARAMETROS!$O$11,"CUMPLE","NO CUMPLE"))</f>
        <v>CUMPLE</v>
      </c>
      <c r="O61" s="330" t="str">
        <f t="shared" si="8"/>
        <v>CUMPLE</v>
      </c>
      <c r="P61" s="1013"/>
      <c r="Q61" s="429">
        <f>+IF(D61="","",SUMIF('EXP GEN.'!$D$3:$D$230,D61,'EXP GEN.'!$AC$3:$AC$230))</f>
        <v>4857.5862917933136</v>
      </c>
      <c r="R61" s="331">
        <f>+IF(D61="","",SUMIF('EXP ESPEC.'!$D$3:$D$230,D61,'EXP ESPEC.'!$AE$3:$AE$230))</f>
        <v>616.35613096610564</v>
      </c>
      <c r="S61" s="331">
        <f t="shared" si="12"/>
        <v>5473.9424227594191</v>
      </c>
      <c r="T61" s="330" t="str">
        <f>+IF(S61=0,"",IF(S61&gt;=PARAMETROS!$O$12,"CUMPLE","NO CUMPLE"))</f>
        <v>CUMPLE</v>
      </c>
      <c r="U61" s="330" t="str">
        <f t="shared" si="2"/>
        <v>CUMPLE</v>
      </c>
      <c r="V61" s="1013"/>
      <c r="W61" s="331">
        <f>+IF(D61="","",SUMIF('EXP GEN.'!$D$3:$D$230,D61,'EXP GEN.'!$AD$3:$AD$230))</f>
        <v>4857.5862917933136</v>
      </c>
      <c r="X61" s="331">
        <f>+IF(D61="","",SUMIF('EXP ESPEC.'!$D$3:$D$230,D61,'EXP ESPEC.'!$AF$3:$AF$230))</f>
        <v>616.35613096610564</v>
      </c>
      <c r="Y61" s="331">
        <f t="shared" si="9"/>
        <v>5473.9424227594191</v>
      </c>
      <c r="Z61" s="330" t="str">
        <f>+IF(Y61=0,"",IF(Y61&gt;=PARAMETROS!$O$13,"CUMPLE","NO CUMPLE"))</f>
        <v>CUMPLE</v>
      </c>
      <c r="AA61" s="330" t="str">
        <f t="shared" si="4"/>
        <v>CUMPLE</v>
      </c>
      <c r="AB61" s="1013"/>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row>
    <row r="62" spans="1:82" s="257" customFormat="1" ht="16.5" thickBot="1">
      <c r="A62" s="1025" t="s">
        <v>55</v>
      </c>
      <c r="B62" s="1027" t="s">
        <v>706</v>
      </c>
      <c r="C62" s="660" t="s">
        <v>485</v>
      </c>
      <c r="D62" s="651" t="s">
        <v>707</v>
      </c>
      <c r="E62" s="342">
        <v>0.51</v>
      </c>
      <c r="F62" s="342" t="s">
        <v>460</v>
      </c>
      <c r="G62" s="330" t="s">
        <v>192</v>
      </c>
      <c r="H62" s="1048" t="s">
        <v>192</v>
      </c>
      <c r="I62" s="1016" t="s">
        <v>20</v>
      </c>
      <c r="J62" s="1016" t="s">
        <v>20</v>
      </c>
      <c r="K62" s="331">
        <f>+IF(D62="","",SUMIF('EXP GEN.'!$D$3:$D$230,D62,'EXP GEN.'!$AB$3:$AB$230))</f>
        <v>0</v>
      </c>
      <c r="L62" s="331">
        <f>+IF(D62="","",SUMIF('EXP ESPEC.'!$D$3:$D$230,D62,'EXP ESPEC.'!$AD$3:$AD$230))</f>
        <v>0</v>
      </c>
      <c r="M62" s="331">
        <f t="shared" si="7"/>
        <v>0</v>
      </c>
      <c r="N62" s="330" t="str">
        <f>+IF(M62=0,"",IF(M62&gt;=PARAMETROS!$O$11,"CUMPLE","NO CUMPLE"))</f>
        <v/>
      </c>
      <c r="O62" s="330" t="str">
        <f t="shared" si="8"/>
        <v>NO CUMPLE</v>
      </c>
      <c r="P62" s="1011" t="s">
        <v>20</v>
      </c>
      <c r="Q62" s="429">
        <f>+IF(D62="","",SUMIF('EXP GEN.'!$D$3:$D$230,D62,'EXP GEN.'!$AC$3:$AC$230))</f>
        <v>4679.2806010300737</v>
      </c>
      <c r="R62" s="331">
        <f>+IF(D62="","",SUMIF('EXP ESPEC.'!$D$3:$D$230,D62,'EXP ESPEC.'!$AE$3:$AE$230))</f>
        <v>0</v>
      </c>
      <c r="S62" s="331">
        <f t="shared" si="12"/>
        <v>4679.2806010300737</v>
      </c>
      <c r="T62" s="330" t="str">
        <f>+IF(S62=0,"",IF(S62&gt;=PARAMETROS!$O$12,"CUMPLE","NO CUMPLE"))</f>
        <v>CUMPLE</v>
      </c>
      <c r="U62" s="330" t="str">
        <f t="shared" si="2"/>
        <v>CUMPLE</v>
      </c>
      <c r="V62" s="1011" t="s">
        <v>20</v>
      </c>
      <c r="W62" s="331">
        <f>+IF(D62="","",SUMIF('EXP GEN.'!$D$3:$D$230,D62,'EXP GEN.'!$AD$3:$AD$230))</f>
        <v>4679.2806010300737</v>
      </c>
      <c r="X62" s="331">
        <f>+IF(D62="","",SUMIF('EXP ESPEC.'!$D$3:$D$230,D62,'EXP ESPEC.'!$AF$3:$AF$230))</f>
        <v>0</v>
      </c>
      <c r="Y62" s="331">
        <f t="shared" si="9"/>
        <v>4679.2806010300737</v>
      </c>
      <c r="Z62" s="330" t="str">
        <f>+IF(Y62=0,"",IF(Y62&gt;=PARAMETROS!$O$13,"CUMPLE","NO CUMPLE"))</f>
        <v>CUMPLE</v>
      </c>
      <c r="AA62" s="330" t="str">
        <f t="shared" si="4"/>
        <v>CUMPLE</v>
      </c>
      <c r="AB62" s="1011" t="s">
        <v>20</v>
      </c>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6"/>
      <c r="CB62" s="256"/>
      <c r="CC62" s="256"/>
      <c r="CD62" s="256"/>
    </row>
    <row r="63" spans="1:82" s="257" customFormat="1" ht="16.5" thickBot="1">
      <c r="A63" s="1026"/>
      <c r="B63" s="1029"/>
      <c r="C63" s="664" t="s">
        <v>489</v>
      </c>
      <c r="D63" s="653" t="s">
        <v>708</v>
      </c>
      <c r="E63" s="343">
        <v>0.49</v>
      </c>
      <c r="F63" s="343" t="s">
        <v>460</v>
      </c>
      <c r="G63" s="333" t="s">
        <v>751</v>
      </c>
      <c r="H63" s="1049"/>
      <c r="I63" s="1017"/>
      <c r="J63" s="1017"/>
      <c r="K63" s="331">
        <f>+IF(D63="","",SUMIF('EXP GEN.'!$D$3:$D$230,D63,'EXP GEN.'!$AB$3:$AB$230))</f>
        <v>0</v>
      </c>
      <c r="L63" s="331">
        <f>+IF(D63="","",SUMIF('EXP ESPEC.'!$D$3:$D$230,D63,'EXP ESPEC.'!$AD$3:$AD$230))</f>
        <v>0</v>
      </c>
      <c r="M63" s="331">
        <f t="shared" si="7"/>
        <v>0</v>
      </c>
      <c r="N63" s="330" t="str">
        <f>+IF(M63=0,"",IF(M63&gt;=PARAMETROS!$O$11,"CUMPLE","NO CUMPLE"))</f>
        <v/>
      </c>
      <c r="O63" s="330" t="str">
        <f t="shared" si="8"/>
        <v>NO CUMPLE</v>
      </c>
      <c r="P63" s="1013"/>
      <c r="Q63" s="429">
        <f>+IF(D63="","",SUMIF('EXP GEN.'!$D$3:$D$230,D63,'EXP GEN.'!$AC$3:$AC$230))</f>
        <v>3035.7815222519876</v>
      </c>
      <c r="R63" s="331">
        <f>+IF(D63="","",SUMIF('EXP ESPEC.'!$D$3:$D$230,D63,'EXP ESPEC.'!$AE$3:$AE$230))</f>
        <v>0</v>
      </c>
      <c r="S63" s="331">
        <f t="shared" si="12"/>
        <v>3035.7815222519876</v>
      </c>
      <c r="T63" s="330" t="str">
        <f>+IF(S63=0,"",IF(S63&gt;=PARAMETROS!$O$12,"CUMPLE","NO CUMPLE"))</f>
        <v>CUMPLE</v>
      </c>
      <c r="U63" s="330" t="str">
        <f t="shared" si="2"/>
        <v>CUMPLE</v>
      </c>
      <c r="V63" s="1013"/>
      <c r="W63" s="331">
        <f>+IF(D63="","",SUMIF('EXP GEN.'!$D$3:$D$230,D63,'EXP GEN.'!$AD$3:$AD$230))</f>
        <v>3035.7815222519876</v>
      </c>
      <c r="X63" s="331">
        <f>+IF(D63="","",SUMIF('EXP ESPEC.'!$D$3:$D$230,D63,'EXP ESPEC.'!$AF$3:$AF$230))</f>
        <v>0</v>
      </c>
      <c r="Y63" s="331">
        <f t="shared" si="9"/>
        <v>3035.7815222519876</v>
      </c>
      <c r="Z63" s="330" t="str">
        <f>+IF(Y63=0,"",IF(Y63&gt;=PARAMETROS!$O$13,"CUMPLE","NO CUMPLE"))</f>
        <v>CUMPLE</v>
      </c>
      <c r="AA63" s="330" t="str">
        <f t="shared" si="4"/>
        <v>CUMPLE</v>
      </c>
      <c r="AB63" s="1013"/>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row>
    <row r="64" spans="1:82" s="257" customFormat="1" ht="15.75" customHeight="1" thickBot="1">
      <c r="A64" s="1025" t="s">
        <v>56</v>
      </c>
      <c r="B64" s="1040" t="s">
        <v>709</v>
      </c>
      <c r="C64" s="660" t="s">
        <v>492</v>
      </c>
      <c r="D64" s="651" t="s">
        <v>710</v>
      </c>
      <c r="E64" s="342">
        <v>0.51</v>
      </c>
      <c r="F64" s="342" t="s">
        <v>460</v>
      </c>
      <c r="G64" s="330" t="s">
        <v>192</v>
      </c>
      <c r="H64" s="1016" t="s">
        <v>20</v>
      </c>
      <c r="I64" s="1016" t="s">
        <v>20</v>
      </c>
      <c r="J64" s="1016" t="s">
        <v>20</v>
      </c>
      <c r="K64" s="331">
        <f>+IF(D64="","",SUMIF('EXP GEN.'!$D$3:$D$230,D64,'EXP GEN.'!$AB$3:$AB$230))</f>
        <v>14371.620137010954</v>
      </c>
      <c r="L64" s="331">
        <f>+IF(D64="","",SUMIF('EXP ESPEC.'!$D$3:$D$230,D64,'EXP ESPEC.'!$AD$3:$AD$230))</f>
        <v>35889.310961258583</v>
      </c>
      <c r="M64" s="331">
        <f t="shared" si="7"/>
        <v>50260.931098269539</v>
      </c>
      <c r="N64" s="330" t="str">
        <f>+IF(M64=0,"",IF(M64&gt;=PARAMETROS!$O$11,"CUMPLE","NO CUMPLE"))</f>
        <v>CUMPLE</v>
      </c>
      <c r="O64" s="330" t="str">
        <f t="shared" si="8"/>
        <v>CUMPLE</v>
      </c>
      <c r="P64" s="1011" t="s">
        <v>20</v>
      </c>
      <c r="Q64" s="429">
        <f>+IF(D64="","",SUMIF('EXP GEN.'!$D$3:$D$230,D64,'EXP GEN.'!$AC$3:$AC$230))</f>
        <v>14371.620137010954</v>
      </c>
      <c r="R64" s="331">
        <f>+IF(D64="","",SUMIF('EXP ESPEC.'!$D$3:$D$230,D64,'EXP ESPEC.'!$AE$3:$AE$230))</f>
        <v>35889.310961258583</v>
      </c>
      <c r="S64" s="331">
        <f t="shared" si="12"/>
        <v>50260.931098269539</v>
      </c>
      <c r="T64" s="330" t="str">
        <f>+IF(S64=0,"",IF(S64&gt;=PARAMETROS!$O$12,"CUMPLE","NO CUMPLE"))</f>
        <v>CUMPLE</v>
      </c>
      <c r="U64" s="330" t="str">
        <f t="shared" si="2"/>
        <v>CUMPLE</v>
      </c>
      <c r="V64" s="1011" t="s">
        <v>20</v>
      </c>
      <c r="W64" s="331">
        <f>+IF(D64="","",SUMIF('EXP GEN.'!$D$3:$D$230,D64,'EXP GEN.'!$AD$3:$AD$230))</f>
        <v>14371.620137010954</v>
      </c>
      <c r="X64" s="331">
        <f>+IF(D64="","",SUMIF('EXP ESPEC.'!$D$3:$D$230,D64,'EXP ESPEC.'!$AF$3:$AF$230))</f>
        <v>35889.310961258583</v>
      </c>
      <c r="Y64" s="331">
        <f t="shared" si="9"/>
        <v>50260.931098269539</v>
      </c>
      <c r="Z64" s="330" t="str">
        <f>+IF(Y64=0,"",IF(Y64&gt;=PARAMETROS!$O$13,"CUMPLE","NO CUMPLE"))</f>
        <v>CUMPLE</v>
      </c>
      <c r="AA64" s="330" t="str">
        <f t="shared" si="4"/>
        <v>CUMPLE</v>
      </c>
      <c r="AB64" s="1011" t="s">
        <v>20</v>
      </c>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c r="CD64" s="256"/>
    </row>
    <row r="65" spans="1:82" s="257" customFormat="1" ht="16.5" thickBot="1">
      <c r="A65" s="1026"/>
      <c r="B65" s="1047"/>
      <c r="C65" s="664" t="s">
        <v>495</v>
      </c>
      <c r="D65" s="653" t="s">
        <v>711</v>
      </c>
      <c r="E65" s="343">
        <v>0.49</v>
      </c>
      <c r="F65" s="343" t="s">
        <v>460</v>
      </c>
      <c r="G65" s="333" t="s">
        <v>751</v>
      </c>
      <c r="H65" s="1020"/>
      <c r="I65" s="1020"/>
      <c r="J65" s="1020"/>
      <c r="K65" s="331">
        <f>+IF(D65="","",SUMIF('EXP GEN.'!$D$3:$D$230,D65,'EXP GEN.'!$AB$3:$AB$230))</f>
        <v>14445.782096698775</v>
      </c>
      <c r="L65" s="331">
        <f>+IF(D65="","",SUMIF('EXP ESPEC.'!$D$3:$D$230,D65,'EXP ESPEC.'!$AD$3:$AD$230))</f>
        <v>14445.782096698775</v>
      </c>
      <c r="M65" s="331">
        <f t="shared" si="7"/>
        <v>28891.564193397549</v>
      </c>
      <c r="N65" s="330" t="str">
        <f>+IF(M65=0,"",IF(M65&gt;=PARAMETROS!$O$11,"CUMPLE","NO CUMPLE"))</f>
        <v>CUMPLE</v>
      </c>
      <c r="O65" s="330" t="str">
        <f t="shared" si="8"/>
        <v>CUMPLE</v>
      </c>
      <c r="P65" s="1013"/>
      <c r="Q65" s="429">
        <f>+IF(D65="","",SUMIF('EXP GEN.'!$D$3:$D$230,D65,'EXP GEN.'!$AC$3:$AC$230))</f>
        <v>14445.782096698775</v>
      </c>
      <c r="R65" s="331">
        <f>+IF(D65="","",SUMIF('EXP ESPEC.'!$D$3:$D$230,D65,'EXP ESPEC.'!$AE$3:$AE$230))</f>
        <v>14445.782096698775</v>
      </c>
      <c r="S65" s="331">
        <f t="shared" si="12"/>
        <v>28891.564193397549</v>
      </c>
      <c r="T65" s="330" t="str">
        <f>+IF(S65=0,"",IF(S65&gt;=PARAMETROS!$O$12,"CUMPLE","NO CUMPLE"))</f>
        <v>CUMPLE</v>
      </c>
      <c r="U65" s="330" t="str">
        <f t="shared" si="2"/>
        <v>CUMPLE</v>
      </c>
      <c r="V65" s="1013"/>
      <c r="W65" s="331">
        <f>+IF(D65="","",SUMIF('EXP GEN.'!$D$3:$D$230,D65,'EXP GEN.'!$AD$3:$AD$230))</f>
        <v>14445.782096698775</v>
      </c>
      <c r="X65" s="331">
        <f>+IF(D65="","",SUMIF('EXP ESPEC.'!$D$3:$D$230,D65,'EXP ESPEC.'!$AF$3:$AF$230))</f>
        <v>14445.782096698775</v>
      </c>
      <c r="Y65" s="331">
        <f t="shared" si="9"/>
        <v>28891.564193397549</v>
      </c>
      <c r="Z65" s="330" t="str">
        <f>+IF(Y65=0,"",IF(Y65&gt;=PARAMETROS!$O$13,"CUMPLE","NO CUMPLE"))</f>
        <v>CUMPLE</v>
      </c>
      <c r="AA65" s="330" t="str">
        <f t="shared" si="4"/>
        <v>CUMPLE</v>
      </c>
      <c r="AB65" s="1013"/>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c r="CD65" s="256"/>
    </row>
    <row r="66" spans="1:82" s="257" customFormat="1" ht="15.75" customHeight="1" thickBot="1">
      <c r="A66" s="1021" t="s">
        <v>57</v>
      </c>
      <c r="B66" s="1023" t="s">
        <v>712</v>
      </c>
      <c r="C66" s="660" t="s">
        <v>713</v>
      </c>
      <c r="D66" s="651" t="s">
        <v>714</v>
      </c>
      <c r="E66" s="342">
        <v>0.51</v>
      </c>
      <c r="F66" s="342" t="s">
        <v>460</v>
      </c>
      <c r="G66" s="330" t="s">
        <v>192</v>
      </c>
      <c r="H66" s="1016" t="s">
        <v>20</v>
      </c>
      <c r="I66" s="1016" t="s">
        <v>20</v>
      </c>
      <c r="J66" s="1016" t="s">
        <v>20</v>
      </c>
      <c r="K66" s="331">
        <f>+IF(D66="","",SUMIF('EXP GEN.'!$D$3:$D$230,D66,'EXP GEN.'!$AB$3:$AB$230))</f>
        <v>0</v>
      </c>
      <c r="L66" s="331">
        <f>+IF(D66="","",SUMIF('EXP ESPEC.'!$D$3:$D$230,D66,'EXP ESPEC.'!$AD$3:$AD$230))</f>
        <v>0</v>
      </c>
      <c r="M66" s="331">
        <f t="shared" si="7"/>
        <v>0</v>
      </c>
      <c r="N66" s="330" t="str">
        <f>+IF(M66=0,"",IF(M66&gt;=PARAMETROS!$O$11,"CUMPLE","NO CUMPLE"))</f>
        <v/>
      </c>
      <c r="O66" s="1016" t="str">
        <f t="shared" si="8"/>
        <v>NO CUMPLE</v>
      </c>
      <c r="P66" s="1011" t="s">
        <v>192</v>
      </c>
      <c r="Q66" s="429">
        <f>+IF(D66="","",SUMIF('EXP GEN.'!$D$3:$D$230,D66,'EXP GEN.'!$AC$3:$AC$230))</f>
        <v>0</v>
      </c>
      <c r="R66" s="331">
        <f>+IF(D66="","",SUMIF('EXP ESPEC.'!$D$3:$D$230,D66,'EXP ESPEC.'!$AE$3:$AE$230))</f>
        <v>0</v>
      </c>
      <c r="S66" s="331">
        <f t="shared" si="12"/>
        <v>0</v>
      </c>
      <c r="T66" s="330" t="str">
        <f>+IF(S66=0,"",IF(S66&gt;=PARAMETROS!$O$12,"CUMPLE","NO CUMPLE"))</f>
        <v/>
      </c>
      <c r="U66" s="1016" t="str">
        <f t="shared" si="2"/>
        <v>NO CUMPLE</v>
      </c>
      <c r="V66" s="1011" t="s">
        <v>192</v>
      </c>
      <c r="W66" s="331">
        <f>+IF(D66="","",SUMIF('EXP GEN.'!$D$3:$D$230,D66,'EXP GEN.'!$AD$3:$AD$230))</f>
        <v>0</v>
      </c>
      <c r="X66" s="331">
        <f>+IF(D66="","",SUMIF('EXP ESPEC.'!$D$3:$D$230,D66,'EXP ESPEC.'!$AF$3:$AF$230))</f>
        <v>0</v>
      </c>
      <c r="Y66" s="331">
        <f t="shared" si="9"/>
        <v>0</v>
      </c>
      <c r="Z66" s="330" t="str">
        <f>+IF(Y66=0,"",IF(Y66&gt;=PARAMETROS!$O$13,"CUMPLE","NO CUMPLE"))</f>
        <v/>
      </c>
      <c r="AA66" s="1016" t="str">
        <f t="shared" si="4"/>
        <v>NO CUMPLE</v>
      </c>
      <c r="AB66" s="1011" t="s">
        <v>192</v>
      </c>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row>
    <row r="67" spans="1:82" s="257" customFormat="1" ht="16.5" thickBot="1">
      <c r="A67" s="1022"/>
      <c r="B67" s="1024"/>
      <c r="C67" s="664" t="s">
        <v>715</v>
      </c>
      <c r="D67" s="653" t="s">
        <v>716</v>
      </c>
      <c r="E67" s="343">
        <v>0.49</v>
      </c>
      <c r="F67" s="343" t="s">
        <v>460</v>
      </c>
      <c r="G67" s="336" t="s">
        <v>192</v>
      </c>
      <c r="H67" s="1020"/>
      <c r="I67" s="1020"/>
      <c r="J67" s="1020"/>
      <c r="K67" s="331">
        <f>+IF(D67="","",SUMIF('EXP GEN.'!$D$3:$D$230,D67,'EXP GEN.'!$AB$3:$AB$230))</f>
        <v>0</v>
      </c>
      <c r="L67" s="331">
        <f>+IF(D67="","",SUMIF('EXP ESPEC.'!$D$3:$D$230,D67,'EXP ESPEC.'!$AD$3:$AD$230))</f>
        <v>4427.807609664671</v>
      </c>
      <c r="M67" s="331">
        <f t="shared" si="7"/>
        <v>4427.807609664671</v>
      </c>
      <c r="N67" s="330" t="str">
        <f>+IF(M67=0,"",IF(M67&gt;=PARAMETROS!$O$11,"CUMPLE","NO CUMPLE"))</f>
        <v>CUMPLE</v>
      </c>
      <c r="O67" s="1017"/>
      <c r="P67" s="1013"/>
      <c r="Q67" s="429">
        <f>+IF(D67="","",SUMIF('EXP GEN.'!$D$3:$D$230,D67,'EXP GEN.'!$AC$3:$AC$230))</f>
        <v>0</v>
      </c>
      <c r="R67" s="331">
        <f>+IF(D67="","",SUMIF('EXP ESPEC.'!$D$3:$D$230,D67,'EXP ESPEC.'!$AE$3:$AE$230))</f>
        <v>4427.807609664671</v>
      </c>
      <c r="S67" s="331">
        <f t="shared" si="12"/>
        <v>4427.807609664671</v>
      </c>
      <c r="T67" s="330" t="str">
        <f>+IF(S67=0,"",IF(S67&gt;=PARAMETROS!$O$12,"CUMPLE","NO CUMPLE"))</f>
        <v>CUMPLE</v>
      </c>
      <c r="U67" s="1017"/>
      <c r="V67" s="1013"/>
      <c r="W67" s="331">
        <f>+IF(D67="","",SUMIF('EXP GEN.'!$D$3:$D$230,D67,'EXP GEN.'!$AD$3:$AD$230))</f>
        <v>0</v>
      </c>
      <c r="X67" s="331">
        <f>+IF(D67="","",SUMIF('EXP ESPEC.'!$D$3:$D$230,D67,'EXP ESPEC.'!$AF$3:$AF$230))</f>
        <v>4427.807609664671</v>
      </c>
      <c r="Y67" s="331">
        <f t="shared" si="9"/>
        <v>4427.807609664671</v>
      </c>
      <c r="Z67" s="330" t="str">
        <f>+IF(Y67=0,"",IF(Y67&gt;=PARAMETROS!$O$13,"CUMPLE","NO CUMPLE"))</f>
        <v>CUMPLE</v>
      </c>
      <c r="AA67" s="1017"/>
      <c r="AB67" s="1013"/>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row>
    <row r="68" spans="1:82" ht="24" thickBot="1">
      <c r="A68" s="1025" t="s">
        <v>58</v>
      </c>
      <c r="B68" s="1040" t="s">
        <v>717</v>
      </c>
      <c r="C68" s="660" t="s">
        <v>718</v>
      </c>
      <c r="D68" s="346" t="s">
        <v>719</v>
      </c>
      <c r="E68" s="347">
        <v>0.51</v>
      </c>
      <c r="F68" s="347" t="s">
        <v>460</v>
      </c>
      <c r="G68" s="330" t="s">
        <v>192</v>
      </c>
      <c r="H68" s="1016" t="s">
        <v>20</v>
      </c>
      <c r="I68" s="1016" t="s">
        <v>20</v>
      </c>
      <c r="J68" s="1016" t="s">
        <v>20</v>
      </c>
      <c r="K68" s="331">
        <f>+IF(D68="","",SUMIF('EXP GEN.'!$D$3:$D$230,D68,'EXP GEN.'!$AB$3:$AB$230))</f>
        <v>2529.9563075182573</v>
      </c>
      <c r="L68" s="331">
        <f>+IF(D68="","",SUMIF('EXP ESPEC.'!$D$3:$D$230,D68,'EXP ESPEC.'!$AD$3:$AD$230))</f>
        <v>0</v>
      </c>
      <c r="M68" s="331">
        <f t="shared" si="7"/>
        <v>2529.9563075182573</v>
      </c>
      <c r="N68" s="330" t="str">
        <f>+IF(M68=0,"",IF(M68&gt;=PARAMETROS!$O$11,"CUMPLE","NO CUMPLE"))</f>
        <v>CUMPLE</v>
      </c>
      <c r="O68" s="330" t="str">
        <f t="shared" si="8"/>
        <v>CUMPLE</v>
      </c>
      <c r="P68" s="1011" t="s">
        <v>20</v>
      </c>
      <c r="Q68" s="429">
        <f>+IF(D68="","",SUMIF('EXP GEN.'!$D$3:$D$230,D68,'EXP GEN.'!$AC$3:$AC$230))</f>
        <v>2529.9563075182573</v>
      </c>
      <c r="R68" s="331">
        <f>+IF(D68="","",SUMIF('EXP ESPEC.'!$D$3:$D$230,D68,'EXP ESPEC.'!$AE$3:$AE$230))</f>
        <v>0</v>
      </c>
      <c r="S68" s="331">
        <f t="shared" si="12"/>
        <v>2529.9563075182573</v>
      </c>
      <c r="T68" s="330" t="str">
        <f>+IF(S68=0,"",IF(S68&gt;=PARAMETROS!$O$12,"CUMPLE","NO CUMPLE"))</f>
        <v>CUMPLE</v>
      </c>
      <c r="U68" s="330" t="str">
        <f t="shared" ref="U68:U76" si="13">+IF(T68=0,"",IF(T68="CUMPLE","CUMPLE","NO CUMPLE"))</f>
        <v>CUMPLE</v>
      </c>
      <c r="V68" s="1011" t="s">
        <v>20</v>
      </c>
      <c r="W68" s="331">
        <f>+IF(D68="","",SUMIF('EXP GEN.'!$D$3:$D$230,D68,'EXP GEN.'!$AD$3:$AD$230))</f>
        <v>2529.9563075182573</v>
      </c>
      <c r="X68" s="331">
        <f>+IF(D68="","",SUMIF('EXP ESPEC.'!$D$3:$D$230,D68,'EXP ESPEC.'!$AF$3:$AF$230))</f>
        <v>0</v>
      </c>
      <c r="Y68" s="331">
        <f t="shared" si="9"/>
        <v>2529.9563075182573</v>
      </c>
      <c r="Z68" s="330" t="str">
        <f>+IF(Y68=0,"",IF(Y68&gt;=PARAMETROS!$O$13,"CUMPLE","NO CUMPLE"))</f>
        <v>CUMPLE</v>
      </c>
      <c r="AA68" s="330" t="str">
        <f t="shared" ref="AA68:AA131" si="14">+IF(Z68=0,"",IF(Z68="CUMPLE","CUMPLE","NO CUMPLE"))</f>
        <v>CUMPLE</v>
      </c>
      <c r="AB68" s="1011" t="s">
        <v>20</v>
      </c>
    </row>
    <row r="69" spans="1:82" ht="24" thickBot="1">
      <c r="A69" s="1039"/>
      <c r="B69" s="1041"/>
      <c r="C69" s="661" t="s">
        <v>720</v>
      </c>
      <c r="D69" s="348" t="s">
        <v>721</v>
      </c>
      <c r="E69" s="349">
        <v>0.49</v>
      </c>
      <c r="F69" s="349" t="s">
        <v>460</v>
      </c>
      <c r="G69" s="333" t="s">
        <v>751</v>
      </c>
      <c r="H69" s="1020"/>
      <c r="I69" s="1020"/>
      <c r="J69" s="1020"/>
      <c r="K69" s="331">
        <f>+IF(D69="","",SUMIF('EXP GEN.'!$D$3:$D$230,D69,'EXP GEN.'!$AB$3:$AB$230))</f>
        <v>12594.685839478923</v>
      </c>
      <c r="L69" s="331">
        <f>+IF(D69="","",SUMIF('EXP ESPEC.'!$D$3:$D$230,D69,'EXP ESPEC.'!$AD$3:$AD$230))</f>
        <v>12594.685839478923</v>
      </c>
      <c r="M69" s="331">
        <f t="shared" si="7"/>
        <v>25189.371678957847</v>
      </c>
      <c r="N69" s="330" t="str">
        <f>+IF(M69=0,"",IF(M69&gt;=PARAMETROS!$O$11,"CUMPLE","NO CUMPLE"))</f>
        <v>CUMPLE</v>
      </c>
      <c r="O69" s="330" t="str">
        <f t="shared" si="8"/>
        <v>CUMPLE</v>
      </c>
      <c r="P69" s="1012"/>
      <c r="Q69" s="429">
        <f>+IF(D69="","",SUMIF('EXP GEN.'!$D$3:$D$230,D69,'EXP GEN.'!$AC$3:$AC$230))</f>
        <v>12594.685839478923</v>
      </c>
      <c r="R69" s="331">
        <f>+IF(D69="","",SUMIF('EXP ESPEC.'!$D$3:$D$230,D69,'EXP ESPEC.'!$AE$3:$AE$230))</f>
        <v>12594.685839478923</v>
      </c>
      <c r="S69" s="331">
        <f t="shared" si="12"/>
        <v>25189.371678957847</v>
      </c>
      <c r="T69" s="330" t="str">
        <f>+IF(S69=0,"",IF(S69&gt;=PARAMETROS!$O$12,"CUMPLE","NO CUMPLE"))</f>
        <v>CUMPLE</v>
      </c>
      <c r="U69" s="330" t="str">
        <f t="shared" si="13"/>
        <v>CUMPLE</v>
      </c>
      <c r="V69" s="1012"/>
      <c r="W69" s="331">
        <f>+IF(D69="","",SUMIF('EXP GEN.'!$D$3:$D$230,D69,'EXP GEN.'!$AD$3:$AD$230))</f>
        <v>12594.685839478923</v>
      </c>
      <c r="X69" s="331">
        <f>+IF(D69="","",SUMIF('EXP ESPEC.'!$D$3:$D$230,D69,'EXP ESPEC.'!$AF$3:$AF$230))</f>
        <v>12594.685839478923</v>
      </c>
      <c r="Y69" s="331">
        <f t="shared" si="9"/>
        <v>25189.371678957847</v>
      </c>
      <c r="Z69" s="330" t="str">
        <f>+IF(Y69=0,"",IF(Y69&gt;=PARAMETROS!$O$13,"CUMPLE","NO CUMPLE"))</f>
        <v>CUMPLE</v>
      </c>
      <c r="AA69" s="330" t="str">
        <f t="shared" si="14"/>
        <v>CUMPLE</v>
      </c>
      <c r="AB69" s="1012"/>
    </row>
    <row r="70" spans="1:82" ht="22.5" customHeight="1" thickBot="1">
      <c r="A70" s="1025" t="s">
        <v>59</v>
      </c>
      <c r="B70" s="1042" t="s">
        <v>722</v>
      </c>
      <c r="C70" s="660" t="s">
        <v>723</v>
      </c>
      <c r="D70" s="346" t="s">
        <v>724</v>
      </c>
      <c r="E70" s="347">
        <v>0.6</v>
      </c>
      <c r="F70" s="347" t="s">
        <v>460</v>
      </c>
      <c r="G70" s="330" t="s">
        <v>192</v>
      </c>
      <c r="H70" s="1016" t="s">
        <v>20</v>
      </c>
      <c r="I70" s="1016" t="s">
        <v>20</v>
      </c>
      <c r="J70" s="1016" t="s">
        <v>20</v>
      </c>
      <c r="K70" s="331">
        <f>+IF(D70="","",SUMIF('EXP GEN.'!$D$3:$D$230,D70,'EXP GEN.'!$AB$3:$AB$230))</f>
        <v>15054.465041788571</v>
      </c>
      <c r="L70" s="331">
        <f>+IF(D70="","",SUMIF('EXP ESPEC.'!$D$3:$D$230,D70,'EXP ESPEC.'!$AD$3:$AD$230))</f>
        <v>15054.465041788571</v>
      </c>
      <c r="M70" s="331">
        <f t="shared" si="7"/>
        <v>30108.930083577143</v>
      </c>
      <c r="N70" s="330" t="str">
        <f>+IF(M70=0,"",IF(M70&gt;=PARAMETROS!$O$11,"CUMPLE","NO CUMPLE"))</f>
        <v>CUMPLE</v>
      </c>
      <c r="O70" s="330" t="str">
        <f t="shared" si="8"/>
        <v>CUMPLE</v>
      </c>
      <c r="P70" s="1011" t="s">
        <v>20</v>
      </c>
      <c r="Q70" s="429">
        <f>+IF(D70="","",SUMIF('EXP GEN.'!$D$3:$D$230,D70,'EXP GEN.'!$AC$3:$AC$230))</f>
        <v>15054.465041788571</v>
      </c>
      <c r="R70" s="331">
        <f>+IF(D70="","",SUMIF('EXP ESPEC.'!$D$3:$D$230,D70,'EXP ESPEC.'!$AE$3:$AE$230))</f>
        <v>15054.465041788571</v>
      </c>
      <c r="S70" s="331">
        <f t="shared" si="12"/>
        <v>30108.930083577143</v>
      </c>
      <c r="T70" s="330" t="str">
        <f>+IF(S70=0,"",IF(S70&gt;=PARAMETROS!$O$12,"CUMPLE","NO CUMPLE"))</f>
        <v>CUMPLE</v>
      </c>
      <c r="U70" s="330" t="str">
        <f t="shared" si="13"/>
        <v>CUMPLE</v>
      </c>
      <c r="V70" s="1011" t="s">
        <v>20</v>
      </c>
      <c r="W70" s="331">
        <f>+IF(D70="","",SUMIF('EXP GEN.'!$D$3:$D$230,D70,'EXP GEN.'!$AD$3:$AD$230))</f>
        <v>15054.465041788571</v>
      </c>
      <c r="X70" s="331">
        <f>+IF(D70="","",SUMIF('EXP ESPEC.'!$D$3:$D$230,D70,'EXP ESPEC.'!$AF$3:$AF$230))</f>
        <v>15054.465041788571</v>
      </c>
      <c r="Y70" s="331">
        <f t="shared" si="9"/>
        <v>30108.930083577143</v>
      </c>
      <c r="Z70" s="330" t="str">
        <f>+IF(Y70=0,"",IF(Y70&gt;=PARAMETROS!$O$13,"CUMPLE","NO CUMPLE"))</f>
        <v>CUMPLE</v>
      </c>
      <c r="AA70" s="330" t="str">
        <f t="shared" si="14"/>
        <v>CUMPLE</v>
      </c>
      <c r="AB70" s="1011" t="s">
        <v>20</v>
      </c>
    </row>
    <row r="71" spans="1:82" ht="16.5" thickBot="1">
      <c r="A71" s="1026"/>
      <c r="B71" s="1043"/>
      <c r="C71" s="664" t="s">
        <v>725</v>
      </c>
      <c r="D71" s="350" t="s">
        <v>726</v>
      </c>
      <c r="E71" s="351">
        <v>0.4</v>
      </c>
      <c r="F71" s="351" t="s">
        <v>460</v>
      </c>
      <c r="G71" s="336" t="s">
        <v>751</v>
      </c>
      <c r="H71" s="1020"/>
      <c r="I71" s="1020"/>
      <c r="J71" s="1020"/>
      <c r="K71" s="331">
        <f>+IF(D71="","",SUMIF('EXP GEN.'!$D$3:$D$230,D71,'EXP GEN.'!$AB$3:$AB$230))</f>
        <v>19867.101451704544</v>
      </c>
      <c r="L71" s="331">
        <f>+IF(D71="","",SUMIF('EXP ESPEC.'!$D$3:$D$230,D71,'EXP ESPEC.'!$AD$3:$AD$230))</f>
        <v>19867.101451704544</v>
      </c>
      <c r="M71" s="331">
        <f t="shared" si="7"/>
        <v>39734.202903409088</v>
      </c>
      <c r="N71" s="330" t="str">
        <f>+IF(M71=0,"",IF(M71&gt;=PARAMETROS!$O$11,"CUMPLE","NO CUMPLE"))</f>
        <v>CUMPLE</v>
      </c>
      <c r="O71" s="330" t="str">
        <f t="shared" si="8"/>
        <v>CUMPLE</v>
      </c>
      <c r="P71" s="1013"/>
      <c r="Q71" s="429">
        <f>+IF(D71="","",SUMIF('EXP GEN.'!$D$3:$D$230,D71,'EXP GEN.'!$AC$3:$AC$230))</f>
        <v>19867.101451704544</v>
      </c>
      <c r="R71" s="331">
        <f>+IF(D71="","",SUMIF('EXP ESPEC.'!$D$3:$D$230,D71,'EXP ESPEC.'!$AE$3:$AE$230))</f>
        <v>19867.101451704544</v>
      </c>
      <c r="S71" s="331">
        <f t="shared" si="12"/>
        <v>39734.202903409088</v>
      </c>
      <c r="T71" s="330" t="str">
        <f>+IF(S71=0,"",IF(S71&gt;=PARAMETROS!$O$12,"CUMPLE","NO CUMPLE"))</f>
        <v>CUMPLE</v>
      </c>
      <c r="U71" s="330" t="str">
        <f t="shared" si="13"/>
        <v>CUMPLE</v>
      </c>
      <c r="V71" s="1013"/>
      <c r="W71" s="331">
        <f>+IF(D71="","",SUMIF('EXP GEN.'!$D$3:$D$230,D71,'EXP GEN.'!$AD$3:$AD$230))</f>
        <v>19867.101451704544</v>
      </c>
      <c r="X71" s="331">
        <f>+IF(D71="","",SUMIF('EXP ESPEC.'!$D$3:$D$230,D71,'EXP ESPEC.'!$AF$3:$AF$230))</f>
        <v>19867.101451704544</v>
      </c>
      <c r="Y71" s="331">
        <f t="shared" si="9"/>
        <v>39734.202903409088</v>
      </c>
      <c r="Z71" s="330" t="str">
        <f>+IF(Y71=0,"",IF(Y71&gt;=PARAMETROS!$O$13,"CUMPLE","NO CUMPLE"))</f>
        <v>CUMPLE</v>
      </c>
      <c r="AA71" s="330" t="str">
        <f t="shared" si="14"/>
        <v>CUMPLE</v>
      </c>
      <c r="AB71" s="1013"/>
    </row>
    <row r="72" spans="1:82" ht="15.75" customHeight="1" thickBot="1">
      <c r="A72" s="1044" t="s">
        <v>60</v>
      </c>
      <c r="B72" s="1023" t="s">
        <v>727</v>
      </c>
      <c r="C72" s="650" t="s">
        <v>728</v>
      </c>
      <c r="D72" s="346" t="s">
        <v>729</v>
      </c>
      <c r="E72" s="347">
        <v>0.24</v>
      </c>
      <c r="F72" s="347" t="s">
        <v>460</v>
      </c>
      <c r="G72" s="330" t="s">
        <v>192</v>
      </c>
      <c r="H72" s="1016" t="s">
        <v>20</v>
      </c>
      <c r="I72" s="1016" t="s">
        <v>20</v>
      </c>
      <c r="J72" s="1016" t="s">
        <v>20</v>
      </c>
      <c r="K72" s="331">
        <f>+IF(D72="","",SUMIF('EXP GEN.'!$D$3:$D$230,D72,'EXP GEN.'!$AB$3:$AB$230))</f>
        <v>782.60014005072617</v>
      </c>
      <c r="L72" s="331">
        <f>+IF(D72="","",SUMIF('EXP ESPEC.'!$D$3:$D$230,D72,'EXP ESPEC.'!$AD$3:$AD$230))</f>
        <v>2024.4009098232073</v>
      </c>
      <c r="M72" s="331">
        <f t="shared" si="7"/>
        <v>2807.0010498739334</v>
      </c>
      <c r="N72" s="330" t="str">
        <f>+IF(M72=0,"",IF(M72&gt;=PARAMETROS!$O$11,"CUMPLE","NO CUMPLE"))</f>
        <v>CUMPLE</v>
      </c>
      <c r="O72" s="330" t="str">
        <f t="shared" si="8"/>
        <v>CUMPLE</v>
      </c>
      <c r="P72" s="1011" t="s">
        <v>20</v>
      </c>
      <c r="Q72" s="429">
        <f>+IF(D72="","",SUMIF('EXP GEN.'!$D$3:$D$230,D72,'EXP GEN.'!$AC$3:$AC$230))</f>
        <v>782.60014005072617</v>
      </c>
      <c r="R72" s="331">
        <f>+IF(D72="","",SUMIF('EXP ESPEC.'!$D$3:$D$230,D72,'EXP ESPEC.'!$AE$3:$AE$230))</f>
        <v>2024.4009098232073</v>
      </c>
      <c r="S72" s="331">
        <f t="shared" si="12"/>
        <v>2807.0010498739334</v>
      </c>
      <c r="T72" s="330" t="str">
        <f>+IF(S72=0,"",IF(S72&gt;=PARAMETROS!$O$12,"CUMPLE","NO CUMPLE"))</f>
        <v>CUMPLE</v>
      </c>
      <c r="U72" s="330" t="str">
        <f t="shared" si="13"/>
        <v>CUMPLE</v>
      </c>
      <c r="V72" s="1011" t="s">
        <v>20</v>
      </c>
      <c r="W72" s="331">
        <f>+IF(D72="","",SUMIF('EXP GEN.'!$D$3:$D$230,D72,'EXP GEN.'!$AD$3:$AD$230))</f>
        <v>782.60014005072617</v>
      </c>
      <c r="X72" s="331">
        <f>+IF(D72="","",SUMIF('EXP ESPEC.'!$D$3:$D$230,D72,'EXP ESPEC.'!$AF$3:$AF$230))</f>
        <v>2024.4009098232073</v>
      </c>
      <c r="Y72" s="331">
        <f t="shared" si="9"/>
        <v>2807.0010498739334</v>
      </c>
      <c r="Z72" s="330" t="str">
        <f>+IF(Y72=0,"",IF(Y72&gt;=PARAMETROS!$O$13,"CUMPLE","NO CUMPLE"))</f>
        <v>CUMPLE</v>
      </c>
      <c r="AA72" s="330" t="str">
        <f t="shared" si="14"/>
        <v>CUMPLE</v>
      </c>
      <c r="AB72" s="1011" t="s">
        <v>20</v>
      </c>
    </row>
    <row r="73" spans="1:82" ht="15.75" customHeight="1" thickBot="1">
      <c r="A73" s="1030"/>
      <c r="B73" s="1046"/>
      <c r="C73" s="661" t="s">
        <v>730</v>
      </c>
      <c r="D73" s="352" t="s">
        <v>731</v>
      </c>
      <c r="E73" s="353">
        <v>0.51</v>
      </c>
      <c r="F73" s="353" t="s">
        <v>460</v>
      </c>
      <c r="G73" s="750" t="s">
        <v>192</v>
      </c>
      <c r="H73" s="1020"/>
      <c r="I73" s="1020"/>
      <c r="J73" s="1020"/>
      <c r="K73" s="331">
        <f>+IF(D73="","",SUMIF('EXP GEN.'!$D$3:$D$230,D73,'EXP GEN.'!$AB$3:$AB$230))</f>
        <v>2012.3487677371172</v>
      </c>
      <c r="L73" s="331">
        <f>+IF(D73="","",SUMIF('EXP ESPEC.'!$D$3:$D$230,D73,'EXP ESPEC.'!$AD$3:$AD$230))</f>
        <v>0</v>
      </c>
      <c r="M73" s="331">
        <f t="shared" si="7"/>
        <v>2012.3487677371172</v>
      </c>
      <c r="N73" s="330" t="str">
        <f>+IF(M73=0,"",IF(M73&gt;=PARAMETROS!$O$11,"CUMPLE","NO CUMPLE"))</f>
        <v>CUMPLE</v>
      </c>
      <c r="O73" s="330" t="str">
        <f t="shared" si="8"/>
        <v>CUMPLE</v>
      </c>
      <c r="P73" s="1014"/>
      <c r="Q73" s="429">
        <f>+IF(D73="","",SUMIF('EXP GEN.'!$D$3:$D$230,D73,'EXP GEN.'!$AC$3:$AC$230))</f>
        <v>2012.3487677371172</v>
      </c>
      <c r="R73" s="331">
        <f>+IF(D73="","",SUMIF('EXP ESPEC.'!$D$3:$D$230,D73,'EXP ESPEC.'!$AE$3:$AE$230))</f>
        <v>0</v>
      </c>
      <c r="S73" s="331">
        <f t="shared" si="12"/>
        <v>2012.3487677371172</v>
      </c>
      <c r="T73" s="330" t="str">
        <f>+IF(S73=0,"",IF(S73&gt;=PARAMETROS!$O$12,"CUMPLE","NO CUMPLE"))</f>
        <v>CUMPLE</v>
      </c>
      <c r="U73" s="330" t="str">
        <f t="shared" si="13"/>
        <v>CUMPLE</v>
      </c>
      <c r="V73" s="1014"/>
      <c r="W73" s="331">
        <f>+IF(D73="","",SUMIF('EXP GEN.'!$D$3:$D$230,D73,'EXP GEN.'!$AD$3:$AD$230))</f>
        <v>2012.3487677371172</v>
      </c>
      <c r="X73" s="331">
        <f>+IF(D73="","",SUMIF('EXP ESPEC.'!$D$3:$D$230,D73,'EXP ESPEC.'!$AF$3:$AF$230))</f>
        <v>0</v>
      </c>
      <c r="Y73" s="331">
        <f t="shared" si="9"/>
        <v>2012.3487677371172</v>
      </c>
      <c r="Z73" s="330" t="str">
        <f>+IF(Y73=0,"",IF(Y73&gt;=PARAMETROS!$O$13,"CUMPLE","NO CUMPLE"))</f>
        <v>CUMPLE</v>
      </c>
      <c r="AA73" s="330" t="str">
        <f t="shared" si="14"/>
        <v>CUMPLE</v>
      </c>
      <c r="AB73" s="1014"/>
    </row>
    <row r="74" spans="1:82" ht="16.5" thickBot="1">
      <c r="A74" s="1045"/>
      <c r="B74" s="1024"/>
      <c r="C74" s="664" t="s">
        <v>732</v>
      </c>
      <c r="D74" s="350" t="s">
        <v>733</v>
      </c>
      <c r="E74" s="351">
        <v>0.25</v>
      </c>
      <c r="F74" s="351" t="s">
        <v>460</v>
      </c>
      <c r="G74" s="336" t="s">
        <v>751</v>
      </c>
      <c r="H74" s="1017"/>
      <c r="I74" s="1017"/>
      <c r="J74" s="1017"/>
      <c r="K74" s="331">
        <f>+IF(D74="","",SUMIF('EXP GEN.'!$D$3:$D$230,D74,'EXP GEN.'!$AB$3:$AB$230))</f>
        <v>909.4095590160058</v>
      </c>
      <c r="L74" s="331">
        <f>+IF(D74="","",SUMIF('EXP ESPEC.'!$D$3:$D$230,D74,'EXP ESPEC.'!$AD$3:$AD$230))</f>
        <v>521.73342670048419</v>
      </c>
      <c r="M74" s="331">
        <f t="shared" si="7"/>
        <v>1431.1429857164899</v>
      </c>
      <c r="N74" s="330" t="str">
        <f>+IF(M74=0,"",IF(M74&gt;=PARAMETROS!$O$11,"CUMPLE","NO CUMPLE"))</f>
        <v>CUMPLE</v>
      </c>
      <c r="O74" s="330" t="str">
        <f t="shared" si="8"/>
        <v>CUMPLE</v>
      </c>
      <c r="P74" s="1013"/>
      <c r="Q74" s="429">
        <f>+IF(D74="","",SUMIF('EXP GEN.'!$D$3:$D$230,D74,'EXP GEN.'!$AC$3:$AC$230))</f>
        <v>909.4095590160058</v>
      </c>
      <c r="R74" s="331">
        <f>+IF(D74="","",SUMIF('EXP ESPEC.'!$D$3:$D$230,D74,'EXP ESPEC.'!$AE$3:$AE$230))</f>
        <v>521.73342670048419</v>
      </c>
      <c r="S74" s="331">
        <f t="shared" si="12"/>
        <v>1431.1429857164899</v>
      </c>
      <c r="T74" s="330" t="str">
        <f>+IF(S74=0,"",IF(S74&gt;=PARAMETROS!$O$12,"CUMPLE","NO CUMPLE"))</f>
        <v>CUMPLE</v>
      </c>
      <c r="U74" s="330" t="str">
        <f t="shared" si="13"/>
        <v>CUMPLE</v>
      </c>
      <c r="V74" s="1013"/>
      <c r="W74" s="331">
        <f>+IF(D74="","",SUMIF('EXP GEN.'!$D$3:$D$230,D74,'EXP GEN.'!$AD$3:$AD$230))</f>
        <v>909.4095590160058</v>
      </c>
      <c r="X74" s="331">
        <f>+IF(D74="","",SUMIF('EXP ESPEC.'!$D$3:$D$230,D74,'EXP ESPEC.'!$AF$3:$AF$230))</f>
        <v>521.73342670048419</v>
      </c>
      <c r="Y74" s="331">
        <f t="shared" si="9"/>
        <v>1431.1429857164899</v>
      </c>
      <c r="Z74" s="330" t="str">
        <f>+IF(Y74=0,"",IF(Y74&gt;=PARAMETROS!$O$13,"CUMPLE","NO CUMPLE"))</f>
        <v>CUMPLE</v>
      </c>
      <c r="AA74" s="330" t="str">
        <f t="shared" si="14"/>
        <v>CUMPLE</v>
      </c>
      <c r="AB74" s="1013"/>
    </row>
    <row r="75" spans="1:82" ht="15.75" customHeight="1" thickBot="1">
      <c r="A75" s="802" t="s">
        <v>61</v>
      </c>
      <c r="B75" s="650" t="s">
        <v>734</v>
      </c>
      <c r="C75" s="650" t="s">
        <v>735</v>
      </c>
      <c r="D75" s="346" t="s">
        <v>734</v>
      </c>
      <c r="E75" s="347">
        <v>1</v>
      </c>
      <c r="F75" s="347" t="s">
        <v>460</v>
      </c>
      <c r="G75" s="330" t="s">
        <v>751</v>
      </c>
      <c r="H75" s="446" t="s">
        <v>192</v>
      </c>
      <c r="I75" s="330" t="s">
        <v>20</v>
      </c>
      <c r="J75" s="330" t="s">
        <v>20</v>
      </c>
      <c r="K75" s="331">
        <f>+IF(D75="","",SUMIF('EXP GEN.'!$D$3:$D$230,D75,'EXP GEN.'!$AB$3:$AB$230))</f>
        <v>0</v>
      </c>
      <c r="L75" s="331">
        <f>+IF(D75="","",SUMIF('EXP ESPEC.'!$D$3:$D$230,D75,'EXP ESPEC.'!$AD$3:$AD$230))</f>
        <v>0</v>
      </c>
      <c r="M75" s="331">
        <f t="shared" si="7"/>
        <v>0</v>
      </c>
      <c r="N75" s="330" t="str">
        <f>+IF(M75=0,"",IF(M75&gt;=PARAMETROS!$O$11,"CUMPLE","NO CUMPLE"))</f>
        <v/>
      </c>
      <c r="O75" s="330" t="str">
        <f t="shared" si="8"/>
        <v>NO CUMPLE</v>
      </c>
      <c r="P75" s="656" t="s">
        <v>20</v>
      </c>
      <c r="Q75" s="429">
        <f>+IF(D75="","",SUMIF('EXP GEN.'!$D$3:$D$230,D75,'EXP GEN.'!$AC$3:$AC$230))</f>
        <v>36054.212940871126</v>
      </c>
      <c r="R75" s="331">
        <f>+IF(D75="","",SUMIF('EXP ESPEC.'!$D$3:$D$230,D75,'EXP ESPEC.'!$AE$3:$AE$230))</f>
        <v>28405.258895025145</v>
      </c>
      <c r="S75" s="331">
        <f t="shared" si="12"/>
        <v>64459.471835896271</v>
      </c>
      <c r="T75" s="330" t="str">
        <f>+IF(S75=0,"",IF(S75&gt;=PARAMETROS!$O$12,"CUMPLE","NO CUMPLE"))</f>
        <v>CUMPLE</v>
      </c>
      <c r="U75" s="330" t="str">
        <f t="shared" si="13"/>
        <v>CUMPLE</v>
      </c>
      <c r="V75" s="767" t="s">
        <v>20</v>
      </c>
      <c r="W75" s="331">
        <f>+IF(D75="","",SUMIF('EXP GEN.'!$D$3:$D$230,D75,'EXP GEN.'!$AD$3:$AD$230))</f>
        <v>36054.212940871126</v>
      </c>
      <c r="X75" s="331">
        <f>+IF(D75="","",SUMIF('EXP ESPEC.'!$D$3:$D$230,D75,'EXP ESPEC.'!$AF$3:$AF$230))</f>
        <v>28405.258895025145</v>
      </c>
      <c r="Y75" s="331">
        <f t="shared" si="9"/>
        <v>64459.471835896271</v>
      </c>
      <c r="Z75" s="330" t="str">
        <f>+IF(Y75=0,"",IF(Y75&gt;=PARAMETROS!$O$13,"CUMPLE","NO CUMPLE"))</f>
        <v>CUMPLE</v>
      </c>
      <c r="AA75" s="330" t="str">
        <f t="shared" si="14"/>
        <v>CUMPLE</v>
      </c>
      <c r="AB75" s="656" t="s">
        <v>20</v>
      </c>
    </row>
    <row r="76" spans="1:82" ht="15.75" customHeight="1" thickBot="1">
      <c r="A76" s="1044" t="s">
        <v>62</v>
      </c>
      <c r="B76" s="1035" t="s">
        <v>736</v>
      </c>
      <c r="C76" s="650" t="s">
        <v>737</v>
      </c>
      <c r="D76" s="346" t="s">
        <v>738</v>
      </c>
      <c r="E76" s="347">
        <v>0.55000000000000004</v>
      </c>
      <c r="F76" s="347" t="s">
        <v>460</v>
      </c>
      <c r="G76" s="330" t="s">
        <v>751</v>
      </c>
      <c r="H76" s="1016" t="s">
        <v>20</v>
      </c>
      <c r="I76" s="1016" t="s">
        <v>20</v>
      </c>
      <c r="J76" s="1016" t="s">
        <v>20</v>
      </c>
      <c r="K76" s="331">
        <f>+IF(D76="","",SUMIF('EXP GEN.'!$D$3:$D$230,D76,'EXP GEN.'!$AB$3:$AB$230))</f>
        <v>15085.20093166169</v>
      </c>
      <c r="L76" s="331">
        <f>+IF(D76="","",SUMIF('EXP ESPEC.'!$D$3:$D$230,D76,'EXP ESPEC.'!$AD$3:$AD$230))</f>
        <v>15085.20093166169</v>
      </c>
      <c r="M76" s="331">
        <f t="shared" si="7"/>
        <v>30170.401863323379</v>
      </c>
      <c r="N76" s="330" t="str">
        <f>+IF(M76=0,"",IF(M76&gt;=PARAMETROS!$O$11,"CUMPLE","NO CUMPLE"))</f>
        <v>CUMPLE</v>
      </c>
      <c r="O76" s="330" t="str">
        <f t="shared" si="8"/>
        <v>CUMPLE</v>
      </c>
      <c r="P76" s="1011" t="s">
        <v>20</v>
      </c>
      <c r="Q76" s="429">
        <f>+IF(D76="","",SUMIF('EXP GEN.'!$D$3:$D$230,D76,'EXP GEN.'!$AC$3:$AC$230))</f>
        <v>15085.20093166169</v>
      </c>
      <c r="R76" s="331">
        <f>+IF(D76="","",SUMIF('EXP ESPEC.'!$D$3:$D$230,D76,'EXP ESPEC.'!$AE$3:$AE$230))</f>
        <v>15085.20093166169</v>
      </c>
      <c r="S76" s="331">
        <f t="shared" si="12"/>
        <v>30170.401863323379</v>
      </c>
      <c r="T76" s="330" t="str">
        <f>+IF(S76=0,"",IF(S76&gt;=PARAMETROS!$O$12,"CUMPLE","NO CUMPLE"))</f>
        <v>CUMPLE</v>
      </c>
      <c r="U76" s="330" t="str">
        <f t="shared" si="13"/>
        <v>CUMPLE</v>
      </c>
      <c r="V76" s="1011" t="s">
        <v>20</v>
      </c>
      <c r="W76" s="331">
        <f>+IF(D76="","",SUMIF('EXP GEN.'!$D$3:$D$230,D76,'EXP GEN.'!$AD$3:$AD$230))</f>
        <v>15085.20093166169</v>
      </c>
      <c r="X76" s="331">
        <f>+IF(D76="","",SUMIF('EXP ESPEC.'!$D$3:$D$230,D76,'EXP ESPEC.'!$AF$3:$AF$230))</f>
        <v>15085.20093166169</v>
      </c>
      <c r="Y76" s="331">
        <f t="shared" si="9"/>
        <v>30170.401863323379</v>
      </c>
      <c r="Z76" s="330" t="str">
        <f>+IF(Y76=0,"",IF(Y76&gt;=PARAMETROS!$O$13,"CUMPLE","NO CUMPLE"))</f>
        <v>CUMPLE</v>
      </c>
      <c r="AA76" s="330" t="str">
        <f t="shared" si="14"/>
        <v>CUMPLE</v>
      </c>
      <c r="AB76" s="1011" t="s">
        <v>20</v>
      </c>
    </row>
    <row r="77" spans="1:82" s="445" customFormat="1" ht="16.5" thickBot="1">
      <c r="A77" s="1045"/>
      <c r="B77" s="1036"/>
      <c r="C77" s="752" t="s">
        <v>739</v>
      </c>
      <c r="D77" s="350" t="s">
        <v>740</v>
      </c>
      <c r="E77" s="351">
        <v>0.45</v>
      </c>
      <c r="F77" s="351" t="s">
        <v>460</v>
      </c>
      <c r="G77" s="336" t="s">
        <v>192</v>
      </c>
      <c r="H77" s="1017"/>
      <c r="I77" s="1017"/>
      <c r="J77" s="1017"/>
      <c r="K77" s="797">
        <f>+IF(D77="","",SUMIF('EXP GEN.'!$D$3:$D$230,D77,'EXP GEN.'!$AB$3:$AB$230))</f>
        <v>0</v>
      </c>
      <c r="L77" s="797">
        <f>+IF(D77="","",SUMIF('EXP ESPEC.'!$D$3:$D$230,D77,'EXP ESPEC.'!$AD$3:$AD$230))</f>
        <v>0</v>
      </c>
      <c r="M77" s="797">
        <f t="shared" si="7"/>
        <v>0</v>
      </c>
      <c r="N77" s="798" t="str">
        <f>+IF(M77=0,"",IF(M77&gt;=PARAMETROS!$O$11,"CUMPLE","NO CUMPLE"))</f>
        <v/>
      </c>
      <c r="O77" s="798" t="str">
        <f t="shared" si="8"/>
        <v>NO CUMPLE</v>
      </c>
      <c r="P77" s="1013"/>
      <c r="Q77" s="799">
        <f>+IF(D77="","",SUMIF('EXP GEN.'!$D$3:$D$230,D77,'EXP GEN.'!$AC$3:$AC$230))</f>
        <v>0</v>
      </c>
      <c r="R77" s="797">
        <f>+IF(D77="","",SUMIF('EXP ESPEC.'!$D$3:$D$230,D77,'EXP ESPEC.'!$AE$3:$AE$230))</f>
        <v>0</v>
      </c>
      <c r="S77" s="797">
        <f t="shared" si="12"/>
        <v>0</v>
      </c>
      <c r="T77" s="798" t="str">
        <f>+IF(S77=0,"",IF(S77&gt;=PARAMETROS!$O$12,"CUMPLE","NO CUMPLE"))</f>
        <v/>
      </c>
      <c r="U77" s="798" t="str">
        <f>+IF(T77=0,"",IF(T77="CUMPLE","CUMPLE","NO CUMPLE"))</f>
        <v>NO CUMPLE</v>
      </c>
      <c r="V77" s="1013"/>
      <c r="W77" s="797">
        <f>+IF(D77="","",SUMIF('EXP GEN.'!$D$3:$D$230,D77,'EXP GEN.'!$AD$3:$AD$230))</f>
        <v>0</v>
      </c>
      <c r="X77" s="797">
        <f>+IF(D77="","",SUMIF('EXP ESPEC.'!$D$3:$D$230,D77,'EXP ESPEC.'!$AF$3:$AF$230))</f>
        <v>0</v>
      </c>
      <c r="Y77" s="797">
        <f t="shared" si="9"/>
        <v>0</v>
      </c>
      <c r="Z77" s="798" t="str">
        <f>+IF(Y77=0,"",IF(Y77&gt;=PARAMETROS!$O$13,"CUMPLE","NO CUMPLE"))</f>
        <v/>
      </c>
      <c r="AA77" s="798" t="str">
        <f t="shared" si="14"/>
        <v>NO CUMPLE</v>
      </c>
      <c r="AB77" s="1013"/>
      <c r="AC77" s="444"/>
      <c r="AD77" s="444"/>
      <c r="AE77" s="444"/>
      <c r="AF77" s="444"/>
      <c r="AG77" s="444"/>
      <c r="AH77" s="444"/>
      <c r="AI77" s="444"/>
      <c r="AJ77" s="444"/>
      <c r="AK77" s="444"/>
      <c r="AL77" s="444"/>
      <c r="AM77" s="444"/>
      <c r="AN77" s="444"/>
      <c r="AO77" s="444"/>
      <c r="AP77" s="444"/>
      <c r="AQ77" s="444"/>
      <c r="AR77" s="444"/>
      <c r="AS77" s="444"/>
      <c r="AT77" s="444"/>
      <c r="AU77" s="444"/>
      <c r="AV77" s="444"/>
      <c r="AW77" s="444"/>
      <c r="AX77" s="444"/>
      <c r="AY77" s="444"/>
      <c r="AZ77" s="444"/>
      <c r="BA77" s="444"/>
      <c r="BB77" s="444"/>
      <c r="BC77" s="444"/>
      <c r="BD77" s="444"/>
      <c r="BE77" s="444"/>
      <c r="BF77" s="444"/>
      <c r="BG77" s="444"/>
      <c r="BH77" s="444"/>
      <c r="BI77" s="444"/>
      <c r="BJ77" s="444"/>
      <c r="BK77" s="444"/>
      <c r="BL77" s="444"/>
      <c r="BM77" s="444"/>
      <c r="BN77" s="444"/>
      <c r="BO77" s="444"/>
      <c r="BP77" s="444"/>
      <c r="BQ77" s="444"/>
      <c r="BR77" s="444"/>
      <c r="BS77" s="444"/>
      <c r="BT77" s="444"/>
      <c r="BU77" s="444"/>
      <c r="BV77" s="444"/>
      <c r="BW77" s="444"/>
      <c r="BX77" s="444"/>
      <c r="BY77" s="444"/>
      <c r="BZ77" s="444"/>
      <c r="CA77" s="444"/>
      <c r="CB77" s="444"/>
      <c r="CC77" s="444"/>
      <c r="CD77" s="444"/>
    </row>
    <row r="78" spans="1:82" ht="15.75" hidden="1" customHeight="1">
      <c r="A78" s="1032" t="s">
        <v>63</v>
      </c>
      <c r="B78" s="1035"/>
      <c r="C78" s="662"/>
      <c r="D78" s="438"/>
      <c r="E78" s="439"/>
      <c r="F78" s="439"/>
      <c r="G78" s="440"/>
      <c r="H78" s="440"/>
      <c r="I78" s="440"/>
      <c r="J78" s="440"/>
      <c r="K78" s="440"/>
      <c r="L78" s="440"/>
      <c r="M78" s="441">
        <f>IF(OR(K78="",L78=""),0,K78+L78)</f>
        <v>0</v>
      </c>
      <c r="N78" s="440" t="str">
        <f>+IF(M78=0,"",IF(M78&gt;=PARAMETROS!$O$11,"CUMPLE","NO CUMPLE"))</f>
        <v/>
      </c>
      <c r="O78" s="440" t="str">
        <f>+IF(G78="ACREDITA",IF(N78="SI","CUMPLE","NO CUMPLE"),"")</f>
        <v/>
      </c>
      <c r="P78" s="1011"/>
      <c r="Q78" s="442"/>
      <c r="R78" s="442"/>
      <c r="S78" s="442"/>
      <c r="T78" s="442"/>
      <c r="U78" s="442"/>
      <c r="V78" s="443"/>
      <c r="W78" s="796" t="str">
        <f>+IF(D78="","",SUMIF('EXP GEN.'!$D$3:$D$230,D78,'EXP GEN.'!$AD$3:$AD$230))</f>
        <v/>
      </c>
      <c r="X78" s="796" t="str">
        <f>+IF(D78="","",SUMIF('EXP ESPEC.'!$D$3:$D$230,D78,'EXP ESPEC.'!$AF$3:$AF$230))</f>
        <v/>
      </c>
      <c r="Y78" s="796">
        <f t="shared" si="9"/>
        <v>0</v>
      </c>
      <c r="Z78" s="440" t="str">
        <f>+IF(Y78=0,"",IF(Y78&gt;=PARAMETROS!$O$13,"CUMPLE","NO CUMPLE"))</f>
        <v/>
      </c>
      <c r="AA78" s="440" t="str">
        <f t="shared" si="14"/>
        <v>NO CUMPLE</v>
      </c>
      <c r="AB78" s="1011"/>
    </row>
    <row r="79" spans="1:82" ht="15.75" hidden="1" customHeight="1">
      <c r="A79" s="1033"/>
      <c r="B79" s="1028"/>
      <c r="C79" s="661"/>
      <c r="D79" s="352"/>
      <c r="E79" s="353"/>
      <c r="F79" s="353"/>
      <c r="G79" s="648"/>
      <c r="H79" s="648"/>
      <c r="I79" s="648"/>
      <c r="J79" s="648"/>
      <c r="K79" s="648"/>
      <c r="L79" s="648"/>
      <c r="M79" s="387">
        <f>IF(OR(K79="",L79=""),0,K79+L79)</f>
        <v>0</v>
      </c>
      <c r="N79" s="648" t="str">
        <f>+IF(M79=0,"",IF(M79&gt;=PARAMETROS!$O$11,"CUMPLE","NO CUMPLE"))</f>
        <v/>
      </c>
      <c r="O79" s="648" t="str">
        <f>+IF(G79="ACREDITA",IF(N79="SI","CUMPLE","NO CUMPLE"),"")</f>
        <v/>
      </c>
      <c r="P79" s="1014"/>
      <c r="Q79" s="414"/>
      <c r="R79" s="414"/>
      <c r="S79" s="414"/>
      <c r="T79" s="414"/>
      <c r="U79" s="414"/>
      <c r="V79" s="657"/>
      <c r="W79" s="331" t="str">
        <f>+IF(D79="","",SUMIF('EXP GEN.'!$D$3:$D$230,D79,'EXP GEN.'!$AD$3:$AD$230))</f>
        <v/>
      </c>
      <c r="X79" s="331" t="str">
        <f>+IF(D79="","",SUMIF('EXP ESPEC.'!$D$3:$D$230,D79,'EXP ESPEC.'!$AF$3:$AF$230))</f>
        <v/>
      </c>
      <c r="Y79" s="331">
        <f t="shared" si="9"/>
        <v>0</v>
      </c>
      <c r="Z79" s="330" t="str">
        <f>+IF(Y79=0,"",IF(Y79&gt;=PARAMETROS!$O$13,"CUMPLE","NO CUMPLE"))</f>
        <v/>
      </c>
      <c r="AA79" s="330" t="str">
        <f t="shared" si="14"/>
        <v>NO CUMPLE</v>
      </c>
      <c r="AB79" s="1014"/>
    </row>
    <row r="80" spans="1:82" ht="16.5" hidden="1" thickBot="1">
      <c r="A80" s="1034"/>
      <c r="B80" s="1036"/>
      <c r="C80" s="664"/>
      <c r="D80" s="350"/>
      <c r="E80" s="351"/>
      <c r="F80" s="351"/>
      <c r="G80" s="336"/>
      <c r="H80" s="336"/>
      <c r="I80" s="336"/>
      <c r="J80" s="336"/>
      <c r="K80" s="336"/>
      <c r="L80" s="336"/>
      <c r="M80" s="386">
        <f>IF(OR(K80="",L80=""),0,K80+L80)</f>
        <v>0</v>
      </c>
      <c r="N80" s="336" t="str">
        <f>+IF(M80=0,"",IF(M80&gt;=PARAMETROS!$O$11,"CUMPLE","NO CUMPLE"))</f>
        <v/>
      </c>
      <c r="O80" s="336" t="str">
        <f>+IF(G80="ACREDITA",IF(N80="SI","CUMPLE","NO CUMPLE"),"")</f>
        <v/>
      </c>
      <c r="P80" s="1013"/>
      <c r="Q80" s="413"/>
      <c r="R80" s="413"/>
      <c r="S80" s="413"/>
      <c r="T80" s="413"/>
      <c r="U80" s="413"/>
      <c r="V80" s="658"/>
      <c r="W80" s="331" t="str">
        <f>+IF(D80="","",SUMIF('EXP GEN.'!$D$3:$D$230,D80,'EXP GEN.'!$AD$3:$AD$230))</f>
        <v/>
      </c>
      <c r="X80" s="331" t="str">
        <f>+IF(D80="","",SUMIF('EXP ESPEC.'!$D$3:$D$230,D80,'EXP ESPEC.'!$AF$3:$AF$230))</f>
        <v/>
      </c>
      <c r="Y80" s="331">
        <f t="shared" si="9"/>
        <v>0</v>
      </c>
      <c r="Z80" s="330" t="str">
        <f>+IF(Y80=0,"",IF(Y80&gt;=PARAMETROS!$O$13,"CUMPLE","NO CUMPLE"))</f>
        <v/>
      </c>
      <c r="AA80" s="330" t="str">
        <f t="shared" si="14"/>
        <v>NO CUMPLE</v>
      </c>
      <c r="AB80" s="1013"/>
    </row>
    <row r="81" spans="1:28" ht="15.75" hidden="1" customHeight="1">
      <c r="A81" s="1032" t="s">
        <v>64</v>
      </c>
      <c r="B81" s="1035"/>
      <c r="C81" s="650"/>
      <c r="D81" s="346"/>
      <c r="E81" s="347"/>
      <c r="F81" s="347"/>
      <c r="G81" s="330"/>
      <c r="H81" s="330"/>
      <c r="I81" s="330"/>
      <c r="J81" s="330"/>
      <c r="K81" s="330"/>
      <c r="L81" s="330"/>
      <c r="M81" s="385">
        <f t="shared" ref="M81:M144" si="15">IF(OR(K81="",L81=""),0,K81+L81)</f>
        <v>0</v>
      </c>
      <c r="N81" s="330" t="str">
        <f>+IF(M81=0,"",IF(M81&gt;=PARAMETROS!$O$11,"CUMPLE","NO CUMPLE"))</f>
        <v/>
      </c>
      <c r="O81" s="330" t="str">
        <f t="shared" ref="O81:O144" si="16">+IF(G81="ACREDITA",IF(N81="SI","CUMPLE","NO CUMPLE"),"")</f>
        <v/>
      </c>
      <c r="P81" s="1011"/>
      <c r="Q81" s="412"/>
      <c r="R81" s="412"/>
      <c r="S81" s="412"/>
      <c r="T81" s="412"/>
      <c r="U81" s="412"/>
      <c r="V81" s="656"/>
      <c r="W81" s="331" t="str">
        <f>+IF(D81="","",SUMIF('EXP GEN.'!$D$3:$D$230,D81,'EXP GEN.'!$AD$3:$AD$230))</f>
        <v/>
      </c>
      <c r="X81" s="331" t="str">
        <f>+IF(D81="","",SUMIF('EXP ESPEC.'!$D$3:$D$230,D81,'EXP ESPEC.'!$AF$3:$AF$230))</f>
        <v/>
      </c>
      <c r="Y81" s="331">
        <f t="shared" si="9"/>
        <v>0</v>
      </c>
      <c r="Z81" s="330" t="str">
        <f>+IF(Y81=0,"",IF(Y81&gt;=PARAMETROS!$O$13,"CUMPLE","NO CUMPLE"))</f>
        <v/>
      </c>
      <c r="AA81" s="330" t="str">
        <f t="shared" si="14"/>
        <v>NO CUMPLE</v>
      </c>
      <c r="AB81" s="1011"/>
    </row>
    <row r="82" spans="1:28" ht="15.75" hidden="1" customHeight="1">
      <c r="A82" s="1033"/>
      <c r="B82" s="1028"/>
      <c r="C82" s="661"/>
      <c r="D82" s="352"/>
      <c r="E82" s="353"/>
      <c r="F82" s="353"/>
      <c r="G82" s="648"/>
      <c r="H82" s="648"/>
      <c r="I82" s="648"/>
      <c r="J82" s="648"/>
      <c r="K82" s="648"/>
      <c r="L82" s="648"/>
      <c r="M82" s="387">
        <f t="shared" si="15"/>
        <v>0</v>
      </c>
      <c r="N82" s="648" t="str">
        <f>+IF(M82=0,"",IF(M82&gt;=PARAMETROS!$O$11,"CUMPLE","NO CUMPLE"))</f>
        <v/>
      </c>
      <c r="O82" s="648" t="str">
        <f t="shared" si="16"/>
        <v/>
      </c>
      <c r="P82" s="1014"/>
      <c r="Q82" s="414"/>
      <c r="R82" s="414"/>
      <c r="S82" s="414"/>
      <c r="T82" s="414"/>
      <c r="U82" s="414"/>
      <c r="V82" s="657"/>
      <c r="W82" s="331" t="str">
        <f>+IF(D82="","",SUMIF('EXP GEN.'!$D$3:$D$230,D82,'EXP GEN.'!$AD$3:$AD$230))</f>
        <v/>
      </c>
      <c r="X82" s="331" t="str">
        <f>+IF(D82="","",SUMIF('EXP ESPEC.'!$D$3:$D$230,D82,'EXP ESPEC.'!$AF$3:$AF$230))</f>
        <v/>
      </c>
      <c r="Y82" s="331">
        <f t="shared" si="9"/>
        <v>0</v>
      </c>
      <c r="Z82" s="330" t="str">
        <f>+IF(Y82=0,"",IF(Y82&gt;=PARAMETROS!$O$13,"CUMPLE","NO CUMPLE"))</f>
        <v/>
      </c>
      <c r="AA82" s="330" t="str">
        <f t="shared" si="14"/>
        <v>NO CUMPLE</v>
      </c>
      <c r="AB82" s="1014"/>
    </row>
    <row r="83" spans="1:28" ht="16.5" hidden="1" thickBot="1">
      <c r="A83" s="1034"/>
      <c r="B83" s="1036"/>
      <c r="C83" s="664"/>
      <c r="D83" s="350"/>
      <c r="E83" s="351"/>
      <c r="F83" s="351"/>
      <c r="G83" s="336"/>
      <c r="H83" s="336"/>
      <c r="I83" s="336"/>
      <c r="J83" s="336"/>
      <c r="K83" s="336"/>
      <c r="L83" s="336"/>
      <c r="M83" s="386">
        <f t="shared" si="15"/>
        <v>0</v>
      </c>
      <c r="N83" s="336" t="str">
        <f>+IF(M83=0,"",IF(M83&gt;=PARAMETROS!$O$11,"CUMPLE","NO CUMPLE"))</f>
        <v/>
      </c>
      <c r="O83" s="336" t="str">
        <f t="shared" si="16"/>
        <v/>
      </c>
      <c r="P83" s="1013"/>
      <c r="Q83" s="413"/>
      <c r="R83" s="413"/>
      <c r="S83" s="413"/>
      <c r="T83" s="413"/>
      <c r="U83" s="413"/>
      <c r="V83" s="658"/>
      <c r="W83" s="331" t="str">
        <f>+IF(D83="","",SUMIF('EXP GEN.'!$D$3:$D$230,D83,'EXP GEN.'!$AD$3:$AD$230))</f>
        <v/>
      </c>
      <c r="X83" s="331" t="str">
        <f>+IF(D83="","",SUMIF('EXP ESPEC.'!$D$3:$D$230,D83,'EXP ESPEC.'!$AF$3:$AF$230))</f>
        <v/>
      </c>
      <c r="Y83" s="331">
        <f t="shared" si="9"/>
        <v>0</v>
      </c>
      <c r="Z83" s="330" t="str">
        <f>+IF(Y83=0,"",IF(Y83&gt;=PARAMETROS!$O$13,"CUMPLE","NO CUMPLE"))</f>
        <v/>
      </c>
      <c r="AA83" s="330" t="str">
        <f t="shared" si="14"/>
        <v>NO CUMPLE</v>
      </c>
      <c r="AB83" s="1013"/>
    </row>
    <row r="84" spans="1:28" ht="15.75" hidden="1" customHeight="1">
      <c r="A84" s="1032" t="s">
        <v>65</v>
      </c>
      <c r="B84" s="1035"/>
      <c r="C84" s="650"/>
      <c r="D84" s="346"/>
      <c r="E84" s="347"/>
      <c r="F84" s="347"/>
      <c r="G84" s="330"/>
      <c r="H84" s="330"/>
      <c r="I84" s="330"/>
      <c r="J84" s="330"/>
      <c r="K84" s="330"/>
      <c r="L84" s="330"/>
      <c r="M84" s="385">
        <f t="shared" si="15"/>
        <v>0</v>
      </c>
      <c r="N84" s="330" t="str">
        <f>+IF(M84=0,"",IF(M84&gt;=PARAMETROS!$O$11,"CUMPLE","NO CUMPLE"))</f>
        <v/>
      </c>
      <c r="O84" s="330" t="str">
        <f t="shared" si="16"/>
        <v/>
      </c>
      <c r="P84" s="1011"/>
      <c r="Q84" s="412"/>
      <c r="R84" s="412"/>
      <c r="S84" s="412"/>
      <c r="T84" s="412"/>
      <c r="U84" s="412"/>
      <c r="V84" s="656"/>
      <c r="W84" s="331" t="str">
        <f>+IF(D84="","",SUMIF('EXP GEN.'!$D$3:$D$230,D84,'EXP GEN.'!$AD$3:$AD$230))</f>
        <v/>
      </c>
      <c r="X84" s="331" t="str">
        <f>+IF(D84="","",SUMIF('EXP ESPEC.'!$D$3:$D$230,D84,'EXP ESPEC.'!$AF$3:$AF$230))</f>
        <v/>
      </c>
      <c r="Y84" s="331">
        <f t="shared" si="9"/>
        <v>0</v>
      </c>
      <c r="Z84" s="330" t="str">
        <f>+IF(Y84=0,"",IF(Y84&gt;=PARAMETROS!$O$13,"CUMPLE","NO CUMPLE"))</f>
        <v/>
      </c>
      <c r="AA84" s="330" t="str">
        <f t="shared" si="14"/>
        <v>NO CUMPLE</v>
      </c>
      <c r="AB84" s="1011"/>
    </row>
    <row r="85" spans="1:28" ht="15.75" hidden="1" customHeight="1">
      <c r="A85" s="1033"/>
      <c r="B85" s="1028"/>
      <c r="C85" s="661"/>
      <c r="D85" s="352"/>
      <c r="E85" s="353"/>
      <c r="F85" s="353"/>
      <c r="G85" s="648"/>
      <c r="H85" s="648"/>
      <c r="I85" s="648"/>
      <c r="J85" s="648"/>
      <c r="K85" s="648"/>
      <c r="L85" s="648"/>
      <c r="M85" s="387">
        <f t="shared" si="15"/>
        <v>0</v>
      </c>
      <c r="N85" s="648" t="str">
        <f>+IF(M85=0,"",IF(M85&gt;=PARAMETROS!$O$11,"CUMPLE","NO CUMPLE"))</f>
        <v/>
      </c>
      <c r="O85" s="648" t="str">
        <f t="shared" si="16"/>
        <v/>
      </c>
      <c r="P85" s="1014"/>
      <c r="Q85" s="414"/>
      <c r="R85" s="414"/>
      <c r="S85" s="414"/>
      <c r="T85" s="414"/>
      <c r="U85" s="414"/>
      <c r="V85" s="657"/>
      <c r="W85" s="331" t="str">
        <f>+IF(D85="","",SUMIF('EXP GEN.'!$D$3:$D$230,D85,'EXP GEN.'!$AD$3:$AD$230))</f>
        <v/>
      </c>
      <c r="X85" s="331" t="str">
        <f>+IF(D85="","",SUMIF('EXP ESPEC.'!$D$3:$D$230,D85,'EXP ESPEC.'!$AF$3:$AF$230))</f>
        <v/>
      </c>
      <c r="Y85" s="331">
        <f t="shared" si="9"/>
        <v>0</v>
      </c>
      <c r="Z85" s="330" t="str">
        <f>+IF(Y85=0,"",IF(Y85&gt;=PARAMETROS!$O$13,"CUMPLE","NO CUMPLE"))</f>
        <v/>
      </c>
      <c r="AA85" s="330" t="str">
        <f t="shared" si="14"/>
        <v>NO CUMPLE</v>
      </c>
      <c r="AB85" s="1014"/>
    </row>
    <row r="86" spans="1:28" ht="16.5" hidden="1" thickBot="1">
      <c r="A86" s="1034"/>
      <c r="B86" s="1036"/>
      <c r="C86" s="664"/>
      <c r="D86" s="350"/>
      <c r="E86" s="351"/>
      <c r="F86" s="351"/>
      <c r="G86" s="336"/>
      <c r="H86" s="336"/>
      <c r="I86" s="336"/>
      <c r="J86" s="336"/>
      <c r="K86" s="336"/>
      <c r="L86" s="336"/>
      <c r="M86" s="386">
        <f t="shared" si="15"/>
        <v>0</v>
      </c>
      <c r="N86" s="336" t="str">
        <f>+IF(M86=0,"",IF(M86&gt;=PARAMETROS!$O$11,"CUMPLE","NO CUMPLE"))</f>
        <v/>
      </c>
      <c r="O86" s="336" t="str">
        <f t="shared" si="16"/>
        <v/>
      </c>
      <c r="P86" s="1013"/>
      <c r="Q86" s="413"/>
      <c r="R86" s="413"/>
      <c r="S86" s="413"/>
      <c r="T86" s="413"/>
      <c r="U86" s="413"/>
      <c r="V86" s="658"/>
      <c r="W86" s="331" t="str">
        <f>+IF(D86="","",SUMIF('EXP GEN.'!$D$3:$D$230,D86,'EXP GEN.'!$AD$3:$AD$230))</f>
        <v/>
      </c>
      <c r="X86" s="331" t="str">
        <f>+IF(D86="","",SUMIF('EXP ESPEC.'!$D$3:$D$230,D86,'EXP ESPEC.'!$AF$3:$AF$230))</f>
        <v/>
      </c>
      <c r="Y86" s="331">
        <f t="shared" ref="Y86:Y149" si="17">IF(OR(W86="",X86=""),0,W86+X86)</f>
        <v>0</v>
      </c>
      <c r="Z86" s="330" t="str">
        <f>+IF(Y86=0,"",IF(Y86&gt;=PARAMETROS!$O$13,"CUMPLE","NO CUMPLE"))</f>
        <v/>
      </c>
      <c r="AA86" s="330" t="str">
        <f t="shared" si="14"/>
        <v>NO CUMPLE</v>
      </c>
      <c r="AB86" s="1013"/>
    </row>
    <row r="87" spans="1:28" ht="15.75" hidden="1" customHeight="1">
      <c r="A87" s="1032" t="s">
        <v>66</v>
      </c>
      <c r="B87" s="1035"/>
      <c r="C87" s="650"/>
      <c r="D87" s="346"/>
      <c r="E87" s="347"/>
      <c r="F87" s="347"/>
      <c r="G87" s="330"/>
      <c r="H87" s="330"/>
      <c r="I87" s="330"/>
      <c r="J87" s="330"/>
      <c r="K87" s="330"/>
      <c r="L87" s="330"/>
      <c r="M87" s="385">
        <f t="shared" si="15"/>
        <v>0</v>
      </c>
      <c r="N87" s="330" t="str">
        <f>+IF(M87=0,"",IF(M87&gt;=PARAMETROS!$O$11,"CUMPLE","NO CUMPLE"))</f>
        <v/>
      </c>
      <c r="O87" s="330" t="str">
        <f t="shared" si="16"/>
        <v/>
      </c>
      <c r="P87" s="1011"/>
      <c r="Q87" s="412"/>
      <c r="R87" s="412"/>
      <c r="S87" s="412"/>
      <c r="T87" s="412"/>
      <c r="U87" s="412"/>
      <c r="V87" s="656"/>
      <c r="W87" s="331" t="str">
        <f>+IF(D87="","",SUMIF('EXP GEN.'!$D$3:$D$230,D87,'EXP GEN.'!$AD$3:$AD$230))</f>
        <v/>
      </c>
      <c r="X87" s="331" t="str">
        <f>+IF(D87="","",SUMIF('EXP ESPEC.'!$D$3:$D$230,D87,'EXP ESPEC.'!$AF$3:$AF$230))</f>
        <v/>
      </c>
      <c r="Y87" s="331">
        <f t="shared" si="17"/>
        <v>0</v>
      </c>
      <c r="Z87" s="330" t="str">
        <f>+IF(Y87=0,"",IF(Y87&gt;=PARAMETROS!$O$13,"CUMPLE","NO CUMPLE"))</f>
        <v/>
      </c>
      <c r="AA87" s="330" t="str">
        <f t="shared" si="14"/>
        <v>NO CUMPLE</v>
      </c>
      <c r="AB87" s="1011"/>
    </row>
    <row r="88" spans="1:28" ht="15.75" hidden="1" customHeight="1">
      <c r="A88" s="1033"/>
      <c r="B88" s="1028"/>
      <c r="C88" s="661"/>
      <c r="D88" s="352"/>
      <c r="E88" s="353"/>
      <c r="F88" s="353"/>
      <c r="G88" s="648"/>
      <c r="H88" s="648"/>
      <c r="I88" s="648"/>
      <c r="J88" s="648"/>
      <c r="K88" s="648"/>
      <c r="L88" s="648"/>
      <c r="M88" s="387">
        <f t="shared" si="15"/>
        <v>0</v>
      </c>
      <c r="N88" s="648" t="str">
        <f>+IF(M88=0,"",IF(M88&gt;=PARAMETROS!$O$11,"CUMPLE","NO CUMPLE"))</f>
        <v/>
      </c>
      <c r="O88" s="648" t="str">
        <f t="shared" si="16"/>
        <v/>
      </c>
      <c r="P88" s="1014"/>
      <c r="Q88" s="414"/>
      <c r="R88" s="414"/>
      <c r="S88" s="414"/>
      <c r="T88" s="414"/>
      <c r="U88" s="414"/>
      <c r="V88" s="657"/>
      <c r="W88" s="331" t="str">
        <f>+IF(D88="","",SUMIF('EXP GEN.'!$D$3:$D$230,D88,'EXP GEN.'!$AD$3:$AD$230))</f>
        <v/>
      </c>
      <c r="X88" s="331" t="str">
        <f>+IF(D88="","",SUMIF('EXP ESPEC.'!$D$3:$D$230,D88,'EXP ESPEC.'!$AF$3:$AF$230))</f>
        <v/>
      </c>
      <c r="Y88" s="331">
        <f t="shared" si="17"/>
        <v>0</v>
      </c>
      <c r="Z88" s="330" t="str">
        <f>+IF(Y88=0,"",IF(Y88&gt;=PARAMETROS!$O$13,"CUMPLE","NO CUMPLE"))</f>
        <v/>
      </c>
      <c r="AA88" s="330" t="str">
        <f t="shared" si="14"/>
        <v>NO CUMPLE</v>
      </c>
      <c r="AB88" s="1014"/>
    </row>
    <row r="89" spans="1:28" ht="16.5" hidden="1" thickBot="1">
      <c r="A89" s="1034"/>
      <c r="B89" s="1036"/>
      <c r="C89" s="664"/>
      <c r="D89" s="350"/>
      <c r="E89" s="351"/>
      <c r="F89" s="351"/>
      <c r="G89" s="336"/>
      <c r="H89" s="336"/>
      <c r="I89" s="336"/>
      <c r="J89" s="336"/>
      <c r="K89" s="336"/>
      <c r="L89" s="336"/>
      <c r="M89" s="386">
        <f t="shared" si="15"/>
        <v>0</v>
      </c>
      <c r="N89" s="336" t="str">
        <f>+IF(M89=0,"",IF(M89&gt;=PARAMETROS!$O$11,"CUMPLE","NO CUMPLE"))</f>
        <v/>
      </c>
      <c r="O89" s="336" t="str">
        <f t="shared" si="16"/>
        <v/>
      </c>
      <c r="P89" s="1013"/>
      <c r="Q89" s="413"/>
      <c r="R89" s="413"/>
      <c r="S89" s="413"/>
      <c r="T89" s="413"/>
      <c r="U89" s="413"/>
      <c r="V89" s="658"/>
      <c r="W89" s="331" t="str">
        <f>+IF(D89="","",SUMIF('EXP GEN.'!$D$3:$D$230,D89,'EXP GEN.'!$AD$3:$AD$230))</f>
        <v/>
      </c>
      <c r="X89" s="331" t="str">
        <f>+IF(D89="","",SUMIF('EXP ESPEC.'!$D$3:$D$230,D89,'EXP ESPEC.'!$AF$3:$AF$230))</f>
        <v/>
      </c>
      <c r="Y89" s="331">
        <f t="shared" si="17"/>
        <v>0</v>
      </c>
      <c r="Z89" s="330" t="str">
        <f>+IF(Y89=0,"",IF(Y89&gt;=PARAMETROS!$O$13,"CUMPLE","NO CUMPLE"))</f>
        <v/>
      </c>
      <c r="AA89" s="330" t="str">
        <f t="shared" si="14"/>
        <v>NO CUMPLE</v>
      </c>
      <c r="AB89" s="1013"/>
    </row>
    <row r="90" spans="1:28" ht="15.75" hidden="1" customHeight="1">
      <c r="A90" s="1032" t="s">
        <v>67</v>
      </c>
      <c r="B90" s="1035"/>
      <c r="C90" s="650"/>
      <c r="D90" s="346"/>
      <c r="E90" s="347"/>
      <c r="F90" s="347"/>
      <c r="G90" s="330"/>
      <c r="H90" s="330"/>
      <c r="I90" s="330"/>
      <c r="J90" s="330"/>
      <c r="K90" s="330"/>
      <c r="L90" s="330"/>
      <c r="M90" s="385">
        <f t="shared" si="15"/>
        <v>0</v>
      </c>
      <c r="N90" s="330" t="str">
        <f>+IF(M90=0,"",IF(M90&gt;=PARAMETROS!$O$11,"CUMPLE","NO CUMPLE"))</f>
        <v/>
      </c>
      <c r="O90" s="330" t="str">
        <f t="shared" si="16"/>
        <v/>
      </c>
      <c r="P90" s="1011"/>
      <c r="Q90" s="412"/>
      <c r="R90" s="412"/>
      <c r="S90" s="412"/>
      <c r="T90" s="412"/>
      <c r="U90" s="412"/>
      <c r="V90" s="656"/>
      <c r="W90" s="331" t="str">
        <f>+IF(D90="","",SUMIF('EXP GEN.'!$D$3:$D$230,D90,'EXP GEN.'!$AD$3:$AD$230))</f>
        <v/>
      </c>
      <c r="X90" s="331" t="str">
        <f>+IF(D90="","",SUMIF('EXP ESPEC.'!$D$3:$D$230,D90,'EXP ESPEC.'!$AF$3:$AF$230))</f>
        <v/>
      </c>
      <c r="Y90" s="331">
        <f t="shared" si="17"/>
        <v>0</v>
      </c>
      <c r="Z90" s="330" t="str">
        <f>+IF(Y90=0,"",IF(Y90&gt;=PARAMETROS!$O$13,"CUMPLE","NO CUMPLE"))</f>
        <v/>
      </c>
      <c r="AA90" s="330" t="str">
        <f t="shared" si="14"/>
        <v>NO CUMPLE</v>
      </c>
      <c r="AB90" s="1011"/>
    </row>
    <row r="91" spans="1:28" ht="15.75" hidden="1" customHeight="1">
      <c r="A91" s="1033"/>
      <c r="B91" s="1028"/>
      <c r="C91" s="661"/>
      <c r="D91" s="352"/>
      <c r="E91" s="353"/>
      <c r="F91" s="353"/>
      <c r="G91" s="648"/>
      <c r="H91" s="648"/>
      <c r="I91" s="648"/>
      <c r="J91" s="648"/>
      <c r="K91" s="648"/>
      <c r="L91" s="648"/>
      <c r="M91" s="387">
        <f t="shared" si="15"/>
        <v>0</v>
      </c>
      <c r="N91" s="648" t="str">
        <f>+IF(M91=0,"",IF(M91&gt;=PARAMETROS!$O$11,"CUMPLE","NO CUMPLE"))</f>
        <v/>
      </c>
      <c r="O91" s="648" t="str">
        <f t="shared" si="16"/>
        <v/>
      </c>
      <c r="P91" s="1014"/>
      <c r="Q91" s="414"/>
      <c r="R91" s="414"/>
      <c r="S91" s="414"/>
      <c r="T91" s="414"/>
      <c r="U91" s="414"/>
      <c r="V91" s="657"/>
      <c r="W91" s="331" t="str">
        <f>+IF(D91="","",SUMIF('EXP GEN.'!$D$3:$D$230,D91,'EXP GEN.'!$AD$3:$AD$230))</f>
        <v/>
      </c>
      <c r="X91" s="331" t="str">
        <f>+IF(D91="","",SUMIF('EXP ESPEC.'!$D$3:$D$230,D91,'EXP ESPEC.'!$AF$3:$AF$230))</f>
        <v/>
      </c>
      <c r="Y91" s="331">
        <f t="shared" si="17"/>
        <v>0</v>
      </c>
      <c r="Z91" s="330" t="str">
        <f>+IF(Y91=0,"",IF(Y91&gt;=PARAMETROS!$O$13,"CUMPLE","NO CUMPLE"))</f>
        <v/>
      </c>
      <c r="AA91" s="330" t="str">
        <f t="shared" si="14"/>
        <v>NO CUMPLE</v>
      </c>
      <c r="AB91" s="1014"/>
    </row>
    <row r="92" spans="1:28" ht="16.5" hidden="1" thickBot="1">
      <c r="A92" s="1034"/>
      <c r="B92" s="1036"/>
      <c r="C92" s="664"/>
      <c r="D92" s="350"/>
      <c r="E92" s="351"/>
      <c r="F92" s="351"/>
      <c r="G92" s="336"/>
      <c r="H92" s="336"/>
      <c r="I92" s="336"/>
      <c r="J92" s="336"/>
      <c r="K92" s="336"/>
      <c r="L92" s="336"/>
      <c r="M92" s="386">
        <f t="shared" si="15"/>
        <v>0</v>
      </c>
      <c r="N92" s="336" t="str">
        <f>+IF(M92=0,"",IF(M92&gt;=PARAMETROS!$O$11,"CUMPLE","NO CUMPLE"))</f>
        <v/>
      </c>
      <c r="O92" s="336" t="str">
        <f t="shared" si="16"/>
        <v/>
      </c>
      <c r="P92" s="1013"/>
      <c r="Q92" s="413"/>
      <c r="R92" s="413"/>
      <c r="S92" s="413"/>
      <c r="T92" s="413"/>
      <c r="U92" s="413"/>
      <c r="V92" s="658"/>
      <c r="W92" s="331" t="str">
        <f>+IF(D92="","",SUMIF('EXP GEN.'!$D$3:$D$230,D92,'EXP GEN.'!$AD$3:$AD$230))</f>
        <v/>
      </c>
      <c r="X92" s="331" t="str">
        <f>+IF(D92="","",SUMIF('EXP ESPEC.'!$D$3:$D$230,D92,'EXP ESPEC.'!$AF$3:$AF$230))</f>
        <v/>
      </c>
      <c r="Y92" s="331">
        <f t="shared" si="17"/>
        <v>0</v>
      </c>
      <c r="Z92" s="330" t="str">
        <f>+IF(Y92=0,"",IF(Y92&gt;=PARAMETROS!$O$13,"CUMPLE","NO CUMPLE"))</f>
        <v/>
      </c>
      <c r="AA92" s="330" t="str">
        <f t="shared" si="14"/>
        <v>NO CUMPLE</v>
      </c>
      <c r="AB92" s="1013"/>
    </row>
    <row r="93" spans="1:28" ht="15.75" hidden="1" customHeight="1">
      <c r="A93" s="1032" t="s">
        <v>68</v>
      </c>
      <c r="B93" s="1035"/>
      <c r="C93" s="650"/>
      <c r="D93" s="346"/>
      <c r="E93" s="347"/>
      <c r="F93" s="347"/>
      <c r="G93" s="330"/>
      <c r="H93" s="330"/>
      <c r="I93" s="330"/>
      <c r="J93" s="330"/>
      <c r="K93" s="330"/>
      <c r="L93" s="330"/>
      <c r="M93" s="385">
        <f t="shared" si="15"/>
        <v>0</v>
      </c>
      <c r="N93" s="330" t="str">
        <f>+IF(M93=0,"",IF(M93&gt;=PARAMETROS!$O$11,"CUMPLE","NO CUMPLE"))</f>
        <v/>
      </c>
      <c r="O93" s="330" t="str">
        <f t="shared" si="16"/>
        <v/>
      </c>
      <c r="P93" s="1011"/>
      <c r="Q93" s="412"/>
      <c r="R93" s="412"/>
      <c r="S93" s="412"/>
      <c r="T93" s="412"/>
      <c r="U93" s="412"/>
      <c r="V93" s="656"/>
      <c r="W93" s="331" t="str">
        <f>+IF(D93="","",SUMIF('EXP GEN.'!$D$3:$D$230,D93,'EXP GEN.'!$AD$3:$AD$230))</f>
        <v/>
      </c>
      <c r="X93" s="331" t="str">
        <f>+IF(D93="","",SUMIF('EXP ESPEC.'!$D$3:$D$230,D93,'EXP ESPEC.'!$AF$3:$AF$230))</f>
        <v/>
      </c>
      <c r="Y93" s="331">
        <f t="shared" si="17"/>
        <v>0</v>
      </c>
      <c r="Z93" s="330" t="str">
        <f>+IF(Y93=0,"",IF(Y93&gt;=PARAMETROS!$O$13,"CUMPLE","NO CUMPLE"))</f>
        <v/>
      </c>
      <c r="AA93" s="330" t="str">
        <f t="shared" si="14"/>
        <v>NO CUMPLE</v>
      </c>
      <c r="AB93" s="1011"/>
    </row>
    <row r="94" spans="1:28" ht="15.75" hidden="1" customHeight="1">
      <c r="A94" s="1033"/>
      <c r="B94" s="1028"/>
      <c r="C94" s="661"/>
      <c r="D94" s="352"/>
      <c r="E94" s="353"/>
      <c r="F94" s="353"/>
      <c r="G94" s="648"/>
      <c r="H94" s="648"/>
      <c r="I94" s="648"/>
      <c r="J94" s="648"/>
      <c r="K94" s="648"/>
      <c r="L94" s="648"/>
      <c r="M94" s="387">
        <f t="shared" si="15"/>
        <v>0</v>
      </c>
      <c r="N94" s="648" t="str">
        <f>+IF(M94=0,"",IF(M94&gt;=PARAMETROS!$O$11,"CUMPLE","NO CUMPLE"))</f>
        <v/>
      </c>
      <c r="O94" s="648" t="str">
        <f t="shared" si="16"/>
        <v/>
      </c>
      <c r="P94" s="1014"/>
      <c r="Q94" s="414"/>
      <c r="R94" s="414"/>
      <c r="S94" s="414"/>
      <c r="T94" s="414"/>
      <c r="U94" s="414"/>
      <c r="V94" s="657"/>
      <c r="W94" s="331" t="str">
        <f>+IF(D94="","",SUMIF('EXP GEN.'!$D$3:$D$230,D94,'EXP GEN.'!$AD$3:$AD$230))</f>
        <v/>
      </c>
      <c r="X94" s="331" t="str">
        <f>+IF(D94="","",SUMIF('EXP ESPEC.'!$D$3:$D$230,D94,'EXP ESPEC.'!$AF$3:$AF$230))</f>
        <v/>
      </c>
      <c r="Y94" s="331">
        <f t="shared" si="17"/>
        <v>0</v>
      </c>
      <c r="Z94" s="330" t="str">
        <f>+IF(Y94=0,"",IF(Y94&gt;=PARAMETROS!$O$13,"CUMPLE","NO CUMPLE"))</f>
        <v/>
      </c>
      <c r="AA94" s="330" t="str">
        <f t="shared" si="14"/>
        <v>NO CUMPLE</v>
      </c>
      <c r="AB94" s="1014"/>
    </row>
    <row r="95" spans="1:28" ht="16.5" hidden="1" thickBot="1">
      <c r="A95" s="1034"/>
      <c r="B95" s="1036"/>
      <c r="C95" s="664"/>
      <c r="D95" s="350"/>
      <c r="E95" s="351"/>
      <c r="F95" s="351"/>
      <c r="G95" s="336"/>
      <c r="H95" s="336"/>
      <c r="I95" s="336"/>
      <c r="J95" s="336"/>
      <c r="K95" s="336"/>
      <c r="L95" s="336"/>
      <c r="M95" s="386">
        <f t="shared" si="15"/>
        <v>0</v>
      </c>
      <c r="N95" s="336" t="str">
        <f>+IF(M95=0,"",IF(M95&gt;=PARAMETROS!$O$11,"CUMPLE","NO CUMPLE"))</f>
        <v/>
      </c>
      <c r="O95" s="336" t="str">
        <f t="shared" si="16"/>
        <v/>
      </c>
      <c r="P95" s="1013"/>
      <c r="Q95" s="413"/>
      <c r="R95" s="413"/>
      <c r="S95" s="413"/>
      <c r="T95" s="413"/>
      <c r="U95" s="413"/>
      <c r="V95" s="658"/>
      <c r="W95" s="331" t="str">
        <f>+IF(D95="","",SUMIF('EXP GEN.'!$D$3:$D$230,D95,'EXP GEN.'!$AD$3:$AD$230))</f>
        <v/>
      </c>
      <c r="X95" s="331" t="str">
        <f>+IF(D95="","",SUMIF('EXP ESPEC.'!$D$3:$D$230,D95,'EXP ESPEC.'!$AF$3:$AF$230))</f>
        <v/>
      </c>
      <c r="Y95" s="331">
        <f t="shared" si="17"/>
        <v>0</v>
      </c>
      <c r="Z95" s="330" t="str">
        <f>+IF(Y95=0,"",IF(Y95&gt;=PARAMETROS!$O$13,"CUMPLE","NO CUMPLE"))</f>
        <v/>
      </c>
      <c r="AA95" s="330" t="str">
        <f t="shared" si="14"/>
        <v>NO CUMPLE</v>
      </c>
      <c r="AB95" s="1013"/>
    </row>
    <row r="96" spans="1:28" ht="15.75" hidden="1" customHeight="1">
      <c r="A96" s="1032" t="s">
        <v>69</v>
      </c>
      <c r="B96" s="1035"/>
      <c r="C96" s="650"/>
      <c r="D96" s="346"/>
      <c r="E96" s="347"/>
      <c r="F96" s="347"/>
      <c r="G96" s="330"/>
      <c r="H96" s="330"/>
      <c r="I96" s="330"/>
      <c r="J96" s="330"/>
      <c r="K96" s="330"/>
      <c r="L96" s="330"/>
      <c r="M96" s="385">
        <f t="shared" si="15"/>
        <v>0</v>
      </c>
      <c r="N96" s="330" t="str">
        <f>+IF(M96=0,"",IF(M96&gt;=PARAMETROS!$O$11,"CUMPLE","NO CUMPLE"))</f>
        <v/>
      </c>
      <c r="O96" s="330" t="str">
        <f t="shared" si="16"/>
        <v/>
      </c>
      <c r="P96" s="1011"/>
      <c r="Q96" s="412"/>
      <c r="R96" s="412"/>
      <c r="S96" s="412"/>
      <c r="T96" s="412"/>
      <c r="U96" s="412"/>
      <c r="V96" s="656"/>
      <c r="W96" s="331" t="str">
        <f>+IF(D96="","",SUMIF('EXP GEN.'!$D$3:$D$230,D96,'EXP GEN.'!$AD$3:$AD$230))</f>
        <v/>
      </c>
      <c r="X96" s="331" t="str">
        <f>+IF(D96="","",SUMIF('EXP ESPEC.'!$D$3:$D$230,D96,'EXP ESPEC.'!$AF$3:$AF$230))</f>
        <v/>
      </c>
      <c r="Y96" s="331">
        <f t="shared" si="17"/>
        <v>0</v>
      </c>
      <c r="Z96" s="330" t="str">
        <f>+IF(Y96=0,"",IF(Y96&gt;=PARAMETROS!$O$13,"CUMPLE","NO CUMPLE"))</f>
        <v/>
      </c>
      <c r="AA96" s="330" t="str">
        <f t="shared" si="14"/>
        <v>NO CUMPLE</v>
      </c>
      <c r="AB96" s="1011"/>
    </row>
    <row r="97" spans="1:28" ht="15.75" hidden="1" customHeight="1">
      <c r="A97" s="1033"/>
      <c r="B97" s="1028"/>
      <c r="C97" s="661"/>
      <c r="D97" s="352"/>
      <c r="E97" s="353"/>
      <c r="F97" s="353"/>
      <c r="G97" s="648"/>
      <c r="H97" s="648"/>
      <c r="I97" s="648"/>
      <c r="J97" s="648"/>
      <c r="K97" s="648"/>
      <c r="L97" s="648"/>
      <c r="M97" s="387">
        <f t="shared" si="15"/>
        <v>0</v>
      </c>
      <c r="N97" s="648" t="str">
        <f>+IF(M97=0,"",IF(M97&gt;=PARAMETROS!$O$11,"CUMPLE","NO CUMPLE"))</f>
        <v/>
      </c>
      <c r="O97" s="648" t="str">
        <f t="shared" si="16"/>
        <v/>
      </c>
      <c r="P97" s="1014"/>
      <c r="Q97" s="414"/>
      <c r="R97" s="414"/>
      <c r="S97" s="414"/>
      <c r="T97" s="414"/>
      <c r="U97" s="414"/>
      <c r="V97" s="657"/>
      <c r="W97" s="331" t="str">
        <f>+IF(D97="","",SUMIF('EXP GEN.'!$D$3:$D$230,D97,'EXP GEN.'!$AD$3:$AD$230))</f>
        <v/>
      </c>
      <c r="X97" s="331" t="str">
        <f>+IF(D97="","",SUMIF('EXP ESPEC.'!$D$3:$D$230,D97,'EXP ESPEC.'!$AF$3:$AF$230))</f>
        <v/>
      </c>
      <c r="Y97" s="331">
        <f t="shared" si="17"/>
        <v>0</v>
      </c>
      <c r="Z97" s="330" t="str">
        <f>+IF(Y97=0,"",IF(Y97&gt;=PARAMETROS!$O$13,"CUMPLE","NO CUMPLE"))</f>
        <v/>
      </c>
      <c r="AA97" s="330" t="str">
        <f t="shared" si="14"/>
        <v>NO CUMPLE</v>
      </c>
      <c r="AB97" s="1014"/>
    </row>
    <row r="98" spans="1:28" ht="16.5" hidden="1" thickBot="1">
      <c r="A98" s="1034"/>
      <c r="B98" s="1036"/>
      <c r="C98" s="664"/>
      <c r="D98" s="350"/>
      <c r="E98" s="351"/>
      <c r="F98" s="351"/>
      <c r="G98" s="336"/>
      <c r="H98" s="336"/>
      <c r="I98" s="336"/>
      <c r="J98" s="336"/>
      <c r="K98" s="336"/>
      <c r="L98" s="336"/>
      <c r="M98" s="386">
        <f t="shared" si="15"/>
        <v>0</v>
      </c>
      <c r="N98" s="336" t="str">
        <f>+IF(M98=0,"",IF(M98&gt;=PARAMETROS!$O$11,"CUMPLE","NO CUMPLE"))</f>
        <v/>
      </c>
      <c r="O98" s="336" t="str">
        <f t="shared" si="16"/>
        <v/>
      </c>
      <c r="P98" s="1013"/>
      <c r="Q98" s="413"/>
      <c r="R98" s="413"/>
      <c r="S98" s="413"/>
      <c r="T98" s="413"/>
      <c r="U98" s="413"/>
      <c r="V98" s="658"/>
      <c r="W98" s="331" t="str">
        <f>+IF(D98="","",SUMIF('EXP GEN.'!$D$3:$D$230,D98,'EXP GEN.'!$AD$3:$AD$230))</f>
        <v/>
      </c>
      <c r="X98" s="331" t="str">
        <f>+IF(D98="","",SUMIF('EXP ESPEC.'!$D$3:$D$230,D98,'EXP ESPEC.'!$AF$3:$AF$230))</f>
        <v/>
      </c>
      <c r="Y98" s="331">
        <f t="shared" si="17"/>
        <v>0</v>
      </c>
      <c r="Z98" s="330" t="str">
        <f>+IF(Y98=0,"",IF(Y98&gt;=PARAMETROS!$O$13,"CUMPLE","NO CUMPLE"))</f>
        <v/>
      </c>
      <c r="AA98" s="330" t="str">
        <f t="shared" si="14"/>
        <v>NO CUMPLE</v>
      </c>
      <c r="AB98" s="1013"/>
    </row>
    <row r="99" spans="1:28" ht="15.75" hidden="1" customHeight="1">
      <c r="A99" s="1032" t="s">
        <v>70</v>
      </c>
      <c r="B99" s="1035"/>
      <c r="C99" s="650"/>
      <c r="D99" s="346"/>
      <c r="E99" s="347"/>
      <c r="F99" s="347"/>
      <c r="G99" s="330"/>
      <c r="H99" s="330"/>
      <c r="I99" s="330"/>
      <c r="J99" s="330"/>
      <c r="K99" s="330"/>
      <c r="L99" s="330"/>
      <c r="M99" s="385">
        <f t="shared" si="15"/>
        <v>0</v>
      </c>
      <c r="N99" s="330" t="str">
        <f>+IF(M99=0,"",IF(M99&gt;=PARAMETROS!$O$11,"CUMPLE","NO CUMPLE"))</f>
        <v/>
      </c>
      <c r="O99" s="330" t="str">
        <f t="shared" si="16"/>
        <v/>
      </c>
      <c r="P99" s="1011"/>
      <c r="Q99" s="412"/>
      <c r="R99" s="412"/>
      <c r="S99" s="412"/>
      <c r="T99" s="412"/>
      <c r="U99" s="412"/>
      <c r="V99" s="656"/>
      <c r="W99" s="331" t="str">
        <f>+IF(D99="","",SUMIF('EXP GEN.'!$D$3:$D$230,D99,'EXP GEN.'!$AD$3:$AD$230))</f>
        <v/>
      </c>
      <c r="X99" s="331" t="str">
        <f>+IF(D99="","",SUMIF('EXP ESPEC.'!$D$3:$D$230,D99,'EXP ESPEC.'!$AF$3:$AF$230))</f>
        <v/>
      </c>
      <c r="Y99" s="331">
        <f t="shared" si="17"/>
        <v>0</v>
      </c>
      <c r="Z99" s="330" t="str">
        <f>+IF(Y99=0,"",IF(Y99&gt;=PARAMETROS!$O$13,"CUMPLE","NO CUMPLE"))</f>
        <v/>
      </c>
      <c r="AA99" s="330" t="str">
        <f t="shared" si="14"/>
        <v>NO CUMPLE</v>
      </c>
      <c r="AB99" s="1011"/>
    </row>
    <row r="100" spans="1:28" ht="15.75" hidden="1" customHeight="1">
      <c r="A100" s="1033"/>
      <c r="B100" s="1028"/>
      <c r="C100" s="661"/>
      <c r="D100" s="352"/>
      <c r="E100" s="353"/>
      <c r="F100" s="353"/>
      <c r="G100" s="648"/>
      <c r="H100" s="648"/>
      <c r="I100" s="648"/>
      <c r="J100" s="648"/>
      <c r="K100" s="648"/>
      <c r="L100" s="648"/>
      <c r="M100" s="387">
        <f t="shared" si="15"/>
        <v>0</v>
      </c>
      <c r="N100" s="648" t="str">
        <f>+IF(M100=0,"",IF(M100&gt;=PARAMETROS!$O$11,"CUMPLE","NO CUMPLE"))</f>
        <v/>
      </c>
      <c r="O100" s="648" t="str">
        <f t="shared" si="16"/>
        <v/>
      </c>
      <c r="P100" s="1014"/>
      <c r="Q100" s="414"/>
      <c r="R100" s="414"/>
      <c r="S100" s="414"/>
      <c r="T100" s="414"/>
      <c r="U100" s="414"/>
      <c r="V100" s="657"/>
      <c r="W100" s="331" t="str">
        <f>+IF(D100="","",SUMIF('EXP GEN.'!$D$3:$D$230,D100,'EXP GEN.'!$AD$3:$AD$230))</f>
        <v/>
      </c>
      <c r="X100" s="331" t="str">
        <f>+IF(D100="","",SUMIF('EXP ESPEC.'!$D$3:$D$230,D100,'EXP ESPEC.'!$AF$3:$AF$230))</f>
        <v/>
      </c>
      <c r="Y100" s="331">
        <f t="shared" si="17"/>
        <v>0</v>
      </c>
      <c r="Z100" s="330" t="str">
        <f>+IF(Y100=0,"",IF(Y100&gt;=PARAMETROS!$O$13,"CUMPLE","NO CUMPLE"))</f>
        <v/>
      </c>
      <c r="AA100" s="330" t="str">
        <f t="shared" si="14"/>
        <v>NO CUMPLE</v>
      </c>
      <c r="AB100" s="1014"/>
    </row>
    <row r="101" spans="1:28" ht="16.5" hidden="1" thickBot="1">
      <c r="A101" s="1034"/>
      <c r="B101" s="1036"/>
      <c r="C101" s="664"/>
      <c r="D101" s="350"/>
      <c r="E101" s="351"/>
      <c r="F101" s="351"/>
      <c r="G101" s="336"/>
      <c r="H101" s="336"/>
      <c r="I101" s="336"/>
      <c r="J101" s="336"/>
      <c r="K101" s="336"/>
      <c r="L101" s="336"/>
      <c r="M101" s="386">
        <f t="shared" si="15"/>
        <v>0</v>
      </c>
      <c r="N101" s="336" t="str">
        <f>+IF(M101=0,"",IF(M101&gt;=PARAMETROS!$O$11,"CUMPLE","NO CUMPLE"))</f>
        <v/>
      </c>
      <c r="O101" s="336" t="str">
        <f t="shared" si="16"/>
        <v/>
      </c>
      <c r="P101" s="1013"/>
      <c r="Q101" s="413"/>
      <c r="R101" s="413"/>
      <c r="S101" s="413"/>
      <c r="T101" s="413"/>
      <c r="U101" s="413"/>
      <c r="V101" s="658"/>
      <c r="W101" s="331" t="str">
        <f>+IF(D101="","",SUMIF('EXP GEN.'!$D$3:$D$230,D101,'EXP GEN.'!$AD$3:$AD$230))</f>
        <v/>
      </c>
      <c r="X101" s="331" t="str">
        <f>+IF(D101="","",SUMIF('EXP ESPEC.'!$D$3:$D$230,D101,'EXP ESPEC.'!$AF$3:$AF$230))</f>
        <v/>
      </c>
      <c r="Y101" s="331">
        <f t="shared" si="17"/>
        <v>0</v>
      </c>
      <c r="Z101" s="330" t="str">
        <f>+IF(Y101=0,"",IF(Y101&gt;=PARAMETROS!$O$13,"CUMPLE","NO CUMPLE"))</f>
        <v/>
      </c>
      <c r="AA101" s="330" t="str">
        <f t="shared" si="14"/>
        <v>NO CUMPLE</v>
      </c>
      <c r="AB101" s="1013"/>
    </row>
    <row r="102" spans="1:28" ht="15.75" hidden="1" customHeight="1">
      <c r="A102" s="1032" t="s">
        <v>71</v>
      </c>
      <c r="B102" s="1035"/>
      <c r="C102" s="650"/>
      <c r="D102" s="346"/>
      <c r="E102" s="347"/>
      <c r="F102" s="347"/>
      <c r="G102" s="330"/>
      <c r="H102" s="330"/>
      <c r="I102" s="330"/>
      <c r="J102" s="330"/>
      <c r="K102" s="330"/>
      <c r="L102" s="330"/>
      <c r="M102" s="385">
        <f t="shared" si="15"/>
        <v>0</v>
      </c>
      <c r="N102" s="330" t="str">
        <f>+IF(M102=0,"",IF(M102&gt;=PARAMETROS!$O$11,"CUMPLE","NO CUMPLE"))</f>
        <v/>
      </c>
      <c r="O102" s="330" t="str">
        <f t="shared" si="16"/>
        <v/>
      </c>
      <c r="P102" s="1011"/>
      <c r="Q102" s="412"/>
      <c r="R102" s="412"/>
      <c r="S102" s="412"/>
      <c r="T102" s="412"/>
      <c r="U102" s="412"/>
      <c r="V102" s="656"/>
      <c r="W102" s="331" t="str">
        <f>+IF(D102="","",SUMIF('EXP GEN.'!$D$3:$D$230,D102,'EXP GEN.'!$AD$3:$AD$230))</f>
        <v/>
      </c>
      <c r="X102" s="331" t="str">
        <f>+IF(D102="","",SUMIF('EXP ESPEC.'!$D$3:$D$230,D102,'EXP ESPEC.'!$AF$3:$AF$230))</f>
        <v/>
      </c>
      <c r="Y102" s="331">
        <f t="shared" si="17"/>
        <v>0</v>
      </c>
      <c r="Z102" s="330" t="str">
        <f>+IF(Y102=0,"",IF(Y102&gt;=PARAMETROS!$O$13,"CUMPLE","NO CUMPLE"))</f>
        <v/>
      </c>
      <c r="AA102" s="330" t="str">
        <f t="shared" si="14"/>
        <v>NO CUMPLE</v>
      </c>
      <c r="AB102" s="1011"/>
    </row>
    <row r="103" spans="1:28" ht="15.75" hidden="1" customHeight="1">
      <c r="A103" s="1033"/>
      <c r="B103" s="1028"/>
      <c r="C103" s="661"/>
      <c r="D103" s="352"/>
      <c r="E103" s="353"/>
      <c r="F103" s="353"/>
      <c r="G103" s="648"/>
      <c r="H103" s="648"/>
      <c r="I103" s="648"/>
      <c r="J103" s="648"/>
      <c r="K103" s="648"/>
      <c r="L103" s="648"/>
      <c r="M103" s="387">
        <f t="shared" si="15"/>
        <v>0</v>
      </c>
      <c r="N103" s="648" t="str">
        <f>+IF(M103=0,"",IF(M103&gt;=PARAMETROS!$O$11,"CUMPLE","NO CUMPLE"))</f>
        <v/>
      </c>
      <c r="O103" s="648" t="str">
        <f t="shared" si="16"/>
        <v/>
      </c>
      <c r="P103" s="1014"/>
      <c r="Q103" s="414"/>
      <c r="R103" s="414"/>
      <c r="S103" s="414"/>
      <c r="T103" s="414"/>
      <c r="U103" s="414"/>
      <c r="V103" s="657"/>
      <c r="W103" s="331" t="str">
        <f>+IF(D103="","",SUMIF('EXP GEN.'!$D$3:$D$230,D103,'EXP GEN.'!$AD$3:$AD$230))</f>
        <v/>
      </c>
      <c r="X103" s="331" t="str">
        <f>+IF(D103="","",SUMIF('EXP ESPEC.'!$D$3:$D$230,D103,'EXP ESPEC.'!$AF$3:$AF$230))</f>
        <v/>
      </c>
      <c r="Y103" s="331">
        <f t="shared" si="17"/>
        <v>0</v>
      </c>
      <c r="Z103" s="330" t="str">
        <f>+IF(Y103=0,"",IF(Y103&gt;=PARAMETROS!$O$13,"CUMPLE","NO CUMPLE"))</f>
        <v/>
      </c>
      <c r="AA103" s="330" t="str">
        <f t="shared" si="14"/>
        <v>NO CUMPLE</v>
      </c>
      <c r="AB103" s="1014"/>
    </row>
    <row r="104" spans="1:28" ht="16.5" hidden="1" thickBot="1">
      <c r="A104" s="1034"/>
      <c r="B104" s="1036"/>
      <c r="C104" s="664"/>
      <c r="D104" s="350"/>
      <c r="E104" s="351"/>
      <c r="F104" s="351"/>
      <c r="G104" s="336"/>
      <c r="H104" s="336"/>
      <c r="I104" s="336"/>
      <c r="J104" s="336"/>
      <c r="K104" s="336"/>
      <c r="L104" s="336"/>
      <c r="M104" s="386">
        <f t="shared" si="15"/>
        <v>0</v>
      </c>
      <c r="N104" s="336" t="str">
        <f>+IF(M104=0,"",IF(M104&gt;=PARAMETROS!$O$11,"CUMPLE","NO CUMPLE"))</f>
        <v/>
      </c>
      <c r="O104" s="336" t="str">
        <f t="shared" si="16"/>
        <v/>
      </c>
      <c r="P104" s="1013"/>
      <c r="Q104" s="413"/>
      <c r="R104" s="413"/>
      <c r="S104" s="413"/>
      <c r="T104" s="413"/>
      <c r="U104" s="413"/>
      <c r="V104" s="658"/>
      <c r="W104" s="331" t="str">
        <f>+IF(D104="","",SUMIF('EXP GEN.'!$D$3:$D$230,D104,'EXP GEN.'!$AD$3:$AD$230))</f>
        <v/>
      </c>
      <c r="X104" s="331" t="str">
        <f>+IF(D104="","",SUMIF('EXP ESPEC.'!$D$3:$D$230,D104,'EXP ESPEC.'!$AF$3:$AF$230))</f>
        <v/>
      </c>
      <c r="Y104" s="331">
        <f t="shared" si="17"/>
        <v>0</v>
      </c>
      <c r="Z104" s="330" t="str">
        <f>+IF(Y104=0,"",IF(Y104&gt;=PARAMETROS!$O$13,"CUMPLE","NO CUMPLE"))</f>
        <v/>
      </c>
      <c r="AA104" s="330" t="str">
        <f t="shared" si="14"/>
        <v>NO CUMPLE</v>
      </c>
      <c r="AB104" s="1013"/>
    </row>
    <row r="105" spans="1:28" ht="15.75" hidden="1" customHeight="1">
      <c r="A105" s="1032" t="s">
        <v>72</v>
      </c>
      <c r="B105" s="1035"/>
      <c r="C105" s="650"/>
      <c r="D105" s="346"/>
      <c r="E105" s="347"/>
      <c r="F105" s="347"/>
      <c r="G105" s="330"/>
      <c r="H105" s="330"/>
      <c r="I105" s="330"/>
      <c r="J105" s="330"/>
      <c r="K105" s="330"/>
      <c r="L105" s="330"/>
      <c r="M105" s="385">
        <f t="shared" si="15"/>
        <v>0</v>
      </c>
      <c r="N105" s="330" t="str">
        <f>+IF(M105=0,"",IF(M105&gt;=PARAMETROS!$O$11,"CUMPLE","NO CUMPLE"))</f>
        <v/>
      </c>
      <c r="O105" s="330" t="str">
        <f t="shared" si="16"/>
        <v/>
      </c>
      <c r="P105" s="1011"/>
      <c r="Q105" s="412"/>
      <c r="R105" s="412"/>
      <c r="S105" s="412"/>
      <c r="T105" s="412"/>
      <c r="U105" s="412"/>
      <c r="V105" s="656"/>
      <c r="W105" s="331" t="str">
        <f>+IF(D105="","",SUMIF('EXP GEN.'!$D$3:$D$230,D105,'EXP GEN.'!$AD$3:$AD$230))</f>
        <v/>
      </c>
      <c r="X105" s="331" t="str">
        <f>+IF(D105="","",SUMIF('EXP ESPEC.'!$D$3:$D$230,D105,'EXP ESPEC.'!$AF$3:$AF$230))</f>
        <v/>
      </c>
      <c r="Y105" s="331">
        <f t="shared" si="17"/>
        <v>0</v>
      </c>
      <c r="Z105" s="330" t="str">
        <f>+IF(Y105=0,"",IF(Y105&gt;=PARAMETROS!$O$13,"CUMPLE","NO CUMPLE"))</f>
        <v/>
      </c>
      <c r="AA105" s="330" t="str">
        <f t="shared" si="14"/>
        <v>NO CUMPLE</v>
      </c>
      <c r="AB105" s="1011"/>
    </row>
    <row r="106" spans="1:28" ht="15.75" hidden="1" customHeight="1">
      <c r="A106" s="1033"/>
      <c r="B106" s="1028"/>
      <c r="C106" s="661"/>
      <c r="D106" s="352"/>
      <c r="E106" s="353"/>
      <c r="F106" s="353"/>
      <c r="G106" s="648"/>
      <c r="H106" s="648"/>
      <c r="I106" s="648"/>
      <c r="J106" s="648"/>
      <c r="K106" s="648"/>
      <c r="L106" s="648"/>
      <c r="M106" s="387">
        <f t="shared" si="15"/>
        <v>0</v>
      </c>
      <c r="N106" s="648" t="str">
        <f>+IF(M106=0,"",IF(M106&gt;=PARAMETROS!$O$11,"CUMPLE","NO CUMPLE"))</f>
        <v/>
      </c>
      <c r="O106" s="648" t="str">
        <f t="shared" si="16"/>
        <v/>
      </c>
      <c r="P106" s="1014"/>
      <c r="Q106" s="414"/>
      <c r="R106" s="414"/>
      <c r="S106" s="414"/>
      <c r="T106" s="414"/>
      <c r="U106" s="414"/>
      <c r="V106" s="657"/>
      <c r="W106" s="331" t="str">
        <f>+IF(D106="","",SUMIF('EXP GEN.'!$D$3:$D$230,D106,'EXP GEN.'!$AD$3:$AD$230))</f>
        <v/>
      </c>
      <c r="X106" s="331" t="str">
        <f>+IF(D106="","",SUMIF('EXP ESPEC.'!$D$3:$D$230,D106,'EXP ESPEC.'!$AF$3:$AF$230))</f>
        <v/>
      </c>
      <c r="Y106" s="331">
        <f t="shared" si="17"/>
        <v>0</v>
      </c>
      <c r="Z106" s="330" t="str">
        <f>+IF(Y106=0,"",IF(Y106&gt;=PARAMETROS!$O$13,"CUMPLE","NO CUMPLE"))</f>
        <v/>
      </c>
      <c r="AA106" s="330" t="str">
        <f t="shared" si="14"/>
        <v>NO CUMPLE</v>
      </c>
      <c r="AB106" s="1014"/>
    </row>
    <row r="107" spans="1:28" ht="16.5" hidden="1" thickBot="1">
      <c r="A107" s="1034"/>
      <c r="B107" s="1036"/>
      <c r="C107" s="664"/>
      <c r="D107" s="350"/>
      <c r="E107" s="351"/>
      <c r="F107" s="351"/>
      <c r="G107" s="336"/>
      <c r="H107" s="336"/>
      <c r="I107" s="336"/>
      <c r="J107" s="336"/>
      <c r="K107" s="336"/>
      <c r="L107" s="336"/>
      <c r="M107" s="386">
        <f t="shared" si="15"/>
        <v>0</v>
      </c>
      <c r="N107" s="336" t="str">
        <f>+IF(M107=0,"",IF(M107&gt;=PARAMETROS!$O$11,"CUMPLE","NO CUMPLE"))</f>
        <v/>
      </c>
      <c r="O107" s="336" t="str">
        <f t="shared" si="16"/>
        <v/>
      </c>
      <c r="P107" s="1013"/>
      <c r="Q107" s="413"/>
      <c r="R107" s="413"/>
      <c r="S107" s="413"/>
      <c r="T107" s="413"/>
      <c r="U107" s="413"/>
      <c r="V107" s="658"/>
      <c r="W107" s="331" t="str">
        <f>+IF(D107="","",SUMIF('EXP GEN.'!$D$3:$D$230,D107,'EXP GEN.'!$AD$3:$AD$230))</f>
        <v/>
      </c>
      <c r="X107" s="331" t="str">
        <f>+IF(D107="","",SUMIF('EXP ESPEC.'!$D$3:$D$230,D107,'EXP ESPEC.'!$AF$3:$AF$230))</f>
        <v/>
      </c>
      <c r="Y107" s="331">
        <f t="shared" si="17"/>
        <v>0</v>
      </c>
      <c r="Z107" s="330" t="str">
        <f>+IF(Y107=0,"",IF(Y107&gt;=PARAMETROS!$O$13,"CUMPLE","NO CUMPLE"))</f>
        <v/>
      </c>
      <c r="AA107" s="330" t="str">
        <f t="shared" si="14"/>
        <v>NO CUMPLE</v>
      </c>
      <c r="AB107" s="1013"/>
    </row>
    <row r="108" spans="1:28" ht="15.75" hidden="1" customHeight="1">
      <c r="A108" s="1032" t="s">
        <v>73</v>
      </c>
      <c r="B108" s="1035"/>
      <c r="C108" s="650"/>
      <c r="D108" s="346"/>
      <c r="E108" s="347"/>
      <c r="F108" s="347"/>
      <c r="G108" s="330"/>
      <c r="H108" s="330"/>
      <c r="I108" s="330"/>
      <c r="J108" s="330"/>
      <c r="K108" s="330"/>
      <c r="L108" s="330"/>
      <c r="M108" s="385">
        <f t="shared" si="15"/>
        <v>0</v>
      </c>
      <c r="N108" s="330" t="str">
        <f>+IF(M108=0,"",IF(M108&gt;=PARAMETROS!$O$11,"CUMPLE","NO CUMPLE"))</f>
        <v/>
      </c>
      <c r="O108" s="330" t="str">
        <f t="shared" si="16"/>
        <v/>
      </c>
      <c r="P108" s="1011"/>
      <c r="Q108" s="412"/>
      <c r="R108" s="412"/>
      <c r="S108" s="412"/>
      <c r="T108" s="412"/>
      <c r="U108" s="412"/>
      <c r="V108" s="656"/>
      <c r="W108" s="331" t="str">
        <f>+IF(D108="","",SUMIF('EXP GEN.'!$D$3:$D$230,D108,'EXP GEN.'!$AD$3:$AD$230))</f>
        <v/>
      </c>
      <c r="X108" s="331" t="str">
        <f>+IF(D108="","",SUMIF('EXP ESPEC.'!$D$3:$D$230,D108,'EXP ESPEC.'!$AF$3:$AF$230))</f>
        <v/>
      </c>
      <c r="Y108" s="331">
        <f t="shared" si="17"/>
        <v>0</v>
      </c>
      <c r="Z108" s="330" t="str">
        <f>+IF(Y108=0,"",IF(Y108&gt;=PARAMETROS!$O$13,"CUMPLE","NO CUMPLE"))</f>
        <v/>
      </c>
      <c r="AA108" s="330" t="str">
        <f t="shared" si="14"/>
        <v>NO CUMPLE</v>
      </c>
      <c r="AB108" s="1011"/>
    </row>
    <row r="109" spans="1:28" ht="15.75" hidden="1" customHeight="1">
      <c r="A109" s="1033"/>
      <c r="B109" s="1028"/>
      <c r="C109" s="661"/>
      <c r="D109" s="352"/>
      <c r="E109" s="353"/>
      <c r="F109" s="353"/>
      <c r="G109" s="648"/>
      <c r="H109" s="648"/>
      <c r="I109" s="648"/>
      <c r="J109" s="648"/>
      <c r="K109" s="648"/>
      <c r="L109" s="648"/>
      <c r="M109" s="387">
        <f t="shared" si="15"/>
        <v>0</v>
      </c>
      <c r="N109" s="648" t="str">
        <f>+IF(M109=0,"",IF(M109&gt;=PARAMETROS!$O$11,"CUMPLE","NO CUMPLE"))</f>
        <v/>
      </c>
      <c r="O109" s="648" t="str">
        <f t="shared" si="16"/>
        <v/>
      </c>
      <c r="P109" s="1014"/>
      <c r="Q109" s="414"/>
      <c r="R109" s="414"/>
      <c r="S109" s="414"/>
      <c r="T109" s="414"/>
      <c r="U109" s="414"/>
      <c r="V109" s="657"/>
      <c r="W109" s="331" t="str">
        <f>+IF(D109="","",SUMIF('EXP GEN.'!$D$3:$D$230,D109,'EXP GEN.'!$AD$3:$AD$230))</f>
        <v/>
      </c>
      <c r="X109" s="331" t="str">
        <f>+IF(D109="","",SUMIF('EXP ESPEC.'!$D$3:$D$230,D109,'EXP ESPEC.'!$AF$3:$AF$230))</f>
        <v/>
      </c>
      <c r="Y109" s="331">
        <f t="shared" si="17"/>
        <v>0</v>
      </c>
      <c r="Z109" s="330" t="str">
        <f>+IF(Y109=0,"",IF(Y109&gt;=PARAMETROS!$O$13,"CUMPLE","NO CUMPLE"))</f>
        <v/>
      </c>
      <c r="AA109" s="330" t="str">
        <f t="shared" si="14"/>
        <v>NO CUMPLE</v>
      </c>
      <c r="AB109" s="1014"/>
    </row>
    <row r="110" spans="1:28" ht="16.5" hidden="1" thickBot="1">
      <c r="A110" s="1034"/>
      <c r="B110" s="1036"/>
      <c r="C110" s="664"/>
      <c r="D110" s="350"/>
      <c r="E110" s="351"/>
      <c r="F110" s="351"/>
      <c r="G110" s="336"/>
      <c r="H110" s="336"/>
      <c r="I110" s="336"/>
      <c r="J110" s="336"/>
      <c r="K110" s="336"/>
      <c r="L110" s="336"/>
      <c r="M110" s="386">
        <f t="shared" si="15"/>
        <v>0</v>
      </c>
      <c r="N110" s="336" t="str">
        <f>+IF(M110=0,"",IF(M110&gt;=PARAMETROS!$O$11,"CUMPLE","NO CUMPLE"))</f>
        <v/>
      </c>
      <c r="O110" s="336" t="str">
        <f t="shared" si="16"/>
        <v/>
      </c>
      <c r="P110" s="1013"/>
      <c r="Q110" s="413"/>
      <c r="R110" s="413"/>
      <c r="S110" s="413"/>
      <c r="T110" s="413"/>
      <c r="U110" s="413"/>
      <c r="V110" s="658"/>
      <c r="W110" s="331" t="str">
        <f>+IF(D110="","",SUMIF('EXP GEN.'!$D$3:$D$230,D110,'EXP GEN.'!$AD$3:$AD$230))</f>
        <v/>
      </c>
      <c r="X110" s="331" t="str">
        <f>+IF(D110="","",SUMIF('EXP ESPEC.'!$D$3:$D$230,D110,'EXP ESPEC.'!$AF$3:$AF$230))</f>
        <v/>
      </c>
      <c r="Y110" s="331">
        <f t="shared" si="17"/>
        <v>0</v>
      </c>
      <c r="Z110" s="330" t="str">
        <f>+IF(Y110=0,"",IF(Y110&gt;=PARAMETROS!$O$13,"CUMPLE","NO CUMPLE"))</f>
        <v/>
      </c>
      <c r="AA110" s="330" t="str">
        <f t="shared" si="14"/>
        <v>NO CUMPLE</v>
      </c>
      <c r="AB110" s="1013"/>
    </row>
    <row r="111" spans="1:28" ht="15.75" hidden="1" customHeight="1">
      <c r="A111" s="1032" t="s">
        <v>74</v>
      </c>
      <c r="B111" s="1035"/>
      <c r="C111" s="650"/>
      <c r="D111" s="346"/>
      <c r="E111" s="347"/>
      <c r="F111" s="347"/>
      <c r="G111" s="330"/>
      <c r="H111" s="330"/>
      <c r="I111" s="330"/>
      <c r="J111" s="330"/>
      <c r="K111" s="330"/>
      <c r="L111" s="330"/>
      <c r="M111" s="385">
        <f t="shared" si="15"/>
        <v>0</v>
      </c>
      <c r="N111" s="330" t="str">
        <f>+IF(M111=0,"",IF(M111&gt;=PARAMETROS!$O$11,"CUMPLE","NO CUMPLE"))</f>
        <v/>
      </c>
      <c r="O111" s="330" t="str">
        <f t="shared" si="16"/>
        <v/>
      </c>
      <c r="P111" s="1011"/>
      <c r="Q111" s="412"/>
      <c r="R111" s="412"/>
      <c r="S111" s="412"/>
      <c r="T111" s="412"/>
      <c r="U111" s="412"/>
      <c r="V111" s="656"/>
      <c r="W111" s="331" t="str">
        <f>+IF(D111="","",SUMIF('EXP GEN.'!$D$3:$D$230,D111,'EXP GEN.'!$AD$3:$AD$230))</f>
        <v/>
      </c>
      <c r="X111" s="331" t="str">
        <f>+IF(D111="","",SUMIF('EXP ESPEC.'!$D$3:$D$230,D111,'EXP ESPEC.'!$AF$3:$AF$230))</f>
        <v/>
      </c>
      <c r="Y111" s="331">
        <f t="shared" si="17"/>
        <v>0</v>
      </c>
      <c r="Z111" s="330" t="str">
        <f>+IF(Y111=0,"",IF(Y111&gt;=PARAMETROS!$O$13,"CUMPLE","NO CUMPLE"))</f>
        <v/>
      </c>
      <c r="AA111" s="330" t="str">
        <f t="shared" si="14"/>
        <v>NO CUMPLE</v>
      </c>
      <c r="AB111" s="1011"/>
    </row>
    <row r="112" spans="1:28" ht="15.75" hidden="1" customHeight="1">
      <c r="A112" s="1033"/>
      <c r="B112" s="1028"/>
      <c r="C112" s="661"/>
      <c r="D112" s="352"/>
      <c r="E112" s="353"/>
      <c r="F112" s="353"/>
      <c r="G112" s="648"/>
      <c r="H112" s="648"/>
      <c r="I112" s="648"/>
      <c r="J112" s="648"/>
      <c r="K112" s="648"/>
      <c r="L112" s="648"/>
      <c r="M112" s="387">
        <f t="shared" si="15"/>
        <v>0</v>
      </c>
      <c r="N112" s="648" t="str">
        <f>+IF(M112=0,"",IF(M112&gt;=PARAMETROS!$O$11,"CUMPLE","NO CUMPLE"))</f>
        <v/>
      </c>
      <c r="O112" s="648" t="str">
        <f t="shared" si="16"/>
        <v/>
      </c>
      <c r="P112" s="1014"/>
      <c r="Q112" s="414"/>
      <c r="R112" s="414"/>
      <c r="S112" s="414"/>
      <c r="T112" s="414"/>
      <c r="U112" s="414"/>
      <c r="V112" s="657"/>
      <c r="W112" s="331" t="str">
        <f>+IF(D112="","",SUMIF('EXP GEN.'!$D$3:$D$230,D112,'EXP GEN.'!$AD$3:$AD$230))</f>
        <v/>
      </c>
      <c r="X112" s="331" t="str">
        <f>+IF(D112="","",SUMIF('EXP ESPEC.'!$D$3:$D$230,D112,'EXP ESPEC.'!$AF$3:$AF$230))</f>
        <v/>
      </c>
      <c r="Y112" s="331">
        <f t="shared" si="17"/>
        <v>0</v>
      </c>
      <c r="Z112" s="330" t="str">
        <f>+IF(Y112=0,"",IF(Y112&gt;=PARAMETROS!$O$13,"CUMPLE","NO CUMPLE"))</f>
        <v/>
      </c>
      <c r="AA112" s="330" t="str">
        <f t="shared" si="14"/>
        <v>NO CUMPLE</v>
      </c>
      <c r="AB112" s="1014"/>
    </row>
    <row r="113" spans="1:28" ht="16.5" hidden="1" thickBot="1">
      <c r="A113" s="1034"/>
      <c r="B113" s="1036"/>
      <c r="C113" s="664"/>
      <c r="D113" s="350"/>
      <c r="E113" s="351"/>
      <c r="F113" s="351"/>
      <c r="G113" s="336"/>
      <c r="H113" s="336"/>
      <c r="I113" s="336"/>
      <c r="J113" s="336"/>
      <c r="K113" s="336"/>
      <c r="L113" s="336"/>
      <c r="M113" s="386">
        <f t="shared" si="15"/>
        <v>0</v>
      </c>
      <c r="N113" s="336" t="str">
        <f>+IF(M113=0,"",IF(M113&gt;=PARAMETROS!$O$11,"CUMPLE","NO CUMPLE"))</f>
        <v/>
      </c>
      <c r="O113" s="336" t="str">
        <f t="shared" si="16"/>
        <v/>
      </c>
      <c r="P113" s="1013"/>
      <c r="Q113" s="413"/>
      <c r="R113" s="413"/>
      <c r="S113" s="413"/>
      <c r="T113" s="413"/>
      <c r="U113" s="413"/>
      <c r="V113" s="658"/>
      <c r="W113" s="331" t="str">
        <f>+IF(D113="","",SUMIF('EXP GEN.'!$D$3:$D$230,D113,'EXP GEN.'!$AD$3:$AD$230))</f>
        <v/>
      </c>
      <c r="X113" s="331" t="str">
        <f>+IF(D113="","",SUMIF('EXP ESPEC.'!$D$3:$D$230,D113,'EXP ESPEC.'!$AF$3:$AF$230))</f>
        <v/>
      </c>
      <c r="Y113" s="331">
        <f t="shared" si="17"/>
        <v>0</v>
      </c>
      <c r="Z113" s="330" t="str">
        <f>+IF(Y113=0,"",IF(Y113&gt;=PARAMETROS!$O$13,"CUMPLE","NO CUMPLE"))</f>
        <v/>
      </c>
      <c r="AA113" s="330" t="str">
        <f t="shared" si="14"/>
        <v>NO CUMPLE</v>
      </c>
      <c r="AB113" s="1013"/>
    </row>
    <row r="114" spans="1:28" ht="15.75" hidden="1" customHeight="1">
      <c r="A114" s="1032" t="s">
        <v>75</v>
      </c>
      <c r="B114" s="1035"/>
      <c r="C114" s="650"/>
      <c r="D114" s="346"/>
      <c r="E114" s="347"/>
      <c r="F114" s="347"/>
      <c r="G114" s="330"/>
      <c r="H114" s="330"/>
      <c r="I114" s="330"/>
      <c r="J114" s="330"/>
      <c r="K114" s="330"/>
      <c r="L114" s="330"/>
      <c r="M114" s="385">
        <f t="shared" si="15"/>
        <v>0</v>
      </c>
      <c r="N114" s="330" t="str">
        <f>+IF(M114=0,"",IF(M114&gt;=PARAMETROS!$O$11,"CUMPLE","NO CUMPLE"))</f>
        <v/>
      </c>
      <c r="O114" s="330" t="str">
        <f t="shared" si="16"/>
        <v/>
      </c>
      <c r="P114" s="1011"/>
      <c r="Q114" s="412"/>
      <c r="R114" s="412"/>
      <c r="S114" s="412"/>
      <c r="T114" s="412"/>
      <c r="U114" s="412"/>
      <c r="V114" s="656"/>
      <c r="W114" s="331" t="str">
        <f>+IF(D114="","",SUMIF('EXP GEN.'!$D$3:$D$230,D114,'EXP GEN.'!$AD$3:$AD$230))</f>
        <v/>
      </c>
      <c r="X114" s="331" t="str">
        <f>+IF(D114="","",SUMIF('EXP ESPEC.'!$D$3:$D$230,D114,'EXP ESPEC.'!$AF$3:$AF$230))</f>
        <v/>
      </c>
      <c r="Y114" s="331">
        <f t="shared" si="17"/>
        <v>0</v>
      </c>
      <c r="Z114" s="330" t="str">
        <f>+IF(Y114=0,"",IF(Y114&gt;=PARAMETROS!$O$13,"CUMPLE","NO CUMPLE"))</f>
        <v/>
      </c>
      <c r="AA114" s="330" t="str">
        <f t="shared" si="14"/>
        <v>NO CUMPLE</v>
      </c>
      <c r="AB114" s="1011"/>
    </row>
    <row r="115" spans="1:28" ht="15.75" hidden="1" customHeight="1">
      <c r="A115" s="1033"/>
      <c r="B115" s="1028"/>
      <c r="C115" s="661"/>
      <c r="D115" s="352"/>
      <c r="E115" s="353"/>
      <c r="F115" s="353"/>
      <c r="G115" s="648"/>
      <c r="H115" s="648"/>
      <c r="I115" s="648"/>
      <c r="J115" s="648"/>
      <c r="K115" s="648"/>
      <c r="L115" s="648"/>
      <c r="M115" s="387">
        <f t="shared" si="15"/>
        <v>0</v>
      </c>
      <c r="N115" s="648" t="str">
        <f>+IF(M115=0,"",IF(M115&gt;=PARAMETROS!$O$11,"CUMPLE","NO CUMPLE"))</f>
        <v/>
      </c>
      <c r="O115" s="648" t="str">
        <f t="shared" si="16"/>
        <v/>
      </c>
      <c r="P115" s="1014"/>
      <c r="Q115" s="414"/>
      <c r="R115" s="414"/>
      <c r="S115" s="414"/>
      <c r="T115" s="414"/>
      <c r="U115" s="414"/>
      <c r="V115" s="657"/>
      <c r="W115" s="331" t="str">
        <f>+IF(D115="","",SUMIF('EXP GEN.'!$D$3:$D$230,D115,'EXP GEN.'!$AD$3:$AD$230))</f>
        <v/>
      </c>
      <c r="X115" s="331" t="str">
        <f>+IF(D115="","",SUMIF('EXP ESPEC.'!$D$3:$D$230,D115,'EXP ESPEC.'!$AF$3:$AF$230))</f>
        <v/>
      </c>
      <c r="Y115" s="331">
        <f t="shared" si="17"/>
        <v>0</v>
      </c>
      <c r="Z115" s="330" t="str">
        <f>+IF(Y115=0,"",IF(Y115&gt;=PARAMETROS!$O$13,"CUMPLE","NO CUMPLE"))</f>
        <v/>
      </c>
      <c r="AA115" s="330" t="str">
        <f t="shared" si="14"/>
        <v>NO CUMPLE</v>
      </c>
      <c r="AB115" s="1014"/>
    </row>
    <row r="116" spans="1:28" ht="16.5" hidden="1" thickBot="1">
      <c r="A116" s="1034"/>
      <c r="B116" s="1036"/>
      <c r="C116" s="664"/>
      <c r="D116" s="350"/>
      <c r="E116" s="351"/>
      <c r="F116" s="351"/>
      <c r="G116" s="336"/>
      <c r="H116" s="336"/>
      <c r="I116" s="336"/>
      <c r="J116" s="336"/>
      <c r="K116" s="336"/>
      <c r="L116" s="336"/>
      <c r="M116" s="386">
        <f t="shared" si="15"/>
        <v>0</v>
      </c>
      <c r="N116" s="336" t="str">
        <f>+IF(M116=0,"",IF(M116&gt;=PARAMETROS!$O$11,"CUMPLE","NO CUMPLE"))</f>
        <v/>
      </c>
      <c r="O116" s="336" t="str">
        <f t="shared" si="16"/>
        <v/>
      </c>
      <c r="P116" s="1013"/>
      <c r="Q116" s="413"/>
      <c r="R116" s="413"/>
      <c r="S116" s="413"/>
      <c r="T116" s="413"/>
      <c r="U116" s="413"/>
      <c r="V116" s="658"/>
      <c r="W116" s="331" t="str">
        <f>+IF(D116="","",SUMIF('EXP GEN.'!$D$3:$D$230,D116,'EXP GEN.'!$AD$3:$AD$230))</f>
        <v/>
      </c>
      <c r="X116" s="331" t="str">
        <f>+IF(D116="","",SUMIF('EXP ESPEC.'!$D$3:$D$230,D116,'EXP ESPEC.'!$AF$3:$AF$230))</f>
        <v/>
      </c>
      <c r="Y116" s="331">
        <f t="shared" si="17"/>
        <v>0</v>
      </c>
      <c r="Z116" s="330" t="str">
        <f>+IF(Y116=0,"",IF(Y116&gt;=PARAMETROS!$O$13,"CUMPLE","NO CUMPLE"))</f>
        <v/>
      </c>
      <c r="AA116" s="330" t="str">
        <f t="shared" si="14"/>
        <v>NO CUMPLE</v>
      </c>
      <c r="AB116" s="1013"/>
    </row>
    <row r="117" spans="1:28" ht="15.75" hidden="1" customHeight="1">
      <c r="A117" s="1032" t="s">
        <v>76</v>
      </c>
      <c r="B117" s="1035"/>
      <c r="C117" s="650"/>
      <c r="D117" s="346"/>
      <c r="E117" s="347"/>
      <c r="F117" s="347"/>
      <c r="G117" s="330"/>
      <c r="H117" s="330"/>
      <c r="I117" s="330"/>
      <c r="J117" s="330"/>
      <c r="K117" s="330"/>
      <c r="L117" s="330"/>
      <c r="M117" s="385">
        <f t="shared" si="15"/>
        <v>0</v>
      </c>
      <c r="N117" s="330" t="str">
        <f>+IF(M117=0,"",IF(M117&gt;=PARAMETROS!$O$11,"CUMPLE","NO CUMPLE"))</f>
        <v/>
      </c>
      <c r="O117" s="330" t="str">
        <f t="shared" si="16"/>
        <v/>
      </c>
      <c r="P117" s="1011"/>
      <c r="Q117" s="412"/>
      <c r="R117" s="412"/>
      <c r="S117" s="412"/>
      <c r="T117" s="412"/>
      <c r="U117" s="412"/>
      <c r="V117" s="656"/>
      <c r="W117" s="331" t="str">
        <f>+IF(D117="","",SUMIF('EXP GEN.'!$D$3:$D$230,D117,'EXP GEN.'!$AD$3:$AD$230))</f>
        <v/>
      </c>
      <c r="X117" s="331" t="str">
        <f>+IF(D117="","",SUMIF('EXP ESPEC.'!$D$3:$D$230,D117,'EXP ESPEC.'!$AF$3:$AF$230))</f>
        <v/>
      </c>
      <c r="Y117" s="331">
        <f t="shared" si="17"/>
        <v>0</v>
      </c>
      <c r="Z117" s="330" t="str">
        <f>+IF(Y117=0,"",IF(Y117&gt;=PARAMETROS!$O$13,"CUMPLE","NO CUMPLE"))</f>
        <v/>
      </c>
      <c r="AA117" s="330" t="str">
        <f t="shared" si="14"/>
        <v>NO CUMPLE</v>
      </c>
      <c r="AB117" s="1011"/>
    </row>
    <row r="118" spans="1:28" ht="15.75" hidden="1" customHeight="1">
      <c r="A118" s="1033"/>
      <c r="B118" s="1028"/>
      <c r="C118" s="661"/>
      <c r="D118" s="352"/>
      <c r="E118" s="353"/>
      <c r="F118" s="353"/>
      <c r="G118" s="648"/>
      <c r="H118" s="648"/>
      <c r="I118" s="648"/>
      <c r="J118" s="648"/>
      <c r="K118" s="648"/>
      <c r="L118" s="648"/>
      <c r="M118" s="387">
        <f t="shared" si="15"/>
        <v>0</v>
      </c>
      <c r="N118" s="648" t="str">
        <f>+IF(M118=0,"",IF(M118&gt;=PARAMETROS!$O$11,"CUMPLE","NO CUMPLE"))</f>
        <v/>
      </c>
      <c r="O118" s="648" t="str">
        <f t="shared" si="16"/>
        <v/>
      </c>
      <c r="P118" s="1014"/>
      <c r="Q118" s="414"/>
      <c r="R118" s="414"/>
      <c r="S118" s="414"/>
      <c r="T118" s="414"/>
      <c r="U118" s="414"/>
      <c r="V118" s="657"/>
      <c r="W118" s="331" t="str">
        <f>+IF(D118="","",SUMIF('EXP GEN.'!$D$3:$D$230,D118,'EXP GEN.'!$AD$3:$AD$230))</f>
        <v/>
      </c>
      <c r="X118" s="331" t="str">
        <f>+IF(D118="","",SUMIF('EXP ESPEC.'!$D$3:$D$230,D118,'EXP ESPEC.'!$AF$3:$AF$230))</f>
        <v/>
      </c>
      <c r="Y118" s="331">
        <f t="shared" si="17"/>
        <v>0</v>
      </c>
      <c r="Z118" s="330" t="str">
        <f>+IF(Y118=0,"",IF(Y118&gt;=PARAMETROS!$O$13,"CUMPLE","NO CUMPLE"))</f>
        <v/>
      </c>
      <c r="AA118" s="330" t="str">
        <f t="shared" si="14"/>
        <v>NO CUMPLE</v>
      </c>
      <c r="AB118" s="1014"/>
    </row>
    <row r="119" spans="1:28" ht="16.5" hidden="1" thickBot="1">
      <c r="A119" s="1034"/>
      <c r="B119" s="1036"/>
      <c r="C119" s="664"/>
      <c r="D119" s="350"/>
      <c r="E119" s="351"/>
      <c r="F119" s="351"/>
      <c r="G119" s="336"/>
      <c r="H119" s="336"/>
      <c r="I119" s="336"/>
      <c r="J119" s="336"/>
      <c r="K119" s="336"/>
      <c r="L119" s="336"/>
      <c r="M119" s="386">
        <f t="shared" si="15"/>
        <v>0</v>
      </c>
      <c r="N119" s="336" t="str">
        <f>+IF(M119=0,"",IF(M119&gt;=PARAMETROS!$O$11,"CUMPLE","NO CUMPLE"))</f>
        <v/>
      </c>
      <c r="O119" s="336" t="str">
        <f t="shared" si="16"/>
        <v/>
      </c>
      <c r="P119" s="1013"/>
      <c r="Q119" s="413"/>
      <c r="R119" s="413"/>
      <c r="S119" s="413"/>
      <c r="T119" s="413"/>
      <c r="U119" s="413"/>
      <c r="V119" s="658"/>
      <c r="W119" s="331" t="str">
        <f>+IF(D119="","",SUMIF('EXP GEN.'!$D$3:$D$230,D119,'EXP GEN.'!$AD$3:$AD$230))</f>
        <v/>
      </c>
      <c r="X119" s="331" t="str">
        <f>+IF(D119="","",SUMIF('EXP ESPEC.'!$D$3:$D$230,D119,'EXP ESPEC.'!$AF$3:$AF$230))</f>
        <v/>
      </c>
      <c r="Y119" s="331">
        <f t="shared" si="17"/>
        <v>0</v>
      </c>
      <c r="Z119" s="330" t="str">
        <f>+IF(Y119=0,"",IF(Y119&gt;=PARAMETROS!$O$13,"CUMPLE","NO CUMPLE"))</f>
        <v/>
      </c>
      <c r="AA119" s="330" t="str">
        <f t="shared" si="14"/>
        <v>NO CUMPLE</v>
      </c>
      <c r="AB119" s="1013"/>
    </row>
    <row r="120" spans="1:28" ht="15.75" hidden="1" customHeight="1">
      <c r="A120" s="1032" t="s">
        <v>77</v>
      </c>
      <c r="B120" s="1035"/>
      <c r="C120" s="650"/>
      <c r="D120" s="346"/>
      <c r="E120" s="347"/>
      <c r="F120" s="347"/>
      <c r="G120" s="330"/>
      <c r="H120" s="330"/>
      <c r="I120" s="330"/>
      <c r="J120" s="330"/>
      <c r="K120" s="330"/>
      <c r="L120" s="330"/>
      <c r="M120" s="385">
        <f t="shared" si="15"/>
        <v>0</v>
      </c>
      <c r="N120" s="330" t="str">
        <f>+IF(M120=0,"",IF(M120&gt;=PARAMETROS!$O$11,"CUMPLE","NO CUMPLE"))</f>
        <v/>
      </c>
      <c r="O120" s="330" t="str">
        <f t="shared" si="16"/>
        <v/>
      </c>
      <c r="P120" s="1011"/>
      <c r="Q120" s="412"/>
      <c r="R120" s="412"/>
      <c r="S120" s="412"/>
      <c r="T120" s="412"/>
      <c r="U120" s="412"/>
      <c r="V120" s="656"/>
      <c r="W120" s="331" t="str">
        <f>+IF(D120="","",SUMIF('EXP GEN.'!$D$3:$D$230,D120,'EXP GEN.'!$AD$3:$AD$230))</f>
        <v/>
      </c>
      <c r="X120" s="331" t="str">
        <f>+IF(D120="","",SUMIF('EXP ESPEC.'!$D$3:$D$230,D120,'EXP ESPEC.'!$AF$3:$AF$230))</f>
        <v/>
      </c>
      <c r="Y120" s="331">
        <f t="shared" si="17"/>
        <v>0</v>
      </c>
      <c r="Z120" s="330" t="str">
        <f>+IF(Y120=0,"",IF(Y120&gt;=PARAMETROS!$O$13,"CUMPLE","NO CUMPLE"))</f>
        <v/>
      </c>
      <c r="AA120" s="330" t="str">
        <f t="shared" si="14"/>
        <v>NO CUMPLE</v>
      </c>
      <c r="AB120" s="1011"/>
    </row>
    <row r="121" spans="1:28" ht="15.75" hidden="1" customHeight="1">
      <c r="A121" s="1033"/>
      <c r="B121" s="1028"/>
      <c r="C121" s="661"/>
      <c r="D121" s="352"/>
      <c r="E121" s="353"/>
      <c r="F121" s="353"/>
      <c r="G121" s="648"/>
      <c r="H121" s="648"/>
      <c r="I121" s="648"/>
      <c r="J121" s="648"/>
      <c r="K121" s="648"/>
      <c r="L121" s="648"/>
      <c r="M121" s="387">
        <f t="shared" si="15"/>
        <v>0</v>
      </c>
      <c r="N121" s="648" t="str">
        <f>+IF(M121=0,"",IF(M121&gt;=PARAMETROS!$O$11,"CUMPLE","NO CUMPLE"))</f>
        <v/>
      </c>
      <c r="O121" s="648" t="str">
        <f t="shared" si="16"/>
        <v/>
      </c>
      <c r="P121" s="1014"/>
      <c r="Q121" s="414"/>
      <c r="R121" s="414"/>
      <c r="S121" s="414"/>
      <c r="T121" s="414"/>
      <c r="U121" s="414"/>
      <c r="V121" s="657"/>
      <c r="W121" s="331" t="str">
        <f>+IF(D121="","",SUMIF('EXP GEN.'!$D$3:$D$230,D121,'EXP GEN.'!$AD$3:$AD$230))</f>
        <v/>
      </c>
      <c r="X121" s="331" t="str">
        <f>+IF(D121="","",SUMIF('EXP ESPEC.'!$D$3:$D$230,D121,'EXP ESPEC.'!$AF$3:$AF$230))</f>
        <v/>
      </c>
      <c r="Y121" s="331">
        <f t="shared" si="17"/>
        <v>0</v>
      </c>
      <c r="Z121" s="330" t="str">
        <f>+IF(Y121=0,"",IF(Y121&gt;=PARAMETROS!$O$13,"CUMPLE","NO CUMPLE"))</f>
        <v/>
      </c>
      <c r="AA121" s="330" t="str">
        <f t="shared" si="14"/>
        <v>NO CUMPLE</v>
      </c>
      <c r="AB121" s="1014"/>
    </row>
    <row r="122" spans="1:28" ht="16.5" hidden="1" thickBot="1">
      <c r="A122" s="1034"/>
      <c r="B122" s="1036"/>
      <c r="C122" s="664"/>
      <c r="D122" s="350"/>
      <c r="E122" s="351"/>
      <c r="F122" s="351"/>
      <c r="G122" s="336"/>
      <c r="H122" s="336"/>
      <c r="I122" s="336"/>
      <c r="J122" s="336"/>
      <c r="K122" s="336"/>
      <c r="L122" s="336"/>
      <c r="M122" s="386">
        <f t="shared" si="15"/>
        <v>0</v>
      </c>
      <c r="N122" s="336" t="str">
        <f>+IF(M122=0,"",IF(M122&gt;=PARAMETROS!$O$11,"CUMPLE","NO CUMPLE"))</f>
        <v/>
      </c>
      <c r="O122" s="336" t="str">
        <f t="shared" si="16"/>
        <v/>
      </c>
      <c r="P122" s="1013"/>
      <c r="Q122" s="413"/>
      <c r="R122" s="413"/>
      <c r="S122" s="413"/>
      <c r="T122" s="413"/>
      <c r="U122" s="413"/>
      <c r="V122" s="658"/>
      <c r="W122" s="331" t="str">
        <f>+IF(D122="","",SUMIF('EXP GEN.'!$D$3:$D$230,D122,'EXP GEN.'!$AD$3:$AD$230))</f>
        <v/>
      </c>
      <c r="X122" s="331" t="str">
        <f>+IF(D122="","",SUMIF('EXP ESPEC.'!$D$3:$D$230,D122,'EXP ESPEC.'!$AF$3:$AF$230))</f>
        <v/>
      </c>
      <c r="Y122" s="331">
        <f t="shared" si="17"/>
        <v>0</v>
      </c>
      <c r="Z122" s="330" t="str">
        <f>+IF(Y122=0,"",IF(Y122&gt;=PARAMETROS!$O$13,"CUMPLE","NO CUMPLE"))</f>
        <v/>
      </c>
      <c r="AA122" s="330" t="str">
        <f t="shared" si="14"/>
        <v>NO CUMPLE</v>
      </c>
      <c r="AB122" s="1013"/>
    </row>
    <row r="123" spans="1:28" ht="15.75" hidden="1" customHeight="1">
      <c r="A123" s="1032" t="s">
        <v>78</v>
      </c>
      <c r="B123" s="1035"/>
      <c r="C123" s="650"/>
      <c r="D123" s="346"/>
      <c r="E123" s="347"/>
      <c r="F123" s="347"/>
      <c r="G123" s="330"/>
      <c r="H123" s="330"/>
      <c r="I123" s="330"/>
      <c r="J123" s="330"/>
      <c r="K123" s="330"/>
      <c r="L123" s="330"/>
      <c r="M123" s="385">
        <f t="shared" si="15"/>
        <v>0</v>
      </c>
      <c r="N123" s="330" t="str">
        <f>+IF(M123=0,"",IF(M123&gt;=PARAMETROS!$O$11,"CUMPLE","NO CUMPLE"))</f>
        <v/>
      </c>
      <c r="O123" s="330" t="str">
        <f t="shared" si="16"/>
        <v/>
      </c>
      <c r="P123" s="1011"/>
      <c r="Q123" s="412"/>
      <c r="R123" s="412"/>
      <c r="S123" s="412"/>
      <c r="T123" s="412"/>
      <c r="U123" s="412"/>
      <c r="V123" s="656"/>
      <c r="W123" s="331" t="str">
        <f>+IF(D123="","",SUMIF('EXP GEN.'!$D$3:$D$230,D123,'EXP GEN.'!$AD$3:$AD$230))</f>
        <v/>
      </c>
      <c r="X123" s="331" t="str">
        <f>+IF(D123="","",SUMIF('EXP ESPEC.'!$D$3:$D$230,D123,'EXP ESPEC.'!$AF$3:$AF$230))</f>
        <v/>
      </c>
      <c r="Y123" s="331">
        <f t="shared" si="17"/>
        <v>0</v>
      </c>
      <c r="Z123" s="330" t="str">
        <f>+IF(Y123=0,"",IF(Y123&gt;=PARAMETROS!$O$13,"CUMPLE","NO CUMPLE"))</f>
        <v/>
      </c>
      <c r="AA123" s="330" t="str">
        <f t="shared" si="14"/>
        <v>NO CUMPLE</v>
      </c>
      <c r="AB123" s="1011"/>
    </row>
    <row r="124" spans="1:28" ht="15.75" hidden="1" customHeight="1">
      <c r="A124" s="1033"/>
      <c r="B124" s="1028"/>
      <c r="C124" s="661"/>
      <c r="D124" s="352"/>
      <c r="E124" s="353"/>
      <c r="F124" s="353"/>
      <c r="G124" s="648"/>
      <c r="H124" s="648"/>
      <c r="I124" s="648"/>
      <c r="J124" s="648"/>
      <c r="K124" s="648"/>
      <c r="L124" s="648"/>
      <c r="M124" s="387">
        <f t="shared" si="15"/>
        <v>0</v>
      </c>
      <c r="N124" s="648" t="str">
        <f>+IF(M124=0,"",IF(M124&gt;=PARAMETROS!$O$11,"CUMPLE","NO CUMPLE"))</f>
        <v/>
      </c>
      <c r="O124" s="648" t="str">
        <f t="shared" si="16"/>
        <v/>
      </c>
      <c r="P124" s="1014"/>
      <c r="Q124" s="414"/>
      <c r="R124" s="414"/>
      <c r="S124" s="414"/>
      <c r="T124" s="414"/>
      <c r="U124" s="414"/>
      <c r="V124" s="657"/>
      <c r="W124" s="331" t="str">
        <f>+IF(D124="","",SUMIF('EXP GEN.'!$D$3:$D$230,D124,'EXP GEN.'!$AD$3:$AD$230))</f>
        <v/>
      </c>
      <c r="X124" s="331" t="str">
        <f>+IF(D124="","",SUMIF('EXP ESPEC.'!$D$3:$D$230,D124,'EXP ESPEC.'!$AF$3:$AF$230))</f>
        <v/>
      </c>
      <c r="Y124" s="331">
        <f t="shared" si="17"/>
        <v>0</v>
      </c>
      <c r="Z124" s="330" t="str">
        <f>+IF(Y124=0,"",IF(Y124&gt;=PARAMETROS!$O$13,"CUMPLE","NO CUMPLE"))</f>
        <v/>
      </c>
      <c r="AA124" s="330" t="str">
        <f t="shared" si="14"/>
        <v>NO CUMPLE</v>
      </c>
      <c r="AB124" s="1014"/>
    </row>
    <row r="125" spans="1:28" ht="16.5" hidden="1" thickBot="1">
      <c r="A125" s="1034"/>
      <c r="B125" s="1036"/>
      <c r="C125" s="664"/>
      <c r="D125" s="350"/>
      <c r="E125" s="351"/>
      <c r="F125" s="351"/>
      <c r="G125" s="336"/>
      <c r="H125" s="336"/>
      <c r="I125" s="336"/>
      <c r="J125" s="336"/>
      <c r="K125" s="336"/>
      <c r="L125" s="336"/>
      <c r="M125" s="386">
        <f t="shared" si="15"/>
        <v>0</v>
      </c>
      <c r="N125" s="336" t="str">
        <f>+IF(M125=0,"",IF(M125&gt;=PARAMETROS!$O$11,"CUMPLE","NO CUMPLE"))</f>
        <v/>
      </c>
      <c r="O125" s="336" t="str">
        <f t="shared" si="16"/>
        <v/>
      </c>
      <c r="P125" s="1013"/>
      <c r="Q125" s="413"/>
      <c r="R125" s="413"/>
      <c r="S125" s="413"/>
      <c r="T125" s="413"/>
      <c r="U125" s="413"/>
      <c r="V125" s="658"/>
      <c r="W125" s="331" t="str">
        <f>+IF(D125="","",SUMIF('EXP GEN.'!$D$3:$D$230,D125,'EXP GEN.'!$AD$3:$AD$230))</f>
        <v/>
      </c>
      <c r="X125" s="331" t="str">
        <f>+IF(D125="","",SUMIF('EXP ESPEC.'!$D$3:$D$230,D125,'EXP ESPEC.'!$AF$3:$AF$230))</f>
        <v/>
      </c>
      <c r="Y125" s="331">
        <f t="shared" si="17"/>
        <v>0</v>
      </c>
      <c r="Z125" s="330" t="str">
        <f>+IF(Y125=0,"",IF(Y125&gt;=PARAMETROS!$O$13,"CUMPLE","NO CUMPLE"))</f>
        <v/>
      </c>
      <c r="AA125" s="330" t="str">
        <f t="shared" si="14"/>
        <v>NO CUMPLE</v>
      </c>
      <c r="AB125" s="1013"/>
    </row>
    <row r="126" spans="1:28" ht="15.75" hidden="1" customHeight="1">
      <c r="A126" s="1032" t="s">
        <v>79</v>
      </c>
      <c r="B126" s="1035"/>
      <c r="C126" s="650"/>
      <c r="D126" s="346"/>
      <c r="E126" s="347"/>
      <c r="F126" s="347"/>
      <c r="G126" s="330"/>
      <c r="H126" s="330"/>
      <c r="I126" s="330"/>
      <c r="J126" s="330"/>
      <c r="K126" s="330"/>
      <c r="L126" s="330"/>
      <c r="M126" s="385">
        <f t="shared" si="15"/>
        <v>0</v>
      </c>
      <c r="N126" s="330" t="str">
        <f>+IF(M126=0,"",IF(M126&gt;=PARAMETROS!$O$11,"CUMPLE","NO CUMPLE"))</f>
        <v/>
      </c>
      <c r="O126" s="330" t="str">
        <f t="shared" si="16"/>
        <v/>
      </c>
      <c r="P126" s="1011"/>
      <c r="Q126" s="412"/>
      <c r="R126" s="412"/>
      <c r="S126" s="412"/>
      <c r="T126" s="412"/>
      <c r="U126" s="412"/>
      <c r="V126" s="656"/>
      <c r="W126" s="331" t="str">
        <f>+IF(D126="","",SUMIF('EXP GEN.'!$D$3:$D$230,D126,'EXP GEN.'!$AD$3:$AD$230))</f>
        <v/>
      </c>
      <c r="X126" s="331" t="str">
        <f>+IF(D126="","",SUMIF('EXP ESPEC.'!$D$3:$D$230,D126,'EXP ESPEC.'!$AF$3:$AF$230))</f>
        <v/>
      </c>
      <c r="Y126" s="331">
        <f t="shared" si="17"/>
        <v>0</v>
      </c>
      <c r="Z126" s="330" t="str">
        <f>+IF(Y126=0,"",IF(Y126&gt;=PARAMETROS!$O$13,"CUMPLE","NO CUMPLE"))</f>
        <v/>
      </c>
      <c r="AA126" s="330" t="str">
        <f t="shared" si="14"/>
        <v>NO CUMPLE</v>
      </c>
      <c r="AB126" s="1011"/>
    </row>
    <row r="127" spans="1:28" ht="15.75" hidden="1" customHeight="1">
      <c r="A127" s="1033"/>
      <c r="B127" s="1028"/>
      <c r="C127" s="661"/>
      <c r="D127" s="352"/>
      <c r="E127" s="353"/>
      <c r="F127" s="353"/>
      <c r="G127" s="648"/>
      <c r="H127" s="648"/>
      <c r="I127" s="648"/>
      <c r="J127" s="648"/>
      <c r="K127" s="648"/>
      <c r="L127" s="648"/>
      <c r="M127" s="387">
        <f t="shared" si="15"/>
        <v>0</v>
      </c>
      <c r="N127" s="648" t="str">
        <f>+IF(M127=0,"",IF(M127&gt;=PARAMETROS!$O$11,"CUMPLE","NO CUMPLE"))</f>
        <v/>
      </c>
      <c r="O127" s="648" t="str">
        <f t="shared" si="16"/>
        <v/>
      </c>
      <c r="P127" s="1014"/>
      <c r="Q127" s="414"/>
      <c r="R127" s="414"/>
      <c r="S127" s="414"/>
      <c r="T127" s="414"/>
      <c r="U127" s="414"/>
      <c r="V127" s="657"/>
      <c r="W127" s="331" t="str">
        <f>+IF(D127="","",SUMIF('EXP GEN.'!$D$3:$D$230,D127,'EXP GEN.'!$AD$3:$AD$230))</f>
        <v/>
      </c>
      <c r="X127" s="331" t="str">
        <f>+IF(D127="","",SUMIF('EXP ESPEC.'!$D$3:$D$230,D127,'EXP ESPEC.'!$AF$3:$AF$230))</f>
        <v/>
      </c>
      <c r="Y127" s="331">
        <f t="shared" si="17"/>
        <v>0</v>
      </c>
      <c r="Z127" s="330" t="str">
        <f>+IF(Y127=0,"",IF(Y127&gt;=PARAMETROS!$O$13,"CUMPLE","NO CUMPLE"))</f>
        <v/>
      </c>
      <c r="AA127" s="330" t="str">
        <f t="shared" si="14"/>
        <v>NO CUMPLE</v>
      </c>
      <c r="AB127" s="1014"/>
    </row>
    <row r="128" spans="1:28" ht="16.5" hidden="1" thickBot="1">
      <c r="A128" s="1034"/>
      <c r="B128" s="1036"/>
      <c r="C128" s="664"/>
      <c r="D128" s="350"/>
      <c r="E128" s="351"/>
      <c r="F128" s="351"/>
      <c r="G128" s="336"/>
      <c r="H128" s="336"/>
      <c r="I128" s="336"/>
      <c r="J128" s="336"/>
      <c r="K128" s="336"/>
      <c r="L128" s="336"/>
      <c r="M128" s="386">
        <f t="shared" si="15"/>
        <v>0</v>
      </c>
      <c r="N128" s="336" t="str">
        <f>+IF(M128=0,"",IF(M128&gt;=PARAMETROS!$O$11,"CUMPLE","NO CUMPLE"))</f>
        <v/>
      </c>
      <c r="O128" s="336" t="str">
        <f t="shared" si="16"/>
        <v/>
      </c>
      <c r="P128" s="1013"/>
      <c r="Q128" s="413"/>
      <c r="R128" s="413"/>
      <c r="S128" s="413"/>
      <c r="T128" s="413"/>
      <c r="U128" s="413"/>
      <c r="V128" s="658"/>
      <c r="W128" s="331" t="str">
        <f>+IF(D128="","",SUMIF('EXP GEN.'!$D$3:$D$230,D128,'EXP GEN.'!$AD$3:$AD$230))</f>
        <v/>
      </c>
      <c r="X128" s="331" t="str">
        <f>+IF(D128="","",SUMIF('EXP ESPEC.'!$D$3:$D$230,D128,'EXP ESPEC.'!$AF$3:$AF$230))</f>
        <v/>
      </c>
      <c r="Y128" s="331">
        <f t="shared" si="17"/>
        <v>0</v>
      </c>
      <c r="Z128" s="330" t="str">
        <f>+IF(Y128=0,"",IF(Y128&gt;=PARAMETROS!$O$13,"CUMPLE","NO CUMPLE"))</f>
        <v/>
      </c>
      <c r="AA128" s="330" t="str">
        <f t="shared" si="14"/>
        <v>NO CUMPLE</v>
      </c>
      <c r="AB128" s="1013"/>
    </row>
    <row r="129" spans="1:28" ht="15.75" hidden="1" customHeight="1">
      <c r="A129" s="1032" t="s">
        <v>80</v>
      </c>
      <c r="B129" s="1035"/>
      <c r="C129" s="650"/>
      <c r="D129" s="346"/>
      <c r="E129" s="347"/>
      <c r="F129" s="347"/>
      <c r="G129" s="330"/>
      <c r="H129" s="330"/>
      <c r="I129" s="330"/>
      <c r="J129" s="330"/>
      <c r="K129" s="330"/>
      <c r="L129" s="330"/>
      <c r="M129" s="385">
        <f t="shared" si="15"/>
        <v>0</v>
      </c>
      <c r="N129" s="330" t="str">
        <f>+IF(M129=0,"",IF(M129&gt;=PARAMETROS!$O$11,"CUMPLE","NO CUMPLE"))</f>
        <v/>
      </c>
      <c r="O129" s="330" t="str">
        <f t="shared" si="16"/>
        <v/>
      </c>
      <c r="P129" s="1011"/>
      <c r="Q129" s="412"/>
      <c r="R129" s="412"/>
      <c r="S129" s="412"/>
      <c r="T129" s="412"/>
      <c r="U129" s="412"/>
      <c r="V129" s="656"/>
      <c r="W129" s="331" t="str">
        <f>+IF(D129="","",SUMIF('EXP GEN.'!$D$3:$D$230,D129,'EXP GEN.'!$AD$3:$AD$230))</f>
        <v/>
      </c>
      <c r="X129" s="331" t="str">
        <f>+IF(D129="","",SUMIF('EXP ESPEC.'!$D$3:$D$230,D129,'EXP ESPEC.'!$AF$3:$AF$230))</f>
        <v/>
      </c>
      <c r="Y129" s="331">
        <f t="shared" si="17"/>
        <v>0</v>
      </c>
      <c r="Z129" s="330" t="str">
        <f>+IF(Y129=0,"",IF(Y129&gt;=PARAMETROS!$O$13,"CUMPLE","NO CUMPLE"))</f>
        <v/>
      </c>
      <c r="AA129" s="330" t="str">
        <f t="shared" si="14"/>
        <v>NO CUMPLE</v>
      </c>
      <c r="AB129" s="1011"/>
    </row>
    <row r="130" spans="1:28" ht="15.75" hidden="1" customHeight="1">
      <c r="A130" s="1033"/>
      <c r="B130" s="1028"/>
      <c r="C130" s="661"/>
      <c r="D130" s="352"/>
      <c r="E130" s="353"/>
      <c r="F130" s="353"/>
      <c r="G130" s="648"/>
      <c r="H130" s="648"/>
      <c r="I130" s="648"/>
      <c r="J130" s="648"/>
      <c r="K130" s="648"/>
      <c r="L130" s="648"/>
      <c r="M130" s="387">
        <f t="shared" si="15"/>
        <v>0</v>
      </c>
      <c r="N130" s="648" t="str">
        <f>+IF(M130=0,"",IF(M130&gt;=PARAMETROS!$O$11,"CUMPLE","NO CUMPLE"))</f>
        <v/>
      </c>
      <c r="O130" s="648" t="str">
        <f t="shared" si="16"/>
        <v/>
      </c>
      <c r="P130" s="1014"/>
      <c r="Q130" s="414"/>
      <c r="R130" s="414"/>
      <c r="S130" s="414"/>
      <c r="T130" s="414"/>
      <c r="U130" s="414"/>
      <c r="V130" s="657"/>
      <c r="W130" s="331" t="str">
        <f>+IF(D130="","",SUMIF('EXP GEN.'!$D$3:$D$230,D130,'EXP GEN.'!$AD$3:$AD$230))</f>
        <v/>
      </c>
      <c r="X130" s="331" t="str">
        <f>+IF(D130="","",SUMIF('EXP ESPEC.'!$D$3:$D$230,D130,'EXP ESPEC.'!$AF$3:$AF$230))</f>
        <v/>
      </c>
      <c r="Y130" s="331">
        <f t="shared" si="17"/>
        <v>0</v>
      </c>
      <c r="Z130" s="330" t="str">
        <f>+IF(Y130=0,"",IF(Y130&gt;=PARAMETROS!$O$13,"CUMPLE","NO CUMPLE"))</f>
        <v/>
      </c>
      <c r="AA130" s="330" t="str">
        <f t="shared" si="14"/>
        <v>NO CUMPLE</v>
      </c>
      <c r="AB130" s="1014"/>
    </row>
    <row r="131" spans="1:28" ht="16.5" hidden="1" thickBot="1">
      <c r="A131" s="1034"/>
      <c r="B131" s="1036"/>
      <c r="C131" s="664"/>
      <c r="D131" s="350"/>
      <c r="E131" s="351"/>
      <c r="F131" s="351"/>
      <c r="G131" s="336"/>
      <c r="H131" s="336"/>
      <c r="I131" s="336"/>
      <c r="J131" s="336"/>
      <c r="K131" s="336"/>
      <c r="L131" s="336"/>
      <c r="M131" s="386">
        <f t="shared" si="15"/>
        <v>0</v>
      </c>
      <c r="N131" s="336" t="str">
        <f>+IF(M131=0,"",IF(M131&gt;=PARAMETROS!$O$11,"CUMPLE","NO CUMPLE"))</f>
        <v/>
      </c>
      <c r="O131" s="336" t="str">
        <f t="shared" si="16"/>
        <v/>
      </c>
      <c r="P131" s="1013"/>
      <c r="Q131" s="413"/>
      <c r="R131" s="413"/>
      <c r="S131" s="413"/>
      <c r="T131" s="413"/>
      <c r="U131" s="413"/>
      <c r="V131" s="658"/>
      <c r="W131" s="331" t="str">
        <f>+IF(D131="","",SUMIF('EXP GEN.'!$D$3:$D$230,D131,'EXP GEN.'!$AD$3:$AD$230))</f>
        <v/>
      </c>
      <c r="X131" s="331" t="str">
        <f>+IF(D131="","",SUMIF('EXP ESPEC.'!$D$3:$D$230,D131,'EXP ESPEC.'!$AF$3:$AF$230))</f>
        <v/>
      </c>
      <c r="Y131" s="331">
        <f t="shared" si="17"/>
        <v>0</v>
      </c>
      <c r="Z131" s="330" t="str">
        <f>+IF(Y131=0,"",IF(Y131&gt;=PARAMETROS!$O$13,"CUMPLE","NO CUMPLE"))</f>
        <v/>
      </c>
      <c r="AA131" s="330" t="str">
        <f t="shared" si="14"/>
        <v>NO CUMPLE</v>
      </c>
      <c r="AB131" s="1013"/>
    </row>
    <row r="132" spans="1:28" ht="15.75" hidden="1" customHeight="1">
      <c r="A132" s="1032" t="s">
        <v>81</v>
      </c>
      <c r="B132" s="1035"/>
      <c r="C132" s="650"/>
      <c r="D132" s="346"/>
      <c r="E132" s="347"/>
      <c r="F132" s="347"/>
      <c r="G132" s="330"/>
      <c r="H132" s="330"/>
      <c r="I132" s="330"/>
      <c r="J132" s="330"/>
      <c r="K132" s="330"/>
      <c r="L132" s="330"/>
      <c r="M132" s="385">
        <f t="shared" si="15"/>
        <v>0</v>
      </c>
      <c r="N132" s="330" t="str">
        <f>+IF(M132=0,"",IF(M132&gt;=PARAMETROS!$O$11,"CUMPLE","NO CUMPLE"))</f>
        <v/>
      </c>
      <c r="O132" s="330" t="str">
        <f t="shared" si="16"/>
        <v/>
      </c>
      <c r="P132" s="1011"/>
      <c r="Q132" s="412"/>
      <c r="R132" s="412"/>
      <c r="S132" s="412"/>
      <c r="T132" s="412"/>
      <c r="U132" s="412"/>
      <c r="V132" s="656"/>
      <c r="W132" s="331" t="str">
        <f>+IF(D132="","",SUMIF('EXP GEN.'!$D$3:$D$230,D132,'EXP GEN.'!$AD$3:$AD$230))</f>
        <v/>
      </c>
      <c r="X132" s="331" t="str">
        <f>+IF(D132="","",SUMIF('EXP ESPEC.'!$D$3:$D$230,D132,'EXP ESPEC.'!$AF$3:$AF$230))</f>
        <v/>
      </c>
      <c r="Y132" s="331">
        <f t="shared" si="17"/>
        <v>0</v>
      </c>
      <c r="Z132" s="330" t="str">
        <f>+IF(Y132=0,"",IF(Y132&gt;=PARAMETROS!$O$13,"CUMPLE","NO CUMPLE"))</f>
        <v/>
      </c>
      <c r="AA132" s="330" t="str">
        <f t="shared" ref="AA132:AA171" si="18">+IF(Z132=0,"",IF(Z132="CUMPLE","CUMPLE","NO CUMPLE"))</f>
        <v>NO CUMPLE</v>
      </c>
      <c r="AB132" s="1011"/>
    </row>
    <row r="133" spans="1:28" ht="15.75" hidden="1" customHeight="1">
      <c r="A133" s="1033"/>
      <c r="B133" s="1028"/>
      <c r="C133" s="661"/>
      <c r="D133" s="352"/>
      <c r="E133" s="353"/>
      <c r="F133" s="353"/>
      <c r="G133" s="648"/>
      <c r="H133" s="648"/>
      <c r="I133" s="648"/>
      <c r="J133" s="648"/>
      <c r="K133" s="648"/>
      <c r="L133" s="648"/>
      <c r="M133" s="387">
        <f t="shared" si="15"/>
        <v>0</v>
      </c>
      <c r="N133" s="648" t="str">
        <f>+IF(M133=0,"",IF(M133&gt;=PARAMETROS!$O$11,"CUMPLE","NO CUMPLE"))</f>
        <v/>
      </c>
      <c r="O133" s="648" t="str">
        <f t="shared" si="16"/>
        <v/>
      </c>
      <c r="P133" s="1014"/>
      <c r="Q133" s="414"/>
      <c r="R133" s="414"/>
      <c r="S133" s="414"/>
      <c r="T133" s="414"/>
      <c r="U133" s="414"/>
      <c r="V133" s="657"/>
      <c r="W133" s="331" t="str">
        <f>+IF(D133="","",SUMIF('EXP GEN.'!$D$3:$D$230,D133,'EXP GEN.'!$AD$3:$AD$230))</f>
        <v/>
      </c>
      <c r="X133" s="331" t="str">
        <f>+IF(D133="","",SUMIF('EXP ESPEC.'!$D$3:$D$230,D133,'EXP ESPEC.'!$AF$3:$AF$230))</f>
        <v/>
      </c>
      <c r="Y133" s="331">
        <f t="shared" si="17"/>
        <v>0</v>
      </c>
      <c r="Z133" s="330" t="str">
        <f>+IF(Y133=0,"",IF(Y133&gt;=PARAMETROS!$O$13,"CUMPLE","NO CUMPLE"))</f>
        <v/>
      </c>
      <c r="AA133" s="330" t="str">
        <f t="shared" si="18"/>
        <v>NO CUMPLE</v>
      </c>
      <c r="AB133" s="1014"/>
    </row>
    <row r="134" spans="1:28" ht="16.5" hidden="1" thickBot="1">
      <c r="A134" s="1034"/>
      <c r="B134" s="1036"/>
      <c r="C134" s="664"/>
      <c r="D134" s="350"/>
      <c r="E134" s="351"/>
      <c r="F134" s="351"/>
      <c r="G134" s="336"/>
      <c r="H134" s="336"/>
      <c r="I134" s="336"/>
      <c r="J134" s="336"/>
      <c r="K134" s="336"/>
      <c r="L134" s="336"/>
      <c r="M134" s="386">
        <f t="shared" si="15"/>
        <v>0</v>
      </c>
      <c r="N134" s="336" t="str">
        <f>+IF(M134=0,"",IF(M134&gt;=PARAMETROS!$O$11,"CUMPLE","NO CUMPLE"))</f>
        <v/>
      </c>
      <c r="O134" s="336" t="str">
        <f t="shared" si="16"/>
        <v/>
      </c>
      <c r="P134" s="1013"/>
      <c r="Q134" s="413"/>
      <c r="R134" s="413"/>
      <c r="S134" s="413"/>
      <c r="T134" s="413"/>
      <c r="U134" s="413"/>
      <c r="V134" s="658"/>
      <c r="W134" s="331" t="str">
        <f>+IF(D134="","",SUMIF('EXP GEN.'!$D$3:$D$230,D134,'EXP GEN.'!$AD$3:$AD$230))</f>
        <v/>
      </c>
      <c r="X134" s="331" t="str">
        <f>+IF(D134="","",SUMIF('EXP ESPEC.'!$D$3:$D$230,D134,'EXP ESPEC.'!$AF$3:$AF$230))</f>
        <v/>
      </c>
      <c r="Y134" s="331">
        <f t="shared" si="17"/>
        <v>0</v>
      </c>
      <c r="Z134" s="330" t="str">
        <f>+IF(Y134=0,"",IF(Y134&gt;=PARAMETROS!$O$13,"CUMPLE","NO CUMPLE"))</f>
        <v/>
      </c>
      <c r="AA134" s="330" t="str">
        <f t="shared" si="18"/>
        <v>NO CUMPLE</v>
      </c>
      <c r="AB134" s="1013"/>
    </row>
    <row r="135" spans="1:28" ht="15.75" hidden="1" customHeight="1">
      <c r="A135" s="1032" t="s">
        <v>82</v>
      </c>
      <c r="B135" s="1035"/>
      <c r="C135" s="650"/>
      <c r="D135" s="346"/>
      <c r="E135" s="347"/>
      <c r="F135" s="347"/>
      <c r="G135" s="330"/>
      <c r="H135" s="330"/>
      <c r="I135" s="330"/>
      <c r="J135" s="330"/>
      <c r="K135" s="330"/>
      <c r="L135" s="330"/>
      <c r="M135" s="385">
        <f t="shared" si="15"/>
        <v>0</v>
      </c>
      <c r="N135" s="330" t="str">
        <f>+IF(M135=0,"",IF(M135&gt;=PARAMETROS!$O$11,"CUMPLE","NO CUMPLE"))</f>
        <v/>
      </c>
      <c r="O135" s="330" t="str">
        <f t="shared" si="16"/>
        <v/>
      </c>
      <c r="P135" s="1011"/>
      <c r="Q135" s="412"/>
      <c r="R135" s="412"/>
      <c r="S135" s="412"/>
      <c r="T135" s="412"/>
      <c r="U135" s="412"/>
      <c r="V135" s="656"/>
      <c r="W135" s="331" t="str">
        <f>+IF(D135="","",SUMIF('EXP GEN.'!$D$3:$D$230,D135,'EXP GEN.'!$AD$3:$AD$230))</f>
        <v/>
      </c>
      <c r="X135" s="331" t="str">
        <f>+IF(D135="","",SUMIF('EXP ESPEC.'!$D$3:$D$230,D135,'EXP ESPEC.'!$AF$3:$AF$230))</f>
        <v/>
      </c>
      <c r="Y135" s="331">
        <f t="shared" si="17"/>
        <v>0</v>
      </c>
      <c r="Z135" s="330" t="str">
        <f>+IF(Y135=0,"",IF(Y135&gt;=PARAMETROS!$O$13,"CUMPLE","NO CUMPLE"))</f>
        <v/>
      </c>
      <c r="AA135" s="330" t="str">
        <f t="shared" si="18"/>
        <v>NO CUMPLE</v>
      </c>
      <c r="AB135" s="1011"/>
    </row>
    <row r="136" spans="1:28" ht="15.75" hidden="1" customHeight="1">
      <c r="A136" s="1033"/>
      <c r="B136" s="1028"/>
      <c r="C136" s="661"/>
      <c r="D136" s="352"/>
      <c r="E136" s="353"/>
      <c r="F136" s="353"/>
      <c r="G136" s="648"/>
      <c r="H136" s="648"/>
      <c r="I136" s="648"/>
      <c r="J136" s="648"/>
      <c r="K136" s="648"/>
      <c r="L136" s="648"/>
      <c r="M136" s="387">
        <f t="shared" si="15"/>
        <v>0</v>
      </c>
      <c r="N136" s="648" t="str">
        <f>+IF(M136=0,"",IF(M136&gt;=PARAMETROS!$O$11,"CUMPLE","NO CUMPLE"))</f>
        <v/>
      </c>
      <c r="O136" s="648" t="str">
        <f t="shared" si="16"/>
        <v/>
      </c>
      <c r="P136" s="1014"/>
      <c r="Q136" s="414"/>
      <c r="R136" s="414"/>
      <c r="S136" s="414"/>
      <c r="T136" s="414"/>
      <c r="U136" s="414"/>
      <c r="V136" s="657"/>
      <c r="W136" s="331" t="str">
        <f>+IF(D136="","",SUMIF('EXP GEN.'!$D$3:$D$230,D136,'EXP GEN.'!$AD$3:$AD$230))</f>
        <v/>
      </c>
      <c r="X136" s="331" t="str">
        <f>+IF(D136="","",SUMIF('EXP ESPEC.'!$D$3:$D$230,D136,'EXP ESPEC.'!$AF$3:$AF$230))</f>
        <v/>
      </c>
      <c r="Y136" s="331">
        <f t="shared" si="17"/>
        <v>0</v>
      </c>
      <c r="Z136" s="330" t="str">
        <f>+IF(Y136=0,"",IF(Y136&gt;=PARAMETROS!$O$13,"CUMPLE","NO CUMPLE"))</f>
        <v/>
      </c>
      <c r="AA136" s="330" t="str">
        <f t="shared" si="18"/>
        <v>NO CUMPLE</v>
      </c>
      <c r="AB136" s="1014"/>
    </row>
    <row r="137" spans="1:28" ht="16.5" hidden="1" thickBot="1">
      <c r="A137" s="1034"/>
      <c r="B137" s="1036"/>
      <c r="C137" s="664"/>
      <c r="D137" s="350"/>
      <c r="E137" s="351"/>
      <c r="F137" s="351"/>
      <c r="G137" s="336"/>
      <c r="H137" s="336"/>
      <c r="I137" s="336"/>
      <c r="J137" s="336"/>
      <c r="K137" s="336"/>
      <c r="L137" s="336"/>
      <c r="M137" s="386">
        <f t="shared" si="15"/>
        <v>0</v>
      </c>
      <c r="N137" s="336" t="str">
        <f>+IF(M137=0,"",IF(M137&gt;=PARAMETROS!$O$11,"CUMPLE","NO CUMPLE"))</f>
        <v/>
      </c>
      <c r="O137" s="336" t="str">
        <f t="shared" si="16"/>
        <v/>
      </c>
      <c r="P137" s="1013"/>
      <c r="Q137" s="413"/>
      <c r="R137" s="413"/>
      <c r="S137" s="413"/>
      <c r="T137" s="413"/>
      <c r="U137" s="413"/>
      <c r="V137" s="658"/>
      <c r="W137" s="331" t="str">
        <f>+IF(D137="","",SUMIF('EXP GEN.'!$D$3:$D$230,D137,'EXP GEN.'!$AD$3:$AD$230))</f>
        <v/>
      </c>
      <c r="X137" s="331" t="str">
        <f>+IF(D137="","",SUMIF('EXP ESPEC.'!$D$3:$D$230,D137,'EXP ESPEC.'!$AF$3:$AF$230))</f>
        <v/>
      </c>
      <c r="Y137" s="331">
        <f t="shared" si="17"/>
        <v>0</v>
      </c>
      <c r="Z137" s="330" t="str">
        <f>+IF(Y137=0,"",IF(Y137&gt;=PARAMETROS!$O$13,"CUMPLE","NO CUMPLE"))</f>
        <v/>
      </c>
      <c r="AA137" s="330" t="str">
        <f t="shared" si="18"/>
        <v>NO CUMPLE</v>
      </c>
      <c r="AB137" s="1013"/>
    </row>
    <row r="138" spans="1:28" ht="15.75" hidden="1" customHeight="1">
      <c r="A138" s="1032" t="s">
        <v>83</v>
      </c>
      <c r="B138" s="1035"/>
      <c r="C138" s="650"/>
      <c r="D138" s="346"/>
      <c r="E138" s="347"/>
      <c r="F138" s="347"/>
      <c r="G138" s="330"/>
      <c r="H138" s="330"/>
      <c r="I138" s="330"/>
      <c r="J138" s="330"/>
      <c r="K138" s="330"/>
      <c r="L138" s="330"/>
      <c r="M138" s="385">
        <f t="shared" si="15"/>
        <v>0</v>
      </c>
      <c r="N138" s="330" t="str">
        <f>+IF(M138=0,"",IF(M138&gt;=PARAMETROS!$O$11,"CUMPLE","NO CUMPLE"))</f>
        <v/>
      </c>
      <c r="O138" s="330" t="str">
        <f t="shared" si="16"/>
        <v/>
      </c>
      <c r="P138" s="1011"/>
      <c r="Q138" s="412"/>
      <c r="R138" s="412"/>
      <c r="S138" s="412"/>
      <c r="T138" s="412"/>
      <c r="U138" s="412"/>
      <c r="V138" s="656"/>
      <c r="W138" s="331" t="str">
        <f>+IF(D138="","",SUMIF('EXP GEN.'!$D$3:$D$230,D138,'EXP GEN.'!$AD$3:$AD$230))</f>
        <v/>
      </c>
      <c r="X138" s="331" t="str">
        <f>+IF(D138="","",SUMIF('EXP ESPEC.'!$D$3:$D$230,D138,'EXP ESPEC.'!$AF$3:$AF$230))</f>
        <v/>
      </c>
      <c r="Y138" s="331">
        <f t="shared" si="17"/>
        <v>0</v>
      </c>
      <c r="Z138" s="330" t="str">
        <f>+IF(Y138=0,"",IF(Y138&gt;=PARAMETROS!$O$13,"CUMPLE","NO CUMPLE"))</f>
        <v/>
      </c>
      <c r="AA138" s="330" t="str">
        <f t="shared" si="18"/>
        <v>NO CUMPLE</v>
      </c>
      <c r="AB138" s="1011"/>
    </row>
    <row r="139" spans="1:28" ht="15.75" hidden="1" customHeight="1">
      <c r="A139" s="1033"/>
      <c r="B139" s="1028"/>
      <c r="C139" s="661"/>
      <c r="D139" s="352"/>
      <c r="E139" s="353"/>
      <c r="F139" s="353"/>
      <c r="G139" s="648"/>
      <c r="H139" s="648"/>
      <c r="I139" s="648"/>
      <c r="J139" s="648"/>
      <c r="K139" s="648"/>
      <c r="L139" s="648"/>
      <c r="M139" s="387">
        <f t="shared" si="15"/>
        <v>0</v>
      </c>
      <c r="N139" s="648" t="str">
        <f>+IF(M139=0,"",IF(M139&gt;=PARAMETROS!$O$11,"CUMPLE","NO CUMPLE"))</f>
        <v/>
      </c>
      <c r="O139" s="648" t="str">
        <f t="shared" si="16"/>
        <v/>
      </c>
      <c r="P139" s="1014"/>
      <c r="Q139" s="414"/>
      <c r="R139" s="414"/>
      <c r="S139" s="414"/>
      <c r="T139" s="414"/>
      <c r="U139" s="414"/>
      <c r="V139" s="657"/>
      <c r="W139" s="331" t="str">
        <f>+IF(D139="","",SUMIF('EXP GEN.'!$D$3:$D$230,D139,'EXP GEN.'!$AD$3:$AD$230))</f>
        <v/>
      </c>
      <c r="X139" s="331" t="str">
        <f>+IF(D139="","",SUMIF('EXP ESPEC.'!$D$3:$D$230,D139,'EXP ESPEC.'!$AF$3:$AF$230))</f>
        <v/>
      </c>
      <c r="Y139" s="331">
        <f t="shared" si="17"/>
        <v>0</v>
      </c>
      <c r="Z139" s="330" t="str">
        <f>+IF(Y139=0,"",IF(Y139&gt;=PARAMETROS!$O$13,"CUMPLE","NO CUMPLE"))</f>
        <v/>
      </c>
      <c r="AA139" s="330" t="str">
        <f t="shared" si="18"/>
        <v>NO CUMPLE</v>
      </c>
      <c r="AB139" s="1014"/>
    </row>
    <row r="140" spans="1:28" ht="16.5" hidden="1" thickBot="1">
      <c r="A140" s="1034"/>
      <c r="B140" s="1036"/>
      <c r="C140" s="664"/>
      <c r="D140" s="350"/>
      <c r="E140" s="351"/>
      <c r="F140" s="351"/>
      <c r="G140" s="336"/>
      <c r="H140" s="336"/>
      <c r="I140" s="336"/>
      <c r="J140" s="336"/>
      <c r="K140" s="336"/>
      <c r="L140" s="336"/>
      <c r="M140" s="386">
        <f t="shared" si="15"/>
        <v>0</v>
      </c>
      <c r="N140" s="336" t="str">
        <f>+IF(M140=0,"",IF(M140&gt;=PARAMETROS!$O$11,"CUMPLE","NO CUMPLE"))</f>
        <v/>
      </c>
      <c r="O140" s="336" t="str">
        <f t="shared" si="16"/>
        <v/>
      </c>
      <c r="P140" s="1013"/>
      <c r="Q140" s="413"/>
      <c r="R140" s="413"/>
      <c r="S140" s="413"/>
      <c r="T140" s="413"/>
      <c r="U140" s="413"/>
      <c r="V140" s="658"/>
      <c r="W140" s="331" t="str">
        <f>+IF(D140="","",SUMIF('EXP GEN.'!$D$3:$D$230,D140,'EXP GEN.'!$AD$3:$AD$230))</f>
        <v/>
      </c>
      <c r="X140" s="331" t="str">
        <f>+IF(D140="","",SUMIF('EXP ESPEC.'!$D$3:$D$230,D140,'EXP ESPEC.'!$AF$3:$AF$230))</f>
        <v/>
      </c>
      <c r="Y140" s="331">
        <f t="shared" si="17"/>
        <v>0</v>
      </c>
      <c r="Z140" s="330" t="str">
        <f>+IF(Y140=0,"",IF(Y140&gt;=PARAMETROS!$O$13,"CUMPLE","NO CUMPLE"))</f>
        <v/>
      </c>
      <c r="AA140" s="330" t="str">
        <f t="shared" si="18"/>
        <v>NO CUMPLE</v>
      </c>
      <c r="AB140" s="1013"/>
    </row>
    <row r="141" spans="1:28" ht="15.75" hidden="1" customHeight="1">
      <c r="A141" s="1032" t="s">
        <v>84</v>
      </c>
      <c r="B141" s="1035"/>
      <c r="C141" s="650"/>
      <c r="D141" s="346"/>
      <c r="E141" s="347"/>
      <c r="F141" s="347"/>
      <c r="G141" s="330"/>
      <c r="H141" s="330"/>
      <c r="I141" s="330"/>
      <c r="J141" s="330"/>
      <c r="K141" s="330"/>
      <c r="L141" s="330"/>
      <c r="M141" s="385">
        <f t="shared" si="15"/>
        <v>0</v>
      </c>
      <c r="N141" s="330" t="str">
        <f>+IF(M141=0,"",IF(M141&gt;=PARAMETROS!$O$11,"CUMPLE","NO CUMPLE"))</f>
        <v/>
      </c>
      <c r="O141" s="330" t="str">
        <f t="shared" si="16"/>
        <v/>
      </c>
      <c r="P141" s="1011"/>
      <c r="Q141" s="412"/>
      <c r="R141" s="412"/>
      <c r="S141" s="412"/>
      <c r="T141" s="412"/>
      <c r="U141" s="412"/>
      <c r="V141" s="656"/>
      <c r="W141" s="331" t="str">
        <f>+IF(D141="","",SUMIF('EXP GEN.'!$D$3:$D$230,D141,'EXP GEN.'!$AD$3:$AD$230))</f>
        <v/>
      </c>
      <c r="X141" s="331" t="str">
        <f>+IF(D141="","",SUMIF('EXP ESPEC.'!$D$3:$D$230,D141,'EXP ESPEC.'!$AF$3:$AF$230))</f>
        <v/>
      </c>
      <c r="Y141" s="331">
        <f t="shared" si="17"/>
        <v>0</v>
      </c>
      <c r="Z141" s="330" t="str">
        <f>+IF(Y141=0,"",IF(Y141&gt;=PARAMETROS!$O$13,"CUMPLE","NO CUMPLE"))</f>
        <v/>
      </c>
      <c r="AA141" s="330" t="str">
        <f t="shared" si="18"/>
        <v>NO CUMPLE</v>
      </c>
      <c r="AB141" s="1011"/>
    </row>
    <row r="142" spans="1:28" ht="15.75" hidden="1" customHeight="1">
      <c r="A142" s="1033"/>
      <c r="B142" s="1028"/>
      <c r="C142" s="661"/>
      <c r="D142" s="352"/>
      <c r="E142" s="353"/>
      <c r="F142" s="353"/>
      <c r="G142" s="648"/>
      <c r="H142" s="648"/>
      <c r="I142" s="648"/>
      <c r="J142" s="648"/>
      <c r="K142" s="648"/>
      <c r="L142" s="648"/>
      <c r="M142" s="387">
        <f t="shared" si="15"/>
        <v>0</v>
      </c>
      <c r="N142" s="648" t="str">
        <f>+IF(M142=0,"",IF(M142&gt;=PARAMETROS!$O$11,"CUMPLE","NO CUMPLE"))</f>
        <v/>
      </c>
      <c r="O142" s="648" t="str">
        <f t="shared" si="16"/>
        <v/>
      </c>
      <c r="P142" s="1014"/>
      <c r="Q142" s="414"/>
      <c r="R142" s="414"/>
      <c r="S142" s="414"/>
      <c r="T142" s="414"/>
      <c r="U142" s="414"/>
      <c r="V142" s="657"/>
      <c r="W142" s="331" t="str">
        <f>+IF(D142="","",SUMIF('EXP GEN.'!$D$3:$D$230,D142,'EXP GEN.'!$AD$3:$AD$230))</f>
        <v/>
      </c>
      <c r="X142" s="331" t="str">
        <f>+IF(D142="","",SUMIF('EXP ESPEC.'!$D$3:$D$230,D142,'EXP ESPEC.'!$AF$3:$AF$230))</f>
        <v/>
      </c>
      <c r="Y142" s="331">
        <f t="shared" si="17"/>
        <v>0</v>
      </c>
      <c r="Z142" s="330" t="str">
        <f>+IF(Y142=0,"",IF(Y142&gt;=PARAMETROS!$O$13,"CUMPLE","NO CUMPLE"))</f>
        <v/>
      </c>
      <c r="AA142" s="330" t="str">
        <f t="shared" si="18"/>
        <v>NO CUMPLE</v>
      </c>
      <c r="AB142" s="1014"/>
    </row>
    <row r="143" spans="1:28" ht="16.5" hidden="1" thickBot="1">
      <c r="A143" s="1034"/>
      <c r="B143" s="1036"/>
      <c r="C143" s="664"/>
      <c r="D143" s="350"/>
      <c r="E143" s="351"/>
      <c r="F143" s="351"/>
      <c r="G143" s="336"/>
      <c r="H143" s="336"/>
      <c r="I143" s="336"/>
      <c r="J143" s="336"/>
      <c r="K143" s="336"/>
      <c r="L143" s="336"/>
      <c r="M143" s="386">
        <f t="shared" si="15"/>
        <v>0</v>
      </c>
      <c r="N143" s="336" t="str">
        <f>+IF(M143=0,"",IF(M143&gt;=PARAMETROS!$O$11,"CUMPLE","NO CUMPLE"))</f>
        <v/>
      </c>
      <c r="O143" s="336" t="str">
        <f t="shared" si="16"/>
        <v/>
      </c>
      <c r="P143" s="1013"/>
      <c r="Q143" s="413"/>
      <c r="R143" s="413"/>
      <c r="S143" s="413"/>
      <c r="T143" s="413"/>
      <c r="U143" s="413"/>
      <c r="V143" s="658"/>
      <c r="W143" s="331" t="str">
        <f>+IF(D143="","",SUMIF('EXP GEN.'!$D$3:$D$230,D143,'EXP GEN.'!$AD$3:$AD$230))</f>
        <v/>
      </c>
      <c r="X143" s="331" t="str">
        <f>+IF(D143="","",SUMIF('EXP ESPEC.'!$D$3:$D$230,D143,'EXP ESPEC.'!$AF$3:$AF$230))</f>
        <v/>
      </c>
      <c r="Y143" s="331">
        <f t="shared" si="17"/>
        <v>0</v>
      </c>
      <c r="Z143" s="330" t="str">
        <f>+IF(Y143=0,"",IF(Y143&gt;=PARAMETROS!$O$13,"CUMPLE","NO CUMPLE"))</f>
        <v/>
      </c>
      <c r="AA143" s="330" t="str">
        <f t="shared" si="18"/>
        <v>NO CUMPLE</v>
      </c>
      <c r="AB143" s="1013"/>
    </row>
    <row r="144" spans="1:28" ht="15.75" hidden="1" customHeight="1">
      <c r="A144" s="1032" t="s">
        <v>85</v>
      </c>
      <c r="B144" s="1035"/>
      <c r="C144" s="650"/>
      <c r="D144" s="346"/>
      <c r="E144" s="347"/>
      <c r="F144" s="347"/>
      <c r="G144" s="330"/>
      <c r="H144" s="330"/>
      <c r="I144" s="330"/>
      <c r="J144" s="330"/>
      <c r="K144" s="330"/>
      <c r="L144" s="330"/>
      <c r="M144" s="385">
        <f t="shared" si="15"/>
        <v>0</v>
      </c>
      <c r="N144" s="330" t="str">
        <f>+IF(M144=0,"",IF(M144&gt;=PARAMETROS!$O$11,"CUMPLE","NO CUMPLE"))</f>
        <v/>
      </c>
      <c r="O144" s="330" t="str">
        <f t="shared" si="16"/>
        <v/>
      </c>
      <c r="P144" s="1011"/>
      <c r="Q144" s="412"/>
      <c r="R144" s="412"/>
      <c r="S144" s="412"/>
      <c r="T144" s="412"/>
      <c r="U144" s="412"/>
      <c r="V144" s="656"/>
      <c r="W144" s="331" t="str">
        <f>+IF(D144="","",SUMIF('EXP GEN.'!$D$3:$D$230,D144,'EXP GEN.'!$AD$3:$AD$230))</f>
        <v/>
      </c>
      <c r="X144" s="331" t="str">
        <f>+IF(D144="","",SUMIF('EXP ESPEC.'!$D$3:$D$230,D144,'EXP ESPEC.'!$AF$3:$AF$230))</f>
        <v/>
      </c>
      <c r="Y144" s="331">
        <f t="shared" si="17"/>
        <v>0</v>
      </c>
      <c r="Z144" s="330" t="str">
        <f>+IF(Y144=0,"",IF(Y144&gt;=PARAMETROS!$O$13,"CUMPLE","NO CUMPLE"))</f>
        <v/>
      </c>
      <c r="AA144" s="330" t="str">
        <f t="shared" si="18"/>
        <v>NO CUMPLE</v>
      </c>
      <c r="AB144" s="1011"/>
    </row>
    <row r="145" spans="1:28" ht="15.75" hidden="1" customHeight="1">
      <c r="A145" s="1033"/>
      <c r="B145" s="1028"/>
      <c r="C145" s="661"/>
      <c r="D145" s="352"/>
      <c r="E145" s="353"/>
      <c r="F145" s="353"/>
      <c r="G145" s="648"/>
      <c r="H145" s="648"/>
      <c r="I145" s="648"/>
      <c r="J145" s="648"/>
      <c r="K145" s="648"/>
      <c r="L145" s="648"/>
      <c r="M145" s="387">
        <f t="shared" ref="M145:M167" si="19">IF(OR(K145="",L145=""),0,K145+L145)</f>
        <v>0</v>
      </c>
      <c r="N145" s="648" t="str">
        <f>+IF(M145=0,"",IF(M145&gt;=PARAMETROS!$O$11,"CUMPLE","NO CUMPLE"))</f>
        <v/>
      </c>
      <c r="O145" s="648" t="str">
        <f t="shared" ref="O145:O167" si="20">+IF(G145="ACREDITA",IF(N145="SI","CUMPLE","NO CUMPLE"),"")</f>
        <v/>
      </c>
      <c r="P145" s="1014"/>
      <c r="Q145" s="414"/>
      <c r="R145" s="414"/>
      <c r="S145" s="414"/>
      <c r="T145" s="414"/>
      <c r="U145" s="414"/>
      <c r="V145" s="657"/>
      <c r="W145" s="331" t="str">
        <f>+IF(D145="","",SUMIF('EXP GEN.'!$D$3:$D$230,D145,'EXP GEN.'!$AD$3:$AD$230))</f>
        <v/>
      </c>
      <c r="X145" s="331" t="str">
        <f>+IF(D145="","",SUMIF('EXP ESPEC.'!$D$3:$D$230,D145,'EXP ESPEC.'!$AF$3:$AF$230))</f>
        <v/>
      </c>
      <c r="Y145" s="331">
        <f t="shared" si="17"/>
        <v>0</v>
      </c>
      <c r="Z145" s="330" t="str">
        <f>+IF(Y145=0,"",IF(Y145&gt;=PARAMETROS!$O$13,"CUMPLE","NO CUMPLE"))</f>
        <v/>
      </c>
      <c r="AA145" s="330" t="str">
        <f t="shared" si="18"/>
        <v>NO CUMPLE</v>
      </c>
      <c r="AB145" s="1014"/>
    </row>
    <row r="146" spans="1:28" ht="16.5" hidden="1" thickBot="1">
      <c r="A146" s="1034"/>
      <c r="B146" s="1036"/>
      <c r="C146" s="664"/>
      <c r="D146" s="350"/>
      <c r="E146" s="351"/>
      <c r="F146" s="351"/>
      <c r="G146" s="336"/>
      <c r="H146" s="336"/>
      <c r="I146" s="336"/>
      <c r="J146" s="336"/>
      <c r="K146" s="336"/>
      <c r="L146" s="336"/>
      <c r="M146" s="386">
        <f t="shared" si="19"/>
        <v>0</v>
      </c>
      <c r="N146" s="336" t="str">
        <f>+IF(M146=0,"",IF(M146&gt;=PARAMETROS!$O$11,"CUMPLE","NO CUMPLE"))</f>
        <v/>
      </c>
      <c r="O146" s="336" t="str">
        <f t="shared" si="20"/>
        <v/>
      </c>
      <c r="P146" s="1013"/>
      <c r="Q146" s="413"/>
      <c r="R146" s="413"/>
      <c r="S146" s="413"/>
      <c r="T146" s="413"/>
      <c r="U146" s="413"/>
      <c r="V146" s="658"/>
      <c r="W146" s="331" t="str">
        <f>+IF(D146="","",SUMIF('EXP GEN.'!$D$3:$D$230,D146,'EXP GEN.'!$AD$3:$AD$230))</f>
        <v/>
      </c>
      <c r="X146" s="331" t="str">
        <f>+IF(D146="","",SUMIF('EXP ESPEC.'!$D$3:$D$230,D146,'EXP ESPEC.'!$AF$3:$AF$230))</f>
        <v/>
      </c>
      <c r="Y146" s="331">
        <f t="shared" si="17"/>
        <v>0</v>
      </c>
      <c r="Z146" s="330" t="str">
        <f>+IF(Y146=0,"",IF(Y146&gt;=PARAMETROS!$O$13,"CUMPLE","NO CUMPLE"))</f>
        <v/>
      </c>
      <c r="AA146" s="330" t="str">
        <f t="shared" si="18"/>
        <v>NO CUMPLE</v>
      </c>
      <c r="AB146" s="1013"/>
    </row>
    <row r="147" spans="1:28" ht="15.75" hidden="1" customHeight="1">
      <c r="A147" s="1032" t="s">
        <v>86</v>
      </c>
      <c r="B147" s="1035"/>
      <c r="C147" s="650"/>
      <c r="D147" s="346"/>
      <c r="E147" s="347"/>
      <c r="F147" s="347"/>
      <c r="G147" s="330"/>
      <c r="H147" s="330"/>
      <c r="I147" s="330"/>
      <c r="J147" s="330"/>
      <c r="K147" s="330"/>
      <c r="L147" s="330"/>
      <c r="M147" s="385">
        <f t="shared" si="19"/>
        <v>0</v>
      </c>
      <c r="N147" s="330" t="str">
        <f>+IF(M147=0,"",IF(M147&gt;=PARAMETROS!$O$11,"CUMPLE","NO CUMPLE"))</f>
        <v/>
      </c>
      <c r="O147" s="330" t="str">
        <f t="shared" si="20"/>
        <v/>
      </c>
      <c r="P147" s="1011"/>
      <c r="Q147" s="412"/>
      <c r="R147" s="412"/>
      <c r="S147" s="412"/>
      <c r="T147" s="412"/>
      <c r="U147" s="412"/>
      <c r="V147" s="656"/>
      <c r="W147" s="331" t="str">
        <f>+IF(D147="","",SUMIF('EXP GEN.'!$D$3:$D$230,D147,'EXP GEN.'!$AD$3:$AD$230))</f>
        <v/>
      </c>
      <c r="X147" s="331" t="str">
        <f>+IF(D147="","",SUMIF('EXP ESPEC.'!$D$3:$D$230,D147,'EXP ESPEC.'!$AF$3:$AF$230))</f>
        <v/>
      </c>
      <c r="Y147" s="331">
        <f t="shared" si="17"/>
        <v>0</v>
      </c>
      <c r="Z147" s="330" t="str">
        <f>+IF(Y147=0,"",IF(Y147&gt;=PARAMETROS!$O$13,"CUMPLE","NO CUMPLE"))</f>
        <v/>
      </c>
      <c r="AA147" s="330" t="str">
        <f t="shared" si="18"/>
        <v>NO CUMPLE</v>
      </c>
      <c r="AB147" s="1011"/>
    </row>
    <row r="148" spans="1:28" ht="15.75" hidden="1" customHeight="1">
      <c r="A148" s="1033"/>
      <c r="B148" s="1028"/>
      <c r="C148" s="661"/>
      <c r="D148" s="352"/>
      <c r="E148" s="353"/>
      <c r="F148" s="353"/>
      <c r="G148" s="648"/>
      <c r="H148" s="648"/>
      <c r="I148" s="648"/>
      <c r="J148" s="648"/>
      <c r="K148" s="648"/>
      <c r="L148" s="648"/>
      <c r="M148" s="387">
        <f t="shared" si="19"/>
        <v>0</v>
      </c>
      <c r="N148" s="648" t="str">
        <f>+IF(M148=0,"",IF(M148&gt;=PARAMETROS!$O$11,"CUMPLE","NO CUMPLE"))</f>
        <v/>
      </c>
      <c r="O148" s="648" t="str">
        <f t="shared" si="20"/>
        <v/>
      </c>
      <c r="P148" s="1014"/>
      <c r="Q148" s="414"/>
      <c r="R148" s="414"/>
      <c r="S148" s="414"/>
      <c r="T148" s="414"/>
      <c r="U148" s="414"/>
      <c r="V148" s="657"/>
      <c r="W148" s="331" t="str">
        <f>+IF(D148="","",SUMIF('EXP GEN.'!$D$3:$D$230,D148,'EXP GEN.'!$AD$3:$AD$230))</f>
        <v/>
      </c>
      <c r="X148" s="331" t="str">
        <f>+IF(D148="","",SUMIF('EXP ESPEC.'!$D$3:$D$230,D148,'EXP ESPEC.'!$AF$3:$AF$230))</f>
        <v/>
      </c>
      <c r="Y148" s="331">
        <f t="shared" si="17"/>
        <v>0</v>
      </c>
      <c r="Z148" s="330" t="str">
        <f>+IF(Y148=0,"",IF(Y148&gt;=PARAMETROS!$O$13,"CUMPLE","NO CUMPLE"))</f>
        <v/>
      </c>
      <c r="AA148" s="330" t="str">
        <f t="shared" si="18"/>
        <v>NO CUMPLE</v>
      </c>
      <c r="AB148" s="1014"/>
    </row>
    <row r="149" spans="1:28" ht="16.5" hidden="1" thickBot="1">
      <c r="A149" s="1034"/>
      <c r="B149" s="1036"/>
      <c r="C149" s="664"/>
      <c r="D149" s="350"/>
      <c r="E149" s="351"/>
      <c r="F149" s="351"/>
      <c r="G149" s="336"/>
      <c r="H149" s="336"/>
      <c r="I149" s="336"/>
      <c r="J149" s="336"/>
      <c r="K149" s="336"/>
      <c r="L149" s="336"/>
      <c r="M149" s="386">
        <f t="shared" si="19"/>
        <v>0</v>
      </c>
      <c r="N149" s="336" t="str">
        <f>+IF(M149=0,"",IF(M149&gt;=PARAMETROS!$O$11,"CUMPLE","NO CUMPLE"))</f>
        <v/>
      </c>
      <c r="O149" s="336" t="str">
        <f t="shared" si="20"/>
        <v/>
      </c>
      <c r="P149" s="1013"/>
      <c r="Q149" s="413"/>
      <c r="R149" s="413"/>
      <c r="S149" s="413"/>
      <c r="T149" s="413"/>
      <c r="U149" s="413"/>
      <c r="V149" s="658"/>
      <c r="W149" s="331" t="str">
        <f>+IF(D149="","",SUMIF('EXP GEN.'!$D$3:$D$230,D149,'EXP GEN.'!$AD$3:$AD$230))</f>
        <v/>
      </c>
      <c r="X149" s="331" t="str">
        <f>+IF(D149="","",SUMIF('EXP ESPEC.'!$D$3:$D$230,D149,'EXP ESPEC.'!$AF$3:$AF$230))</f>
        <v/>
      </c>
      <c r="Y149" s="331">
        <f t="shared" si="17"/>
        <v>0</v>
      </c>
      <c r="Z149" s="330" t="str">
        <f>+IF(Y149=0,"",IF(Y149&gt;=PARAMETROS!$O$13,"CUMPLE","NO CUMPLE"))</f>
        <v/>
      </c>
      <c r="AA149" s="330" t="str">
        <f t="shared" si="18"/>
        <v>NO CUMPLE</v>
      </c>
      <c r="AB149" s="1013"/>
    </row>
    <row r="150" spans="1:28" ht="15.75" hidden="1" customHeight="1">
      <c r="A150" s="1032" t="s">
        <v>87</v>
      </c>
      <c r="B150" s="1035"/>
      <c r="C150" s="650"/>
      <c r="D150" s="346"/>
      <c r="E150" s="347"/>
      <c r="F150" s="347"/>
      <c r="G150" s="330"/>
      <c r="H150" s="330"/>
      <c r="I150" s="330"/>
      <c r="J150" s="330"/>
      <c r="K150" s="330"/>
      <c r="L150" s="330"/>
      <c r="M150" s="385">
        <f t="shared" si="19"/>
        <v>0</v>
      </c>
      <c r="N150" s="330" t="str">
        <f>+IF(M150=0,"",IF(M150&gt;=PARAMETROS!$O$11,"CUMPLE","NO CUMPLE"))</f>
        <v/>
      </c>
      <c r="O150" s="330" t="str">
        <f t="shared" si="20"/>
        <v/>
      </c>
      <c r="P150" s="1011"/>
      <c r="Q150" s="412"/>
      <c r="R150" s="412"/>
      <c r="S150" s="412"/>
      <c r="T150" s="412"/>
      <c r="U150" s="412"/>
      <c r="V150" s="656"/>
      <c r="W150" s="331" t="str">
        <f>+IF(D150="","",SUMIF('EXP GEN.'!$D$3:$D$230,D150,'EXP GEN.'!$AD$3:$AD$230))</f>
        <v/>
      </c>
      <c r="X150" s="331" t="str">
        <f>+IF(D150="","",SUMIF('EXP ESPEC.'!$D$3:$D$230,D150,'EXP ESPEC.'!$AF$3:$AF$230))</f>
        <v/>
      </c>
      <c r="Y150" s="331">
        <f t="shared" ref="Y150:Y176" si="21">IF(OR(W150="",X150=""),0,W150+X150)</f>
        <v>0</v>
      </c>
      <c r="Z150" s="330" t="str">
        <f>+IF(Y150=0,"",IF(Y150&gt;=PARAMETROS!$O$13,"CUMPLE","NO CUMPLE"))</f>
        <v/>
      </c>
      <c r="AA150" s="330" t="str">
        <f t="shared" si="18"/>
        <v>NO CUMPLE</v>
      </c>
      <c r="AB150" s="1011"/>
    </row>
    <row r="151" spans="1:28" ht="15.75" hidden="1" customHeight="1">
      <c r="A151" s="1033"/>
      <c r="B151" s="1028"/>
      <c r="C151" s="661"/>
      <c r="D151" s="352"/>
      <c r="E151" s="353"/>
      <c r="F151" s="353"/>
      <c r="G151" s="648"/>
      <c r="H151" s="648"/>
      <c r="I151" s="648"/>
      <c r="J151" s="648"/>
      <c r="K151" s="648"/>
      <c r="L151" s="648"/>
      <c r="M151" s="387">
        <f t="shared" si="19"/>
        <v>0</v>
      </c>
      <c r="N151" s="648" t="str">
        <f>+IF(M151=0,"",IF(M151&gt;=PARAMETROS!$O$11,"CUMPLE","NO CUMPLE"))</f>
        <v/>
      </c>
      <c r="O151" s="648" t="str">
        <f t="shared" si="20"/>
        <v/>
      </c>
      <c r="P151" s="1014"/>
      <c r="Q151" s="414"/>
      <c r="R151" s="414"/>
      <c r="S151" s="414"/>
      <c r="T151" s="414"/>
      <c r="U151" s="414"/>
      <c r="V151" s="657"/>
      <c r="W151" s="331" t="str">
        <f>+IF(D151="","",SUMIF('EXP GEN.'!$D$3:$D$230,D151,'EXP GEN.'!$AD$3:$AD$230))</f>
        <v/>
      </c>
      <c r="X151" s="331" t="str">
        <f>+IF(D151="","",SUMIF('EXP ESPEC.'!$D$3:$D$230,D151,'EXP ESPEC.'!$AF$3:$AF$230))</f>
        <v/>
      </c>
      <c r="Y151" s="331">
        <f t="shared" si="21"/>
        <v>0</v>
      </c>
      <c r="Z151" s="330" t="str">
        <f>+IF(Y151=0,"",IF(Y151&gt;=PARAMETROS!$O$13,"CUMPLE","NO CUMPLE"))</f>
        <v/>
      </c>
      <c r="AA151" s="330" t="str">
        <f t="shared" si="18"/>
        <v>NO CUMPLE</v>
      </c>
      <c r="AB151" s="1014"/>
    </row>
    <row r="152" spans="1:28" ht="16.5" hidden="1" thickBot="1">
      <c r="A152" s="1034"/>
      <c r="B152" s="1036"/>
      <c r="C152" s="664"/>
      <c r="D152" s="350"/>
      <c r="E152" s="351"/>
      <c r="F152" s="351"/>
      <c r="G152" s="336"/>
      <c r="H152" s="336"/>
      <c r="I152" s="336"/>
      <c r="J152" s="336"/>
      <c r="K152" s="336"/>
      <c r="L152" s="336"/>
      <c r="M152" s="386">
        <f t="shared" si="19"/>
        <v>0</v>
      </c>
      <c r="N152" s="336" t="str">
        <f>+IF(M152=0,"",IF(M152&gt;=PARAMETROS!$O$11,"CUMPLE","NO CUMPLE"))</f>
        <v/>
      </c>
      <c r="O152" s="336" t="str">
        <f t="shared" si="20"/>
        <v/>
      </c>
      <c r="P152" s="1013"/>
      <c r="Q152" s="413"/>
      <c r="R152" s="413"/>
      <c r="S152" s="413"/>
      <c r="T152" s="413"/>
      <c r="U152" s="413"/>
      <c r="V152" s="658"/>
      <c r="W152" s="331" t="str">
        <f>+IF(D152="","",SUMIF('EXP GEN.'!$D$3:$D$230,D152,'EXP GEN.'!$AD$3:$AD$230))</f>
        <v/>
      </c>
      <c r="X152" s="331" t="str">
        <f>+IF(D152="","",SUMIF('EXP ESPEC.'!$D$3:$D$230,D152,'EXP ESPEC.'!$AF$3:$AF$230))</f>
        <v/>
      </c>
      <c r="Y152" s="331">
        <f t="shared" si="21"/>
        <v>0</v>
      </c>
      <c r="Z152" s="330" t="str">
        <f>+IF(Y152=0,"",IF(Y152&gt;=PARAMETROS!$O$13,"CUMPLE","NO CUMPLE"))</f>
        <v/>
      </c>
      <c r="AA152" s="330" t="str">
        <f t="shared" si="18"/>
        <v>NO CUMPLE</v>
      </c>
      <c r="AB152" s="1013"/>
    </row>
    <row r="153" spans="1:28" ht="15.75" hidden="1" customHeight="1">
      <c r="A153" s="1032" t="s">
        <v>88</v>
      </c>
      <c r="B153" s="1035"/>
      <c r="C153" s="650"/>
      <c r="D153" s="346"/>
      <c r="E153" s="347"/>
      <c r="F153" s="347"/>
      <c r="G153" s="330"/>
      <c r="H153" s="330"/>
      <c r="I153" s="330"/>
      <c r="J153" s="330"/>
      <c r="K153" s="330"/>
      <c r="L153" s="330"/>
      <c r="M153" s="385">
        <f t="shared" si="19"/>
        <v>0</v>
      </c>
      <c r="N153" s="330" t="str">
        <f>+IF(M153=0,"",IF(M153&gt;=PARAMETROS!$O$11,"CUMPLE","NO CUMPLE"))</f>
        <v/>
      </c>
      <c r="O153" s="330" t="str">
        <f t="shared" si="20"/>
        <v/>
      </c>
      <c r="P153" s="1011"/>
      <c r="Q153" s="412"/>
      <c r="R153" s="412"/>
      <c r="S153" s="412"/>
      <c r="T153" s="412"/>
      <c r="U153" s="412"/>
      <c r="V153" s="656"/>
      <c r="W153" s="331" t="str">
        <f>+IF(D153="","",SUMIF('EXP GEN.'!$D$3:$D$230,D153,'EXP GEN.'!$AD$3:$AD$230))</f>
        <v/>
      </c>
      <c r="X153" s="331" t="str">
        <f>+IF(D153="","",SUMIF('EXP ESPEC.'!$D$3:$D$230,D153,'EXP ESPEC.'!$AF$3:$AF$230))</f>
        <v/>
      </c>
      <c r="Y153" s="331">
        <f t="shared" si="21"/>
        <v>0</v>
      </c>
      <c r="Z153" s="330" t="str">
        <f>+IF(Y153=0,"",IF(Y153&gt;=PARAMETROS!$O$13,"CUMPLE","NO CUMPLE"))</f>
        <v/>
      </c>
      <c r="AA153" s="330" t="str">
        <f t="shared" si="18"/>
        <v>NO CUMPLE</v>
      </c>
      <c r="AB153" s="1011"/>
    </row>
    <row r="154" spans="1:28" ht="15.75" hidden="1" customHeight="1">
      <c r="A154" s="1033"/>
      <c r="B154" s="1028"/>
      <c r="C154" s="661"/>
      <c r="D154" s="352"/>
      <c r="E154" s="353"/>
      <c r="F154" s="353"/>
      <c r="G154" s="648"/>
      <c r="H154" s="648"/>
      <c r="I154" s="648"/>
      <c r="J154" s="648"/>
      <c r="K154" s="648"/>
      <c r="L154" s="648"/>
      <c r="M154" s="387">
        <f t="shared" si="19"/>
        <v>0</v>
      </c>
      <c r="N154" s="648" t="str">
        <f>+IF(M154=0,"",IF(M154&gt;=PARAMETROS!$O$11,"CUMPLE","NO CUMPLE"))</f>
        <v/>
      </c>
      <c r="O154" s="648" t="str">
        <f t="shared" si="20"/>
        <v/>
      </c>
      <c r="P154" s="1014"/>
      <c r="Q154" s="414"/>
      <c r="R154" s="414"/>
      <c r="S154" s="414"/>
      <c r="T154" s="414"/>
      <c r="U154" s="414"/>
      <c r="V154" s="657"/>
      <c r="W154" s="331" t="str">
        <f>+IF(D154="","",SUMIF('EXP GEN.'!$D$3:$D$230,D154,'EXP GEN.'!$AD$3:$AD$230))</f>
        <v/>
      </c>
      <c r="X154" s="331" t="str">
        <f>+IF(D154="","",SUMIF('EXP ESPEC.'!$D$3:$D$230,D154,'EXP ESPEC.'!$AF$3:$AF$230))</f>
        <v/>
      </c>
      <c r="Y154" s="331">
        <f t="shared" si="21"/>
        <v>0</v>
      </c>
      <c r="Z154" s="330" t="str">
        <f>+IF(Y154=0,"",IF(Y154&gt;=PARAMETROS!$O$13,"CUMPLE","NO CUMPLE"))</f>
        <v/>
      </c>
      <c r="AA154" s="330" t="str">
        <f t="shared" si="18"/>
        <v>NO CUMPLE</v>
      </c>
      <c r="AB154" s="1014"/>
    </row>
    <row r="155" spans="1:28" ht="16.5" hidden="1" thickBot="1">
      <c r="A155" s="1034"/>
      <c r="B155" s="1036"/>
      <c r="C155" s="664"/>
      <c r="D155" s="350"/>
      <c r="E155" s="351"/>
      <c r="F155" s="351"/>
      <c r="G155" s="336"/>
      <c r="H155" s="336"/>
      <c r="I155" s="336"/>
      <c r="J155" s="336"/>
      <c r="K155" s="336"/>
      <c r="L155" s="336"/>
      <c r="M155" s="386">
        <f t="shared" si="19"/>
        <v>0</v>
      </c>
      <c r="N155" s="336" t="str">
        <f>+IF(M155=0,"",IF(M155&gt;=PARAMETROS!$O$11,"CUMPLE","NO CUMPLE"))</f>
        <v/>
      </c>
      <c r="O155" s="336" t="str">
        <f t="shared" si="20"/>
        <v/>
      </c>
      <c r="P155" s="1013"/>
      <c r="Q155" s="413"/>
      <c r="R155" s="413"/>
      <c r="S155" s="413"/>
      <c r="T155" s="413"/>
      <c r="U155" s="413"/>
      <c r="V155" s="658"/>
      <c r="W155" s="331" t="str">
        <f>+IF(D155="","",SUMIF('EXP GEN.'!$D$3:$D$230,D155,'EXP GEN.'!$AD$3:$AD$230))</f>
        <v/>
      </c>
      <c r="X155" s="331" t="str">
        <f>+IF(D155="","",SUMIF('EXP ESPEC.'!$D$3:$D$230,D155,'EXP ESPEC.'!$AF$3:$AF$230))</f>
        <v/>
      </c>
      <c r="Y155" s="331">
        <f t="shared" si="21"/>
        <v>0</v>
      </c>
      <c r="Z155" s="330" t="str">
        <f>+IF(Y155=0,"",IF(Y155&gt;=PARAMETROS!$O$13,"CUMPLE","NO CUMPLE"))</f>
        <v/>
      </c>
      <c r="AA155" s="330" t="str">
        <f t="shared" si="18"/>
        <v>NO CUMPLE</v>
      </c>
      <c r="AB155" s="1013"/>
    </row>
    <row r="156" spans="1:28" ht="15.75" hidden="1" customHeight="1">
      <c r="A156" s="1032" t="s">
        <v>89</v>
      </c>
      <c r="B156" s="1035"/>
      <c r="C156" s="650"/>
      <c r="D156" s="346"/>
      <c r="E156" s="347"/>
      <c r="F156" s="347"/>
      <c r="G156" s="330"/>
      <c r="H156" s="330"/>
      <c r="I156" s="330"/>
      <c r="J156" s="330"/>
      <c r="K156" s="330"/>
      <c r="L156" s="330"/>
      <c r="M156" s="385">
        <f t="shared" si="19"/>
        <v>0</v>
      </c>
      <c r="N156" s="330" t="str">
        <f>+IF(M156=0,"",IF(M156&gt;=PARAMETROS!$O$11,"CUMPLE","NO CUMPLE"))</f>
        <v/>
      </c>
      <c r="O156" s="330" t="str">
        <f t="shared" si="20"/>
        <v/>
      </c>
      <c r="P156" s="1011"/>
      <c r="Q156" s="412"/>
      <c r="R156" s="412"/>
      <c r="S156" s="412"/>
      <c r="T156" s="412"/>
      <c r="U156" s="412"/>
      <c r="V156" s="656"/>
      <c r="W156" s="331" t="str">
        <f>+IF(D156="","",SUMIF('EXP GEN.'!$D$3:$D$230,D156,'EXP GEN.'!$AD$3:$AD$230))</f>
        <v/>
      </c>
      <c r="X156" s="331" t="str">
        <f>+IF(D156="","",SUMIF('EXP ESPEC.'!$D$3:$D$230,D156,'EXP ESPEC.'!$AF$3:$AF$230))</f>
        <v/>
      </c>
      <c r="Y156" s="331">
        <f t="shared" si="21"/>
        <v>0</v>
      </c>
      <c r="Z156" s="330" t="str">
        <f>+IF(Y156=0,"",IF(Y156&gt;=PARAMETROS!$O$13,"CUMPLE","NO CUMPLE"))</f>
        <v/>
      </c>
      <c r="AA156" s="330" t="str">
        <f t="shared" si="18"/>
        <v>NO CUMPLE</v>
      </c>
      <c r="AB156" s="1011"/>
    </row>
    <row r="157" spans="1:28" ht="15.75" hidden="1" customHeight="1">
      <c r="A157" s="1033"/>
      <c r="B157" s="1028"/>
      <c r="C157" s="661"/>
      <c r="D157" s="352"/>
      <c r="E157" s="353"/>
      <c r="F157" s="353"/>
      <c r="G157" s="648"/>
      <c r="H157" s="648"/>
      <c r="I157" s="648"/>
      <c r="J157" s="648"/>
      <c r="K157" s="648"/>
      <c r="L157" s="648"/>
      <c r="M157" s="387">
        <f t="shared" si="19"/>
        <v>0</v>
      </c>
      <c r="N157" s="648" t="str">
        <f>+IF(M157=0,"",IF(M157&gt;=PARAMETROS!$O$11,"CUMPLE","NO CUMPLE"))</f>
        <v/>
      </c>
      <c r="O157" s="648" t="str">
        <f t="shared" si="20"/>
        <v/>
      </c>
      <c r="P157" s="1014"/>
      <c r="Q157" s="414"/>
      <c r="R157" s="414"/>
      <c r="S157" s="414"/>
      <c r="T157" s="414"/>
      <c r="U157" s="414"/>
      <c r="V157" s="657"/>
      <c r="W157" s="331" t="str">
        <f>+IF(D157="","",SUMIF('EXP GEN.'!$D$3:$D$230,D157,'EXP GEN.'!$AD$3:$AD$230))</f>
        <v/>
      </c>
      <c r="X157" s="331" t="str">
        <f>+IF(D157="","",SUMIF('EXP ESPEC.'!$D$3:$D$230,D157,'EXP ESPEC.'!$AF$3:$AF$230))</f>
        <v/>
      </c>
      <c r="Y157" s="331">
        <f t="shared" si="21"/>
        <v>0</v>
      </c>
      <c r="Z157" s="330" t="str">
        <f>+IF(Y157=0,"",IF(Y157&gt;=PARAMETROS!$O$13,"CUMPLE","NO CUMPLE"))</f>
        <v/>
      </c>
      <c r="AA157" s="330" t="str">
        <f t="shared" si="18"/>
        <v>NO CUMPLE</v>
      </c>
      <c r="AB157" s="1014"/>
    </row>
    <row r="158" spans="1:28" ht="16.5" hidden="1" thickBot="1">
      <c r="A158" s="1034"/>
      <c r="B158" s="1036"/>
      <c r="C158" s="664"/>
      <c r="D158" s="350"/>
      <c r="E158" s="351"/>
      <c r="F158" s="351"/>
      <c r="G158" s="336"/>
      <c r="H158" s="336"/>
      <c r="I158" s="336"/>
      <c r="J158" s="336"/>
      <c r="K158" s="336"/>
      <c r="L158" s="336"/>
      <c r="M158" s="386">
        <f t="shared" si="19"/>
        <v>0</v>
      </c>
      <c r="N158" s="336" t="str">
        <f>+IF(M158=0,"",IF(M158&gt;=PARAMETROS!$O$11,"CUMPLE","NO CUMPLE"))</f>
        <v/>
      </c>
      <c r="O158" s="336" t="str">
        <f t="shared" si="20"/>
        <v/>
      </c>
      <c r="P158" s="1013"/>
      <c r="Q158" s="413"/>
      <c r="R158" s="413"/>
      <c r="S158" s="413"/>
      <c r="T158" s="413"/>
      <c r="U158" s="413"/>
      <c r="V158" s="658"/>
      <c r="W158" s="331" t="str">
        <f>+IF(D158="","",SUMIF('EXP GEN.'!$D$3:$D$230,D158,'EXP GEN.'!$AD$3:$AD$230))</f>
        <v/>
      </c>
      <c r="X158" s="331" t="str">
        <f>+IF(D158="","",SUMIF('EXP ESPEC.'!$D$3:$D$230,D158,'EXP ESPEC.'!$AF$3:$AF$230))</f>
        <v/>
      </c>
      <c r="Y158" s="331">
        <f t="shared" si="21"/>
        <v>0</v>
      </c>
      <c r="Z158" s="330" t="str">
        <f>+IF(Y158=0,"",IF(Y158&gt;=PARAMETROS!$O$13,"CUMPLE","NO CUMPLE"))</f>
        <v/>
      </c>
      <c r="AA158" s="330" t="str">
        <f t="shared" si="18"/>
        <v>NO CUMPLE</v>
      </c>
      <c r="AB158" s="1013"/>
    </row>
    <row r="159" spans="1:28" ht="15.75" hidden="1" customHeight="1">
      <c r="A159" s="1032" t="s">
        <v>90</v>
      </c>
      <c r="B159" s="1035"/>
      <c r="C159" s="650"/>
      <c r="D159" s="346"/>
      <c r="E159" s="347"/>
      <c r="F159" s="347"/>
      <c r="G159" s="330"/>
      <c r="H159" s="330"/>
      <c r="I159" s="330"/>
      <c r="J159" s="330"/>
      <c r="K159" s="330"/>
      <c r="L159" s="330"/>
      <c r="M159" s="385">
        <f t="shared" si="19"/>
        <v>0</v>
      </c>
      <c r="N159" s="330" t="str">
        <f>+IF(M159=0,"",IF(M159&gt;=PARAMETROS!$O$11,"CUMPLE","NO CUMPLE"))</f>
        <v/>
      </c>
      <c r="O159" s="330" t="str">
        <f t="shared" si="20"/>
        <v/>
      </c>
      <c r="P159" s="1011"/>
      <c r="Q159" s="412"/>
      <c r="R159" s="412"/>
      <c r="S159" s="412"/>
      <c r="T159" s="412"/>
      <c r="U159" s="412"/>
      <c r="V159" s="656"/>
      <c r="W159" s="331" t="str">
        <f>+IF(D159="","",SUMIF('EXP GEN.'!$D$3:$D$230,D159,'EXP GEN.'!$AD$3:$AD$230))</f>
        <v/>
      </c>
      <c r="X159" s="331" t="str">
        <f>+IF(D159="","",SUMIF('EXP ESPEC.'!$D$3:$D$230,D159,'EXP ESPEC.'!$AF$3:$AF$230))</f>
        <v/>
      </c>
      <c r="Y159" s="331">
        <f t="shared" si="21"/>
        <v>0</v>
      </c>
      <c r="Z159" s="330" t="str">
        <f>+IF(Y159=0,"",IF(Y159&gt;=PARAMETROS!$O$13,"CUMPLE","NO CUMPLE"))</f>
        <v/>
      </c>
      <c r="AA159" s="330" t="str">
        <f t="shared" si="18"/>
        <v>NO CUMPLE</v>
      </c>
      <c r="AB159" s="1011"/>
    </row>
    <row r="160" spans="1:28" ht="15.75" hidden="1" customHeight="1">
      <c r="A160" s="1033"/>
      <c r="B160" s="1028"/>
      <c r="C160" s="661"/>
      <c r="D160" s="352"/>
      <c r="E160" s="353"/>
      <c r="F160" s="353"/>
      <c r="G160" s="648"/>
      <c r="H160" s="648"/>
      <c r="I160" s="648"/>
      <c r="J160" s="648"/>
      <c r="K160" s="648"/>
      <c r="L160" s="648"/>
      <c r="M160" s="387">
        <f t="shared" si="19"/>
        <v>0</v>
      </c>
      <c r="N160" s="648" t="str">
        <f>+IF(M160=0,"",IF(M160&gt;=PARAMETROS!$O$11,"CUMPLE","NO CUMPLE"))</f>
        <v/>
      </c>
      <c r="O160" s="648" t="str">
        <f t="shared" si="20"/>
        <v/>
      </c>
      <c r="P160" s="1014"/>
      <c r="Q160" s="414"/>
      <c r="R160" s="414"/>
      <c r="S160" s="414"/>
      <c r="T160" s="414"/>
      <c r="U160" s="414"/>
      <c r="V160" s="657"/>
      <c r="W160" s="331" t="str">
        <f>+IF(D160="","",SUMIF('EXP GEN.'!$D$3:$D$230,D160,'EXP GEN.'!$AD$3:$AD$230))</f>
        <v/>
      </c>
      <c r="X160" s="331" t="str">
        <f>+IF(D160="","",SUMIF('EXP ESPEC.'!$D$3:$D$230,D160,'EXP ESPEC.'!$AF$3:$AF$230))</f>
        <v/>
      </c>
      <c r="Y160" s="331">
        <f t="shared" si="21"/>
        <v>0</v>
      </c>
      <c r="Z160" s="330" t="str">
        <f>+IF(Y160=0,"",IF(Y160&gt;=PARAMETROS!$O$13,"CUMPLE","NO CUMPLE"))</f>
        <v/>
      </c>
      <c r="AA160" s="330" t="str">
        <f t="shared" si="18"/>
        <v>NO CUMPLE</v>
      </c>
      <c r="AB160" s="1014"/>
    </row>
    <row r="161" spans="1:28" ht="16.5" hidden="1" thickBot="1">
      <c r="A161" s="1034"/>
      <c r="B161" s="1036"/>
      <c r="C161" s="664"/>
      <c r="D161" s="350"/>
      <c r="E161" s="351"/>
      <c r="F161" s="351"/>
      <c r="G161" s="336"/>
      <c r="H161" s="336"/>
      <c r="I161" s="336"/>
      <c r="J161" s="336"/>
      <c r="K161" s="336"/>
      <c r="L161" s="336"/>
      <c r="M161" s="386">
        <f t="shared" si="19"/>
        <v>0</v>
      </c>
      <c r="N161" s="336" t="str">
        <f>+IF(M161=0,"",IF(M161&gt;=PARAMETROS!$O$11,"CUMPLE","NO CUMPLE"))</f>
        <v/>
      </c>
      <c r="O161" s="336" t="str">
        <f t="shared" si="20"/>
        <v/>
      </c>
      <c r="P161" s="1013"/>
      <c r="Q161" s="413"/>
      <c r="R161" s="413"/>
      <c r="S161" s="413"/>
      <c r="T161" s="413"/>
      <c r="U161" s="413"/>
      <c r="V161" s="658"/>
      <c r="W161" s="331" t="str">
        <f>+IF(D161="","",SUMIF('EXP GEN.'!$D$3:$D$230,D161,'EXP GEN.'!$AD$3:$AD$230))</f>
        <v/>
      </c>
      <c r="X161" s="331" t="str">
        <f>+IF(D161="","",SUMIF('EXP ESPEC.'!$D$3:$D$230,D161,'EXP ESPEC.'!$AF$3:$AF$230))</f>
        <v/>
      </c>
      <c r="Y161" s="331">
        <f t="shared" si="21"/>
        <v>0</v>
      </c>
      <c r="Z161" s="330" t="str">
        <f>+IF(Y161=0,"",IF(Y161&gt;=PARAMETROS!$O$13,"CUMPLE","NO CUMPLE"))</f>
        <v/>
      </c>
      <c r="AA161" s="330" t="str">
        <f t="shared" si="18"/>
        <v>NO CUMPLE</v>
      </c>
      <c r="AB161" s="1013"/>
    </row>
    <row r="162" spans="1:28" ht="15.75" hidden="1" customHeight="1">
      <c r="A162" s="1032" t="s">
        <v>91</v>
      </c>
      <c r="B162" s="1035"/>
      <c r="C162" s="650"/>
      <c r="D162" s="346"/>
      <c r="E162" s="347"/>
      <c r="F162" s="347"/>
      <c r="G162" s="330"/>
      <c r="H162" s="330"/>
      <c r="I162" s="330"/>
      <c r="J162" s="330"/>
      <c r="K162" s="330"/>
      <c r="L162" s="330"/>
      <c r="M162" s="385">
        <f t="shared" si="19"/>
        <v>0</v>
      </c>
      <c r="N162" s="330" t="str">
        <f>+IF(M162=0,"",IF(M162&gt;=PARAMETROS!$O$11,"CUMPLE","NO CUMPLE"))</f>
        <v/>
      </c>
      <c r="O162" s="330" t="str">
        <f t="shared" si="20"/>
        <v/>
      </c>
      <c r="P162" s="1011"/>
      <c r="Q162" s="412"/>
      <c r="R162" s="412"/>
      <c r="S162" s="412"/>
      <c r="T162" s="412"/>
      <c r="U162" s="412"/>
      <c r="V162" s="656"/>
      <c r="W162" s="331" t="str">
        <f>+IF(D162="","",SUMIF('EXP GEN.'!$D$3:$D$230,D162,'EXP GEN.'!$AD$3:$AD$230))</f>
        <v/>
      </c>
      <c r="X162" s="331" t="str">
        <f>+IF(D162="","",SUMIF('EXP ESPEC.'!$D$3:$D$230,D162,'EXP ESPEC.'!$AF$3:$AF$230))</f>
        <v/>
      </c>
      <c r="Y162" s="331">
        <f t="shared" si="21"/>
        <v>0</v>
      </c>
      <c r="Z162" s="330" t="str">
        <f>+IF(Y162=0,"",IF(Y162&gt;=PARAMETROS!$O$13,"CUMPLE","NO CUMPLE"))</f>
        <v/>
      </c>
      <c r="AA162" s="330" t="str">
        <f t="shared" si="18"/>
        <v>NO CUMPLE</v>
      </c>
      <c r="AB162" s="1011"/>
    </row>
    <row r="163" spans="1:28" ht="15.75" hidden="1" customHeight="1">
      <c r="A163" s="1033"/>
      <c r="B163" s="1028"/>
      <c r="C163" s="661"/>
      <c r="D163" s="352"/>
      <c r="E163" s="353"/>
      <c r="F163" s="353"/>
      <c r="G163" s="648"/>
      <c r="H163" s="648"/>
      <c r="I163" s="648"/>
      <c r="J163" s="648"/>
      <c r="K163" s="648"/>
      <c r="L163" s="648"/>
      <c r="M163" s="387">
        <f t="shared" si="19"/>
        <v>0</v>
      </c>
      <c r="N163" s="648" t="str">
        <f>+IF(M163=0,"",IF(M163&gt;=PARAMETROS!$O$11,"CUMPLE","NO CUMPLE"))</f>
        <v/>
      </c>
      <c r="O163" s="648" t="str">
        <f t="shared" si="20"/>
        <v/>
      </c>
      <c r="P163" s="1014"/>
      <c r="Q163" s="414"/>
      <c r="R163" s="414"/>
      <c r="S163" s="414"/>
      <c r="T163" s="414"/>
      <c r="U163" s="414"/>
      <c r="V163" s="657"/>
      <c r="W163" s="331" t="str">
        <f>+IF(D163="","",SUMIF('EXP GEN.'!$D$3:$D$230,D163,'EXP GEN.'!$AD$3:$AD$230))</f>
        <v/>
      </c>
      <c r="X163" s="331" t="str">
        <f>+IF(D163="","",SUMIF('EXP ESPEC.'!$D$3:$D$230,D163,'EXP ESPEC.'!$AF$3:$AF$230))</f>
        <v/>
      </c>
      <c r="Y163" s="331">
        <f t="shared" si="21"/>
        <v>0</v>
      </c>
      <c r="Z163" s="330" t="str">
        <f>+IF(Y163=0,"",IF(Y163&gt;=PARAMETROS!$O$13,"CUMPLE","NO CUMPLE"))</f>
        <v/>
      </c>
      <c r="AA163" s="330" t="str">
        <f t="shared" si="18"/>
        <v>NO CUMPLE</v>
      </c>
      <c r="AB163" s="1014"/>
    </row>
    <row r="164" spans="1:28" ht="16.5" hidden="1" thickBot="1">
      <c r="A164" s="1034"/>
      <c r="B164" s="1036"/>
      <c r="C164" s="664"/>
      <c r="D164" s="350"/>
      <c r="E164" s="351"/>
      <c r="F164" s="351"/>
      <c r="G164" s="336"/>
      <c r="H164" s="336"/>
      <c r="I164" s="336"/>
      <c r="J164" s="336"/>
      <c r="K164" s="336"/>
      <c r="L164" s="336"/>
      <c r="M164" s="386">
        <f t="shared" si="19"/>
        <v>0</v>
      </c>
      <c r="N164" s="336" t="str">
        <f>+IF(M164=0,"",IF(M164&gt;=PARAMETROS!$O$11,"CUMPLE","NO CUMPLE"))</f>
        <v/>
      </c>
      <c r="O164" s="336" t="str">
        <f t="shared" si="20"/>
        <v/>
      </c>
      <c r="P164" s="1013"/>
      <c r="Q164" s="413"/>
      <c r="R164" s="413"/>
      <c r="S164" s="413"/>
      <c r="T164" s="413"/>
      <c r="U164" s="413"/>
      <c r="V164" s="658"/>
      <c r="W164" s="331" t="str">
        <f>+IF(D164="","",SUMIF('EXP GEN.'!$D$3:$D$230,D164,'EXP GEN.'!$AD$3:$AD$230))</f>
        <v/>
      </c>
      <c r="X164" s="331" t="str">
        <f>+IF(D164="","",SUMIF('EXP ESPEC.'!$D$3:$D$230,D164,'EXP ESPEC.'!$AF$3:$AF$230))</f>
        <v/>
      </c>
      <c r="Y164" s="331">
        <f t="shared" si="21"/>
        <v>0</v>
      </c>
      <c r="Z164" s="330" t="str">
        <f>+IF(Y164=0,"",IF(Y164&gt;=PARAMETROS!$O$13,"CUMPLE","NO CUMPLE"))</f>
        <v/>
      </c>
      <c r="AA164" s="330" t="str">
        <f t="shared" si="18"/>
        <v>NO CUMPLE</v>
      </c>
      <c r="AB164" s="1013"/>
    </row>
    <row r="165" spans="1:28" ht="15.75" hidden="1" customHeight="1">
      <c r="A165" s="1032" t="s">
        <v>92</v>
      </c>
      <c r="B165" s="1035"/>
      <c r="C165" s="650"/>
      <c r="D165" s="346"/>
      <c r="E165" s="347"/>
      <c r="F165" s="347"/>
      <c r="G165" s="330"/>
      <c r="H165" s="330"/>
      <c r="I165" s="330"/>
      <c r="J165" s="330"/>
      <c r="K165" s="330"/>
      <c r="L165" s="330"/>
      <c r="M165" s="385">
        <f t="shared" si="19"/>
        <v>0</v>
      </c>
      <c r="N165" s="330" t="str">
        <f>+IF(M165=0,"",IF(M165&gt;=PARAMETROS!$O$11,"CUMPLE","NO CUMPLE"))</f>
        <v/>
      </c>
      <c r="O165" s="330" t="str">
        <f t="shared" si="20"/>
        <v/>
      </c>
      <c r="P165" s="1011"/>
      <c r="Q165" s="412"/>
      <c r="R165" s="412"/>
      <c r="S165" s="412"/>
      <c r="T165" s="412"/>
      <c r="U165" s="412"/>
      <c r="V165" s="656"/>
      <c r="W165" s="331" t="str">
        <f>+IF(D165="","",SUMIF('EXP GEN.'!$D$3:$D$230,D165,'EXP GEN.'!$AD$3:$AD$230))</f>
        <v/>
      </c>
      <c r="X165" s="331" t="str">
        <f>+IF(D165="","",SUMIF('EXP ESPEC.'!$D$3:$D$230,D165,'EXP ESPEC.'!$AF$3:$AF$230))</f>
        <v/>
      </c>
      <c r="Y165" s="331">
        <f t="shared" si="21"/>
        <v>0</v>
      </c>
      <c r="Z165" s="330" t="str">
        <f>+IF(Y165=0,"",IF(Y165&gt;=PARAMETROS!$O$13,"CUMPLE","NO CUMPLE"))</f>
        <v/>
      </c>
      <c r="AA165" s="330" t="str">
        <f t="shared" si="18"/>
        <v>NO CUMPLE</v>
      </c>
      <c r="AB165" s="1011"/>
    </row>
    <row r="166" spans="1:28" ht="15.75" hidden="1" customHeight="1">
      <c r="A166" s="1033"/>
      <c r="B166" s="1028"/>
      <c r="C166" s="661"/>
      <c r="D166" s="352"/>
      <c r="E166" s="353"/>
      <c r="F166" s="353"/>
      <c r="G166" s="648"/>
      <c r="H166" s="648"/>
      <c r="I166" s="648"/>
      <c r="J166" s="648"/>
      <c r="K166" s="648"/>
      <c r="L166" s="648"/>
      <c r="M166" s="387">
        <f t="shared" si="19"/>
        <v>0</v>
      </c>
      <c r="N166" s="648" t="str">
        <f>+IF(M166=0,"",IF(M166&gt;=PARAMETROS!$O$11,"CUMPLE","NO CUMPLE"))</f>
        <v/>
      </c>
      <c r="O166" s="648" t="str">
        <f t="shared" si="20"/>
        <v/>
      </c>
      <c r="P166" s="1014"/>
      <c r="Q166" s="414"/>
      <c r="R166" s="414"/>
      <c r="S166" s="414"/>
      <c r="T166" s="414"/>
      <c r="U166" s="414"/>
      <c r="V166" s="657"/>
      <c r="W166" s="331" t="str">
        <f>+IF(D166="","",SUMIF('EXP GEN.'!$D$3:$D$230,D166,'EXP GEN.'!$AD$3:$AD$230))</f>
        <v/>
      </c>
      <c r="X166" s="331" t="str">
        <f>+IF(D166="","",SUMIF('EXP ESPEC.'!$D$3:$D$230,D166,'EXP ESPEC.'!$AF$3:$AF$230))</f>
        <v/>
      </c>
      <c r="Y166" s="331">
        <f t="shared" si="21"/>
        <v>0</v>
      </c>
      <c r="Z166" s="330" t="str">
        <f>+IF(Y166=0,"",IF(Y166&gt;=PARAMETROS!$O$13,"CUMPLE","NO CUMPLE"))</f>
        <v/>
      </c>
      <c r="AA166" s="330" t="str">
        <f t="shared" si="18"/>
        <v>NO CUMPLE</v>
      </c>
      <c r="AB166" s="1014"/>
    </row>
    <row r="167" spans="1:28" ht="16.5" hidden="1" thickBot="1">
      <c r="A167" s="1034"/>
      <c r="B167" s="1036"/>
      <c r="C167" s="664"/>
      <c r="D167" s="350"/>
      <c r="E167" s="351"/>
      <c r="F167" s="351"/>
      <c r="G167" s="336"/>
      <c r="H167" s="336"/>
      <c r="I167" s="336"/>
      <c r="J167" s="336"/>
      <c r="K167" s="336"/>
      <c r="L167" s="336"/>
      <c r="M167" s="386">
        <f t="shared" si="19"/>
        <v>0</v>
      </c>
      <c r="N167" s="336" t="str">
        <f>+IF(M167=0,"",IF(M167&gt;=PARAMETROS!$O$11,"CUMPLE","NO CUMPLE"))</f>
        <v/>
      </c>
      <c r="O167" s="336" t="str">
        <f t="shared" si="20"/>
        <v/>
      </c>
      <c r="P167" s="1013"/>
      <c r="Q167" s="413"/>
      <c r="R167" s="413"/>
      <c r="S167" s="413"/>
      <c r="T167" s="413"/>
      <c r="U167" s="413"/>
      <c r="V167" s="658"/>
      <c r="W167" s="331" t="str">
        <f>+IF(D167="","",SUMIF('EXP GEN.'!$D$3:$D$230,D167,'EXP GEN.'!$AD$3:$AD$230))</f>
        <v/>
      </c>
      <c r="X167" s="331" t="str">
        <f>+IF(D167="","",SUMIF('EXP ESPEC.'!$D$3:$D$230,D167,'EXP ESPEC.'!$AF$3:$AF$230))</f>
        <v/>
      </c>
      <c r="Y167" s="331">
        <f t="shared" si="21"/>
        <v>0</v>
      </c>
      <c r="Z167" s="330" t="str">
        <f>+IF(Y167=0,"",IF(Y167&gt;=PARAMETROS!$O$13,"CUMPLE","NO CUMPLE"))</f>
        <v/>
      </c>
      <c r="AA167" s="330" t="str">
        <f t="shared" si="18"/>
        <v>NO CUMPLE</v>
      </c>
      <c r="AB167" s="1013"/>
    </row>
    <row r="168" spans="1:28" hidden="1">
      <c r="W168" s="331" t="str">
        <f>+IF(D168="","",SUMIF('EXP GEN.'!$D$3:$D$230,D168,'EXP GEN.'!$AD$3:$AD$230))</f>
        <v/>
      </c>
      <c r="X168" s="331" t="str">
        <f>+IF(D168="","",SUMIF('EXP ESPEC.'!$D$3:$D$230,D168,'EXP ESPEC.'!$AF$3:$AF$230))</f>
        <v/>
      </c>
      <c r="Y168" s="331">
        <f t="shared" si="21"/>
        <v>0</v>
      </c>
      <c r="Z168" s="330" t="str">
        <f>+IF(Y168=0,"",IF(Y168&gt;=PARAMETROS!$O$13,"CUMPLE","NO CUMPLE"))</f>
        <v/>
      </c>
      <c r="AA168" s="330" t="str">
        <f t="shared" si="18"/>
        <v>NO CUMPLE</v>
      </c>
    </row>
    <row r="169" spans="1:28" hidden="1">
      <c r="W169" s="331" t="str">
        <f>+IF(D169="","",SUMIF('EXP GEN.'!$D$3:$D$230,D169,'EXP GEN.'!$AD$3:$AD$230))</f>
        <v/>
      </c>
      <c r="X169" s="331" t="str">
        <f>+IF(D169="","",SUMIF('EXP ESPEC.'!$D$3:$D$230,D169,'EXP ESPEC.'!$AF$3:$AF$230))</f>
        <v/>
      </c>
      <c r="Y169" s="331">
        <f t="shared" si="21"/>
        <v>0</v>
      </c>
      <c r="Z169" s="330" t="str">
        <f>+IF(Y169=0,"",IF(Y169&gt;=PARAMETROS!$O$13,"CUMPLE","NO CUMPLE"))</f>
        <v/>
      </c>
      <c r="AA169" s="330" t="str">
        <f t="shared" si="18"/>
        <v>NO CUMPLE</v>
      </c>
    </row>
    <row r="170" spans="1:28" hidden="1">
      <c r="W170" s="331" t="str">
        <f>+IF(D170="","",SUMIF('EXP GEN.'!$D$3:$D$230,D170,'EXP GEN.'!$AD$3:$AD$230))</f>
        <v/>
      </c>
      <c r="X170" s="331" t="str">
        <f>+IF(D170="","",SUMIF('EXP ESPEC.'!$D$3:$D$230,D170,'EXP ESPEC.'!$AF$3:$AF$230))</f>
        <v/>
      </c>
      <c r="Y170" s="331">
        <f t="shared" si="21"/>
        <v>0</v>
      </c>
      <c r="Z170" s="330" t="str">
        <f>+IF(Y170=0,"",IF(Y170&gt;=PARAMETROS!$O$13,"CUMPLE","NO CUMPLE"))</f>
        <v/>
      </c>
      <c r="AA170" s="330" t="str">
        <f t="shared" si="18"/>
        <v>NO CUMPLE</v>
      </c>
    </row>
    <row r="171" spans="1:28" hidden="1">
      <c r="W171" s="331" t="str">
        <f>+IF(D171="","",SUMIF('EXP GEN.'!$D$3:$D$230,D171,'EXP GEN.'!$AD$3:$AD$230))</f>
        <v/>
      </c>
      <c r="X171" s="331" t="str">
        <f>+IF(D171="","",SUMIF('EXP ESPEC.'!$D$3:$D$230,D171,'EXP ESPEC.'!$AF$3:$AF$230))</f>
        <v/>
      </c>
      <c r="Y171" s="331">
        <f t="shared" si="21"/>
        <v>0</v>
      </c>
      <c r="Z171" s="330" t="str">
        <f>+IF(Y171=0,"",IF(Y171&gt;=PARAMETROS!$O$13,"CUMPLE","NO CUMPLE"))</f>
        <v/>
      </c>
      <c r="AA171" s="330" t="str">
        <f t="shared" si="18"/>
        <v>NO CUMPLE</v>
      </c>
    </row>
    <row r="172" spans="1:28" hidden="1">
      <c r="W172" s="331" t="str">
        <f>+IF(D172="","",SUMIF('EXP GEN.'!$D$3:$D$230,D172,'EXP GEN.'!$AD$3:$AD$230))</f>
        <v/>
      </c>
      <c r="X172" s="331" t="str">
        <f>+IF(D172="","",SUMIF('EXP ESPEC.'!$D$3:$D$230,D172,'EXP ESPEC.'!$AF$3:$AF$230))</f>
        <v/>
      </c>
      <c r="Y172" s="331">
        <f t="shared" si="21"/>
        <v>0</v>
      </c>
      <c r="Z172" s="330" t="str">
        <f>+IF(Y172=0,"",IF(Y172&gt;=PARAMETROS!$O$13,"CUMPLE","NO CUMPLE"))</f>
        <v/>
      </c>
      <c r="AA172" s="357"/>
    </row>
    <row r="173" spans="1:28" hidden="1">
      <c r="W173" s="331" t="str">
        <f>+IF(D173="","",SUMIF('EXP GEN.'!$D$3:$D$230,D173,'EXP GEN.'!$AD$3:$AD$230))</f>
        <v/>
      </c>
      <c r="X173" s="331" t="str">
        <f>+IF(D173="","",SUMIF('EXP ESPEC.'!$D$3:$D$230,D173,'EXP ESPEC.'!$AF$3:$AF$230))</f>
        <v/>
      </c>
      <c r="Y173" s="331">
        <f t="shared" si="21"/>
        <v>0</v>
      </c>
      <c r="Z173" s="330" t="str">
        <f>+IF(Y173=0,"",IF(Y173&gt;=PARAMETROS!$O$13,"CUMPLE","NO CUMPLE"))</f>
        <v/>
      </c>
      <c r="AA173" s="357"/>
    </row>
    <row r="174" spans="1:28" hidden="1">
      <c r="W174" s="331" t="str">
        <f>+IF(D174="","",SUMIF('EXP GEN.'!$D$3:$D$230,D174,'EXP GEN.'!$AD$3:$AD$230))</f>
        <v/>
      </c>
      <c r="X174" s="331" t="str">
        <f>+IF(D174="","",SUMIF('EXP ESPEC.'!$D$3:$D$230,D174,'EXP ESPEC.'!$AF$3:$AF$230))</f>
        <v/>
      </c>
      <c r="Y174" s="331">
        <f t="shared" si="21"/>
        <v>0</v>
      </c>
      <c r="Z174" s="330" t="str">
        <f>+IF(Y174=0,"",IF(Y174&gt;=PARAMETROS!$O$13,"CUMPLE","NO CUMPLE"))</f>
        <v/>
      </c>
      <c r="AA174" s="357"/>
    </row>
    <row r="175" spans="1:28" hidden="1">
      <c r="W175" s="331" t="str">
        <f>+IF(D175="","",SUMIF('EXP GEN.'!$D$3:$D$230,D175,'EXP GEN.'!$AD$3:$AD$230))</f>
        <v/>
      </c>
      <c r="X175" s="331" t="str">
        <f>+IF(D175="","",SUMIF('EXP ESPEC.'!$D$3:$D$230,D175,'EXP ESPEC.'!$AF$3:$AF$230))</f>
        <v/>
      </c>
      <c r="Y175" s="331">
        <f t="shared" si="21"/>
        <v>0</v>
      </c>
      <c r="Z175" s="330" t="str">
        <f>+IF(Y175=0,"",IF(Y175&gt;=PARAMETROS!$O$13,"CUMPLE","NO CUMPLE"))</f>
        <v/>
      </c>
      <c r="AA175" s="357"/>
    </row>
    <row r="176" spans="1:28" hidden="1">
      <c r="W176" s="331" t="str">
        <f>+IF(D176="","",SUMIF('EXP GEN.'!$D$3:$D$230,D176,'EXP GEN.'!$AD$3:$AD$230))</f>
        <v/>
      </c>
      <c r="X176" s="331" t="str">
        <f>+IF(D176="","",SUMIF('EXP ESPEC.'!$D$3:$D$230,D176,'EXP ESPEC.'!$AF$3:$AF$230))</f>
        <v/>
      </c>
      <c r="Y176" s="331">
        <f t="shared" si="21"/>
        <v>0</v>
      </c>
      <c r="Z176" s="330" t="str">
        <f>+IF(Y176=0,"",IF(Y176&gt;=PARAMETROS!$O$13,"CUMPLE","NO CUMPLE"))</f>
        <v/>
      </c>
      <c r="AA176" s="357"/>
    </row>
    <row r="177" spans="27:27">
      <c r="AA177" s="357"/>
    </row>
  </sheetData>
  <mergeCells count="351">
    <mergeCell ref="A1:A2"/>
    <mergeCell ref="B1:B2"/>
    <mergeCell ref="C1:C2"/>
    <mergeCell ref="P81:P83"/>
    <mergeCell ref="A81:A83"/>
    <mergeCell ref="B81:B83"/>
    <mergeCell ref="AB81:AB83"/>
    <mergeCell ref="H76:H77"/>
    <mergeCell ref="I76:I77"/>
    <mergeCell ref="J76:J77"/>
    <mergeCell ref="P76:P77"/>
    <mergeCell ref="AB76:AB77"/>
    <mergeCell ref="AB6:AB7"/>
    <mergeCell ref="P6:P7"/>
    <mergeCell ref="H6:H7"/>
    <mergeCell ref="I6:I7"/>
    <mergeCell ref="J6:J7"/>
    <mergeCell ref="D1:D2"/>
    <mergeCell ref="E1:E2"/>
    <mergeCell ref="G1:G2"/>
    <mergeCell ref="H1:H2"/>
    <mergeCell ref="I1:I2"/>
    <mergeCell ref="J1:J2"/>
    <mergeCell ref="F1:F2"/>
    <mergeCell ref="AC1:AC2"/>
    <mergeCell ref="A15:A16"/>
    <mergeCell ref="B15:B16"/>
    <mergeCell ref="P15:P16"/>
    <mergeCell ref="A17:A18"/>
    <mergeCell ref="B17:B18"/>
    <mergeCell ref="P17:P18"/>
    <mergeCell ref="A78:A80"/>
    <mergeCell ref="B78:B80"/>
    <mergeCell ref="P78:P80"/>
    <mergeCell ref="AB78:AB80"/>
    <mergeCell ref="K1:P1"/>
    <mergeCell ref="W1:AB1"/>
    <mergeCell ref="P4:P5"/>
    <mergeCell ref="A4:A5"/>
    <mergeCell ref="B4:B5"/>
    <mergeCell ref="AB4:AB5"/>
    <mergeCell ref="A6:A7"/>
    <mergeCell ref="B6:B7"/>
    <mergeCell ref="H4:H5"/>
    <mergeCell ref="I4:I5"/>
    <mergeCell ref="J4:J5"/>
    <mergeCell ref="A76:A77"/>
    <mergeCell ref="B76:B77"/>
    <mergeCell ref="A9:A11"/>
    <mergeCell ref="B9:B11"/>
    <mergeCell ref="P9:P11"/>
    <mergeCell ref="AB9:AB11"/>
    <mergeCell ref="H9:H11"/>
    <mergeCell ref="I9:I11"/>
    <mergeCell ref="J9:J11"/>
    <mergeCell ref="H12:H14"/>
    <mergeCell ref="I12:I14"/>
    <mergeCell ref="J12:J14"/>
    <mergeCell ref="H32:H33"/>
    <mergeCell ref="I32:I33"/>
    <mergeCell ref="J32:J33"/>
    <mergeCell ref="P22:P24"/>
    <mergeCell ref="AB22:AB24"/>
    <mergeCell ref="A12:A14"/>
    <mergeCell ref="B12:B14"/>
    <mergeCell ref="AB12:AB14"/>
    <mergeCell ref="P12:P14"/>
    <mergeCell ref="H15:H16"/>
    <mergeCell ref="I15:I16"/>
    <mergeCell ref="J15:J16"/>
    <mergeCell ref="H17:H18"/>
    <mergeCell ref="I17:I18"/>
    <mergeCell ref="J17:J18"/>
    <mergeCell ref="H22:H24"/>
    <mergeCell ref="I22:I24"/>
    <mergeCell ref="A25:A27"/>
    <mergeCell ref="B25:B27"/>
    <mergeCell ref="P25:P27"/>
    <mergeCell ref="AB25:AB27"/>
    <mergeCell ref="A28:A30"/>
    <mergeCell ref="B28:B30"/>
    <mergeCell ref="P28:P30"/>
    <mergeCell ref="AB28:AB30"/>
    <mergeCell ref="H28:H30"/>
    <mergeCell ref="I28:I30"/>
    <mergeCell ref="J28:J30"/>
    <mergeCell ref="A36:A37"/>
    <mergeCell ref="B36:B37"/>
    <mergeCell ref="AB36:AB37"/>
    <mergeCell ref="P34:P35"/>
    <mergeCell ref="P36:P37"/>
    <mergeCell ref="A38:A39"/>
    <mergeCell ref="B38:B39"/>
    <mergeCell ref="AB38:AB39"/>
    <mergeCell ref="H36:H37"/>
    <mergeCell ref="I36:I37"/>
    <mergeCell ref="J36:J37"/>
    <mergeCell ref="P38:P39"/>
    <mergeCell ref="H38:H39"/>
    <mergeCell ref="I38:I39"/>
    <mergeCell ref="J38:J39"/>
    <mergeCell ref="H34:H35"/>
    <mergeCell ref="I34:I35"/>
    <mergeCell ref="J34:J35"/>
    <mergeCell ref="H45:H47"/>
    <mergeCell ref="I45:I47"/>
    <mergeCell ref="J45:J47"/>
    <mergeCell ref="AB40:AB42"/>
    <mergeCell ref="A40:A42"/>
    <mergeCell ref="B40:B42"/>
    <mergeCell ref="H40:H42"/>
    <mergeCell ref="I40:I42"/>
    <mergeCell ref="J40:J42"/>
    <mergeCell ref="A49:A50"/>
    <mergeCell ref="B49:B50"/>
    <mergeCell ref="AB49:AB50"/>
    <mergeCell ref="P49:P50"/>
    <mergeCell ref="A52:A53"/>
    <mergeCell ref="B52:B53"/>
    <mergeCell ref="AB52:AB53"/>
    <mergeCell ref="H49:H50"/>
    <mergeCell ref="I49:I50"/>
    <mergeCell ref="J49:J50"/>
    <mergeCell ref="A56:A57"/>
    <mergeCell ref="B56:B57"/>
    <mergeCell ref="H56:H57"/>
    <mergeCell ref="I56:I57"/>
    <mergeCell ref="J56:J57"/>
    <mergeCell ref="P56:P57"/>
    <mergeCell ref="AB56:AB57"/>
    <mergeCell ref="H54:H55"/>
    <mergeCell ref="I54:I55"/>
    <mergeCell ref="J54:J55"/>
    <mergeCell ref="A54:A55"/>
    <mergeCell ref="B54:B55"/>
    <mergeCell ref="H60:H61"/>
    <mergeCell ref="I60:I61"/>
    <mergeCell ref="J60:J61"/>
    <mergeCell ref="H62:H63"/>
    <mergeCell ref="I62:I63"/>
    <mergeCell ref="J62:J63"/>
    <mergeCell ref="AB54:AB55"/>
    <mergeCell ref="P52:P53"/>
    <mergeCell ref="P54:P55"/>
    <mergeCell ref="H52:H53"/>
    <mergeCell ref="I52:I53"/>
    <mergeCell ref="J52:J53"/>
    <mergeCell ref="A68:A69"/>
    <mergeCell ref="B68:B69"/>
    <mergeCell ref="AB68:AB69"/>
    <mergeCell ref="P64:P65"/>
    <mergeCell ref="P68:P69"/>
    <mergeCell ref="A70:A71"/>
    <mergeCell ref="B70:B71"/>
    <mergeCell ref="AB70:AB71"/>
    <mergeCell ref="A72:A74"/>
    <mergeCell ref="B72:B74"/>
    <mergeCell ref="AB72:AB74"/>
    <mergeCell ref="P70:P71"/>
    <mergeCell ref="P72:P74"/>
    <mergeCell ref="P66:P67"/>
    <mergeCell ref="AB66:AB67"/>
    <mergeCell ref="H68:H69"/>
    <mergeCell ref="I68:I69"/>
    <mergeCell ref="J68:J69"/>
    <mergeCell ref="H70:H71"/>
    <mergeCell ref="I70:I71"/>
    <mergeCell ref="J70:J71"/>
    <mergeCell ref="H72:H74"/>
    <mergeCell ref="I72:I74"/>
    <mergeCell ref="J72:J74"/>
    <mergeCell ref="A84:A86"/>
    <mergeCell ref="B84:B86"/>
    <mergeCell ref="P84:P86"/>
    <mergeCell ref="AB84:AB86"/>
    <mergeCell ref="A87:A89"/>
    <mergeCell ref="B87:B89"/>
    <mergeCell ref="P87:P89"/>
    <mergeCell ref="AB87:AB89"/>
    <mergeCell ref="A90:A92"/>
    <mergeCell ref="B90:B92"/>
    <mergeCell ref="P90:P92"/>
    <mergeCell ref="AB90:AB92"/>
    <mergeCell ref="A93:A95"/>
    <mergeCell ref="B93:B95"/>
    <mergeCell ref="P93:P95"/>
    <mergeCell ref="AB93:AB95"/>
    <mergeCell ref="A96:A98"/>
    <mergeCell ref="B96:B98"/>
    <mergeCell ref="P96:P98"/>
    <mergeCell ref="AB96:AB98"/>
    <mergeCell ref="A99:A101"/>
    <mergeCell ref="B99:B101"/>
    <mergeCell ref="P99:P101"/>
    <mergeCell ref="AB99:AB101"/>
    <mergeCell ref="A102:A104"/>
    <mergeCell ref="B102:B104"/>
    <mergeCell ref="P102:P104"/>
    <mergeCell ref="AB102:AB104"/>
    <mergeCell ref="A105:A107"/>
    <mergeCell ref="B105:B107"/>
    <mergeCell ref="P105:P107"/>
    <mergeCell ref="AB105:AB107"/>
    <mergeCell ref="A108:A110"/>
    <mergeCell ref="B108:B110"/>
    <mergeCell ref="P108:P110"/>
    <mergeCell ref="AB108:AB110"/>
    <mergeCell ref="A111:A113"/>
    <mergeCell ref="B111:B113"/>
    <mergeCell ref="P111:P113"/>
    <mergeCell ref="AB111:AB113"/>
    <mergeCell ref="A114:A116"/>
    <mergeCell ref="B114:B116"/>
    <mergeCell ref="P114:P116"/>
    <mergeCell ref="AB114:AB116"/>
    <mergeCell ref="A117:A119"/>
    <mergeCell ref="B117:B119"/>
    <mergeCell ref="P117:P119"/>
    <mergeCell ref="AB117:AB119"/>
    <mergeCell ref="A120:A122"/>
    <mergeCell ref="B120:B122"/>
    <mergeCell ref="P120:P122"/>
    <mergeCell ref="AB120:AB122"/>
    <mergeCell ref="A123:A125"/>
    <mergeCell ref="B123:B125"/>
    <mergeCell ref="P123:P125"/>
    <mergeCell ref="AB123:AB125"/>
    <mergeCell ref="A126:A128"/>
    <mergeCell ref="B126:B128"/>
    <mergeCell ref="P126:P128"/>
    <mergeCell ref="AB126:AB128"/>
    <mergeCell ref="A129:A131"/>
    <mergeCell ref="B129:B131"/>
    <mergeCell ref="P129:P131"/>
    <mergeCell ref="AB129:AB131"/>
    <mergeCell ref="A132:A134"/>
    <mergeCell ref="B132:B134"/>
    <mergeCell ref="P132:P134"/>
    <mergeCell ref="AB132:AB134"/>
    <mergeCell ref="A135:A137"/>
    <mergeCell ref="B135:B137"/>
    <mergeCell ref="P135:P137"/>
    <mergeCell ref="AB135:AB137"/>
    <mergeCell ref="A150:A152"/>
    <mergeCell ref="B150:B152"/>
    <mergeCell ref="P150:P152"/>
    <mergeCell ref="AB150:AB152"/>
    <mergeCell ref="A153:A155"/>
    <mergeCell ref="B153:B155"/>
    <mergeCell ref="P153:P155"/>
    <mergeCell ref="AB153:AB155"/>
    <mergeCell ref="A138:A140"/>
    <mergeCell ref="B138:B140"/>
    <mergeCell ref="P138:P140"/>
    <mergeCell ref="AB138:AB140"/>
    <mergeCell ref="A141:A143"/>
    <mergeCell ref="B141:B143"/>
    <mergeCell ref="P141:P143"/>
    <mergeCell ref="AB141:AB143"/>
    <mergeCell ref="A144:A146"/>
    <mergeCell ref="B144:B146"/>
    <mergeCell ref="P144:P146"/>
    <mergeCell ref="AB144:AB146"/>
    <mergeCell ref="R1:V1"/>
    <mergeCell ref="A165:A167"/>
    <mergeCell ref="B165:B167"/>
    <mergeCell ref="P165:P167"/>
    <mergeCell ref="AB165:AB167"/>
    <mergeCell ref="A156:A158"/>
    <mergeCell ref="B156:B158"/>
    <mergeCell ref="P156:P158"/>
    <mergeCell ref="AB156:AB158"/>
    <mergeCell ref="A159:A161"/>
    <mergeCell ref="B159:B161"/>
    <mergeCell ref="P159:P161"/>
    <mergeCell ref="AB159:AB161"/>
    <mergeCell ref="A162:A164"/>
    <mergeCell ref="B162:B164"/>
    <mergeCell ref="P162:P164"/>
    <mergeCell ref="AB162:AB164"/>
    <mergeCell ref="A147:A149"/>
    <mergeCell ref="B147:B149"/>
    <mergeCell ref="P147:P149"/>
    <mergeCell ref="AB147:AB149"/>
    <mergeCell ref="A45:A47"/>
    <mergeCell ref="B45:B47"/>
    <mergeCell ref="P45:P47"/>
    <mergeCell ref="J22:J24"/>
    <mergeCell ref="H25:H27"/>
    <mergeCell ref="I25:I27"/>
    <mergeCell ref="J25:J27"/>
    <mergeCell ref="A66:A67"/>
    <mergeCell ref="B66:B67"/>
    <mergeCell ref="H64:H65"/>
    <mergeCell ref="I64:I65"/>
    <mergeCell ref="J64:J65"/>
    <mergeCell ref="H66:H67"/>
    <mergeCell ref="I66:I67"/>
    <mergeCell ref="J66:J67"/>
    <mergeCell ref="A60:A61"/>
    <mergeCell ref="B60:B61"/>
    <mergeCell ref="A34:A35"/>
    <mergeCell ref="B34:B35"/>
    <mergeCell ref="A32:A33"/>
    <mergeCell ref="B32:B33"/>
    <mergeCell ref="A22:A24"/>
    <mergeCell ref="B22:B24"/>
    <mergeCell ref="A62:A63"/>
    <mergeCell ref="B62:B63"/>
    <mergeCell ref="A64:A65"/>
    <mergeCell ref="B64:B65"/>
    <mergeCell ref="O66:O67"/>
    <mergeCell ref="U66:U67"/>
    <mergeCell ref="AA66:AA67"/>
    <mergeCell ref="V66:V67"/>
    <mergeCell ref="V4:V5"/>
    <mergeCell ref="V6:V7"/>
    <mergeCell ref="V9:V11"/>
    <mergeCell ref="V12:V14"/>
    <mergeCell ref="V15:V16"/>
    <mergeCell ref="V45:V47"/>
    <mergeCell ref="V52:V53"/>
    <mergeCell ref="V49:V50"/>
    <mergeCell ref="V54:V55"/>
    <mergeCell ref="V56:V57"/>
    <mergeCell ref="V60:V61"/>
    <mergeCell ref="V62:V63"/>
    <mergeCell ref="V64:V65"/>
    <mergeCell ref="P60:P61"/>
    <mergeCell ref="P62:P63"/>
    <mergeCell ref="P40:P42"/>
    <mergeCell ref="P32:P33"/>
    <mergeCell ref="V68:V69"/>
    <mergeCell ref="V70:V71"/>
    <mergeCell ref="V72:V74"/>
    <mergeCell ref="V76:V77"/>
    <mergeCell ref="AB15:AB16"/>
    <mergeCell ref="V22:V24"/>
    <mergeCell ref="V25:V27"/>
    <mergeCell ref="V28:V30"/>
    <mergeCell ref="V32:V33"/>
    <mergeCell ref="V34:V35"/>
    <mergeCell ref="V36:V37"/>
    <mergeCell ref="V38:V39"/>
    <mergeCell ref="V40:V42"/>
    <mergeCell ref="AB60:AB61"/>
    <mergeCell ref="AB62:AB63"/>
    <mergeCell ref="AB64:AB65"/>
    <mergeCell ref="AB45:AB47"/>
    <mergeCell ref="AB34:AB35"/>
    <mergeCell ref="AB32:AB33"/>
  </mergeCells>
  <conditionalFormatting sqref="AB43:AB44 AB54 AB58:AB60 AB62 AB64 AB68 AB70 AB72:AB73 AB17 AB168:AB1048576 P4:P7 P12:P14 AB48:AB52 P49:P50 AB19:AB21 P19:P21 P31 AB31 AB34:AB39 P34:P39 V31 V19:V21 V4:V7 AB3:AB8 V12:V14 AB12:AB14 V34:V39">
    <cfRule type="containsText" dxfId="42" priority="75" operator="containsText" text="NO CUMPLE">
      <formula>NOT(ISERROR(SEARCH("NO CUMPLE",P3)))</formula>
    </cfRule>
  </conditionalFormatting>
  <conditionalFormatting sqref="AB32:AB33">
    <cfRule type="containsText" dxfId="41" priority="74" operator="containsText" text="NO CUMPLE">
      <formula>NOT(ISERROR(SEARCH("NO CUMPLE",AB32)))</formula>
    </cfRule>
  </conditionalFormatting>
  <conditionalFormatting sqref="P43:P44 P48 P54 P58:P60 P62 P64 P68 P70 P72:P73 P51:P52 P3 V51 V58:V59 V48 V43:V44">
    <cfRule type="containsText" dxfId="40" priority="72" operator="containsText" text="NO CUMPLE">
      <formula>NOT(ISERROR(SEARCH("NO CUMPLE",P3)))</formula>
    </cfRule>
  </conditionalFormatting>
  <conditionalFormatting sqref="P32:P33 V32:V33">
    <cfRule type="containsText" dxfId="39" priority="71" operator="containsText" text="NO CUMPLE">
      <formula>NOT(ISERROR(SEARCH("NO CUMPLE",P32)))</formula>
    </cfRule>
  </conditionalFormatting>
  <conditionalFormatting sqref="AB75:AB76 AB78:AB79">
    <cfRule type="containsText" dxfId="38" priority="66" operator="containsText" text="NO CUMPLE">
      <formula>NOT(ISERROR(SEARCH("NO CUMPLE",AB75)))</formula>
    </cfRule>
  </conditionalFormatting>
  <conditionalFormatting sqref="P15:P16 V15:V16">
    <cfRule type="containsText" dxfId="37" priority="61" operator="containsText" text="NO CUMPLE">
      <formula>NOT(ISERROR(SEARCH("NO CUMPLE",P15)))</formula>
    </cfRule>
  </conditionalFormatting>
  <conditionalFormatting sqref="P17:P18 V17:V18">
    <cfRule type="containsText" dxfId="36" priority="56" operator="containsText" text="NO CUMPLE">
      <formula>NOT(ISERROR(SEARCH("NO CUMPLE",P17)))</formula>
    </cfRule>
  </conditionalFormatting>
  <conditionalFormatting sqref="AB18">
    <cfRule type="containsText" dxfId="35" priority="58" operator="containsText" text="NO CUMPLE">
      <formula>NOT(ISERROR(SEARCH("NO CUMPLE",AB18)))</formula>
    </cfRule>
  </conditionalFormatting>
  <conditionalFormatting sqref="P75">
    <cfRule type="containsText" dxfId="34" priority="55" operator="containsText" text="NO CUMPLE">
      <formula>NOT(ISERROR(SEARCH("NO CUMPLE",P75)))</formula>
    </cfRule>
  </conditionalFormatting>
  <conditionalFormatting sqref="P76">
    <cfRule type="containsText" dxfId="33" priority="54" operator="containsText" text="NO CUMPLE">
      <formula>NOT(ISERROR(SEARCH("NO CUMPLE",P76)))</formula>
    </cfRule>
  </conditionalFormatting>
  <conditionalFormatting sqref="P78:P79 R78:V79">
    <cfRule type="containsText" dxfId="32" priority="53" operator="containsText" text="NO CUMPLE">
      <formula>NOT(ISERROR(SEARCH("NO CUMPLE",P78)))</formula>
    </cfRule>
  </conditionalFormatting>
  <conditionalFormatting sqref="P81:P82 P84:P85 P87:P88 P90:P91 P93:P94 P96:P97 P99:P100 P102:P103 P105:P106 P108:P109 P111:P112 P114:P115 P117:P118 P120:P121 P123:P124 P126:P127 P129:P130 P132:P133 P135:P136 P138:P139 P141:P142 P144:P145 P147:P148 P150:P151 P153:P154 P156:P157 P159:P160 P162:P163 P165:P166 R165:V166 R162:V163 R159:V160 R156:V157 R153:V154 R150:V151 R147:V148 R144:V145 R141:V142 R138:V139 R135:V136 R132:V133 R129:V130 R126:V127 R123:V124 R120:V121 R117:V118 R114:V115 R111:V112 R108:V109 R105:V106 R102:V103 R99:V100 R96:V97 R93:V94 R90:V91 R87:V88 R84:V85 R81:V82">
    <cfRule type="containsText" dxfId="31" priority="50" operator="containsText" text="NO CUMPLE">
      <formula>NOT(ISERROR(SEARCH("NO CUMPLE",P81)))</formula>
    </cfRule>
  </conditionalFormatting>
  <conditionalFormatting sqref="AB81:AB82 AB84:AB85 AB87:AB88 AB90:AB91 AB93:AB94 AB96:AB97 AB99:AB100 AB102:AB103 AB105:AB106 AB108:AB109 AB111:AB112 AB114:AB115 AB117:AB118 AB120:AB121 AB123:AB124 AB126:AB127 AB129:AB130 AB132:AB133 AB135:AB136 AB138:AB139 AB141:AB142 AB144:AB145 AB147:AB148 AB150:AB151 AB153:AB154 AB156:AB157 AB159:AB160 AB162:AB163 AB165:AB166">
    <cfRule type="containsText" dxfId="30" priority="51" operator="containsText" text="NO CUMPLE">
      <formula>NOT(ISERROR(SEARCH("NO CUMPLE",AB81)))</formula>
    </cfRule>
  </conditionalFormatting>
  <conditionalFormatting sqref="P9:P11 AB9:AB11 V9:V11">
    <cfRule type="containsText" dxfId="29" priority="47" operator="containsText" text="NO CUMPLE">
      <formula>NOT(ISERROR(SEARCH("NO CUMPLE",P9)))</formula>
    </cfRule>
  </conditionalFormatting>
  <conditionalFormatting sqref="AB45:AB47">
    <cfRule type="containsText" dxfId="28" priority="44" operator="containsText" text="NO CUMPLE">
      <formula>NOT(ISERROR(SEARCH("NO CUMPLE",AB45)))</formula>
    </cfRule>
  </conditionalFormatting>
  <conditionalFormatting sqref="P45:P47 V45:V47">
    <cfRule type="containsText" dxfId="27" priority="43" operator="containsText" text="NO CUMPLE">
      <formula>NOT(ISERROR(SEARCH("NO CUMPLE",P45)))</formula>
    </cfRule>
  </conditionalFormatting>
  <conditionalFormatting sqref="P22:P24 AB22:AB24 V22:V24">
    <cfRule type="containsText" dxfId="26" priority="42" operator="containsText" text="NO CUMPLE">
      <formula>NOT(ISERROR(SEARCH("NO CUMPLE",P22)))</formula>
    </cfRule>
  </conditionalFormatting>
  <conditionalFormatting sqref="P25:P27 AB25:AB27 V25:V27">
    <cfRule type="containsText" dxfId="25" priority="41" operator="containsText" text="NO CUMPLE">
      <formula>NOT(ISERROR(SEARCH("NO CUMPLE",P25)))</formula>
    </cfRule>
  </conditionalFormatting>
  <conditionalFormatting sqref="P28:P30 AB28:AB30 V28:V30">
    <cfRule type="containsText" dxfId="24" priority="40" operator="containsText" text="NO CUMPLE">
      <formula>NOT(ISERROR(SEARCH("NO CUMPLE",P28)))</formula>
    </cfRule>
  </conditionalFormatting>
  <conditionalFormatting sqref="AB40:AB42">
    <cfRule type="containsText" dxfId="23" priority="39" operator="containsText" text="NO CUMPLE">
      <formula>NOT(ISERROR(SEARCH("NO CUMPLE",AB40)))</formula>
    </cfRule>
  </conditionalFormatting>
  <conditionalFormatting sqref="P40:P42 V40:V42">
    <cfRule type="containsText" dxfId="22" priority="38" operator="containsText" text="NO CUMPLE">
      <formula>NOT(ISERROR(SEARCH("NO CUMPLE",P40)))</formula>
    </cfRule>
  </conditionalFormatting>
  <conditionalFormatting sqref="AB56">
    <cfRule type="containsText" dxfId="21" priority="37" operator="containsText" text="NO CUMPLE">
      <formula>NOT(ISERROR(SEARCH("NO CUMPLE",AB56)))</formula>
    </cfRule>
  </conditionalFormatting>
  <conditionalFormatting sqref="P56">
    <cfRule type="containsText" dxfId="20" priority="36" operator="containsText" text="NO CUMPLE">
      <formula>NOT(ISERROR(SEARCH("NO CUMPLE",P56)))</formula>
    </cfRule>
  </conditionalFormatting>
  <conditionalFormatting sqref="AB66">
    <cfRule type="containsText" dxfId="19" priority="35" operator="containsText" text="NO CUMPLE">
      <formula>NOT(ISERROR(SEARCH("NO CUMPLE",AB66)))</formula>
    </cfRule>
  </conditionalFormatting>
  <conditionalFormatting sqref="Q78:Q79">
    <cfRule type="containsText" dxfId="18" priority="26" operator="containsText" text="NO CUMPLE">
      <formula>NOT(ISERROR(SEARCH("NO CUMPLE",Q78)))</formula>
    </cfRule>
  </conditionalFormatting>
  <conditionalFormatting sqref="Q165:Q166 Q162:Q163 Q159:Q160 Q156:Q157 Q153:Q154 Q150:Q151 Q147:Q148 Q144:Q145 Q141:Q142 Q138:Q139 Q135:Q136 Q132:Q133 Q129:Q130 Q126:Q127 Q123:Q124 Q120:Q121 Q117:Q118 Q114:Q115 Q111:Q112 Q108:Q109 Q105:Q106 Q102:Q103 Q99:Q100 Q96:Q97 Q93:Q94 Q90:Q91 Q87:Q88 Q84:Q85 Q81:Q82">
    <cfRule type="containsText" dxfId="17" priority="25" operator="containsText" text="NO CUMPLE">
      <formula>NOT(ISERROR(SEARCH("NO CUMPLE",Q81)))</formula>
    </cfRule>
  </conditionalFormatting>
  <conditionalFormatting sqref="P8">
    <cfRule type="containsText" dxfId="16" priority="16" operator="containsText" text="NO CUMPLE">
      <formula>NOT(ISERROR(SEARCH("NO CUMPLE",P8)))</formula>
    </cfRule>
  </conditionalFormatting>
  <conditionalFormatting sqref="V66">
    <cfRule type="containsText" dxfId="15" priority="15" operator="containsText" text="NO CUMPLE">
      <formula>NOT(ISERROR(SEARCH("NO CUMPLE",V66)))</formula>
    </cfRule>
  </conditionalFormatting>
  <conditionalFormatting sqref="P66">
    <cfRule type="containsText" dxfId="14" priority="14" operator="containsText" text="NO CUMPLE">
      <formula>NOT(ISERROR(SEARCH("NO CUMPLE",P66)))</formula>
    </cfRule>
  </conditionalFormatting>
  <conditionalFormatting sqref="AB15:AB16">
    <cfRule type="containsText" dxfId="13" priority="13" operator="containsText" text="NO CUMPLE">
      <formula>NOT(ISERROR(SEARCH("NO CUMPLE",AB15)))</formula>
    </cfRule>
  </conditionalFormatting>
  <conditionalFormatting sqref="V52">
    <cfRule type="containsText" dxfId="12" priority="12" operator="containsText" text="NO CUMPLE">
      <formula>NOT(ISERROR(SEARCH("NO CUMPLE",V52)))</formula>
    </cfRule>
  </conditionalFormatting>
  <conditionalFormatting sqref="V49">
    <cfRule type="containsText" dxfId="11" priority="11" operator="containsText" text="NO CUMPLE">
      <formula>NOT(ISERROR(SEARCH("NO CUMPLE",V49)))</formula>
    </cfRule>
  </conditionalFormatting>
  <conditionalFormatting sqref="V54">
    <cfRule type="containsText" dxfId="10" priority="10" operator="containsText" text="NO CUMPLE">
      <formula>NOT(ISERROR(SEARCH("NO CUMPLE",V54)))</formula>
    </cfRule>
  </conditionalFormatting>
  <conditionalFormatting sqref="V56">
    <cfRule type="containsText" dxfId="9" priority="9" operator="containsText" text="NO CUMPLE">
      <formula>NOT(ISERROR(SEARCH("NO CUMPLE",V56)))</formula>
    </cfRule>
  </conditionalFormatting>
  <conditionalFormatting sqref="V60">
    <cfRule type="containsText" dxfId="8" priority="8" operator="containsText" text="NO CUMPLE">
      <formula>NOT(ISERROR(SEARCH("NO CUMPLE",V60)))</formula>
    </cfRule>
  </conditionalFormatting>
  <conditionalFormatting sqref="V62">
    <cfRule type="containsText" dxfId="7" priority="7" operator="containsText" text="NO CUMPLE">
      <formula>NOT(ISERROR(SEARCH("NO CUMPLE",V62)))</formula>
    </cfRule>
  </conditionalFormatting>
  <conditionalFormatting sqref="V64">
    <cfRule type="containsText" dxfId="6" priority="6" operator="containsText" text="NO CUMPLE">
      <formula>NOT(ISERROR(SEARCH("NO CUMPLE",V64)))</formula>
    </cfRule>
  </conditionalFormatting>
  <conditionalFormatting sqref="V68">
    <cfRule type="containsText" dxfId="5" priority="5" operator="containsText" text="NO CUMPLE">
      <formula>NOT(ISERROR(SEARCH("NO CUMPLE",V68)))</formula>
    </cfRule>
  </conditionalFormatting>
  <conditionalFormatting sqref="V70">
    <cfRule type="containsText" dxfId="4" priority="4" operator="containsText" text="NO CUMPLE">
      <formula>NOT(ISERROR(SEARCH("NO CUMPLE",V70)))</formula>
    </cfRule>
  </conditionalFormatting>
  <conditionalFormatting sqref="V72:V73">
    <cfRule type="containsText" dxfId="3" priority="3" operator="containsText" text="NO CUMPLE">
      <formula>NOT(ISERROR(SEARCH("NO CUMPLE",V72)))</formula>
    </cfRule>
  </conditionalFormatting>
  <conditionalFormatting sqref="V75">
    <cfRule type="containsText" dxfId="2" priority="2" operator="containsText" text="NO CUMPLE">
      <formula>NOT(ISERROR(SEARCH("NO CUMPLE",V75)))</formula>
    </cfRule>
  </conditionalFormatting>
  <conditionalFormatting sqref="V76">
    <cfRule type="containsText" dxfId="1" priority="1" operator="containsText" text="NO CUMPLE">
      <formula>NOT(ISERROR(SEARCH("NO CUMPLE",V76)))</formula>
    </cfRule>
  </conditionalFormatting>
  <pageMargins left="0.75" right="0.75" top="1" bottom="1" header="0.5" footer="0.5"/>
  <pageSetup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sheetPr codeName="Hoja5">
    <tabColor theme="3"/>
  </sheetPr>
  <dimension ref="A1:T110"/>
  <sheetViews>
    <sheetView zoomScale="85" zoomScaleNormal="85" zoomScalePageLayoutView="125" workbookViewId="0">
      <pane xSplit="5" ySplit="2" topLeftCell="F3" activePane="bottomRight" state="frozen"/>
      <selection pane="topRight" activeCell="F1" sqref="F1"/>
      <selection pane="bottomLeft" activeCell="A3" sqref="A3"/>
      <selection pane="bottomRight" activeCell="D27" sqref="D27"/>
    </sheetView>
  </sheetViews>
  <sheetFormatPr baseColWidth="10" defaultColWidth="11" defaultRowHeight="11.25"/>
  <cols>
    <col min="1" max="1" width="7.75" style="5" customWidth="1"/>
    <col min="2" max="2" width="25.125" style="5" customWidth="1"/>
    <col min="3" max="3" width="9.875" style="5" customWidth="1"/>
    <col min="4" max="4" width="41.125" style="6" customWidth="1"/>
    <col min="5" max="5" width="10.625" style="8" customWidth="1"/>
    <col min="6" max="6" width="13.75" style="158" customWidth="1"/>
    <col min="7" max="7" width="16" style="159" customWidth="1"/>
    <col min="8" max="8" width="4.625" style="160" customWidth="1"/>
    <col min="9" max="9" width="13.5" style="158" customWidth="1"/>
    <col min="10" max="10" width="14" style="159" customWidth="1"/>
    <col min="11" max="11" width="13" style="159" customWidth="1"/>
    <col min="12" max="12" width="16.5" style="159" customWidth="1"/>
    <col min="13" max="13" width="13.625" style="72" customWidth="1"/>
    <col min="14" max="14" width="12.875" style="161" customWidth="1"/>
    <col min="15" max="15" width="10.5" style="258" customWidth="1"/>
    <col min="16" max="17" width="17.125" style="319" customWidth="1"/>
    <col min="18" max="18" width="2.625" style="319" customWidth="1"/>
    <col min="19" max="19" width="17.125" style="319" customWidth="1"/>
    <col min="20" max="20" width="15.875" style="258" customWidth="1"/>
    <col min="21" max="22" width="14.875" style="258" customWidth="1"/>
    <col min="23" max="26" width="11.375" style="258" bestFit="1" customWidth="1"/>
    <col min="27" max="27" width="3.5" style="258" customWidth="1"/>
    <col min="28" max="28" width="10.5" style="258" bestFit="1" customWidth="1"/>
    <col min="29" max="29" width="30.875" style="258" bestFit="1" customWidth="1"/>
    <col min="30" max="30" width="38.875" style="258" customWidth="1"/>
    <col min="31" max="31" width="15.875" style="258" customWidth="1"/>
    <col min="32" max="33" width="14.875" style="258" customWidth="1"/>
    <col min="34" max="37" width="11.375" style="258" bestFit="1" customWidth="1"/>
    <col min="38" max="38" width="4.625" style="258" customWidth="1"/>
    <col min="39" max="39" width="9.125" style="258" customWidth="1"/>
    <col min="40" max="40" width="30.875" style="258" bestFit="1" customWidth="1"/>
    <col min="41" max="41" width="38.875" style="258" customWidth="1"/>
    <col min="42" max="42" width="15.875" style="258" customWidth="1"/>
    <col min="43" max="43" width="14.875" style="258" customWidth="1"/>
    <col min="44" max="44" width="15" style="258" customWidth="1"/>
    <col min="45" max="48" width="11.375" style="258" bestFit="1" customWidth="1"/>
    <col min="49" max="49" width="4.125" style="258" customWidth="1"/>
    <col min="50" max="50" width="10.5" style="258" bestFit="1" customWidth="1"/>
    <col min="51" max="51" width="30.875" style="258" bestFit="1" customWidth="1"/>
    <col min="52" max="52" width="38.875" style="258" customWidth="1"/>
    <col min="53" max="53" width="15.875" style="258" customWidth="1"/>
    <col min="54" max="55" width="14.875" style="258" customWidth="1"/>
    <col min="56" max="59" width="11.375" style="258" bestFit="1" customWidth="1"/>
    <col min="60" max="60" width="3.875" style="258" customWidth="1"/>
    <col min="61" max="61" width="10.5" style="258" bestFit="1" customWidth="1"/>
    <col min="62" max="62" width="30.875" style="258" bestFit="1" customWidth="1"/>
    <col min="63" max="63" width="38.875" style="258" customWidth="1"/>
    <col min="64" max="64" width="15.875" style="258" customWidth="1"/>
    <col min="65" max="66" width="14.875" style="258" customWidth="1"/>
    <col min="67" max="70" width="11.375" style="258" bestFit="1" customWidth="1"/>
    <col min="71" max="16384" width="11" style="258"/>
  </cols>
  <sheetData>
    <row r="1" spans="1:20" ht="35.25" customHeight="1">
      <c r="A1" s="1100" t="s">
        <v>3</v>
      </c>
      <c r="B1" s="1100" t="s">
        <v>4</v>
      </c>
      <c r="C1" s="1100" t="s">
        <v>602</v>
      </c>
      <c r="D1" s="1100" t="s">
        <v>603</v>
      </c>
      <c r="E1" s="1102" t="s">
        <v>604</v>
      </c>
      <c r="F1" s="1104" t="s">
        <v>605</v>
      </c>
      <c r="G1" s="1092" t="s">
        <v>606</v>
      </c>
      <c r="H1" s="1093" t="s">
        <v>741</v>
      </c>
      <c r="I1" s="1097" t="s">
        <v>742</v>
      </c>
      <c r="J1" s="1099" t="s">
        <v>743</v>
      </c>
      <c r="K1" s="1099" t="s">
        <v>612</v>
      </c>
      <c r="L1" s="1077" t="s">
        <v>744</v>
      </c>
      <c r="M1" s="1077" t="s">
        <v>614</v>
      </c>
      <c r="N1" s="1077" t="s">
        <v>615</v>
      </c>
      <c r="P1" s="319">
        <f>0.25*(PARAMETROS!F8+(4*PARAMETROS!J8))</f>
        <v>0.45</v>
      </c>
    </row>
    <row r="2" spans="1:20" ht="22.5" customHeight="1" thickBot="1">
      <c r="A2" s="1101"/>
      <c r="B2" s="1101"/>
      <c r="C2" s="1101"/>
      <c r="D2" s="1101"/>
      <c r="E2" s="1103"/>
      <c r="F2" s="1092"/>
      <c r="G2" s="1069"/>
      <c r="H2" s="1094"/>
      <c r="I2" s="1098"/>
      <c r="J2" s="1078"/>
      <c r="K2" s="1078"/>
      <c r="L2" s="1078"/>
      <c r="M2" s="1078"/>
      <c r="N2" s="1078"/>
      <c r="P2" s="319" t="s">
        <v>745</v>
      </c>
      <c r="Q2" s="319" t="s">
        <v>746</v>
      </c>
      <c r="S2" s="319" t="s">
        <v>747</v>
      </c>
      <c r="T2" s="319" t="s">
        <v>746</v>
      </c>
    </row>
    <row r="3" spans="1:20" s="318" customFormat="1" ht="12" customHeight="1">
      <c r="A3" s="1079" t="s">
        <v>748</v>
      </c>
      <c r="B3" s="1082" t="s">
        <v>749</v>
      </c>
      <c r="C3" s="668" t="s">
        <v>199</v>
      </c>
      <c r="D3" s="77" t="s">
        <v>618</v>
      </c>
      <c r="E3" s="78">
        <v>0.51</v>
      </c>
      <c r="F3" s="79"/>
      <c r="G3" s="79" t="s">
        <v>192</v>
      </c>
      <c r="H3" s="1095"/>
      <c r="I3" s="80">
        <v>8743.5463166595619</v>
      </c>
      <c r="J3" s="81">
        <v>0</v>
      </c>
      <c r="K3" s="81">
        <f>+I3+J3</f>
        <v>8743.5463166595619</v>
      </c>
      <c r="L3" s="82"/>
      <c r="M3" s="83" t="str">
        <f t="shared" ref="M3:M67" si="0">+IF(G3="ACREDITA",IF(L3="SI","CUMPLE","NO CUMPLE"),"")</f>
        <v/>
      </c>
      <c r="N3" s="1085" t="s">
        <v>460</v>
      </c>
      <c r="P3" s="319">
        <f>SUMIF('EXP GEN.'!$D$3:$D$21,'DESEMPATE 1'!D3,'EXP GEN.'!$AB$3:$AB$21)</f>
        <v>8743.6823098520326</v>
      </c>
      <c r="Q3" s="319">
        <f>P3-I3</f>
        <v>0.13599319247077801</v>
      </c>
      <c r="R3" s="319"/>
      <c r="S3" s="319">
        <f>SUMIF('EXP ESPEC.'!$D$3:$D$22,'DESEMPATE 1'!D3,'EXP ESPEC.'!$AD$3:$AD$22)</f>
        <v>66589.495265881691</v>
      </c>
      <c r="T3" s="319">
        <f>+J3-S3</f>
        <v>-66589.495265881691</v>
      </c>
    </row>
    <row r="4" spans="1:20" s="318" customFormat="1" ht="12" customHeight="1">
      <c r="A4" s="1080"/>
      <c r="B4" s="1083"/>
      <c r="C4" s="669" t="s">
        <v>750</v>
      </c>
      <c r="D4" s="4" t="s">
        <v>619</v>
      </c>
      <c r="E4" s="11">
        <v>0.25</v>
      </c>
      <c r="F4" s="84"/>
      <c r="G4" s="312" t="s">
        <v>751</v>
      </c>
      <c r="H4" s="1095"/>
      <c r="I4" s="85">
        <v>3628.2174213965645</v>
      </c>
      <c r="J4" s="86">
        <v>6707.635623248043</v>
      </c>
      <c r="K4" s="86">
        <f t="shared" ref="K4:K68" si="1">+I4+J4</f>
        <v>10335.853044644608</v>
      </c>
      <c r="L4" s="87">
        <f>0.25*(PARAMETROS!F8+(4*PARAMETROS!J8))</f>
        <v>0.45</v>
      </c>
      <c r="M4" s="88" t="str">
        <f t="shared" si="0"/>
        <v>NO CUMPLE</v>
      </c>
      <c r="N4" s="1086"/>
      <c r="P4" s="319">
        <f>SUMIF('EXP GEN.'!$D$3:$D$21,'DESEMPATE 1'!D4,'EXP GEN.'!$AB$3:$AB$21)</f>
        <v>6684.7770859029115</v>
      </c>
      <c r="Q4" s="319">
        <f t="shared" ref="Q4:Q14" si="2">P4-I4</f>
        <v>3056.559664506347</v>
      </c>
      <c r="R4" s="319"/>
      <c r="S4" s="319">
        <f>SUMIF('EXP ESPEC.'!$D$3:$D$22,'DESEMPATE 1'!D4,'EXP ESPEC.'!$AD$3:$AD$22)</f>
        <v>3957.1749643468247</v>
      </c>
      <c r="T4" s="319">
        <f t="shared" ref="T4:T14" si="3">+J4-S4</f>
        <v>2750.4606589012183</v>
      </c>
    </row>
    <row r="5" spans="1:20" s="318" customFormat="1" ht="12" customHeight="1" thickBot="1">
      <c r="A5" s="1081"/>
      <c r="B5" s="1084"/>
      <c r="C5" s="670" t="s">
        <v>752</v>
      </c>
      <c r="D5" s="89" t="s">
        <v>753</v>
      </c>
      <c r="E5" s="90">
        <v>0.24</v>
      </c>
      <c r="F5" s="91"/>
      <c r="G5" s="91" t="s">
        <v>192</v>
      </c>
      <c r="H5" s="1095"/>
      <c r="I5" s="92">
        <v>5205.213368510902</v>
      </c>
      <c r="J5" s="93">
        <v>9591.6356284627909</v>
      </c>
      <c r="K5" s="93">
        <f t="shared" si="1"/>
        <v>14796.848996973693</v>
      </c>
      <c r="L5" s="94"/>
      <c r="M5" s="95" t="str">
        <f t="shared" si="0"/>
        <v/>
      </c>
      <c r="N5" s="1087"/>
      <c r="P5" s="319">
        <f>SUMIF('EXP GEN.'!$D$3:$D$21,'DESEMPATE 1'!D5,'EXP GEN.'!$AB$3:$AB$21)</f>
        <v>0</v>
      </c>
      <c r="Q5" s="319">
        <f t="shared" si="2"/>
        <v>-5205.213368510902</v>
      </c>
      <c r="R5" s="319"/>
      <c r="S5" s="319">
        <f>SUMIF('EXP ESPEC.'!$D$3:$D$22,'DESEMPATE 1'!D5,'EXP ESPEC.'!$AD$3:$AD$22)</f>
        <v>0</v>
      </c>
      <c r="T5" s="319">
        <f t="shared" si="3"/>
        <v>9591.6356284627909</v>
      </c>
    </row>
    <row r="6" spans="1:20" s="318" customFormat="1" ht="12" customHeight="1">
      <c r="A6" s="1088" t="s">
        <v>754</v>
      </c>
      <c r="B6" s="1082" t="s">
        <v>755</v>
      </c>
      <c r="C6" s="668" t="s">
        <v>208</v>
      </c>
      <c r="D6" s="77" t="s">
        <v>756</v>
      </c>
      <c r="E6" s="78">
        <v>0.7</v>
      </c>
      <c r="F6" s="79"/>
      <c r="G6" s="79" t="s">
        <v>192</v>
      </c>
      <c r="H6" s="1095"/>
      <c r="I6" s="80">
        <v>22175.999248024022</v>
      </c>
      <c r="J6" s="81">
        <v>15569.407529104887</v>
      </c>
      <c r="K6" s="81">
        <f t="shared" si="1"/>
        <v>37745.406777128912</v>
      </c>
      <c r="L6" s="82"/>
      <c r="M6" s="83" t="str">
        <f t="shared" si="0"/>
        <v/>
      </c>
      <c r="N6" s="1090" t="s">
        <v>757</v>
      </c>
      <c r="P6" s="319">
        <f>SUMIF('EXP GEN.'!$D$3:$D$21,'DESEMPATE 1'!D6,'EXP GEN.'!$AB$3:$AB$21)</f>
        <v>0</v>
      </c>
      <c r="Q6" s="319">
        <f t="shared" si="2"/>
        <v>-22175.999248024022</v>
      </c>
      <c r="R6" s="319"/>
      <c r="S6" s="319">
        <f>SUMIF('EXP ESPEC.'!$D$3:$D$22,'DESEMPATE 1'!D6,'EXP ESPEC.'!$AD$3:$AD$22)</f>
        <v>0</v>
      </c>
      <c r="T6" s="319">
        <f t="shared" si="3"/>
        <v>15569.407529104887</v>
      </c>
    </row>
    <row r="7" spans="1:20" s="318" customFormat="1" ht="23.25" thickBot="1">
      <c r="A7" s="1089"/>
      <c r="B7" s="1084"/>
      <c r="C7" s="670" t="s">
        <v>214</v>
      </c>
      <c r="D7" s="89" t="s">
        <v>758</v>
      </c>
      <c r="E7" s="90">
        <v>0.3</v>
      </c>
      <c r="F7" s="91"/>
      <c r="G7" s="317" t="s">
        <v>751</v>
      </c>
      <c r="H7" s="1095"/>
      <c r="I7" s="92">
        <v>4326.2347368506498</v>
      </c>
      <c r="J7" s="93">
        <v>4326.2347368506498</v>
      </c>
      <c r="K7" s="93">
        <f t="shared" si="1"/>
        <v>8652.4694737012996</v>
      </c>
      <c r="L7" s="94" t="str">
        <f>+IF((K7/SUM(K6:K7))&gt;=0.25,"SI","NO")</f>
        <v>NO</v>
      </c>
      <c r="M7" s="95" t="str">
        <f t="shared" si="0"/>
        <v>NO CUMPLE</v>
      </c>
      <c r="N7" s="1091"/>
      <c r="P7" s="319">
        <f>SUMIF('EXP GEN.'!$D$3:$D$21,'DESEMPATE 1'!D7,'EXP GEN.'!$AB$3:$AB$21)</f>
        <v>0</v>
      </c>
      <c r="Q7" s="319">
        <f t="shared" si="2"/>
        <v>-4326.2347368506498</v>
      </c>
      <c r="R7" s="319"/>
      <c r="S7" s="319">
        <f>SUMIF('EXP ESPEC.'!$D$3:$D$22,'DESEMPATE 1'!D7,'EXP ESPEC.'!$AD$3:$AD$22)</f>
        <v>0</v>
      </c>
      <c r="T7" s="319">
        <f t="shared" si="3"/>
        <v>4326.2347368506498</v>
      </c>
    </row>
    <row r="8" spans="1:20" s="318" customFormat="1" ht="12" customHeight="1">
      <c r="A8" s="1079" t="s">
        <v>759</v>
      </c>
      <c r="B8" s="1082" t="s">
        <v>760</v>
      </c>
      <c r="C8" s="668" t="s">
        <v>222</v>
      </c>
      <c r="D8" s="77" t="s">
        <v>640</v>
      </c>
      <c r="E8" s="78">
        <v>0.7</v>
      </c>
      <c r="F8" s="79"/>
      <c r="G8" s="321" t="s">
        <v>751</v>
      </c>
      <c r="H8" s="1095"/>
      <c r="I8" s="80">
        <v>48088.846592716647</v>
      </c>
      <c r="J8" s="81">
        <v>48668.649605856874</v>
      </c>
      <c r="K8" s="81">
        <f t="shared" si="1"/>
        <v>96757.496198573528</v>
      </c>
      <c r="L8" s="82" t="str">
        <f>+IF((K8/SUM(K8:K9))&gt;=0.25,"SI","NO")</f>
        <v>SI</v>
      </c>
      <c r="M8" s="83" t="str">
        <f t="shared" si="0"/>
        <v>CUMPLE</v>
      </c>
      <c r="N8" s="1105" t="s">
        <v>460</v>
      </c>
      <c r="P8" s="319">
        <f>SUMIF('EXP GEN.'!$D$3:$D$21,'DESEMPATE 1'!D8,'EXP GEN.'!$AB$3:$AB$21)</f>
        <v>0</v>
      </c>
      <c r="Q8" s="319">
        <f t="shared" si="2"/>
        <v>-48088.846592716647</v>
      </c>
      <c r="R8" s="319"/>
      <c r="S8" s="319">
        <f>SUMIF('EXP ESPEC.'!$D$3:$D$22,'DESEMPATE 1'!D8,'EXP ESPEC.'!$AD$3:$AD$22)</f>
        <v>0</v>
      </c>
      <c r="T8" s="319">
        <f t="shared" si="3"/>
        <v>48668.649605856874</v>
      </c>
    </row>
    <row r="9" spans="1:20" s="318" customFormat="1" ht="12" customHeight="1" thickBot="1">
      <c r="A9" s="1081"/>
      <c r="B9" s="1084"/>
      <c r="C9" s="670" t="s">
        <v>226</v>
      </c>
      <c r="D9" s="89" t="s">
        <v>761</v>
      </c>
      <c r="E9" s="90">
        <v>0.3</v>
      </c>
      <c r="F9" s="91"/>
      <c r="G9" s="91" t="s">
        <v>192</v>
      </c>
      <c r="H9" s="1095"/>
      <c r="I9" s="92">
        <v>25963.65607504479</v>
      </c>
      <c r="J9" s="93">
        <v>14181.149720297217</v>
      </c>
      <c r="K9" s="93">
        <f t="shared" si="1"/>
        <v>40144.805795342007</v>
      </c>
      <c r="L9" s="94"/>
      <c r="M9" s="95" t="str">
        <f t="shared" si="0"/>
        <v/>
      </c>
      <c r="N9" s="1106"/>
      <c r="P9" s="319">
        <f>SUMIF('EXP GEN.'!$D$3:$D$21,'DESEMPATE 1'!D9,'EXP GEN.'!$AB$3:$AB$21)</f>
        <v>0</v>
      </c>
      <c r="Q9" s="319">
        <f t="shared" si="2"/>
        <v>-25963.65607504479</v>
      </c>
      <c r="R9" s="319"/>
      <c r="S9" s="319">
        <f>SUMIF('EXP ESPEC.'!$D$3:$D$22,'DESEMPATE 1'!D9,'EXP ESPEC.'!$AD$3:$AD$22)</f>
        <v>0</v>
      </c>
      <c r="T9" s="319">
        <f t="shared" si="3"/>
        <v>14181.149720297217</v>
      </c>
    </row>
    <row r="10" spans="1:20" s="318" customFormat="1" ht="12" customHeight="1">
      <c r="A10" s="1088" t="s">
        <v>762</v>
      </c>
      <c r="B10" s="1082" t="s">
        <v>763</v>
      </c>
      <c r="C10" s="668" t="s">
        <v>228</v>
      </c>
      <c r="D10" s="77" t="s">
        <v>764</v>
      </c>
      <c r="E10" s="78">
        <v>0.51</v>
      </c>
      <c r="F10" s="79"/>
      <c r="G10" s="79" t="s">
        <v>192</v>
      </c>
      <c r="H10" s="1095"/>
      <c r="I10" s="80">
        <v>9378.5925087995602</v>
      </c>
      <c r="J10" s="81">
        <v>5321.5956342663276</v>
      </c>
      <c r="K10" s="81">
        <f t="shared" si="1"/>
        <v>14700.188143065887</v>
      </c>
      <c r="L10" s="82"/>
      <c r="M10" s="83" t="str">
        <f t="shared" si="0"/>
        <v/>
      </c>
      <c r="N10" s="1090" t="s">
        <v>757</v>
      </c>
      <c r="P10" s="319">
        <f>SUMIF('EXP GEN.'!$D$3:$D$21,'DESEMPATE 1'!D10,'EXP GEN.'!$AB$3:$AB$21)</f>
        <v>0</v>
      </c>
      <c r="Q10" s="319">
        <f t="shared" si="2"/>
        <v>-9378.5925087995602</v>
      </c>
      <c r="R10" s="319"/>
      <c r="S10" s="319">
        <f>SUMIF('EXP ESPEC.'!$D$3:$D$22,'DESEMPATE 1'!D10,'EXP ESPEC.'!$AD$3:$AD$22)</f>
        <v>0</v>
      </c>
      <c r="T10" s="319">
        <f t="shared" si="3"/>
        <v>5321.5956342663276</v>
      </c>
    </row>
    <row r="11" spans="1:20" s="318" customFormat="1" ht="12" customHeight="1">
      <c r="A11" s="1107"/>
      <c r="B11" s="1108"/>
      <c r="C11" s="671" t="s">
        <v>765</v>
      </c>
      <c r="D11" s="305" t="s">
        <v>766</v>
      </c>
      <c r="E11" s="306">
        <v>0.25</v>
      </c>
      <c r="F11" s="307"/>
      <c r="G11" s="322" t="s">
        <v>751</v>
      </c>
      <c r="H11" s="1095"/>
      <c r="I11" s="308">
        <v>5584.2182583377453</v>
      </c>
      <c r="J11" s="309">
        <v>5584.2182583377453</v>
      </c>
      <c r="K11" s="309">
        <f t="shared" si="1"/>
        <v>11168.436516675491</v>
      </c>
      <c r="L11" s="310" t="str">
        <f>+IF((K11/SUM(K10:K12))&gt;=0.25,"SI","NO")</f>
        <v>NO</v>
      </c>
      <c r="M11" s="311" t="str">
        <f t="shared" si="0"/>
        <v>NO CUMPLE</v>
      </c>
      <c r="N11" s="1109"/>
      <c r="P11" s="319">
        <f>SUMIF('EXP GEN.'!$D$3:$D$21,'DESEMPATE 1'!D11,'EXP GEN.'!$AB$3:$AB$21)</f>
        <v>0</v>
      </c>
      <c r="Q11" s="319">
        <f t="shared" si="2"/>
        <v>-5584.2182583377453</v>
      </c>
      <c r="R11" s="319"/>
      <c r="S11" s="319">
        <f>SUMIF('EXP ESPEC.'!$D$3:$D$22,'DESEMPATE 1'!D11,'EXP ESPEC.'!$AD$3:$AD$22)</f>
        <v>0</v>
      </c>
      <c r="T11" s="319">
        <f t="shared" si="3"/>
        <v>5584.2182583377453</v>
      </c>
    </row>
    <row r="12" spans="1:20" s="318" customFormat="1" ht="12" customHeight="1" thickBot="1">
      <c r="A12" s="1089"/>
      <c r="B12" s="1084"/>
      <c r="C12" s="670" t="s">
        <v>767</v>
      </c>
      <c r="D12" s="89" t="s">
        <v>768</v>
      </c>
      <c r="E12" s="90">
        <v>0.24</v>
      </c>
      <c r="F12" s="91"/>
      <c r="G12" s="91" t="s">
        <v>192</v>
      </c>
      <c r="H12" s="1095"/>
      <c r="I12" s="92">
        <v>18756.884109567782</v>
      </c>
      <c r="J12" s="93">
        <v>18756.884109567782</v>
      </c>
      <c r="K12" s="93">
        <f t="shared" si="1"/>
        <v>37513.768219135563</v>
      </c>
      <c r="L12" s="94"/>
      <c r="M12" s="95" t="str">
        <f t="shared" si="0"/>
        <v/>
      </c>
      <c r="N12" s="1091"/>
      <c r="P12" s="319">
        <f>SUMIF('EXP GEN.'!$D$3:$D$21,'DESEMPATE 1'!D12,'EXP GEN.'!$AB$3:$AB$21)</f>
        <v>0</v>
      </c>
      <c r="Q12" s="319">
        <f t="shared" si="2"/>
        <v>-18756.884109567782</v>
      </c>
      <c r="R12" s="319"/>
      <c r="S12" s="319">
        <f>SUMIF('EXP ESPEC.'!$D$3:$D$22,'DESEMPATE 1'!D12,'EXP ESPEC.'!$AD$3:$AD$22)</f>
        <v>0</v>
      </c>
      <c r="T12" s="319">
        <f t="shared" si="3"/>
        <v>18756.884109567782</v>
      </c>
    </row>
    <row r="13" spans="1:20" s="318" customFormat="1" ht="12" customHeight="1">
      <c r="A13" s="1088" t="s">
        <v>769</v>
      </c>
      <c r="B13" s="1082" t="s">
        <v>770</v>
      </c>
      <c r="C13" s="668" t="s">
        <v>240</v>
      </c>
      <c r="D13" s="77" t="s">
        <v>664</v>
      </c>
      <c r="E13" s="78">
        <v>0.51</v>
      </c>
      <c r="F13" s="79"/>
      <c r="G13" s="321" t="s">
        <v>751</v>
      </c>
      <c r="H13" s="1095"/>
      <c r="I13" s="80">
        <v>37734.435344684171</v>
      </c>
      <c r="J13" s="81">
        <v>63814.147325471749</v>
      </c>
      <c r="K13" s="81">
        <f t="shared" si="1"/>
        <v>101548.58267015591</v>
      </c>
      <c r="L13" s="82" t="str">
        <f>+IF((K13/SUM(K13:K14))&gt;=0.25,"SI","NO")</f>
        <v>SI</v>
      </c>
      <c r="M13" s="83" t="str">
        <f t="shared" si="0"/>
        <v>CUMPLE</v>
      </c>
      <c r="N13" s="1090" t="s">
        <v>460</v>
      </c>
      <c r="P13" s="319">
        <f>SUMIF('EXP GEN.'!$D$3:$D$21,'DESEMPATE 1'!D13,'EXP GEN.'!$AB$3:$AB$21)</f>
        <v>0</v>
      </c>
      <c r="Q13" s="319">
        <f t="shared" si="2"/>
        <v>-37734.435344684171</v>
      </c>
      <c r="R13" s="319"/>
      <c r="S13" s="319">
        <f>SUMIF('EXP ESPEC.'!$D$3:$D$22,'DESEMPATE 1'!D13,'EXP ESPEC.'!$AD$3:$AD$22)</f>
        <v>0</v>
      </c>
      <c r="T13" s="319">
        <f t="shared" si="3"/>
        <v>63814.147325471749</v>
      </c>
    </row>
    <row r="14" spans="1:20" s="318" customFormat="1" ht="12" customHeight="1" thickBot="1">
      <c r="A14" s="1089"/>
      <c r="B14" s="1084"/>
      <c r="C14" s="670" t="s">
        <v>244</v>
      </c>
      <c r="D14" s="89" t="s">
        <v>771</v>
      </c>
      <c r="E14" s="90">
        <v>0.49</v>
      </c>
      <c r="F14" s="91"/>
      <c r="G14" s="91" t="s">
        <v>192</v>
      </c>
      <c r="H14" s="1095"/>
      <c r="I14" s="92">
        <v>6306.283418141792</v>
      </c>
      <c r="J14" s="93">
        <v>6679.8005052059279</v>
      </c>
      <c r="K14" s="93">
        <v>6679.8005052059279</v>
      </c>
      <c r="L14" s="94"/>
      <c r="M14" s="95" t="str">
        <f t="shared" si="0"/>
        <v/>
      </c>
      <c r="N14" s="1091"/>
      <c r="P14" s="319">
        <f>SUMIF('EXP GEN.'!$D$3:$D$21,'DESEMPATE 1'!D14,'EXP GEN.'!$AB$3:$AB$21)</f>
        <v>0</v>
      </c>
      <c r="Q14" s="319">
        <f t="shared" si="2"/>
        <v>-6306.283418141792</v>
      </c>
      <c r="R14" s="319"/>
      <c r="S14" s="319">
        <f>SUMIF('EXP ESPEC.'!$D$3:$D$22,'DESEMPATE 1'!D14,'EXP ESPEC.'!$AD$3:$AD$22)</f>
        <v>0</v>
      </c>
      <c r="T14" s="319">
        <f t="shared" si="3"/>
        <v>6679.8005052059279</v>
      </c>
    </row>
    <row r="15" spans="1:20" s="318" customFormat="1" ht="12" customHeight="1">
      <c r="A15" s="1088"/>
      <c r="B15" s="1082"/>
      <c r="C15" s="668"/>
      <c r="D15" s="77"/>
      <c r="E15" s="78"/>
      <c r="F15" s="79"/>
      <c r="G15" s="79"/>
      <c r="H15" s="1095"/>
      <c r="I15" s="80"/>
      <c r="J15" s="81"/>
      <c r="K15" s="81">
        <f t="shared" si="1"/>
        <v>0</v>
      </c>
      <c r="L15" s="82" t="s">
        <v>20</v>
      </c>
      <c r="M15" s="83" t="str">
        <f t="shared" si="0"/>
        <v/>
      </c>
      <c r="N15" s="1090" t="s">
        <v>460</v>
      </c>
      <c r="P15" s="319"/>
      <c r="Q15" s="319"/>
      <c r="R15" s="319"/>
      <c r="S15" s="319"/>
      <c r="T15" s="319"/>
    </row>
    <row r="16" spans="1:20" s="318" customFormat="1" ht="27" customHeight="1" thickBot="1">
      <c r="A16" s="1089"/>
      <c r="B16" s="1084"/>
      <c r="C16" s="670"/>
      <c r="D16" s="89"/>
      <c r="E16" s="90"/>
      <c r="F16" s="91"/>
      <c r="G16" s="91"/>
      <c r="H16" s="1095"/>
      <c r="I16" s="92"/>
      <c r="J16" s="93"/>
      <c r="K16" s="93">
        <f t="shared" si="1"/>
        <v>0</v>
      </c>
      <c r="L16" s="94" t="s">
        <v>20</v>
      </c>
      <c r="M16" s="95" t="str">
        <f t="shared" si="0"/>
        <v/>
      </c>
      <c r="N16" s="1091"/>
      <c r="P16" s="319"/>
      <c r="Q16" s="319"/>
      <c r="R16" s="319"/>
      <c r="S16" s="319"/>
    </row>
    <row r="17" spans="1:19" s="318" customFormat="1" ht="12" customHeight="1">
      <c r="A17" s="1088"/>
      <c r="B17" s="1082"/>
      <c r="C17" s="668"/>
      <c r="D17" s="77"/>
      <c r="E17" s="78"/>
      <c r="F17" s="79"/>
      <c r="G17" s="79"/>
      <c r="H17" s="1095"/>
      <c r="I17" s="80">
        <v>4674.106602545201</v>
      </c>
      <c r="J17" s="81">
        <v>2707.0552118413907</v>
      </c>
      <c r="K17" s="81">
        <f t="shared" si="1"/>
        <v>7381.1618143865917</v>
      </c>
      <c r="L17" s="82" t="s">
        <v>20</v>
      </c>
      <c r="M17" s="83" t="str">
        <f t="shared" si="0"/>
        <v/>
      </c>
      <c r="N17" s="1090" t="s">
        <v>460</v>
      </c>
      <c r="P17" s="319"/>
      <c r="Q17" s="319"/>
      <c r="R17" s="319"/>
      <c r="S17" s="319"/>
    </row>
    <row r="18" spans="1:19" s="318" customFormat="1" ht="12" thickBot="1">
      <c r="A18" s="1089"/>
      <c r="B18" s="1084"/>
      <c r="C18" s="670"/>
      <c r="D18" s="89"/>
      <c r="E18" s="90"/>
      <c r="F18" s="91"/>
      <c r="G18" s="91"/>
      <c r="H18" s="1095"/>
      <c r="I18" s="92">
        <v>16801.678417163577</v>
      </c>
      <c r="J18" s="93">
        <v>13473.516724264548</v>
      </c>
      <c r="K18" s="93">
        <f t="shared" si="1"/>
        <v>30275.195141428125</v>
      </c>
      <c r="L18" s="94" t="s">
        <v>20</v>
      </c>
      <c r="M18" s="95" t="str">
        <f t="shared" si="0"/>
        <v/>
      </c>
      <c r="N18" s="1091"/>
      <c r="P18" s="319"/>
      <c r="Q18" s="319"/>
      <c r="R18" s="319"/>
      <c r="S18" s="319"/>
    </row>
    <row r="19" spans="1:19" s="318" customFormat="1">
      <c r="A19" s="1088"/>
      <c r="B19" s="1082"/>
      <c r="C19" s="668"/>
      <c r="D19" s="77"/>
      <c r="E19" s="78"/>
      <c r="F19" s="79"/>
      <c r="G19" s="79"/>
      <c r="H19" s="1095"/>
      <c r="I19" s="80">
        <v>4326.2347368506498</v>
      </c>
      <c r="J19" s="81">
        <v>4326.2347368506498</v>
      </c>
      <c r="K19" s="81">
        <f t="shared" si="1"/>
        <v>8652.4694737012996</v>
      </c>
      <c r="L19" s="82" t="s">
        <v>20</v>
      </c>
      <c r="M19" s="83" t="str">
        <f t="shared" si="0"/>
        <v/>
      </c>
      <c r="N19" s="1090" t="s">
        <v>460</v>
      </c>
      <c r="P19" s="319"/>
      <c r="Q19" s="319"/>
      <c r="R19" s="319"/>
      <c r="S19" s="319"/>
    </row>
    <row r="20" spans="1:19" s="318" customFormat="1" ht="12" customHeight="1" thickBot="1">
      <c r="A20" s="1089"/>
      <c r="B20" s="1084"/>
      <c r="C20" s="670"/>
      <c r="D20" s="89"/>
      <c r="E20" s="90"/>
      <c r="F20" s="91"/>
      <c r="G20" s="91"/>
      <c r="H20" s="1095"/>
      <c r="I20" s="92">
        <v>15625.036823714967</v>
      </c>
      <c r="J20" s="93">
        <v>9804.9457477952019</v>
      </c>
      <c r="K20" s="93">
        <f t="shared" si="1"/>
        <v>25429.982571510169</v>
      </c>
      <c r="L20" s="94" t="s">
        <v>20</v>
      </c>
      <c r="M20" s="95" t="str">
        <f t="shared" si="0"/>
        <v/>
      </c>
      <c r="N20" s="1091"/>
      <c r="P20" s="319"/>
      <c r="Q20" s="319"/>
      <c r="R20" s="319"/>
      <c r="S20" s="319"/>
    </row>
    <row r="21" spans="1:19" s="318" customFormat="1" ht="12" customHeight="1">
      <c r="A21" s="1088"/>
      <c r="B21" s="1082"/>
      <c r="C21" s="668"/>
      <c r="D21" s="77"/>
      <c r="E21" s="78"/>
      <c r="F21" s="79"/>
      <c r="G21" s="79"/>
      <c r="H21" s="1095"/>
      <c r="I21" s="80">
        <v>16609.629578215201</v>
      </c>
      <c r="J21" s="81">
        <v>13240.068952671252</v>
      </c>
      <c r="K21" s="81">
        <f t="shared" si="1"/>
        <v>29849.698530886453</v>
      </c>
      <c r="L21" s="82" t="s">
        <v>20</v>
      </c>
      <c r="M21" s="83" t="str">
        <f t="shared" si="0"/>
        <v/>
      </c>
      <c r="N21" s="1090" t="s">
        <v>460</v>
      </c>
      <c r="P21" s="319"/>
      <c r="Q21" s="319"/>
      <c r="R21" s="319"/>
      <c r="S21" s="319"/>
    </row>
    <row r="22" spans="1:19" s="318" customFormat="1" ht="12" customHeight="1" thickBot="1">
      <c r="A22" s="1089"/>
      <c r="B22" s="1084"/>
      <c r="C22" s="670"/>
      <c r="D22" s="89"/>
      <c r="E22" s="90"/>
      <c r="F22" s="91"/>
      <c r="G22" s="91"/>
      <c r="H22" s="1095"/>
      <c r="I22" s="92">
        <v>17182.169791168337</v>
      </c>
      <c r="J22" s="93">
        <v>5199.6832516233762</v>
      </c>
      <c r="K22" s="93">
        <f t="shared" si="1"/>
        <v>22381.853042791714</v>
      </c>
      <c r="L22" s="94" t="s">
        <v>20</v>
      </c>
      <c r="M22" s="95" t="str">
        <f t="shared" si="0"/>
        <v/>
      </c>
      <c r="N22" s="1091"/>
      <c r="P22" s="319"/>
      <c r="Q22" s="319"/>
      <c r="R22" s="319"/>
      <c r="S22" s="319"/>
    </row>
    <row r="23" spans="1:19" ht="12" customHeight="1">
      <c r="A23" s="1088"/>
      <c r="B23" s="1082"/>
      <c r="C23" s="668"/>
      <c r="D23" s="77"/>
      <c r="E23" s="78"/>
      <c r="F23" s="79"/>
      <c r="G23" s="79"/>
      <c r="H23" s="1095"/>
      <c r="I23" s="80">
        <v>32814.326445807732</v>
      </c>
      <c r="J23" s="81">
        <v>10884.246923438695</v>
      </c>
      <c r="K23" s="81">
        <f t="shared" si="1"/>
        <v>43698.573369246427</v>
      </c>
      <c r="L23" s="82" t="s">
        <v>20</v>
      </c>
      <c r="M23" s="83" t="str">
        <f t="shared" si="0"/>
        <v/>
      </c>
      <c r="N23" s="1090" t="s">
        <v>460</v>
      </c>
    </row>
    <row r="24" spans="1:19" ht="12" customHeight="1" thickBot="1">
      <c r="A24" s="1089"/>
      <c r="B24" s="1084"/>
      <c r="C24" s="670"/>
      <c r="D24" s="89"/>
      <c r="E24" s="90"/>
      <c r="F24" s="91"/>
      <c r="G24" s="91"/>
      <c r="H24" s="1095"/>
      <c r="I24" s="92">
        <v>12405.989836381299</v>
      </c>
      <c r="J24" s="93">
        <v>17513.383302687456</v>
      </c>
      <c r="K24" s="93">
        <f t="shared" si="1"/>
        <v>29919.373139068754</v>
      </c>
      <c r="L24" s="94" t="s">
        <v>20</v>
      </c>
      <c r="M24" s="95" t="str">
        <f t="shared" si="0"/>
        <v/>
      </c>
      <c r="N24" s="1091"/>
    </row>
    <row r="25" spans="1:19" ht="12" customHeight="1">
      <c r="A25" s="1088"/>
      <c r="B25" s="1082"/>
      <c r="C25" s="668"/>
      <c r="D25" s="77"/>
      <c r="E25" s="78"/>
      <c r="F25" s="79"/>
      <c r="G25" s="79"/>
      <c r="H25" s="1095"/>
      <c r="I25" s="80">
        <v>15358.300802978465</v>
      </c>
      <c r="J25" s="81">
        <v>14678.201579526329</v>
      </c>
      <c r="K25" s="81">
        <f t="shared" si="1"/>
        <v>30036.502382504794</v>
      </c>
      <c r="L25" s="82" t="s">
        <v>20</v>
      </c>
      <c r="M25" s="83" t="str">
        <f t="shared" si="0"/>
        <v/>
      </c>
      <c r="N25" s="1090" t="s">
        <v>460</v>
      </c>
    </row>
    <row r="26" spans="1:19" ht="12" customHeight="1" thickBot="1">
      <c r="A26" s="1089"/>
      <c r="B26" s="1084"/>
      <c r="C26" s="670"/>
      <c r="D26" s="89"/>
      <c r="E26" s="90"/>
      <c r="F26" s="91"/>
      <c r="G26" s="91"/>
      <c r="H26" s="1095"/>
      <c r="I26" s="92">
        <v>23677.865263984771</v>
      </c>
      <c r="J26" s="93">
        <v>23353.924119658572</v>
      </c>
      <c r="K26" s="93">
        <f t="shared" si="1"/>
        <v>47031.789383643343</v>
      </c>
      <c r="L26" s="94" t="s">
        <v>20</v>
      </c>
      <c r="M26" s="95" t="str">
        <f t="shared" si="0"/>
        <v/>
      </c>
      <c r="N26" s="1091"/>
    </row>
    <row r="27" spans="1:19" ht="12" customHeight="1">
      <c r="A27" s="1088"/>
      <c r="B27" s="1082"/>
      <c r="C27" s="668"/>
      <c r="D27" s="77"/>
      <c r="E27" s="78"/>
      <c r="F27" s="672"/>
      <c r="G27" s="79"/>
      <c r="H27" s="1095"/>
      <c r="I27" s="96">
        <v>20642.813450561196</v>
      </c>
      <c r="J27" s="97">
        <v>23763.055267219039</v>
      </c>
      <c r="K27" s="81">
        <f t="shared" si="1"/>
        <v>44405.868717780235</v>
      </c>
      <c r="L27" s="82" t="s">
        <v>20</v>
      </c>
      <c r="M27" s="83" t="str">
        <f t="shared" si="0"/>
        <v/>
      </c>
      <c r="N27" s="1090" t="s">
        <v>460</v>
      </c>
    </row>
    <row r="28" spans="1:19" ht="12" customHeight="1" thickBot="1">
      <c r="A28" s="1089"/>
      <c r="B28" s="1084"/>
      <c r="C28" s="670"/>
      <c r="D28" s="89"/>
      <c r="E28" s="90"/>
      <c r="F28" s="673"/>
      <c r="G28" s="91"/>
      <c r="H28" s="1095"/>
      <c r="I28" s="98">
        <v>8331.2737485436883</v>
      </c>
      <c r="J28" s="99">
        <v>8331.2737485436883</v>
      </c>
      <c r="K28" s="93">
        <f t="shared" si="1"/>
        <v>16662.547497087377</v>
      </c>
      <c r="L28" s="94" t="s">
        <v>20</v>
      </c>
      <c r="M28" s="95" t="str">
        <f t="shared" si="0"/>
        <v/>
      </c>
      <c r="N28" s="1091"/>
    </row>
    <row r="29" spans="1:19" ht="12" customHeight="1">
      <c r="A29" s="1088"/>
      <c r="B29" s="1082"/>
      <c r="C29" s="668"/>
      <c r="D29" s="77"/>
      <c r="E29" s="78"/>
      <c r="F29" s="672"/>
      <c r="G29" s="79"/>
      <c r="H29" s="1095"/>
      <c r="I29" s="96">
        <v>21608.963142445766</v>
      </c>
      <c r="J29" s="97">
        <v>13669.28617055724</v>
      </c>
      <c r="K29" s="81">
        <f t="shared" si="1"/>
        <v>35278.249313003005</v>
      </c>
      <c r="L29" s="82" t="s">
        <v>20</v>
      </c>
      <c r="M29" s="83" t="str">
        <f t="shared" si="0"/>
        <v/>
      </c>
      <c r="N29" s="1090" t="s">
        <v>460</v>
      </c>
    </row>
    <row r="30" spans="1:19" ht="12" customHeight="1" thickBot="1">
      <c r="A30" s="1089"/>
      <c r="B30" s="1084"/>
      <c r="C30" s="670"/>
      <c r="D30" s="89"/>
      <c r="E30" s="90"/>
      <c r="F30" s="673"/>
      <c r="G30" s="91"/>
      <c r="H30" s="1095"/>
      <c r="I30" s="98">
        <v>38305.732483959931</v>
      </c>
      <c r="J30" s="99">
        <v>38305.732483959939</v>
      </c>
      <c r="K30" s="93">
        <f t="shared" si="1"/>
        <v>76611.464967919863</v>
      </c>
      <c r="L30" s="94" t="s">
        <v>20</v>
      </c>
      <c r="M30" s="95" t="str">
        <f t="shared" si="0"/>
        <v/>
      </c>
      <c r="N30" s="1091"/>
    </row>
    <row r="31" spans="1:19" ht="12" customHeight="1">
      <c r="A31" s="1088"/>
      <c r="B31" s="1082"/>
      <c r="C31" s="668"/>
      <c r="D31" s="77"/>
      <c r="E31" s="78"/>
      <c r="F31" s="672"/>
      <c r="G31" s="79"/>
      <c r="H31" s="1095"/>
      <c r="I31" s="96">
        <v>40594.341480352887</v>
      </c>
      <c r="J31" s="97">
        <v>35197.989530650688</v>
      </c>
      <c r="K31" s="81">
        <f t="shared" si="1"/>
        <v>75792.331011003582</v>
      </c>
      <c r="L31" s="82" t="s">
        <v>20</v>
      </c>
      <c r="M31" s="83" t="str">
        <f t="shared" si="0"/>
        <v/>
      </c>
      <c r="N31" s="1090" t="s">
        <v>460</v>
      </c>
    </row>
    <row r="32" spans="1:19" ht="12" customHeight="1" thickBot="1">
      <c r="A32" s="1089"/>
      <c r="B32" s="1084"/>
      <c r="C32" s="670"/>
      <c r="D32" s="89"/>
      <c r="E32" s="90"/>
      <c r="F32" s="673"/>
      <c r="G32" s="91"/>
      <c r="H32" s="1095"/>
      <c r="I32" s="98">
        <v>6585.0156027107278</v>
      </c>
      <c r="J32" s="99">
        <v>4348.2507528517117</v>
      </c>
      <c r="K32" s="93">
        <f t="shared" si="1"/>
        <v>10933.266355562439</v>
      </c>
      <c r="L32" s="94" t="s">
        <v>20</v>
      </c>
      <c r="M32" s="95" t="str">
        <f t="shared" si="0"/>
        <v/>
      </c>
      <c r="N32" s="1091"/>
    </row>
    <row r="33" spans="1:14" ht="12" customHeight="1">
      <c r="A33" s="1088"/>
      <c r="B33" s="1082"/>
      <c r="C33" s="668"/>
      <c r="D33" s="77"/>
      <c r="E33" s="78"/>
      <c r="F33" s="672"/>
      <c r="G33" s="79"/>
      <c r="H33" s="1095"/>
      <c r="I33" s="96">
        <v>25887.396396223059</v>
      </c>
      <c r="J33" s="97">
        <v>21182.317256495233</v>
      </c>
      <c r="K33" s="81">
        <f t="shared" si="1"/>
        <v>47069.713652718288</v>
      </c>
      <c r="L33" s="82" t="s">
        <v>20</v>
      </c>
      <c r="M33" s="83" t="str">
        <f t="shared" si="0"/>
        <v/>
      </c>
      <c r="N33" s="1090" t="s">
        <v>460</v>
      </c>
    </row>
    <row r="34" spans="1:14" ht="12" customHeight="1" thickBot="1">
      <c r="A34" s="1089"/>
      <c r="B34" s="1084"/>
      <c r="C34" s="670"/>
      <c r="D34" s="89"/>
      <c r="E34" s="90"/>
      <c r="F34" s="673"/>
      <c r="G34" s="91"/>
      <c r="H34" s="1095"/>
      <c r="I34" s="98">
        <v>16412.459149621725</v>
      </c>
      <c r="J34" s="99">
        <v>12377.014299357448</v>
      </c>
      <c r="K34" s="93">
        <f t="shared" si="1"/>
        <v>28789.473448979174</v>
      </c>
      <c r="L34" s="94" t="s">
        <v>20</v>
      </c>
      <c r="M34" s="95" t="str">
        <f t="shared" si="0"/>
        <v/>
      </c>
      <c r="N34" s="1091"/>
    </row>
    <row r="35" spans="1:14" ht="12" customHeight="1" thickBot="1">
      <c r="A35" s="100"/>
      <c r="B35" s="101"/>
      <c r="C35" s="102"/>
      <c r="D35" s="103"/>
      <c r="E35" s="104"/>
      <c r="F35" s="105"/>
      <c r="G35" s="106"/>
      <c r="H35" s="1095"/>
      <c r="I35" s="107">
        <v>30757.124028669044</v>
      </c>
      <c r="J35" s="108">
        <v>42533.257657199247</v>
      </c>
      <c r="K35" s="109">
        <f t="shared" si="1"/>
        <v>73290.381685868284</v>
      </c>
      <c r="L35" s="110" t="s">
        <v>20</v>
      </c>
      <c r="M35" s="111" t="str">
        <f t="shared" si="0"/>
        <v/>
      </c>
      <c r="N35" s="112" t="s">
        <v>460</v>
      </c>
    </row>
    <row r="36" spans="1:14" ht="12" customHeight="1">
      <c r="A36" s="1088"/>
      <c r="B36" s="1082"/>
      <c r="C36" s="668"/>
      <c r="D36" s="77"/>
      <c r="E36" s="78"/>
      <c r="F36" s="672"/>
      <c r="G36" s="79"/>
      <c r="H36" s="1095"/>
      <c r="I36" s="96">
        <v>10931.279869579625</v>
      </c>
      <c r="J36" s="97">
        <v>9378.5925087995602</v>
      </c>
      <c r="K36" s="81">
        <f t="shared" si="1"/>
        <v>20309.872378379187</v>
      </c>
      <c r="L36" s="82" t="s">
        <v>20</v>
      </c>
      <c r="M36" s="83" t="str">
        <f t="shared" si="0"/>
        <v/>
      </c>
      <c r="N36" s="1112" t="s">
        <v>265</v>
      </c>
    </row>
    <row r="37" spans="1:14" ht="12" customHeight="1">
      <c r="A37" s="1110"/>
      <c r="B37" s="1083"/>
      <c r="C37" s="669"/>
      <c r="D37" s="4"/>
      <c r="E37" s="11"/>
      <c r="F37" s="674"/>
      <c r="G37" s="84"/>
      <c r="H37" s="1095"/>
      <c r="I37" s="113">
        <v>5584.2182583377453</v>
      </c>
      <c r="J37" s="114">
        <v>5584.2182583377453</v>
      </c>
      <c r="K37" s="86">
        <f t="shared" si="1"/>
        <v>11168.436516675491</v>
      </c>
      <c r="L37" s="87" t="s">
        <v>20</v>
      </c>
      <c r="M37" s="88" t="str">
        <f t="shared" si="0"/>
        <v/>
      </c>
      <c r="N37" s="1113"/>
    </row>
    <row r="38" spans="1:14" ht="12" customHeight="1" thickBot="1">
      <c r="A38" s="1089"/>
      <c r="B38" s="1084"/>
      <c r="C38" s="670"/>
      <c r="D38" s="89"/>
      <c r="E38" s="90"/>
      <c r="F38" s="673"/>
      <c r="G38" s="91"/>
      <c r="H38" s="1095"/>
      <c r="I38" s="98">
        <v>27993.030511368044</v>
      </c>
      <c r="J38" s="99">
        <v>27993.030511368044</v>
      </c>
      <c r="K38" s="93">
        <f t="shared" si="1"/>
        <v>55986.061022736088</v>
      </c>
      <c r="L38" s="94" t="s">
        <v>20</v>
      </c>
      <c r="M38" s="95" t="str">
        <f t="shared" si="0"/>
        <v/>
      </c>
      <c r="N38" s="1114"/>
    </row>
    <row r="39" spans="1:14" ht="12" customHeight="1">
      <c r="A39" s="1088"/>
      <c r="B39" s="1082"/>
      <c r="C39" s="668"/>
      <c r="D39" s="77"/>
      <c r="E39" s="78"/>
      <c r="F39" s="672"/>
      <c r="G39" s="79"/>
      <c r="H39" s="1095"/>
      <c r="I39" s="96">
        <v>19648.199429502598</v>
      </c>
      <c r="J39" s="97">
        <v>19648.199429502598</v>
      </c>
      <c r="K39" s="81">
        <f t="shared" si="1"/>
        <v>39296.398859005196</v>
      </c>
      <c r="L39" s="82" t="s">
        <v>20</v>
      </c>
      <c r="M39" s="83" t="str">
        <f t="shared" si="0"/>
        <v/>
      </c>
      <c r="N39" s="1090" t="s">
        <v>460</v>
      </c>
    </row>
    <row r="40" spans="1:14" ht="12" customHeight="1">
      <c r="A40" s="1110"/>
      <c r="B40" s="1083"/>
      <c r="C40" s="669"/>
      <c r="D40" s="4"/>
      <c r="E40" s="11"/>
      <c r="F40" s="674"/>
      <c r="G40" s="84"/>
      <c r="H40" s="1095"/>
      <c r="I40" s="113">
        <v>5016.6300194078403</v>
      </c>
      <c r="J40" s="114">
        <v>5016.6300194078403</v>
      </c>
      <c r="K40" s="86">
        <f t="shared" si="1"/>
        <v>10033.260038815681</v>
      </c>
      <c r="L40" s="87" t="s">
        <v>20</v>
      </c>
      <c r="M40" s="88" t="str">
        <f t="shared" si="0"/>
        <v/>
      </c>
      <c r="N40" s="1111"/>
    </row>
    <row r="41" spans="1:14" ht="12" customHeight="1" thickBot="1">
      <c r="A41" s="1089"/>
      <c r="B41" s="1084"/>
      <c r="C41" s="670"/>
      <c r="D41" s="89"/>
      <c r="E41" s="90"/>
      <c r="F41" s="673"/>
      <c r="G41" s="91"/>
      <c r="H41" s="1095"/>
      <c r="I41" s="98">
        <v>3944.7665194071542</v>
      </c>
      <c r="J41" s="99">
        <v>3944.7665194071542</v>
      </c>
      <c r="K41" s="93">
        <f t="shared" si="1"/>
        <v>7889.5330388143084</v>
      </c>
      <c r="L41" s="94" t="s">
        <v>20</v>
      </c>
      <c r="M41" s="95" t="str">
        <f t="shared" si="0"/>
        <v/>
      </c>
      <c r="N41" s="1091"/>
    </row>
    <row r="42" spans="1:14" ht="12" customHeight="1">
      <c r="A42" s="1088"/>
      <c r="B42" s="1082"/>
      <c r="C42" s="668"/>
      <c r="D42" s="77"/>
      <c r="E42" s="78"/>
      <c r="F42" s="672"/>
      <c r="G42" s="79"/>
      <c r="H42" s="1095"/>
      <c r="I42" s="96">
        <v>9479.5102490689424</v>
      </c>
      <c r="J42" s="97">
        <v>9479.5102490689424</v>
      </c>
      <c r="K42" s="81">
        <f t="shared" si="1"/>
        <v>18959.020498137885</v>
      </c>
      <c r="L42" s="82" t="s">
        <v>20</v>
      </c>
      <c r="M42" s="83" t="str">
        <f t="shared" si="0"/>
        <v/>
      </c>
      <c r="N42" s="1090" t="s">
        <v>460</v>
      </c>
    </row>
    <row r="43" spans="1:14" ht="12" customHeight="1" thickBot="1">
      <c r="A43" s="1089"/>
      <c r="B43" s="1084"/>
      <c r="C43" s="670"/>
      <c r="D43" s="89"/>
      <c r="E43" s="90"/>
      <c r="F43" s="673"/>
      <c r="G43" s="91"/>
      <c r="H43" s="1095"/>
      <c r="I43" s="98">
        <v>20231.818177847948</v>
      </c>
      <c r="J43" s="99">
        <v>4.2764106401553397</v>
      </c>
      <c r="K43" s="93">
        <f t="shared" si="1"/>
        <v>20236.094588488104</v>
      </c>
      <c r="L43" s="94" t="s">
        <v>20</v>
      </c>
      <c r="M43" s="95" t="str">
        <f t="shared" si="0"/>
        <v/>
      </c>
      <c r="N43" s="1091"/>
    </row>
    <row r="44" spans="1:14" ht="12" customHeight="1">
      <c r="A44" s="1088"/>
      <c r="B44" s="1082"/>
      <c r="C44" s="668"/>
      <c r="D44" s="77"/>
      <c r="E44" s="78"/>
      <c r="F44" s="672"/>
      <c r="G44" s="79"/>
      <c r="H44" s="1095"/>
      <c r="I44" s="96">
        <v>16504.705096164031</v>
      </c>
      <c r="J44" s="97">
        <v>16504.705096164031</v>
      </c>
      <c r="K44" s="81">
        <f t="shared" si="1"/>
        <v>33009.410192328061</v>
      </c>
      <c r="L44" s="82" t="s">
        <v>20</v>
      </c>
      <c r="M44" s="83" t="str">
        <f t="shared" si="0"/>
        <v/>
      </c>
      <c r="N44" s="1090" t="s">
        <v>460</v>
      </c>
    </row>
    <row r="45" spans="1:14" ht="12" customHeight="1">
      <c r="A45" s="1110"/>
      <c r="B45" s="1083"/>
      <c r="C45" s="669"/>
      <c r="D45" s="4"/>
      <c r="E45" s="11"/>
      <c r="F45" s="674"/>
      <c r="G45" s="84"/>
      <c r="H45" s="1095"/>
      <c r="I45" s="113">
        <v>2743.8299926868904</v>
      </c>
      <c r="J45" s="114">
        <v>0</v>
      </c>
      <c r="K45" s="86">
        <f t="shared" si="1"/>
        <v>2743.8299926868904</v>
      </c>
      <c r="L45" s="87" t="s">
        <v>192</v>
      </c>
      <c r="M45" s="88" t="str">
        <f t="shared" si="0"/>
        <v/>
      </c>
      <c r="N45" s="1111"/>
    </row>
    <row r="46" spans="1:14" ht="12" customHeight="1" thickBot="1">
      <c r="A46" s="1089"/>
      <c r="B46" s="1084"/>
      <c r="C46" s="670"/>
      <c r="D46" s="89"/>
      <c r="E46" s="90"/>
      <c r="F46" s="673"/>
      <c r="G46" s="84"/>
      <c r="H46" s="1095"/>
      <c r="I46" s="98">
        <v>12142.900079931795</v>
      </c>
      <c r="J46" s="99">
        <v>9589.8992587027442</v>
      </c>
      <c r="K46" s="93">
        <f t="shared" si="1"/>
        <v>21732.799338634541</v>
      </c>
      <c r="L46" s="94" t="s">
        <v>20</v>
      </c>
      <c r="M46" s="95" t="str">
        <f t="shared" si="0"/>
        <v/>
      </c>
      <c r="N46" s="1091"/>
    </row>
    <row r="47" spans="1:14" ht="12" customHeight="1">
      <c r="A47" s="1088"/>
      <c r="B47" s="1082"/>
      <c r="C47" s="668"/>
      <c r="D47" s="77"/>
      <c r="E47" s="78"/>
      <c r="F47" s="672"/>
      <c r="G47" s="79"/>
      <c r="H47" s="1095"/>
      <c r="I47" s="96">
        <v>22695.271617700546</v>
      </c>
      <c r="J47" s="97">
        <v>19579.279307667439</v>
      </c>
      <c r="K47" s="81">
        <f t="shared" si="1"/>
        <v>42274.550925367985</v>
      </c>
      <c r="L47" s="82" t="s">
        <v>20</v>
      </c>
      <c r="M47" s="83" t="str">
        <f t="shared" si="0"/>
        <v/>
      </c>
      <c r="N47" s="1090" t="s">
        <v>460</v>
      </c>
    </row>
    <row r="48" spans="1:14" ht="12" customHeight="1" thickBot="1">
      <c r="A48" s="1089"/>
      <c r="B48" s="1084"/>
      <c r="C48" s="670"/>
      <c r="D48" s="89"/>
      <c r="E48" s="90"/>
      <c r="F48" s="673"/>
      <c r="G48" s="91"/>
      <c r="H48" s="1095"/>
      <c r="I48" s="98">
        <v>2581.8437846649226</v>
      </c>
      <c r="J48" s="99">
        <v>5697.8360946980274</v>
      </c>
      <c r="K48" s="93">
        <f t="shared" si="1"/>
        <v>8279.6798793629496</v>
      </c>
      <c r="L48" s="94" t="s">
        <v>20</v>
      </c>
      <c r="M48" s="95" t="str">
        <f t="shared" si="0"/>
        <v/>
      </c>
      <c r="N48" s="1091"/>
    </row>
    <row r="49" spans="1:19" ht="12" customHeight="1">
      <c r="A49" s="1088"/>
      <c r="B49" s="1082"/>
      <c r="C49" s="668"/>
      <c r="D49" s="77"/>
      <c r="E49" s="78"/>
      <c r="F49" s="672"/>
      <c r="G49" s="79"/>
      <c r="H49" s="1095"/>
      <c r="I49" s="96">
        <v>10201.982754575083</v>
      </c>
      <c r="J49" s="97">
        <v>7258.0203199223579</v>
      </c>
      <c r="K49" s="81">
        <f t="shared" si="1"/>
        <v>17460.003074497443</v>
      </c>
      <c r="L49" s="82" t="s">
        <v>20</v>
      </c>
      <c r="M49" s="83" t="str">
        <f t="shared" si="0"/>
        <v/>
      </c>
      <c r="N49" s="1090" t="s">
        <v>460</v>
      </c>
    </row>
    <row r="50" spans="1:19" ht="12" customHeight="1" thickBot="1">
      <c r="A50" s="1089"/>
      <c r="B50" s="1084"/>
      <c r="C50" s="670"/>
      <c r="D50" s="89"/>
      <c r="E50" s="90"/>
      <c r="F50" s="673"/>
      <c r="G50" s="91"/>
      <c r="H50" s="1095"/>
      <c r="I50" s="98">
        <v>36764.461368857657</v>
      </c>
      <c r="J50" s="99">
        <v>29420.089977595519</v>
      </c>
      <c r="K50" s="93">
        <f t="shared" si="1"/>
        <v>66184.551346453169</v>
      </c>
      <c r="L50" s="94" t="s">
        <v>20</v>
      </c>
      <c r="M50" s="95" t="str">
        <f t="shared" si="0"/>
        <v/>
      </c>
      <c r="N50" s="1091"/>
    </row>
    <row r="51" spans="1:19" ht="12" customHeight="1">
      <c r="A51" s="1088"/>
      <c r="B51" s="1082"/>
      <c r="C51" s="668"/>
      <c r="D51" s="77"/>
      <c r="E51" s="78"/>
      <c r="F51" s="672"/>
      <c r="G51" s="79"/>
      <c r="H51" s="1095"/>
      <c r="I51" s="96">
        <v>22175.999248024022</v>
      </c>
      <c r="J51" s="97">
        <v>30468.178073504874</v>
      </c>
      <c r="K51" s="81">
        <f t="shared" si="1"/>
        <v>52644.177321528899</v>
      </c>
      <c r="L51" s="82" t="s">
        <v>20</v>
      </c>
      <c r="M51" s="83" t="str">
        <f t="shared" si="0"/>
        <v/>
      </c>
      <c r="N51" s="1112" t="s">
        <v>265</v>
      </c>
    </row>
    <row r="52" spans="1:19" ht="12" customHeight="1" thickBot="1">
      <c r="A52" s="1089"/>
      <c r="B52" s="1084"/>
      <c r="C52" s="670"/>
      <c r="D52" s="89"/>
      <c r="E52" s="90"/>
      <c r="F52" s="673"/>
      <c r="G52" s="91"/>
      <c r="H52" s="1095"/>
      <c r="I52" s="98">
        <v>5890.8438609451387</v>
      </c>
      <c r="J52" s="99">
        <v>5890.8438609451387</v>
      </c>
      <c r="K52" s="93">
        <f t="shared" si="1"/>
        <v>11781.687721890277</v>
      </c>
      <c r="L52" s="94" t="s">
        <v>20</v>
      </c>
      <c r="M52" s="95" t="str">
        <f t="shared" si="0"/>
        <v/>
      </c>
      <c r="N52" s="1114"/>
    </row>
    <row r="53" spans="1:19" ht="21" customHeight="1">
      <c r="A53" s="1088"/>
      <c r="B53" s="1082"/>
      <c r="C53" s="668"/>
      <c r="D53" s="77"/>
      <c r="E53" s="115"/>
      <c r="F53" s="672"/>
      <c r="G53" s="79"/>
      <c r="H53" s="1095"/>
      <c r="I53" s="96">
        <v>19455.792510842861</v>
      </c>
      <c r="J53" s="97">
        <v>19455.792510842861</v>
      </c>
      <c r="K53" s="81">
        <f t="shared" si="1"/>
        <v>38911.585021685722</v>
      </c>
      <c r="L53" s="82" t="s">
        <v>20</v>
      </c>
      <c r="M53" s="83" t="str">
        <f t="shared" si="0"/>
        <v/>
      </c>
      <c r="N53" s="1090" t="s">
        <v>460</v>
      </c>
    </row>
    <row r="54" spans="1:19" ht="12" customHeight="1" thickBot="1">
      <c r="A54" s="1089"/>
      <c r="B54" s="1084"/>
      <c r="C54" s="670"/>
      <c r="D54" s="89"/>
      <c r="E54" s="116"/>
      <c r="F54" s="673"/>
      <c r="G54" s="91"/>
      <c r="H54" s="1095"/>
      <c r="I54" s="98">
        <v>9192.4995579723673</v>
      </c>
      <c r="J54" s="99">
        <v>9192.4995579723673</v>
      </c>
      <c r="K54" s="93">
        <f t="shared" si="1"/>
        <v>18384.999115944735</v>
      </c>
      <c r="L54" s="94" t="s">
        <v>20</v>
      </c>
      <c r="M54" s="95" t="str">
        <f t="shared" si="0"/>
        <v/>
      </c>
      <c r="N54" s="1091"/>
    </row>
    <row r="55" spans="1:19" ht="12" customHeight="1" thickBot="1">
      <c r="A55" s="117"/>
      <c r="B55" s="118"/>
      <c r="C55" s="119"/>
      <c r="D55" s="120"/>
      <c r="E55" s="121"/>
      <c r="F55" s="122"/>
      <c r="G55" s="123"/>
      <c r="H55" s="1095"/>
      <c r="I55" s="124">
        <v>27922.08530287374</v>
      </c>
      <c r="J55" s="125">
        <v>19037.442751490969</v>
      </c>
      <c r="K55" s="109">
        <f t="shared" si="1"/>
        <v>46959.52805436471</v>
      </c>
      <c r="L55" s="110" t="s">
        <v>20</v>
      </c>
      <c r="M55" s="111" t="str">
        <f t="shared" si="0"/>
        <v/>
      </c>
      <c r="N55" s="112" t="s">
        <v>460</v>
      </c>
    </row>
    <row r="56" spans="1:19" s="318" customFormat="1" ht="12" customHeight="1">
      <c r="A56" s="1088"/>
      <c r="B56" s="1082"/>
      <c r="C56" s="668"/>
      <c r="D56" s="77"/>
      <c r="E56" s="126"/>
      <c r="F56" s="672"/>
      <c r="G56" s="79"/>
      <c r="H56" s="1095"/>
      <c r="I56" s="127">
        <v>48037.650813299791</v>
      </c>
      <c r="J56" s="128">
        <v>52602.348297896671</v>
      </c>
      <c r="K56" s="81">
        <f t="shared" si="1"/>
        <v>100639.99911119646</v>
      </c>
      <c r="L56" s="82" t="s">
        <v>20</v>
      </c>
      <c r="M56" s="83" t="str">
        <f t="shared" si="0"/>
        <v/>
      </c>
      <c r="N56" s="1090" t="s">
        <v>460</v>
      </c>
      <c r="P56" s="319"/>
      <c r="Q56" s="319"/>
      <c r="R56" s="319"/>
      <c r="S56" s="319"/>
    </row>
    <row r="57" spans="1:19" s="318" customFormat="1" ht="12" customHeight="1" thickBot="1">
      <c r="A57" s="1089"/>
      <c r="B57" s="1084"/>
      <c r="C57" s="670"/>
      <c r="D57" s="89"/>
      <c r="E57" s="129"/>
      <c r="F57" s="673"/>
      <c r="G57" s="91"/>
      <c r="H57" s="1095"/>
      <c r="I57" s="130">
        <v>12552.249357662131</v>
      </c>
      <c r="J57" s="131">
        <v>5450.6777526708438</v>
      </c>
      <c r="K57" s="93">
        <f t="shared" si="1"/>
        <v>18002.927110332974</v>
      </c>
      <c r="L57" s="94" t="s">
        <v>20</v>
      </c>
      <c r="M57" s="95" t="str">
        <f t="shared" si="0"/>
        <v/>
      </c>
      <c r="N57" s="1091"/>
      <c r="P57" s="319"/>
      <c r="Q57" s="319"/>
      <c r="R57" s="319"/>
      <c r="S57" s="319"/>
    </row>
    <row r="58" spans="1:19" s="318" customFormat="1" ht="12" customHeight="1">
      <c r="A58" s="1088"/>
      <c r="B58" s="1082"/>
      <c r="C58" s="668"/>
      <c r="D58" s="77"/>
      <c r="E58" s="126"/>
      <c r="F58" s="672"/>
      <c r="G58" s="79"/>
      <c r="H58" s="1095"/>
      <c r="I58" s="127">
        <v>27993.030511368044</v>
      </c>
      <c r="J58" s="128">
        <v>27993.030511368044</v>
      </c>
      <c r="K58" s="81">
        <f t="shared" si="1"/>
        <v>55986.061022736088</v>
      </c>
      <c r="L58" s="82" t="s">
        <v>20</v>
      </c>
      <c r="M58" s="83" t="str">
        <f t="shared" si="0"/>
        <v/>
      </c>
      <c r="N58" s="1112" t="s">
        <v>265</v>
      </c>
      <c r="P58" s="319"/>
      <c r="Q58" s="319"/>
      <c r="R58" s="319"/>
      <c r="S58" s="319"/>
    </row>
    <row r="59" spans="1:19" s="318" customFormat="1" ht="12" customHeight="1">
      <c r="A59" s="1110"/>
      <c r="B59" s="1083"/>
      <c r="C59" s="669"/>
      <c r="D59" s="4"/>
      <c r="E59" s="7"/>
      <c r="F59" s="674"/>
      <c r="G59" s="84"/>
      <c r="H59" s="1095"/>
      <c r="I59" s="132">
        <v>11268.881725197913</v>
      </c>
      <c r="J59" s="133">
        <v>9570.7609679163597</v>
      </c>
      <c r="K59" s="86">
        <f t="shared" si="1"/>
        <v>20839.642693114271</v>
      </c>
      <c r="L59" s="87" t="s">
        <v>20</v>
      </c>
      <c r="M59" s="88" t="str">
        <f t="shared" si="0"/>
        <v/>
      </c>
      <c r="N59" s="1113"/>
      <c r="P59" s="319"/>
      <c r="Q59" s="319"/>
      <c r="R59" s="319"/>
      <c r="S59" s="319"/>
    </row>
    <row r="60" spans="1:19" s="318" customFormat="1" ht="12" customHeight="1" thickBot="1">
      <c r="A60" s="1089"/>
      <c r="B60" s="1084"/>
      <c r="C60" s="670"/>
      <c r="D60" s="89"/>
      <c r="E60" s="129"/>
      <c r="F60" s="673"/>
      <c r="G60" s="91"/>
      <c r="H60" s="1095"/>
      <c r="I60" s="130">
        <v>2460.0884837995577</v>
      </c>
      <c r="J60" s="131">
        <v>9570.7609679163597</v>
      </c>
      <c r="K60" s="93">
        <f t="shared" si="1"/>
        <v>12030.849451715918</v>
      </c>
      <c r="L60" s="94" t="s">
        <v>20</v>
      </c>
      <c r="M60" s="95" t="str">
        <f t="shared" si="0"/>
        <v/>
      </c>
      <c r="N60" s="1114"/>
      <c r="P60" s="319"/>
      <c r="Q60" s="319"/>
      <c r="R60" s="319"/>
      <c r="S60" s="319"/>
    </row>
    <row r="61" spans="1:19" s="318" customFormat="1" ht="12" customHeight="1">
      <c r="A61" s="1088"/>
      <c r="B61" s="1082"/>
      <c r="C61" s="668"/>
      <c r="D61" s="77"/>
      <c r="E61" s="126"/>
      <c r="F61" s="672"/>
      <c r="G61" s="79"/>
      <c r="H61" s="1095"/>
      <c r="I61" s="127">
        <v>25715.171216000574</v>
      </c>
      <c r="J61" s="128">
        <v>25715.171216000574</v>
      </c>
      <c r="K61" s="81">
        <f t="shared" si="1"/>
        <v>51430.342432001147</v>
      </c>
      <c r="L61" s="82" t="s">
        <v>20</v>
      </c>
      <c r="M61" s="83" t="str">
        <f t="shared" si="0"/>
        <v/>
      </c>
      <c r="N61" s="1090" t="s">
        <v>460</v>
      </c>
      <c r="P61" s="319"/>
      <c r="Q61" s="319"/>
      <c r="R61" s="319"/>
      <c r="S61" s="319"/>
    </row>
    <row r="62" spans="1:19" s="318" customFormat="1" ht="12" customHeight="1" thickBot="1">
      <c r="A62" s="1089"/>
      <c r="B62" s="1084"/>
      <c r="C62" s="670"/>
      <c r="D62" s="134"/>
      <c r="E62" s="135"/>
      <c r="F62" s="673"/>
      <c r="G62" s="91"/>
      <c r="H62" s="1095"/>
      <c r="I62" s="130">
        <v>13390.019458846162</v>
      </c>
      <c r="J62" s="131">
        <v>10728.89325214225</v>
      </c>
      <c r="K62" s="93">
        <f t="shared" si="1"/>
        <v>24118.912710988414</v>
      </c>
      <c r="L62" s="94" t="s">
        <v>20</v>
      </c>
      <c r="M62" s="95" t="str">
        <f t="shared" si="0"/>
        <v/>
      </c>
      <c r="N62" s="1091"/>
      <c r="P62" s="319"/>
      <c r="Q62" s="319"/>
      <c r="R62" s="319"/>
      <c r="S62" s="319"/>
    </row>
    <row r="63" spans="1:19" s="318" customFormat="1" ht="12" customHeight="1">
      <c r="A63" s="1088"/>
      <c r="B63" s="1082"/>
      <c r="C63" s="668"/>
      <c r="D63" s="77"/>
      <c r="E63" s="126"/>
      <c r="F63" s="672"/>
      <c r="G63" s="79"/>
      <c r="H63" s="1095"/>
      <c r="I63" s="127">
        <v>16730.541727739725</v>
      </c>
      <c r="J63" s="128">
        <v>16730.541727739725</v>
      </c>
      <c r="K63" s="81">
        <f t="shared" si="1"/>
        <v>33461.083455479449</v>
      </c>
      <c r="L63" s="82" t="s">
        <v>20</v>
      </c>
      <c r="M63" s="83" t="str">
        <f t="shared" si="0"/>
        <v/>
      </c>
      <c r="N63" s="1090" t="s">
        <v>460</v>
      </c>
      <c r="P63" s="319"/>
      <c r="Q63" s="319"/>
      <c r="R63" s="319"/>
      <c r="S63" s="319"/>
    </row>
    <row r="64" spans="1:19" s="318" customFormat="1" ht="12" customHeight="1" thickBot="1">
      <c r="A64" s="1089"/>
      <c r="B64" s="1084"/>
      <c r="C64" s="670"/>
      <c r="D64" s="89"/>
      <c r="E64" s="129"/>
      <c r="F64" s="673"/>
      <c r="G64" s="91"/>
      <c r="H64" s="1095"/>
      <c r="I64" s="130">
        <v>5041.8658132479723</v>
      </c>
      <c r="J64" s="131">
        <v>3378.5515244397388</v>
      </c>
      <c r="K64" s="93">
        <f t="shared" si="1"/>
        <v>8420.4173376877116</v>
      </c>
      <c r="L64" s="94" t="s">
        <v>20</v>
      </c>
      <c r="M64" s="95" t="str">
        <f t="shared" si="0"/>
        <v/>
      </c>
      <c r="N64" s="1091"/>
      <c r="P64" s="319"/>
      <c r="Q64" s="319"/>
      <c r="R64" s="319"/>
      <c r="S64" s="319"/>
    </row>
    <row r="65" spans="1:19" s="318" customFormat="1" ht="12" customHeight="1">
      <c r="A65" s="1079"/>
      <c r="B65" s="1082"/>
      <c r="C65" s="668"/>
      <c r="D65" s="77"/>
      <c r="E65" s="126"/>
      <c r="F65" s="672"/>
      <c r="G65" s="79"/>
      <c r="H65" s="1095"/>
      <c r="I65" s="127">
        <v>228502.20160773781</v>
      </c>
      <c r="J65" s="128">
        <v>205460.68280178451</v>
      </c>
      <c r="K65" s="81">
        <f t="shared" si="1"/>
        <v>433962.88440952229</v>
      </c>
      <c r="L65" s="82" t="s">
        <v>20</v>
      </c>
      <c r="M65" s="83" t="str">
        <f t="shared" si="0"/>
        <v/>
      </c>
      <c r="N65" s="1112" t="s">
        <v>265</v>
      </c>
      <c r="P65" s="319"/>
      <c r="Q65" s="319"/>
      <c r="R65" s="319"/>
      <c r="S65" s="319"/>
    </row>
    <row r="66" spans="1:19" s="318" customFormat="1" ht="12" customHeight="1">
      <c r="A66" s="1080"/>
      <c r="B66" s="1083"/>
      <c r="C66" s="669"/>
      <c r="D66" s="4"/>
      <c r="E66" s="7"/>
      <c r="F66" s="674"/>
      <c r="G66" s="84"/>
      <c r="H66" s="1095"/>
      <c r="I66" s="132">
        <v>17994.384638433035</v>
      </c>
      <c r="J66" s="133">
        <v>17994.384638433035</v>
      </c>
      <c r="K66" s="86">
        <f t="shared" si="1"/>
        <v>35988.769276866071</v>
      </c>
      <c r="L66" s="87" t="s">
        <v>20</v>
      </c>
      <c r="M66" s="88" t="str">
        <f t="shared" si="0"/>
        <v/>
      </c>
      <c r="N66" s="1113"/>
      <c r="P66" s="319"/>
      <c r="Q66" s="319"/>
      <c r="R66" s="319"/>
      <c r="S66" s="319"/>
    </row>
    <row r="67" spans="1:19" s="318" customFormat="1" ht="12" customHeight="1" thickBot="1">
      <c r="A67" s="1081"/>
      <c r="B67" s="1084"/>
      <c r="C67" s="670"/>
      <c r="D67" s="89"/>
      <c r="E67" s="129"/>
      <c r="F67" s="673"/>
      <c r="G67" s="91"/>
      <c r="H67" s="1095"/>
      <c r="I67" s="130">
        <v>13885.302179941615</v>
      </c>
      <c r="J67" s="131">
        <v>17812.077294553237</v>
      </c>
      <c r="K67" s="93">
        <f t="shared" si="1"/>
        <v>31697.379474494854</v>
      </c>
      <c r="L67" s="94" t="s">
        <v>20</v>
      </c>
      <c r="M67" s="95" t="str">
        <f t="shared" si="0"/>
        <v/>
      </c>
      <c r="N67" s="1114"/>
      <c r="P67" s="319"/>
      <c r="Q67" s="319"/>
      <c r="R67" s="319"/>
      <c r="S67" s="319"/>
    </row>
    <row r="68" spans="1:19" s="318" customFormat="1" ht="12" customHeight="1">
      <c r="A68" s="1079"/>
      <c r="B68" s="1082"/>
      <c r="C68" s="668"/>
      <c r="D68" s="77"/>
      <c r="E68" s="126"/>
      <c r="F68" s="672"/>
      <c r="G68" s="79"/>
      <c r="H68" s="1095"/>
      <c r="I68" s="127">
        <v>17432.463918255162</v>
      </c>
      <c r="J68" s="128">
        <v>13735.666731957979</v>
      </c>
      <c r="K68" s="81">
        <f t="shared" si="1"/>
        <v>31168.130650213141</v>
      </c>
      <c r="L68" s="82" t="s">
        <v>20</v>
      </c>
      <c r="M68" s="83" t="str">
        <f t="shared" ref="M68:M109" si="4">+IF(G68="ACREDITA",IF(L68="SI","CUMPLE","NO CUMPLE"),"")</f>
        <v/>
      </c>
      <c r="N68" s="1105" t="s">
        <v>460</v>
      </c>
      <c r="P68" s="319"/>
      <c r="Q68" s="319"/>
      <c r="R68" s="319"/>
      <c r="S68" s="319"/>
    </row>
    <row r="69" spans="1:19" s="318" customFormat="1" ht="12" customHeight="1">
      <c r="A69" s="1080"/>
      <c r="B69" s="1083"/>
      <c r="C69" s="669"/>
      <c r="D69" s="4"/>
      <c r="E69" s="7"/>
      <c r="F69" s="674"/>
      <c r="G69" s="84"/>
      <c r="H69" s="1095"/>
      <c r="I69" s="132">
        <v>10993.606091798447</v>
      </c>
      <c r="J69" s="133">
        <v>8280.1948051948038</v>
      </c>
      <c r="K69" s="86">
        <f t="shared" ref="K69:K109" si="5">+I69+J69</f>
        <v>19273.800896993249</v>
      </c>
      <c r="L69" s="87" t="s">
        <v>20</v>
      </c>
      <c r="M69" s="88" t="str">
        <f t="shared" si="4"/>
        <v/>
      </c>
      <c r="N69" s="1115"/>
      <c r="P69" s="319"/>
      <c r="Q69" s="319"/>
      <c r="R69" s="319"/>
      <c r="S69" s="319"/>
    </row>
    <row r="70" spans="1:19" s="318" customFormat="1" ht="12" customHeight="1" thickBot="1">
      <c r="A70" s="1081"/>
      <c r="B70" s="1084"/>
      <c r="C70" s="670"/>
      <c r="D70" s="89"/>
      <c r="E70" s="129"/>
      <c r="F70" s="673"/>
      <c r="G70" s="91"/>
      <c r="H70" s="1095"/>
      <c r="I70" s="130">
        <v>10447.276392835998</v>
      </c>
      <c r="J70" s="131">
        <v>10447.276392835998</v>
      </c>
      <c r="K70" s="93">
        <f t="shared" si="5"/>
        <v>20894.552785671996</v>
      </c>
      <c r="L70" s="94" t="s">
        <v>20</v>
      </c>
      <c r="M70" s="95" t="str">
        <f t="shared" si="4"/>
        <v/>
      </c>
      <c r="N70" s="1106"/>
      <c r="P70" s="319"/>
      <c r="Q70" s="319"/>
      <c r="R70" s="319"/>
      <c r="S70" s="319"/>
    </row>
    <row r="71" spans="1:19" s="318" customFormat="1" ht="23.25" customHeight="1">
      <c r="A71" s="1088"/>
      <c r="B71" s="1082"/>
      <c r="C71" s="668"/>
      <c r="D71" s="77"/>
      <c r="E71" s="126"/>
      <c r="F71" s="672"/>
      <c r="G71" s="79"/>
      <c r="H71" s="1095"/>
      <c r="I71" s="127">
        <v>31415.949100693928</v>
      </c>
      <c r="J71" s="128">
        <v>18513.776184137492</v>
      </c>
      <c r="K71" s="81">
        <f t="shared" si="5"/>
        <v>49929.725284831424</v>
      </c>
      <c r="L71" s="82" t="s">
        <v>20</v>
      </c>
      <c r="M71" s="83" t="str">
        <f t="shared" si="4"/>
        <v/>
      </c>
      <c r="N71" s="1090" t="s">
        <v>460</v>
      </c>
      <c r="P71" s="319"/>
      <c r="Q71" s="319"/>
      <c r="R71" s="319"/>
      <c r="S71" s="319"/>
    </row>
    <row r="72" spans="1:19" s="318" customFormat="1" ht="21.75" customHeight="1" thickBot="1">
      <c r="A72" s="1089"/>
      <c r="B72" s="1084"/>
      <c r="C72" s="670"/>
      <c r="D72" s="89"/>
      <c r="E72" s="129"/>
      <c r="F72" s="673"/>
      <c r="G72" s="91"/>
      <c r="H72" s="1095"/>
      <c r="I72" s="98">
        <v>6782.8029558746348</v>
      </c>
      <c r="J72" s="99">
        <v>6782.8029558746348</v>
      </c>
      <c r="K72" s="93">
        <f t="shared" si="5"/>
        <v>13565.60591174927</v>
      </c>
      <c r="L72" s="94" t="s">
        <v>20</v>
      </c>
      <c r="M72" s="95" t="str">
        <f t="shared" si="4"/>
        <v/>
      </c>
      <c r="N72" s="1091"/>
      <c r="P72" s="319"/>
      <c r="Q72" s="319"/>
      <c r="R72" s="319"/>
      <c r="S72" s="319"/>
    </row>
    <row r="73" spans="1:19" s="318" customFormat="1" ht="12" customHeight="1">
      <c r="A73" s="1088"/>
      <c r="B73" s="1082"/>
      <c r="C73" s="668"/>
      <c r="D73" s="77"/>
      <c r="E73" s="126"/>
      <c r="F73" s="672"/>
      <c r="G73" s="79"/>
      <c r="H73" s="1095"/>
      <c r="I73" s="96">
        <v>15338.619678335035</v>
      </c>
      <c r="J73" s="97">
        <v>9488.778973581997</v>
      </c>
      <c r="K73" s="81">
        <f t="shared" si="5"/>
        <v>24827.398651917032</v>
      </c>
      <c r="L73" s="82" t="s">
        <v>20</v>
      </c>
      <c r="M73" s="83" t="str">
        <f t="shared" si="4"/>
        <v/>
      </c>
      <c r="N73" s="1090" t="s">
        <v>460</v>
      </c>
      <c r="P73" s="319"/>
      <c r="Q73" s="319"/>
      <c r="R73" s="319"/>
      <c r="S73" s="319"/>
    </row>
    <row r="74" spans="1:19" s="318" customFormat="1" ht="12" customHeight="1" thickBot="1">
      <c r="A74" s="1089"/>
      <c r="B74" s="1084"/>
      <c r="C74" s="670"/>
      <c r="D74" s="89"/>
      <c r="E74" s="129"/>
      <c r="F74" s="673"/>
      <c r="G74" s="91"/>
      <c r="H74" s="1095"/>
      <c r="I74" s="98">
        <v>12433.296540435391</v>
      </c>
      <c r="J74" s="99">
        <v>12433.296540435391</v>
      </c>
      <c r="K74" s="93">
        <f t="shared" si="5"/>
        <v>24866.593080870782</v>
      </c>
      <c r="L74" s="94" t="s">
        <v>20</v>
      </c>
      <c r="M74" s="95" t="str">
        <f t="shared" si="4"/>
        <v/>
      </c>
      <c r="N74" s="1091"/>
      <c r="P74" s="319"/>
      <c r="Q74" s="319"/>
      <c r="R74" s="319"/>
      <c r="S74" s="319"/>
    </row>
    <row r="75" spans="1:19" s="318" customFormat="1" ht="12" customHeight="1">
      <c r="A75" s="1088"/>
      <c r="B75" s="1082"/>
      <c r="C75" s="668"/>
      <c r="D75" s="77"/>
      <c r="E75" s="126"/>
      <c r="F75" s="672"/>
      <c r="G75" s="79"/>
      <c r="H75" s="1095"/>
      <c r="I75" s="136">
        <v>35157.048106361326</v>
      </c>
      <c r="J75" s="137">
        <v>63535.146698212346</v>
      </c>
      <c r="K75" s="81">
        <f t="shared" si="5"/>
        <v>98692.194804573664</v>
      </c>
      <c r="L75" s="82" t="s">
        <v>20</v>
      </c>
      <c r="M75" s="83" t="str">
        <f t="shared" si="4"/>
        <v/>
      </c>
      <c r="N75" s="1090" t="s">
        <v>460</v>
      </c>
      <c r="P75" s="319"/>
      <c r="Q75" s="319"/>
      <c r="R75" s="319"/>
      <c r="S75" s="319"/>
    </row>
    <row r="76" spans="1:19" s="318" customFormat="1" ht="12" customHeight="1" thickBot="1">
      <c r="A76" s="1089"/>
      <c r="B76" s="1084"/>
      <c r="C76" s="670"/>
      <c r="D76" s="89"/>
      <c r="E76" s="129"/>
      <c r="F76" s="673"/>
      <c r="G76" s="91"/>
      <c r="H76" s="1095"/>
      <c r="I76" s="138">
        <v>6314.9608991529913</v>
      </c>
      <c r="J76" s="139">
        <v>3144.8201228163048</v>
      </c>
      <c r="K76" s="93">
        <f t="shared" si="5"/>
        <v>9459.7810219692965</v>
      </c>
      <c r="L76" s="94" t="s">
        <v>20</v>
      </c>
      <c r="M76" s="95" t="str">
        <f t="shared" si="4"/>
        <v/>
      </c>
      <c r="N76" s="1091"/>
      <c r="P76" s="319"/>
      <c r="Q76" s="319"/>
      <c r="R76" s="319"/>
      <c r="S76" s="319"/>
    </row>
    <row r="77" spans="1:19" s="318" customFormat="1" ht="12" customHeight="1">
      <c r="A77" s="1088"/>
      <c r="B77" s="1082"/>
      <c r="C77" s="668"/>
      <c r="D77" s="77"/>
      <c r="E77" s="126"/>
      <c r="F77" s="672"/>
      <c r="G77" s="79"/>
      <c r="H77" s="1095"/>
      <c r="I77" s="96">
        <v>27514.599706654117</v>
      </c>
      <c r="J77" s="97">
        <v>30792.097731690064</v>
      </c>
      <c r="K77" s="81">
        <f t="shared" si="5"/>
        <v>58306.697438344185</v>
      </c>
      <c r="L77" s="82" t="s">
        <v>20</v>
      </c>
      <c r="M77" s="83" t="str">
        <f t="shared" si="4"/>
        <v/>
      </c>
      <c r="N77" s="1090" t="s">
        <v>460</v>
      </c>
      <c r="P77" s="319"/>
      <c r="Q77" s="319"/>
      <c r="R77" s="319"/>
      <c r="S77" s="319"/>
    </row>
    <row r="78" spans="1:19" s="318" customFormat="1" ht="12" customHeight="1">
      <c r="A78" s="1110"/>
      <c r="B78" s="1083"/>
      <c r="C78" s="669"/>
      <c r="D78" s="4"/>
      <c r="E78" s="7"/>
      <c r="F78" s="674"/>
      <c r="G78" s="84"/>
      <c r="H78" s="1095"/>
      <c r="I78" s="113">
        <v>5419.7985172483995</v>
      </c>
      <c r="J78" s="674">
        <v>0</v>
      </c>
      <c r="K78" s="86">
        <f t="shared" si="5"/>
        <v>5419.7985172483995</v>
      </c>
      <c r="L78" s="87" t="s">
        <v>192</v>
      </c>
      <c r="M78" s="88" t="str">
        <f t="shared" si="4"/>
        <v/>
      </c>
      <c r="N78" s="1111"/>
      <c r="P78" s="319"/>
      <c r="Q78" s="319"/>
      <c r="R78" s="319"/>
      <c r="S78" s="319"/>
    </row>
    <row r="79" spans="1:19" s="318" customFormat="1" ht="12" customHeight="1" thickBot="1">
      <c r="A79" s="1089"/>
      <c r="B79" s="1084"/>
      <c r="C79" s="670"/>
      <c r="D79" s="89"/>
      <c r="E79" s="129"/>
      <c r="F79" s="673"/>
      <c r="G79" s="91"/>
      <c r="H79" s="1095"/>
      <c r="I79" s="98">
        <v>6729.2366691560865</v>
      </c>
      <c r="J79" s="673">
        <v>0</v>
      </c>
      <c r="K79" s="93">
        <f t="shared" si="5"/>
        <v>6729.2366691560865</v>
      </c>
      <c r="L79" s="94" t="s">
        <v>192</v>
      </c>
      <c r="M79" s="95" t="str">
        <f t="shared" si="4"/>
        <v/>
      </c>
      <c r="N79" s="1091"/>
      <c r="P79" s="319"/>
      <c r="Q79" s="319"/>
      <c r="R79" s="319"/>
      <c r="S79" s="319"/>
    </row>
    <row r="80" spans="1:19" ht="12" customHeight="1">
      <c r="A80" s="1088"/>
      <c r="B80" s="1082"/>
      <c r="C80" s="668"/>
      <c r="D80" s="140"/>
      <c r="E80" s="141"/>
      <c r="F80" s="672"/>
      <c r="G80" s="79"/>
      <c r="H80" s="1095"/>
      <c r="I80" s="96">
        <v>11778.101951195258</v>
      </c>
      <c r="J80" s="97">
        <v>11778.101951195258</v>
      </c>
      <c r="K80" s="81">
        <f t="shared" si="5"/>
        <v>23556.203902390516</v>
      </c>
      <c r="L80" s="82" t="s">
        <v>20</v>
      </c>
      <c r="M80" s="83" t="str">
        <f t="shared" si="4"/>
        <v/>
      </c>
      <c r="N80" s="1090" t="s">
        <v>460</v>
      </c>
    </row>
    <row r="81" spans="1:14" ht="12" customHeight="1">
      <c r="A81" s="1110"/>
      <c r="B81" s="1083"/>
      <c r="C81" s="669"/>
      <c r="D81" s="9"/>
      <c r="E81" s="10"/>
      <c r="F81" s="674"/>
      <c r="G81" s="84"/>
      <c r="H81" s="1095"/>
      <c r="I81" s="113">
        <v>13931.555523572442</v>
      </c>
      <c r="J81" s="114">
        <v>4856.5604767719424</v>
      </c>
      <c r="K81" s="86">
        <f t="shared" si="5"/>
        <v>18788.116000344384</v>
      </c>
      <c r="L81" s="87" t="s">
        <v>20</v>
      </c>
      <c r="M81" s="88" t="str">
        <f t="shared" si="4"/>
        <v/>
      </c>
      <c r="N81" s="1111"/>
    </row>
    <row r="82" spans="1:14" ht="12" customHeight="1" thickBot="1">
      <c r="A82" s="1089"/>
      <c r="B82" s="1084"/>
      <c r="C82" s="670"/>
      <c r="D82" s="142"/>
      <c r="E82" s="143"/>
      <c r="F82" s="673"/>
      <c r="G82" s="91"/>
      <c r="H82" s="1095"/>
      <c r="I82" s="98">
        <v>2617.831014200357</v>
      </c>
      <c r="J82" s="99">
        <v>2617.831014200357</v>
      </c>
      <c r="K82" s="93">
        <f t="shared" si="5"/>
        <v>5235.662028400714</v>
      </c>
      <c r="L82" s="94" t="s">
        <v>192</v>
      </c>
      <c r="M82" s="95" t="str">
        <f t="shared" si="4"/>
        <v/>
      </c>
      <c r="N82" s="1091"/>
    </row>
    <row r="83" spans="1:14" ht="12" customHeight="1">
      <c r="A83" s="1088"/>
      <c r="B83" s="1116"/>
      <c r="C83" s="668"/>
      <c r="D83" s="140"/>
      <c r="E83" s="141"/>
      <c r="F83" s="672"/>
      <c r="G83" s="79"/>
      <c r="H83" s="1095"/>
      <c r="I83" s="96">
        <v>21710.84538250661</v>
      </c>
      <c r="J83" s="97">
        <v>8254.8262549967621</v>
      </c>
      <c r="K83" s="81">
        <f t="shared" si="5"/>
        <v>29965.671637503372</v>
      </c>
      <c r="L83" s="82" t="s">
        <v>20</v>
      </c>
      <c r="M83" s="83" t="str">
        <f t="shared" si="4"/>
        <v/>
      </c>
      <c r="N83" s="1090" t="s">
        <v>460</v>
      </c>
    </row>
    <row r="84" spans="1:14" ht="12" customHeight="1" thickBot="1">
      <c r="A84" s="1089"/>
      <c r="B84" s="1117"/>
      <c r="C84" s="670"/>
      <c r="D84" s="142"/>
      <c r="E84" s="143"/>
      <c r="F84" s="673"/>
      <c r="G84" s="91"/>
      <c r="H84" s="1095"/>
      <c r="I84" s="98">
        <v>9643.7477380715172</v>
      </c>
      <c r="J84" s="99">
        <v>8987.5168282399027</v>
      </c>
      <c r="K84" s="93">
        <f t="shared" si="5"/>
        <v>18631.26456631142</v>
      </c>
      <c r="L84" s="94" t="s">
        <v>20</v>
      </c>
      <c r="M84" s="95" t="str">
        <f t="shared" si="4"/>
        <v/>
      </c>
      <c r="N84" s="1091"/>
    </row>
    <row r="85" spans="1:14" ht="12" customHeight="1">
      <c r="A85" s="1088"/>
      <c r="B85" s="1116"/>
      <c r="C85" s="668"/>
      <c r="D85" s="140"/>
      <c r="E85" s="141"/>
      <c r="F85" s="672"/>
      <c r="G85" s="79"/>
      <c r="H85" s="1094"/>
      <c r="I85" s="144">
        <v>12045.183383015006</v>
      </c>
      <c r="J85" s="145">
        <v>7142.8434245293283</v>
      </c>
      <c r="K85" s="146">
        <f t="shared" si="5"/>
        <v>19188.026807544335</v>
      </c>
      <c r="L85" s="147" t="s">
        <v>20</v>
      </c>
      <c r="M85" s="148" t="str">
        <f t="shared" si="4"/>
        <v/>
      </c>
      <c r="N85" s="1118" t="s">
        <v>460</v>
      </c>
    </row>
    <row r="86" spans="1:14" ht="12" customHeight="1" thickBot="1">
      <c r="A86" s="1089"/>
      <c r="B86" s="1117"/>
      <c r="C86" s="670"/>
      <c r="D86" s="142"/>
      <c r="E86" s="143"/>
      <c r="F86" s="673"/>
      <c r="G86" s="91"/>
      <c r="H86" s="1094"/>
      <c r="I86" s="149">
        <v>13730.05224707635</v>
      </c>
      <c r="J86" s="149">
        <v>10649.628297955645</v>
      </c>
      <c r="K86" s="150">
        <f t="shared" si="5"/>
        <v>24379.680545031995</v>
      </c>
      <c r="L86" s="151" t="s">
        <v>20</v>
      </c>
      <c r="M86" s="152" t="str">
        <f t="shared" si="4"/>
        <v/>
      </c>
      <c r="N86" s="1119"/>
    </row>
    <row r="87" spans="1:14" ht="12" customHeight="1">
      <c r="A87" s="1088"/>
      <c r="B87" s="1116"/>
      <c r="C87" s="668"/>
      <c r="D87" s="140"/>
      <c r="E87" s="141"/>
      <c r="F87" s="672"/>
      <c r="G87" s="79"/>
      <c r="H87" s="1095"/>
      <c r="I87" s="96">
        <v>10698.705660665786</v>
      </c>
      <c r="J87" s="97">
        <v>10698.705660665786</v>
      </c>
      <c r="K87" s="81">
        <f t="shared" si="5"/>
        <v>21397.411321331572</v>
      </c>
      <c r="L87" s="82" t="s">
        <v>20</v>
      </c>
      <c r="M87" s="83" t="str">
        <f t="shared" si="4"/>
        <v/>
      </c>
      <c r="N87" s="1112" t="s">
        <v>265</v>
      </c>
    </row>
    <row r="88" spans="1:14" ht="12" customHeight="1" thickBot="1">
      <c r="A88" s="1089"/>
      <c r="B88" s="1117"/>
      <c r="C88" s="670"/>
      <c r="D88" s="142"/>
      <c r="E88" s="143"/>
      <c r="F88" s="673"/>
      <c r="G88" s="91"/>
      <c r="H88" s="1095"/>
      <c r="I88" s="98">
        <v>21211.045146571712</v>
      </c>
      <c r="J88" s="99">
        <v>16625.179977699292</v>
      </c>
      <c r="K88" s="93">
        <f t="shared" si="5"/>
        <v>37836.225124271004</v>
      </c>
      <c r="L88" s="94" t="s">
        <v>20</v>
      </c>
      <c r="M88" s="95" t="str">
        <f t="shared" si="4"/>
        <v/>
      </c>
      <c r="N88" s="1114"/>
    </row>
    <row r="89" spans="1:14" ht="12" customHeight="1">
      <c r="A89" s="1088"/>
      <c r="B89" s="1116"/>
      <c r="C89" s="668"/>
      <c r="D89" s="140"/>
      <c r="E89" s="141"/>
      <c r="F89" s="672"/>
      <c r="G89" s="79"/>
      <c r="H89" s="1095"/>
      <c r="I89" s="96">
        <v>17930.101762615992</v>
      </c>
      <c r="J89" s="97">
        <v>15302.680876013859</v>
      </c>
      <c r="K89" s="81">
        <f t="shared" si="5"/>
        <v>33232.782638629855</v>
      </c>
      <c r="L89" s="82" t="s">
        <v>20</v>
      </c>
      <c r="M89" s="83" t="str">
        <f t="shared" si="4"/>
        <v/>
      </c>
      <c r="N89" s="1090" t="s">
        <v>460</v>
      </c>
    </row>
    <row r="90" spans="1:14" ht="12" customHeight="1" thickBot="1">
      <c r="A90" s="1089"/>
      <c r="B90" s="1117"/>
      <c r="C90" s="670"/>
      <c r="D90" s="142"/>
      <c r="E90" s="143"/>
      <c r="F90" s="673"/>
      <c r="G90" s="91"/>
      <c r="H90" s="1095"/>
      <c r="I90" s="98">
        <v>15342.861195564194</v>
      </c>
      <c r="J90" s="99">
        <v>4367.7459244318179</v>
      </c>
      <c r="K90" s="93">
        <f t="shared" si="5"/>
        <v>19710.607119996013</v>
      </c>
      <c r="L90" s="94" t="s">
        <v>20</v>
      </c>
      <c r="M90" s="95" t="str">
        <f t="shared" si="4"/>
        <v/>
      </c>
      <c r="N90" s="1091"/>
    </row>
    <row r="91" spans="1:14" ht="12" customHeight="1">
      <c r="A91" s="1088"/>
      <c r="B91" s="1116"/>
      <c r="C91" s="668"/>
      <c r="D91" s="140"/>
      <c r="E91" s="141"/>
      <c r="F91" s="672"/>
      <c r="G91" s="79"/>
      <c r="H91" s="1095"/>
      <c r="I91" s="96">
        <v>8384.070640873997</v>
      </c>
      <c r="J91" s="97">
        <v>6985.1907850565613</v>
      </c>
      <c r="K91" s="81">
        <f t="shared" si="5"/>
        <v>15369.261425930559</v>
      </c>
      <c r="L91" s="82" t="s">
        <v>20</v>
      </c>
      <c r="M91" s="83" t="str">
        <f t="shared" si="4"/>
        <v/>
      </c>
      <c r="N91" s="1090" t="s">
        <v>460</v>
      </c>
    </row>
    <row r="92" spans="1:14" ht="12" customHeight="1" thickBot="1">
      <c r="A92" s="1089"/>
      <c r="B92" s="1117"/>
      <c r="C92" s="670"/>
      <c r="D92" s="142"/>
      <c r="E92" s="143"/>
      <c r="F92" s="673"/>
      <c r="G92" s="91"/>
      <c r="H92" s="1095"/>
      <c r="I92" s="98">
        <v>13441.665830460561</v>
      </c>
      <c r="J92" s="99">
        <v>8149.1594776098682</v>
      </c>
      <c r="K92" s="93">
        <f t="shared" si="5"/>
        <v>21590.825308070431</v>
      </c>
      <c r="L92" s="94" t="s">
        <v>20</v>
      </c>
      <c r="M92" s="95" t="str">
        <f t="shared" si="4"/>
        <v/>
      </c>
      <c r="N92" s="1091"/>
    </row>
    <row r="93" spans="1:14" ht="12" customHeight="1" thickBot="1">
      <c r="A93" s="153"/>
      <c r="B93" s="111"/>
      <c r="C93" s="102"/>
      <c r="D93" s="154"/>
      <c r="E93" s="155"/>
      <c r="F93" s="105"/>
      <c r="G93" s="106"/>
      <c r="H93" s="1095"/>
      <c r="I93" s="107">
        <v>28761.053473213411</v>
      </c>
      <c r="J93" s="108">
        <v>28761.053473213411</v>
      </c>
      <c r="K93" s="109">
        <f t="shared" si="5"/>
        <v>57522.106946426822</v>
      </c>
      <c r="L93" s="110" t="s">
        <v>20</v>
      </c>
      <c r="M93" s="111" t="str">
        <f t="shared" si="4"/>
        <v/>
      </c>
      <c r="N93" s="112" t="s">
        <v>460</v>
      </c>
    </row>
    <row r="94" spans="1:14" ht="12" customHeight="1">
      <c r="A94" s="1088"/>
      <c r="B94" s="1116"/>
      <c r="C94" s="668"/>
      <c r="D94" s="140"/>
      <c r="E94" s="141"/>
      <c r="F94" s="672"/>
      <c r="G94" s="79"/>
      <c r="H94" s="1095"/>
      <c r="I94" s="96">
        <v>9749.4763562340977</v>
      </c>
      <c r="J94" s="97">
        <v>0</v>
      </c>
      <c r="K94" s="81">
        <f t="shared" si="5"/>
        <v>9749.4763562340977</v>
      </c>
      <c r="L94" s="82" t="s">
        <v>20</v>
      </c>
      <c r="M94" s="83" t="str">
        <f t="shared" si="4"/>
        <v/>
      </c>
      <c r="N94" s="1090" t="s">
        <v>460</v>
      </c>
    </row>
    <row r="95" spans="1:14" ht="12" customHeight="1" thickBot="1">
      <c r="A95" s="1089"/>
      <c r="B95" s="1117"/>
      <c r="C95" s="670"/>
      <c r="D95" s="142"/>
      <c r="E95" s="143"/>
      <c r="F95" s="673"/>
      <c r="G95" s="91"/>
      <c r="H95" s="1095"/>
      <c r="I95" s="98">
        <v>40336.890115287599</v>
      </c>
      <c r="J95" s="99">
        <v>46461.832401057043</v>
      </c>
      <c r="K95" s="93">
        <f t="shared" si="5"/>
        <v>86798.722516344642</v>
      </c>
      <c r="L95" s="94" t="s">
        <v>20</v>
      </c>
      <c r="M95" s="95" t="str">
        <f t="shared" si="4"/>
        <v/>
      </c>
      <c r="N95" s="1091"/>
    </row>
    <row r="96" spans="1:14" ht="12" customHeight="1">
      <c r="A96" s="1088"/>
      <c r="B96" s="1116"/>
      <c r="C96" s="668"/>
      <c r="D96" s="140"/>
      <c r="E96" s="141"/>
      <c r="F96" s="672"/>
      <c r="G96" s="79"/>
      <c r="H96" s="1095"/>
      <c r="I96" s="96">
        <v>29546.898443119389</v>
      </c>
      <c r="J96" s="97">
        <v>24754.201867471544</v>
      </c>
      <c r="K96" s="81">
        <f t="shared" si="5"/>
        <v>54301.100310590933</v>
      </c>
      <c r="L96" s="82" t="s">
        <v>20</v>
      </c>
      <c r="M96" s="83" t="str">
        <f t="shared" si="4"/>
        <v/>
      </c>
      <c r="N96" s="1090" t="s">
        <v>460</v>
      </c>
    </row>
    <row r="97" spans="1:14" ht="12" customHeight="1" thickBot="1">
      <c r="A97" s="1089"/>
      <c r="B97" s="1117"/>
      <c r="C97" s="670"/>
      <c r="D97" s="142"/>
      <c r="E97" s="143"/>
      <c r="F97" s="673"/>
      <c r="G97" s="91"/>
      <c r="H97" s="1095"/>
      <c r="I97" s="98">
        <v>3278.7639369907661</v>
      </c>
      <c r="J97" s="673">
        <v>0</v>
      </c>
      <c r="K97" s="93">
        <f t="shared" si="5"/>
        <v>3278.7639369907661</v>
      </c>
      <c r="L97" s="94" t="s">
        <v>192</v>
      </c>
      <c r="M97" s="95" t="str">
        <f t="shared" si="4"/>
        <v/>
      </c>
      <c r="N97" s="1091"/>
    </row>
    <row r="98" spans="1:14" ht="26.25" customHeight="1" thickBot="1">
      <c r="A98" s="153"/>
      <c r="B98" s="111"/>
      <c r="C98" s="102"/>
      <c r="D98" s="154"/>
      <c r="E98" s="155"/>
      <c r="F98" s="105"/>
      <c r="G98" s="106"/>
      <c r="H98" s="1095"/>
      <c r="I98" s="107">
        <v>31820.508684179695</v>
      </c>
      <c r="J98" s="108">
        <v>27238.402042552152</v>
      </c>
      <c r="K98" s="109">
        <f t="shared" si="5"/>
        <v>59058.910726731847</v>
      </c>
      <c r="L98" s="110" t="s">
        <v>20</v>
      </c>
      <c r="M98" s="111" t="str">
        <f t="shared" si="4"/>
        <v/>
      </c>
      <c r="N98" s="156" t="s">
        <v>772</v>
      </c>
    </row>
    <row r="99" spans="1:14" ht="12" customHeight="1">
      <c r="A99" s="1088"/>
      <c r="B99" s="1116"/>
      <c r="C99" s="668"/>
      <c r="D99" s="140"/>
      <c r="E99" s="141"/>
      <c r="F99" s="672"/>
      <c r="G99" s="79"/>
      <c r="H99" s="1095"/>
      <c r="I99" s="96">
        <v>18777.695538969412</v>
      </c>
      <c r="J99" s="97">
        <v>18777.695538969416</v>
      </c>
      <c r="K99" s="81">
        <f t="shared" si="5"/>
        <v>37555.391077938824</v>
      </c>
      <c r="L99" s="82" t="s">
        <v>20</v>
      </c>
      <c r="M99" s="83" t="str">
        <f t="shared" si="4"/>
        <v/>
      </c>
      <c r="N99" s="1090" t="s">
        <v>460</v>
      </c>
    </row>
    <row r="100" spans="1:14" ht="12" customHeight="1" thickBot="1">
      <c r="A100" s="1089"/>
      <c r="B100" s="1117"/>
      <c r="C100" s="670"/>
      <c r="D100" s="142"/>
      <c r="E100" s="143"/>
      <c r="F100" s="673"/>
      <c r="G100" s="91"/>
      <c r="H100" s="1095"/>
      <c r="I100" s="98">
        <v>7021.1597757102818</v>
      </c>
      <c r="J100" s="99">
        <v>2766.646374864572</v>
      </c>
      <c r="K100" s="93">
        <f t="shared" si="5"/>
        <v>9787.8061505748537</v>
      </c>
      <c r="L100" s="94" t="s">
        <v>20</v>
      </c>
      <c r="M100" s="95" t="str">
        <f t="shared" si="4"/>
        <v/>
      </c>
      <c r="N100" s="1091"/>
    </row>
    <row r="101" spans="1:14" ht="12" customHeight="1">
      <c r="A101" s="1088"/>
      <c r="B101" s="1116"/>
      <c r="C101" s="668"/>
      <c r="D101" s="140"/>
      <c r="E101" s="141"/>
      <c r="F101" s="672"/>
      <c r="G101" s="79"/>
      <c r="H101" s="1095"/>
      <c r="I101" s="96">
        <v>10809.467739272135</v>
      </c>
      <c r="J101" s="97">
        <v>4658.514793823233</v>
      </c>
      <c r="K101" s="81">
        <f t="shared" si="5"/>
        <v>15467.982533095368</v>
      </c>
      <c r="L101" s="82" t="s">
        <v>20</v>
      </c>
      <c r="M101" s="83" t="str">
        <f t="shared" si="4"/>
        <v/>
      </c>
      <c r="N101" s="1090" t="s">
        <v>460</v>
      </c>
    </row>
    <row r="102" spans="1:14" ht="12" customHeight="1" thickBot="1">
      <c r="A102" s="1089"/>
      <c r="B102" s="1117"/>
      <c r="C102" s="670"/>
      <c r="D102" s="142"/>
      <c r="E102" s="143"/>
      <c r="F102" s="673"/>
      <c r="G102" s="91"/>
      <c r="H102" s="1095"/>
      <c r="I102" s="98">
        <v>16597.786448036357</v>
      </c>
      <c r="J102" s="99">
        <v>22003.886084179503</v>
      </c>
      <c r="K102" s="93">
        <f t="shared" si="5"/>
        <v>38601.67253221586</v>
      </c>
      <c r="L102" s="94" t="s">
        <v>20</v>
      </c>
      <c r="M102" s="95" t="str">
        <f t="shared" si="4"/>
        <v/>
      </c>
      <c r="N102" s="1091"/>
    </row>
    <row r="103" spans="1:14" ht="12" customHeight="1" thickBot="1">
      <c r="A103" s="153"/>
      <c r="B103" s="111"/>
      <c r="C103" s="102"/>
      <c r="D103" s="154"/>
      <c r="E103" s="157"/>
      <c r="F103" s="105"/>
      <c r="G103" s="106"/>
      <c r="H103" s="1095"/>
      <c r="I103" s="107">
        <v>43166.085277225095</v>
      </c>
      <c r="J103" s="108">
        <v>36347.405194486812</v>
      </c>
      <c r="K103" s="109">
        <f t="shared" si="5"/>
        <v>79513.490471711906</v>
      </c>
      <c r="L103" s="110" t="s">
        <v>20</v>
      </c>
      <c r="M103" s="111" t="str">
        <f t="shared" si="4"/>
        <v/>
      </c>
      <c r="N103" s="156" t="s">
        <v>773</v>
      </c>
    </row>
    <row r="104" spans="1:14" ht="12" customHeight="1">
      <c r="A104" s="1088"/>
      <c r="B104" s="1116"/>
      <c r="C104" s="668"/>
      <c r="D104" s="140"/>
      <c r="E104" s="141"/>
      <c r="F104" s="672"/>
      <c r="G104" s="79"/>
      <c r="H104" s="1095"/>
      <c r="I104" s="96">
        <v>15083.586340646525</v>
      </c>
      <c r="J104" s="97">
        <v>9442.0550194174757</v>
      </c>
      <c r="K104" s="81">
        <f t="shared" si="5"/>
        <v>24525.641360064001</v>
      </c>
      <c r="L104" s="82" t="s">
        <v>20</v>
      </c>
      <c r="M104" s="83" t="str">
        <f t="shared" si="4"/>
        <v/>
      </c>
      <c r="N104" s="1112" t="s">
        <v>265</v>
      </c>
    </row>
    <row r="105" spans="1:14" ht="12" customHeight="1">
      <c r="A105" s="1110"/>
      <c r="B105" s="1120"/>
      <c r="C105" s="669"/>
      <c r="D105" s="9"/>
      <c r="E105" s="10"/>
      <c r="F105" s="674"/>
      <c r="G105" s="84"/>
      <c r="H105" s="1095"/>
      <c r="I105" s="113">
        <v>5379.0869038038072</v>
      </c>
      <c r="J105" s="114">
        <v>2606.1447975974024</v>
      </c>
      <c r="K105" s="86">
        <f t="shared" si="5"/>
        <v>7985.2317014012096</v>
      </c>
      <c r="L105" s="87" t="s">
        <v>20</v>
      </c>
      <c r="M105" s="88" t="str">
        <f t="shared" si="4"/>
        <v/>
      </c>
      <c r="N105" s="1113"/>
    </row>
    <row r="106" spans="1:14" ht="12" customHeight="1" thickBot="1">
      <c r="A106" s="1089"/>
      <c r="B106" s="1117"/>
      <c r="C106" s="670"/>
      <c r="D106" s="142"/>
      <c r="E106" s="143"/>
      <c r="F106" s="673"/>
      <c r="G106" s="91"/>
      <c r="H106" s="1095"/>
      <c r="I106" s="98">
        <v>3420.9379849397592</v>
      </c>
      <c r="J106" s="99">
        <v>6020.1674979267718</v>
      </c>
      <c r="K106" s="93">
        <f t="shared" si="5"/>
        <v>9441.105482866531</v>
      </c>
      <c r="L106" s="94" t="s">
        <v>20</v>
      </c>
      <c r="M106" s="95" t="str">
        <f t="shared" si="4"/>
        <v/>
      </c>
      <c r="N106" s="1114"/>
    </row>
    <row r="107" spans="1:14" ht="12" customHeight="1">
      <c r="A107" s="1088"/>
      <c r="B107" s="1116"/>
      <c r="C107" s="668"/>
      <c r="D107" s="140"/>
      <c r="E107" s="141"/>
      <c r="F107" s="672"/>
      <c r="G107" s="79"/>
      <c r="H107" s="1095"/>
      <c r="I107" s="96">
        <v>14839.296703738071</v>
      </c>
      <c r="J107" s="97">
        <v>14839.296703738071</v>
      </c>
      <c r="K107" s="81">
        <f t="shared" si="5"/>
        <v>29678.593407476143</v>
      </c>
      <c r="L107" s="82" t="s">
        <v>20</v>
      </c>
      <c r="M107" s="83" t="str">
        <f t="shared" si="4"/>
        <v/>
      </c>
      <c r="N107" s="1112" t="s">
        <v>265</v>
      </c>
    </row>
    <row r="108" spans="1:14" ht="12" customHeight="1">
      <c r="A108" s="1110"/>
      <c r="B108" s="1120"/>
      <c r="C108" s="669"/>
      <c r="D108" s="9"/>
      <c r="E108" s="10"/>
      <c r="F108" s="674"/>
      <c r="G108" s="84"/>
      <c r="H108" s="1095"/>
      <c r="I108" s="113">
        <v>8099.1150410754299</v>
      </c>
      <c r="J108" s="114">
        <v>8099.1150410754299</v>
      </c>
      <c r="K108" s="86">
        <f t="shared" si="5"/>
        <v>16198.23008215086</v>
      </c>
      <c r="L108" s="87" t="s">
        <v>20</v>
      </c>
      <c r="M108" s="88" t="str">
        <f t="shared" si="4"/>
        <v/>
      </c>
      <c r="N108" s="1113"/>
    </row>
    <row r="109" spans="1:14" ht="12" customHeight="1" thickBot="1">
      <c r="A109" s="1089"/>
      <c r="B109" s="1117"/>
      <c r="C109" s="670"/>
      <c r="D109" s="142"/>
      <c r="E109" s="143"/>
      <c r="F109" s="673"/>
      <c r="G109" s="91"/>
      <c r="H109" s="1096"/>
      <c r="I109" s="98">
        <v>6189.3038595109683</v>
      </c>
      <c r="J109" s="99">
        <v>6189.3038595109683</v>
      </c>
      <c r="K109" s="93">
        <f t="shared" si="5"/>
        <v>12378.607719021937</v>
      </c>
      <c r="L109" s="94" t="s">
        <v>20</v>
      </c>
      <c r="M109" s="95" t="str">
        <f t="shared" si="4"/>
        <v/>
      </c>
      <c r="N109" s="1114"/>
    </row>
    <row r="110" spans="1:14">
      <c r="M110" s="71"/>
    </row>
  </sheetData>
  <mergeCells count="149">
    <mergeCell ref="A107:A109"/>
    <mergeCell ref="B107:B109"/>
    <mergeCell ref="N107:N109"/>
    <mergeCell ref="A101:A102"/>
    <mergeCell ref="B101:B102"/>
    <mergeCell ref="N101:N102"/>
    <mergeCell ref="A104:A106"/>
    <mergeCell ref="B104:B106"/>
    <mergeCell ref="N104:N106"/>
    <mergeCell ref="A96:A97"/>
    <mergeCell ref="B96:B97"/>
    <mergeCell ref="N96:N97"/>
    <mergeCell ref="A99:A100"/>
    <mergeCell ref="B99:B100"/>
    <mergeCell ref="N99:N100"/>
    <mergeCell ref="A91:A92"/>
    <mergeCell ref="B91:B92"/>
    <mergeCell ref="N91:N92"/>
    <mergeCell ref="A94:A95"/>
    <mergeCell ref="B94:B95"/>
    <mergeCell ref="N94:N95"/>
    <mergeCell ref="A87:A88"/>
    <mergeCell ref="B87:B88"/>
    <mergeCell ref="N87:N88"/>
    <mergeCell ref="A89:A90"/>
    <mergeCell ref="B89:B90"/>
    <mergeCell ref="N89:N90"/>
    <mergeCell ref="A83:A84"/>
    <mergeCell ref="B83:B84"/>
    <mergeCell ref="N83:N84"/>
    <mergeCell ref="A85:A86"/>
    <mergeCell ref="B85:B86"/>
    <mergeCell ref="N85:N86"/>
    <mergeCell ref="A77:A79"/>
    <mergeCell ref="B77:B79"/>
    <mergeCell ref="N77:N79"/>
    <mergeCell ref="A80:A82"/>
    <mergeCell ref="B80:B82"/>
    <mergeCell ref="N80:N82"/>
    <mergeCell ref="A73:A74"/>
    <mergeCell ref="B73:B74"/>
    <mergeCell ref="N73:N74"/>
    <mergeCell ref="A75:A76"/>
    <mergeCell ref="B75:B76"/>
    <mergeCell ref="N75:N76"/>
    <mergeCell ref="A68:A70"/>
    <mergeCell ref="B68:B70"/>
    <mergeCell ref="N68:N70"/>
    <mergeCell ref="A71:A72"/>
    <mergeCell ref="B71:B72"/>
    <mergeCell ref="N71:N72"/>
    <mergeCell ref="A63:A64"/>
    <mergeCell ref="B63:B64"/>
    <mergeCell ref="N63:N64"/>
    <mergeCell ref="A65:A67"/>
    <mergeCell ref="B65:B67"/>
    <mergeCell ref="N65:N67"/>
    <mergeCell ref="A58:A60"/>
    <mergeCell ref="B58:B60"/>
    <mergeCell ref="N58:N60"/>
    <mergeCell ref="A61:A62"/>
    <mergeCell ref="B61:B62"/>
    <mergeCell ref="N61:N62"/>
    <mergeCell ref="A53:A54"/>
    <mergeCell ref="B53:B54"/>
    <mergeCell ref="N53:N54"/>
    <mergeCell ref="A56:A57"/>
    <mergeCell ref="B56:B57"/>
    <mergeCell ref="N56:N57"/>
    <mergeCell ref="A49:A50"/>
    <mergeCell ref="B49:B50"/>
    <mergeCell ref="N49:N50"/>
    <mergeCell ref="A51:A52"/>
    <mergeCell ref="B51:B52"/>
    <mergeCell ref="N51:N52"/>
    <mergeCell ref="A44:A46"/>
    <mergeCell ref="B44:B46"/>
    <mergeCell ref="N44:N46"/>
    <mergeCell ref="A47:A48"/>
    <mergeCell ref="B47:B48"/>
    <mergeCell ref="N47:N48"/>
    <mergeCell ref="A39:A41"/>
    <mergeCell ref="B39:B41"/>
    <mergeCell ref="N39:N41"/>
    <mergeCell ref="A42:A43"/>
    <mergeCell ref="B42:B43"/>
    <mergeCell ref="N42:N43"/>
    <mergeCell ref="A33:A34"/>
    <mergeCell ref="B33:B34"/>
    <mergeCell ref="N33:N34"/>
    <mergeCell ref="A36:A38"/>
    <mergeCell ref="B36:B38"/>
    <mergeCell ref="N36:N38"/>
    <mergeCell ref="A29:A30"/>
    <mergeCell ref="B29:B30"/>
    <mergeCell ref="N29:N30"/>
    <mergeCell ref="A31:A32"/>
    <mergeCell ref="B31:B32"/>
    <mergeCell ref="N31:N32"/>
    <mergeCell ref="A25:A26"/>
    <mergeCell ref="B25:B26"/>
    <mergeCell ref="N25:N26"/>
    <mergeCell ref="A27:A28"/>
    <mergeCell ref="B27:B28"/>
    <mergeCell ref="N27:N28"/>
    <mergeCell ref="A23:A24"/>
    <mergeCell ref="B23:B24"/>
    <mergeCell ref="N23:N24"/>
    <mergeCell ref="A17:A18"/>
    <mergeCell ref="B17:B18"/>
    <mergeCell ref="N17:N18"/>
    <mergeCell ref="A19:A20"/>
    <mergeCell ref="B19:B20"/>
    <mergeCell ref="N19:N20"/>
    <mergeCell ref="B15:B16"/>
    <mergeCell ref="N15:N16"/>
    <mergeCell ref="A8:A9"/>
    <mergeCell ref="B8:B9"/>
    <mergeCell ref="N8:N9"/>
    <mergeCell ref="A10:A12"/>
    <mergeCell ref="B10:B12"/>
    <mergeCell ref="N10:N12"/>
    <mergeCell ref="A21:A22"/>
    <mergeCell ref="B21:B22"/>
    <mergeCell ref="N21:N22"/>
    <mergeCell ref="M1:M2"/>
    <mergeCell ref="N1:N2"/>
    <mergeCell ref="A3:A5"/>
    <mergeCell ref="B3:B5"/>
    <mergeCell ref="N3:N5"/>
    <mergeCell ref="A6:A7"/>
    <mergeCell ref="B6:B7"/>
    <mergeCell ref="N6:N7"/>
    <mergeCell ref="G1:G2"/>
    <mergeCell ref="H1:H109"/>
    <mergeCell ref="I1:I2"/>
    <mergeCell ref="J1:J2"/>
    <mergeCell ref="K1:K2"/>
    <mergeCell ref="L1:L2"/>
    <mergeCell ref="A1:A2"/>
    <mergeCell ref="B1:B2"/>
    <mergeCell ref="C1:C2"/>
    <mergeCell ref="D1:D2"/>
    <mergeCell ref="E1:E2"/>
    <mergeCell ref="F1:F2"/>
    <mergeCell ref="A13:A14"/>
    <mergeCell ref="B13:B14"/>
    <mergeCell ref="N13:N14"/>
    <mergeCell ref="A15:A16"/>
  </mergeCells>
  <conditionalFormatting sqref="N3:N1048576">
    <cfRule type="containsText" dxfId="0" priority="1" operator="containsText" text="NO CUMPLE">
      <formula>NOT(ISERROR(SEARCH("NO CUMPLE",N3)))</formula>
    </cfRule>
  </conditionalFormatting>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sheetPr>
    <tabColor rgb="FF0070C0"/>
  </sheetPr>
  <dimension ref="A1:D8917"/>
  <sheetViews>
    <sheetView showGridLines="0" workbookViewId="0">
      <selection activeCell="B9" sqref="B9"/>
    </sheetView>
  </sheetViews>
  <sheetFormatPr baseColWidth="10" defaultColWidth="8" defaultRowHeight="15"/>
  <cols>
    <col min="1" max="1" width="17.125" style="263" bestFit="1" customWidth="1"/>
    <col min="2" max="2" width="22.625" style="263" customWidth="1"/>
    <col min="3" max="3" width="47.25" style="262" customWidth="1"/>
    <col min="4" max="4" width="19.25" style="262" customWidth="1"/>
    <col min="5" max="16384" width="8" style="262"/>
  </cols>
  <sheetData>
    <row r="1" spans="1:4">
      <c r="A1" s="1122" t="s">
        <v>774</v>
      </c>
      <c r="B1" s="1122"/>
      <c r="C1" s="1122"/>
      <c r="D1" s="1122"/>
    </row>
    <row r="2" spans="1:4" ht="15.75" thickBot="1">
      <c r="A2" s="1123" t="s">
        <v>775</v>
      </c>
      <c r="B2" s="1123"/>
      <c r="C2" s="1123"/>
      <c r="D2" s="1123"/>
    </row>
    <row r="3" spans="1:4" ht="15.75" thickTop="1">
      <c r="A3" s="263" t="s">
        <v>477</v>
      </c>
    </row>
    <row r="4" spans="1:4">
      <c r="A4" s="1124" t="s">
        <v>776</v>
      </c>
      <c r="B4" s="1124"/>
      <c r="C4" s="1124"/>
      <c r="D4" s="1124"/>
    </row>
    <row r="5" spans="1:4">
      <c r="A5" s="1124" t="s">
        <v>477</v>
      </c>
      <c r="B5" s="1124"/>
      <c r="C5" s="1124"/>
      <c r="D5" s="1124"/>
    </row>
    <row r="6" spans="1:4">
      <c r="A6" s="1124" t="s">
        <v>777</v>
      </c>
      <c r="B6" s="1124"/>
      <c r="C6" s="1124"/>
      <c r="D6" s="1124"/>
    </row>
    <row r="7" spans="1:4">
      <c r="A7" s="263" t="s">
        <v>477</v>
      </c>
    </row>
    <row r="8" spans="1:4" ht="54" customHeight="1">
      <c r="A8" s="264" t="s">
        <v>778</v>
      </c>
      <c r="B8" s="265" t="s">
        <v>774</v>
      </c>
    </row>
    <row r="9" spans="1:4" ht="16.149999999999999" customHeight="1">
      <c r="A9" s="266">
        <v>33569</v>
      </c>
      <c r="B9" s="267">
        <v>693.32</v>
      </c>
      <c r="C9" s="268"/>
    </row>
    <row r="10" spans="1:4" ht="16.149999999999999" customHeight="1">
      <c r="A10" s="266">
        <v>33570</v>
      </c>
      <c r="B10" s="269">
        <v>693.99</v>
      </c>
    </row>
    <row r="11" spans="1:4" ht="16.149999999999999" customHeight="1">
      <c r="A11" s="266">
        <v>33571</v>
      </c>
      <c r="B11" s="267">
        <v>694.7</v>
      </c>
    </row>
    <row r="12" spans="1:4" ht="16.149999999999999" customHeight="1">
      <c r="A12" s="266">
        <v>33572</v>
      </c>
      <c r="B12" s="269">
        <v>694.7</v>
      </c>
    </row>
    <row r="13" spans="1:4" ht="16.149999999999999" customHeight="1">
      <c r="A13" s="266">
        <v>33573</v>
      </c>
      <c r="B13" s="267">
        <v>643.41999999999996</v>
      </c>
    </row>
    <row r="14" spans="1:4" ht="16.149999999999999" customHeight="1">
      <c r="A14" s="266">
        <v>33574</v>
      </c>
      <c r="B14" s="269">
        <v>643.41999999999996</v>
      </c>
    </row>
    <row r="15" spans="1:4" ht="16.149999999999999" customHeight="1">
      <c r="A15" s="266">
        <v>33575</v>
      </c>
      <c r="B15" s="267">
        <v>639.22</v>
      </c>
    </row>
    <row r="16" spans="1:4" ht="16.149999999999999" customHeight="1">
      <c r="A16" s="266">
        <v>33576</v>
      </c>
      <c r="B16" s="269">
        <v>635.70000000000005</v>
      </c>
    </row>
    <row r="17" spans="1:2" ht="16.149999999999999" customHeight="1">
      <c r="A17" s="266">
        <v>33577</v>
      </c>
      <c r="B17" s="267">
        <v>631.51</v>
      </c>
    </row>
    <row r="18" spans="1:2" ht="16.149999999999999" customHeight="1">
      <c r="A18" s="266">
        <v>33578</v>
      </c>
      <c r="B18" s="269">
        <v>627.16</v>
      </c>
    </row>
    <row r="19" spans="1:2" ht="16.149999999999999" customHeight="1">
      <c r="A19" s="266">
        <v>33579</v>
      </c>
      <c r="B19" s="267">
        <v>638.05999999999995</v>
      </c>
    </row>
    <row r="20" spans="1:2" ht="16.149999999999999" customHeight="1">
      <c r="A20" s="266">
        <v>33580</v>
      </c>
      <c r="B20" s="269">
        <v>638.05999999999995</v>
      </c>
    </row>
    <row r="21" spans="1:2" ht="16.149999999999999" customHeight="1">
      <c r="A21" s="266">
        <v>33581</v>
      </c>
      <c r="B21" s="267">
        <v>638.05999999999995</v>
      </c>
    </row>
    <row r="22" spans="1:2" ht="16.149999999999999" customHeight="1">
      <c r="A22" s="266">
        <v>33582</v>
      </c>
      <c r="B22" s="269">
        <v>622.91999999999996</v>
      </c>
    </row>
    <row r="23" spans="1:2" ht="16.149999999999999" customHeight="1">
      <c r="A23" s="266">
        <v>33583</v>
      </c>
      <c r="B23" s="267">
        <v>627.46</v>
      </c>
    </row>
    <row r="24" spans="1:2" ht="16.149999999999999" customHeight="1">
      <c r="A24" s="266">
        <v>33584</v>
      </c>
      <c r="B24" s="269">
        <v>633.09</v>
      </c>
    </row>
    <row r="25" spans="1:2" ht="16.149999999999999" customHeight="1">
      <c r="A25" s="266">
        <v>33585</v>
      </c>
      <c r="B25" s="267">
        <v>632.35</v>
      </c>
    </row>
    <row r="26" spans="1:2" ht="16.149999999999999" customHeight="1">
      <c r="A26" s="266">
        <v>33586</v>
      </c>
      <c r="B26" s="269">
        <v>630.91</v>
      </c>
    </row>
    <row r="27" spans="1:2" ht="16.149999999999999" customHeight="1">
      <c r="A27" s="266">
        <v>33587</v>
      </c>
      <c r="B27" s="267">
        <v>630.91</v>
      </c>
    </row>
    <row r="28" spans="1:2" ht="16.149999999999999" customHeight="1">
      <c r="A28" s="266">
        <v>33588</v>
      </c>
      <c r="B28" s="269">
        <v>630.91</v>
      </c>
    </row>
    <row r="29" spans="1:2" ht="16.149999999999999" customHeight="1">
      <c r="A29" s="266">
        <v>33589</v>
      </c>
      <c r="B29" s="267">
        <v>626.23</v>
      </c>
    </row>
    <row r="30" spans="1:2" ht="16.149999999999999" customHeight="1">
      <c r="A30" s="266">
        <v>33590</v>
      </c>
      <c r="B30" s="269">
        <v>626.52</v>
      </c>
    </row>
    <row r="31" spans="1:2" ht="16.149999999999999" customHeight="1">
      <c r="A31" s="266">
        <v>33591</v>
      </c>
      <c r="B31" s="267">
        <v>633.35</v>
      </c>
    </row>
    <row r="32" spans="1:2" ht="16.149999999999999" customHeight="1">
      <c r="A32" s="266">
        <v>33592</v>
      </c>
      <c r="B32" s="269">
        <v>621.71</v>
      </c>
    </row>
    <row r="33" spans="1:2" ht="16.149999999999999" customHeight="1">
      <c r="A33" s="266">
        <v>33593</v>
      </c>
      <c r="B33" s="267">
        <v>620.62</v>
      </c>
    </row>
    <row r="34" spans="1:2" ht="16.149999999999999" customHeight="1">
      <c r="A34" s="266">
        <v>33594</v>
      </c>
      <c r="B34" s="269">
        <v>620.62</v>
      </c>
    </row>
    <row r="35" spans="1:2" ht="16.149999999999999" customHeight="1">
      <c r="A35" s="266">
        <v>33595</v>
      </c>
      <c r="B35" s="267">
        <v>620.62</v>
      </c>
    </row>
    <row r="36" spans="1:2" ht="16.149999999999999" customHeight="1">
      <c r="A36" s="266">
        <v>33596</v>
      </c>
      <c r="B36" s="269">
        <v>622.95000000000005</v>
      </c>
    </row>
    <row r="37" spans="1:2" ht="16.149999999999999" customHeight="1">
      <c r="A37" s="266">
        <v>33597</v>
      </c>
      <c r="B37" s="267">
        <v>622.95000000000005</v>
      </c>
    </row>
    <row r="38" spans="1:2" ht="16.149999999999999" customHeight="1">
      <c r="A38" s="266">
        <v>33598</v>
      </c>
      <c r="B38" s="269">
        <v>622.95000000000005</v>
      </c>
    </row>
    <row r="39" spans="1:2" ht="16.149999999999999" customHeight="1">
      <c r="A39" s="266">
        <v>33599</v>
      </c>
      <c r="B39" s="267">
        <v>631.63</v>
      </c>
    </row>
    <row r="40" spans="1:2" ht="16.149999999999999" customHeight="1">
      <c r="A40" s="266">
        <v>33600</v>
      </c>
      <c r="B40" s="269">
        <v>632.37</v>
      </c>
    </row>
    <row r="41" spans="1:2" ht="16.149999999999999" customHeight="1">
      <c r="A41" s="266">
        <v>33601</v>
      </c>
      <c r="B41" s="267">
        <v>632.37</v>
      </c>
    </row>
    <row r="42" spans="1:2" ht="16.149999999999999" customHeight="1">
      <c r="A42" s="266">
        <v>33602</v>
      </c>
      <c r="B42" s="269">
        <v>632.37</v>
      </c>
    </row>
    <row r="43" spans="1:2" ht="16.149999999999999" customHeight="1">
      <c r="A43" s="266">
        <v>33603</v>
      </c>
      <c r="B43" s="267">
        <v>632.37</v>
      </c>
    </row>
    <row r="44" spans="1:2" ht="16.149999999999999" customHeight="1">
      <c r="A44" s="266">
        <v>33604</v>
      </c>
      <c r="B44" s="269">
        <v>632.37</v>
      </c>
    </row>
    <row r="45" spans="1:2" ht="16.149999999999999" customHeight="1">
      <c r="A45" s="266">
        <v>33605</v>
      </c>
      <c r="B45" s="267">
        <v>638.61</v>
      </c>
    </row>
    <row r="46" spans="1:2" ht="16.149999999999999" customHeight="1">
      <c r="A46" s="266">
        <v>33606</v>
      </c>
      <c r="B46" s="269">
        <v>632.58000000000004</v>
      </c>
    </row>
    <row r="47" spans="1:2" ht="16.149999999999999" customHeight="1">
      <c r="A47" s="266">
        <v>33607</v>
      </c>
      <c r="B47" s="267">
        <v>638.07000000000005</v>
      </c>
    </row>
    <row r="48" spans="1:2" ht="16.149999999999999" customHeight="1">
      <c r="A48" s="266">
        <v>33608</v>
      </c>
      <c r="B48" s="269">
        <v>638.07000000000005</v>
      </c>
    </row>
    <row r="49" spans="1:2" ht="16.149999999999999" customHeight="1">
      <c r="A49" s="266">
        <v>33609</v>
      </c>
      <c r="B49" s="267">
        <v>638.07000000000005</v>
      </c>
    </row>
    <row r="50" spans="1:2" ht="16.149999999999999" customHeight="1">
      <c r="A50" s="266">
        <v>33610</v>
      </c>
      <c r="B50" s="269">
        <v>638.07000000000005</v>
      </c>
    </row>
    <row r="51" spans="1:2" ht="16.149999999999999" customHeight="1">
      <c r="A51" s="266">
        <v>33611</v>
      </c>
      <c r="B51" s="267">
        <v>638.16999999999996</v>
      </c>
    </row>
    <row r="52" spans="1:2" ht="16.149999999999999" customHeight="1">
      <c r="A52" s="266">
        <v>33612</v>
      </c>
      <c r="B52" s="269">
        <v>638.61</v>
      </c>
    </row>
    <row r="53" spans="1:2" ht="16.149999999999999" customHeight="1">
      <c r="A53" s="266">
        <v>33613</v>
      </c>
      <c r="B53" s="267">
        <v>637.86</v>
      </c>
    </row>
    <row r="54" spans="1:2" ht="16.149999999999999" customHeight="1">
      <c r="A54" s="266">
        <v>33614</v>
      </c>
      <c r="B54" s="269">
        <v>645.04</v>
      </c>
    </row>
    <row r="55" spans="1:2" ht="16.149999999999999" customHeight="1">
      <c r="A55" s="266">
        <v>33615</v>
      </c>
      <c r="B55" s="267">
        <v>645.04</v>
      </c>
    </row>
    <row r="56" spans="1:2" ht="16.149999999999999" customHeight="1">
      <c r="A56" s="266">
        <v>33616</v>
      </c>
      <c r="B56" s="269">
        <v>645.04</v>
      </c>
    </row>
    <row r="57" spans="1:2" ht="16.149999999999999" customHeight="1">
      <c r="A57" s="266">
        <v>33617</v>
      </c>
      <c r="B57" s="267">
        <v>659.74</v>
      </c>
    </row>
    <row r="58" spans="1:2" ht="16.149999999999999" customHeight="1">
      <c r="A58" s="266">
        <v>33618</v>
      </c>
      <c r="B58" s="269">
        <v>657.49</v>
      </c>
    </row>
    <row r="59" spans="1:2" ht="16.149999999999999" customHeight="1">
      <c r="A59" s="266">
        <v>33619</v>
      </c>
      <c r="B59" s="267">
        <v>653.45000000000005</v>
      </c>
    </row>
    <row r="60" spans="1:2" ht="16.149999999999999" customHeight="1">
      <c r="A60" s="266">
        <v>33620</v>
      </c>
      <c r="B60" s="269">
        <v>652.91</v>
      </c>
    </row>
    <row r="61" spans="1:2" ht="16.149999999999999" customHeight="1">
      <c r="A61" s="266">
        <v>33621</v>
      </c>
      <c r="B61" s="267">
        <v>645.35</v>
      </c>
    </row>
    <row r="62" spans="1:2" ht="16.149999999999999" customHeight="1">
      <c r="A62" s="266">
        <v>33622</v>
      </c>
      <c r="B62" s="269">
        <v>645.35</v>
      </c>
    </row>
    <row r="63" spans="1:2" ht="16.149999999999999" customHeight="1">
      <c r="A63" s="266">
        <v>33623</v>
      </c>
      <c r="B63" s="267">
        <v>645.35</v>
      </c>
    </row>
    <row r="64" spans="1:2" ht="16.149999999999999" customHeight="1">
      <c r="A64" s="266">
        <v>33624</v>
      </c>
      <c r="B64" s="269">
        <v>645.97</v>
      </c>
    </row>
    <row r="65" spans="1:2" ht="16.149999999999999" customHeight="1">
      <c r="A65" s="266">
        <v>33625</v>
      </c>
      <c r="B65" s="267">
        <v>647.04</v>
      </c>
    </row>
    <row r="66" spans="1:2" ht="16.149999999999999" customHeight="1">
      <c r="A66" s="266">
        <v>33626</v>
      </c>
      <c r="B66" s="269">
        <v>647.01</v>
      </c>
    </row>
    <row r="67" spans="1:2" ht="16.149999999999999" customHeight="1">
      <c r="A67" s="266">
        <v>33627</v>
      </c>
      <c r="B67" s="267">
        <v>647.01</v>
      </c>
    </row>
    <row r="68" spans="1:2" ht="16.149999999999999" customHeight="1">
      <c r="A68" s="266">
        <v>33628</v>
      </c>
      <c r="B68" s="269">
        <v>644.83000000000004</v>
      </c>
    </row>
    <row r="69" spans="1:2" ht="16.149999999999999" customHeight="1">
      <c r="A69" s="266">
        <v>33629</v>
      </c>
      <c r="B69" s="267">
        <v>644.83000000000004</v>
      </c>
    </row>
    <row r="70" spans="1:2" ht="16.149999999999999" customHeight="1">
      <c r="A70" s="266">
        <v>33630</v>
      </c>
      <c r="B70" s="269">
        <v>644.83000000000004</v>
      </c>
    </row>
    <row r="71" spans="1:2" ht="16.149999999999999" customHeight="1">
      <c r="A71" s="266">
        <v>33631</v>
      </c>
      <c r="B71" s="267">
        <v>645.53</v>
      </c>
    </row>
    <row r="72" spans="1:2" ht="16.149999999999999" customHeight="1">
      <c r="A72" s="266">
        <v>33632</v>
      </c>
      <c r="B72" s="269">
        <v>645.20000000000005</v>
      </c>
    </row>
    <row r="73" spans="1:2" ht="16.149999999999999" customHeight="1">
      <c r="A73" s="266">
        <v>33633</v>
      </c>
      <c r="B73" s="267">
        <v>644.04</v>
      </c>
    </row>
    <row r="74" spans="1:2" ht="16.149999999999999" customHeight="1">
      <c r="A74" s="266">
        <v>33634</v>
      </c>
      <c r="B74" s="269">
        <v>644.27</v>
      </c>
    </row>
    <row r="75" spans="1:2" ht="16.149999999999999" customHeight="1">
      <c r="A75" s="266">
        <v>33635</v>
      </c>
      <c r="B75" s="267">
        <v>640.52</v>
      </c>
    </row>
    <row r="76" spans="1:2" ht="16.149999999999999" customHeight="1">
      <c r="A76" s="266">
        <v>33636</v>
      </c>
      <c r="B76" s="269">
        <v>640.52</v>
      </c>
    </row>
    <row r="77" spans="1:2" ht="16.149999999999999" customHeight="1">
      <c r="A77" s="266">
        <v>33637</v>
      </c>
      <c r="B77" s="267">
        <v>640.52</v>
      </c>
    </row>
    <row r="78" spans="1:2" ht="16.149999999999999" customHeight="1">
      <c r="A78" s="266">
        <v>33638</v>
      </c>
      <c r="B78" s="269">
        <v>640.52</v>
      </c>
    </row>
    <row r="79" spans="1:2" ht="16.149999999999999" customHeight="1">
      <c r="A79" s="266">
        <v>33639</v>
      </c>
      <c r="B79" s="267">
        <v>638.01</v>
      </c>
    </row>
    <row r="80" spans="1:2" ht="16.149999999999999" customHeight="1">
      <c r="A80" s="266">
        <v>33640</v>
      </c>
      <c r="B80" s="269">
        <v>637.65</v>
      </c>
    </row>
    <row r="81" spans="1:2" ht="16.149999999999999" customHeight="1">
      <c r="A81" s="266">
        <v>33641</v>
      </c>
      <c r="B81" s="267">
        <v>636.9</v>
      </c>
    </row>
    <row r="82" spans="1:2" ht="16.149999999999999" customHeight="1">
      <c r="A82" s="266">
        <v>33642</v>
      </c>
      <c r="B82" s="269">
        <v>635.34</v>
      </c>
    </row>
    <row r="83" spans="1:2" ht="16.149999999999999" customHeight="1">
      <c r="A83" s="266">
        <v>33643</v>
      </c>
      <c r="B83" s="267">
        <v>635.34</v>
      </c>
    </row>
    <row r="84" spans="1:2" ht="16.149999999999999" customHeight="1">
      <c r="A84" s="266">
        <v>33644</v>
      </c>
      <c r="B84" s="269">
        <v>635.34</v>
      </c>
    </row>
    <row r="85" spans="1:2" ht="16.149999999999999" customHeight="1">
      <c r="A85" s="266">
        <v>33645</v>
      </c>
      <c r="B85" s="267">
        <v>634.74</v>
      </c>
    </row>
    <row r="86" spans="1:2" ht="16.149999999999999" customHeight="1">
      <c r="A86" s="266">
        <v>33646</v>
      </c>
      <c r="B86" s="269">
        <v>634.59</v>
      </c>
    </row>
    <row r="87" spans="1:2" ht="16.149999999999999" customHeight="1">
      <c r="A87" s="266">
        <v>33647</v>
      </c>
      <c r="B87" s="267">
        <v>634.66999999999996</v>
      </c>
    </row>
    <row r="88" spans="1:2" ht="16.149999999999999" customHeight="1">
      <c r="A88" s="266">
        <v>33648</v>
      </c>
      <c r="B88" s="269">
        <v>635.6</v>
      </c>
    </row>
    <row r="89" spans="1:2" ht="16.149999999999999" customHeight="1">
      <c r="A89" s="266">
        <v>33649</v>
      </c>
      <c r="B89" s="267">
        <v>634.74</v>
      </c>
    </row>
    <row r="90" spans="1:2" ht="16.149999999999999" customHeight="1">
      <c r="A90" s="266">
        <v>33650</v>
      </c>
      <c r="B90" s="269">
        <v>634.74</v>
      </c>
    </row>
    <row r="91" spans="1:2" ht="16.149999999999999" customHeight="1">
      <c r="A91" s="266">
        <v>33651</v>
      </c>
      <c r="B91" s="267">
        <v>634.74</v>
      </c>
    </row>
    <row r="92" spans="1:2" ht="16.149999999999999" customHeight="1">
      <c r="A92" s="266">
        <v>33652</v>
      </c>
      <c r="B92" s="269">
        <v>635.66</v>
      </c>
    </row>
    <row r="93" spans="1:2" ht="16.149999999999999" customHeight="1">
      <c r="A93" s="266">
        <v>33653</v>
      </c>
      <c r="B93" s="267">
        <v>635.21</v>
      </c>
    </row>
    <row r="94" spans="1:2" ht="16.149999999999999" customHeight="1">
      <c r="A94" s="266">
        <v>33654</v>
      </c>
      <c r="B94" s="269">
        <v>634.92999999999995</v>
      </c>
    </row>
    <row r="95" spans="1:2" ht="16.149999999999999" customHeight="1">
      <c r="A95" s="266">
        <v>33655</v>
      </c>
      <c r="B95" s="267">
        <v>633.30999999999995</v>
      </c>
    </row>
    <row r="96" spans="1:2" ht="16.149999999999999" customHeight="1">
      <c r="A96" s="266">
        <v>33656</v>
      </c>
      <c r="B96" s="269">
        <v>633.03</v>
      </c>
    </row>
    <row r="97" spans="1:2" ht="16.149999999999999" customHeight="1">
      <c r="A97" s="266">
        <v>33657</v>
      </c>
      <c r="B97" s="267">
        <v>633.03</v>
      </c>
    </row>
    <row r="98" spans="1:2" ht="16.149999999999999" customHeight="1">
      <c r="A98" s="266">
        <v>33658</v>
      </c>
      <c r="B98" s="269">
        <v>633.03</v>
      </c>
    </row>
    <row r="99" spans="1:2" ht="16.149999999999999" customHeight="1">
      <c r="A99" s="266">
        <v>33659</v>
      </c>
      <c r="B99" s="267">
        <v>633.54999999999995</v>
      </c>
    </row>
    <row r="100" spans="1:2" ht="16.149999999999999" customHeight="1">
      <c r="A100" s="266">
        <v>33660</v>
      </c>
      <c r="B100" s="269">
        <v>633.74</v>
      </c>
    </row>
    <row r="101" spans="1:2" ht="16.149999999999999" customHeight="1">
      <c r="A101" s="266">
        <v>33661</v>
      </c>
      <c r="B101" s="267">
        <v>634.05999999999995</v>
      </c>
    </row>
    <row r="102" spans="1:2" ht="16.149999999999999" customHeight="1">
      <c r="A102" s="266">
        <v>33662</v>
      </c>
      <c r="B102" s="269">
        <v>633.91</v>
      </c>
    </row>
    <row r="103" spans="1:2" ht="16.149999999999999" customHeight="1">
      <c r="A103" s="266">
        <v>33663</v>
      </c>
      <c r="B103" s="267">
        <v>636.54</v>
      </c>
    </row>
    <row r="104" spans="1:2" ht="16.149999999999999" customHeight="1">
      <c r="A104" s="266">
        <v>33664</v>
      </c>
      <c r="B104" s="269">
        <v>636.54</v>
      </c>
    </row>
    <row r="105" spans="1:2" ht="16.149999999999999" customHeight="1">
      <c r="A105" s="266">
        <v>33665</v>
      </c>
      <c r="B105" s="267">
        <v>636.54</v>
      </c>
    </row>
    <row r="106" spans="1:2" ht="16.149999999999999" customHeight="1">
      <c r="A106" s="266">
        <v>33666</v>
      </c>
      <c r="B106" s="269">
        <v>640.95000000000005</v>
      </c>
    </row>
    <row r="107" spans="1:2" ht="16.149999999999999" customHeight="1">
      <c r="A107" s="266">
        <v>33667</v>
      </c>
      <c r="B107" s="267">
        <v>636.04999999999995</v>
      </c>
    </row>
    <row r="108" spans="1:2" ht="16.149999999999999" customHeight="1">
      <c r="A108" s="266">
        <v>33668</v>
      </c>
      <c r="B108" s="269">
        <v>635.86</v>
      </c>
    </row>
    <row r="109" spans="1:2" ht="16.149999999999999" customHeight="1">
      <c r="A109" s="266">
        <v>33669</v>
      </c>
      <c r="B109" s="267">
        <v>636.73</v>
      </c>
    </row>
    <row r="110" spans="1:2" ht="16.149999999999999" customHeight="1">
      <c r="A110" s="266">
        <v>33670</v>
      </c>
      <c r="B110" s="269">
        <v>636.22</v>
      </c>
    </row>
    <row r="111" spans="1:2" ht="16.149999999999999" customHeight="1">
      <c r="A111" s="266">
        <v>33671</v>
      </c>
      <c r="B111" s="267">
        <v>636.22</v>
      </c>
    </row>
    <row r="112" spans="1:2" ht="16.149999999999999" customHeight="1">
      <c r="A112" s="266">
        <v>33672</v>
      </c>
      <c r="B112" s="269">
        <v>636.22</v>
      </c>
    </row>
    <row r="113" spans="1:2" ht="16.149999999999999" customHeight="1">
      <c r="A113" s="266">
        <v>33673</v>
      </c>
      <c r="B113" s="267">
        <v>635.88</v>
      </c>
    </row>
    <row r="114" spans="1:2" ht="16.149999999999999" customHeight="1">
      <c r="A114" s="266">
        <v>33674</v>
      </c>
      <c r="B114" s="269">
        <v>639.78</v>
      </c>
    </row>
    <row r="115" spans="1:2" ht="16.149999999999999" customHeight="1">
      <c r="A115" s="266">
        <v>33675</v>
      </c>
      <c r="B115" s="267">
        <v>639.38</v>
      </c>
    </row>
    <row r="116" spans="1:2" ht="16.149999999999999" customHeight="1">
      <c r="A116" s="266">
        <v>33676</v>
      </c>
      <c r="B116" s="269">
        <v>641.29</v>
      </c>
    </row>
    <row r="117" spans="1:2" ht="16.149999999999999" customHeight="1">
      <c r="A117" s="266">
        <v>33677</v>
      </c>
      <c r="B117" s="267">
        <v>642</v>
      </c>
    </row>
    <row r="118" spans="1:2" ht="16.149999999999999" customHeight="1">
      <c r="A118" s="266">
        <v>33678</v>
      </c>
      <c r="B118" s="269">
        <v>642</v>
      </c>
    </row>
    <row r="119" spans="1:2" ht="16.149999999999999" customHeight="1">
      <c r="A119" s="266">
        <v>33679</v>
      </c>
      <c r="B119" s="267">
        <v>642</v>
      </c>
    </row>
    <row r="120" spans="1:2" ht="16.149999999999999" customHeight="1">
      <c r="A120" s="266">
        <v>33680</v>
      </c>
      <c r="B120" s="269">
        <v>644.13</v>
      </c>
    </row>
    <row r="121" spans="1:2" ht="16.149999999999999" customHeight="1">
      <c r="A121" s="266">
        <v>33681</v>
      </c>
      <c r="B121" s="267">
        <v>643.83000000000004</v>
      </c>
    </row>
    <row r="122" spans="1:2" ht="16.149999999999999" customHeight="1">
      <c r="A122" s="266">
        <v>33682</v>
      </c>
      <c r="B122" s="269">
        <v>642.59</v>
      </c>
    </row>
    <row r="123" spans="1:2" ht="16.149999999999999" customHeight="1">
      <c r="A123" s="266">
        <v>33683</v>
      </c>
      <c r="B123" s="267">
        <v>641.53</v>
      </c>
    </row>
    <row r="124" spans="1:2" ht="16.149999999999999" customHeight="1">
      <c r="A124" s="266">
        <v>33684</v>
      </c>
      <c r="B124" s="269">
        <v>640.37</v>
      </c>
    </row>
    <row r="125" spans="1:2" ht="16.149999999999999" customHeight="1">
      <c r="A125" s="266">
        <v>33685</v>
      </c>
      <c r="B125" s="267">
        <v>640.37</v>
      </c>
    </row>
    <row r="126" spans="1:2" ht="16.149999999999999" customHeight="1">
      <c r="A126" s="266">
        <v>33686</v>
      </c>
      <c r="B126" s="269">
        <v>640.37</v>
      </c>
    </row>
    <row r="127" spans="1:2" ht="16.149999999999999" customHeight="1">
      <c r="A127" s="266">
        <v>33687</v>
      </c>
      <c r="B127" s="267">
        <v>640.37</v>
      </c>
    </row>
    <row r="128" spans="1:2" ht="16.149999999999999" customHeight="1">
      <c r="A128" s="266">
        <v>33688</v>
      </c>
      <c r="B128" s="269">
        <v>642</v>
      </c>
    </row>
    <row r="129" spans="1:2" ht="16.149999999999999" customHeight="1">
      <c r="A129" s="266">
        <v>33689</v>
      </c>
      <c r="B129" s="267">
        <v>641.80999999999995</v>
      </c>
    </row>
    <row r="130" spans="1:2" ht="16.149999999999999" customHeight="1">
      <c r="A130" s="266">
        <v>33690</v>
      </c>
      <c r="B130" s="269">
        <v>641.22</v>
      </c>
    </row>
    <row r="131" spans="1:2" ht="16.149999999999999" customHeight="1">
      <c r="A131" s="266">
        <v>33691</v>
      </c>
      <c r="B131" s="267">
        <v>647.24</v>
      </c>
    </row>
    <row r="132" spans="1:2" ht="16.149999999999999" customHeight="1">
      <c r="A132" s="266">
        <v>33692</v>
      </c>
      <c r="B132" s="269">
        <v>647.24</v>
      </c>
    </row>
    <row r="133" spans="1:2" ht="16.149999999999999" customHeight="1">
      <c r="A133" s="266">
        <v>33693</v>
      </c>
      <c r="B133" s="267">
        <v>647.24</v>
      </c>
    </row>
    <row r="134" spans="1:2" ht="16.149999999999999" customHeight="1">
      <c r="A134" s="266">
        <v>33694</v>
      </c>
      <c r="B134" s="269">
        <v>641.59</v>
      </c>
    </row>
    <row r="135" spans="1:2" ht="16.149999999999999" customHeight="1">
      <c r="A135" s="266">
        <v>33695</v>
      </c>
      <c r="B135" s="267">
        <v>641.98</v>
      </c>
    </row>
    <row r="136" spans="1:2" ht="16.149999999999999" customHeight="1">
      <c r="A136" s="266">
        <v>33696</v>
      </c>
      <c r="B136" s="269">
        <v>645.14</v>
      </c>
    </row>
    <row r="137" spans="1:2" ht="16.149999999999999" customHeight="1">
      <c r="A137" s="266">
        <v>33697</v>
      </c>
      <c r="B137" s="267">
        <v>644.77</v>
      </c>
    </row>
    <row r="138" spans="1:2" ht="16.149999999999999" customHeight="1">
      <c r="A138" s="266">
        <v>33698</v>
      </c>
      <c r="B138" s="269">
        <v>643.11</v>
      </c>
    </row>
    <row r="139" spans="1:2" ht="16.149999999999999" customHeight="1">
      <c r="A139" s="266">
        <v>33699</v>
      </c>
      <c r="B139" s="267">
        <v>643.11</v>
      </c>
    </row>
    <row r="140" spans="1:2" ht="16.149999999999999" customHeight="1">
      <c r="A140" s="266">
        <v>33700</v>
      </c>
      <c r="B140" s="269">
        <v>643.11</v>
      </c>
    </row>
    <row r="141" spans="1:2" ht="16.149999999999999" customHeight="1">
      <c r="A141" s="266">
        <v>33701</v>
      </c>
      <c r="B141" s="267">
        <v>645.73</v>
      </c>
    </row>
    <row r="142" spans="1:2" ht="16.149999999999999" customHeight="1">
      <c r="A142" s="266">
        <v>33702</v>
      </c>
      <c r="B142" s="269">
        <v>643.98</v>
      </c>
    </row>
    <row r="143" spans="1:2" ht="16.149999999999999" customHeight="1">
      <c r="A143" s="266">
        <v>33703</v>
      </c>
      <c r="B143" s="267">
        <v>644.61</v>
      </c>
    </row>
    <row r="144" spans="1:2" ht="16.149999999999999" customHeight="1">
      <c r="A144" s="266">
        <v>33704</v>
      </c>
      <c r="B144" s="269">
        <v>646.5</v>
      </c>
    </row>
    <row r="145" spans="1:2" ht="16.149999999999999" customHeight="1">
      <c r="A145" s="266">
        <v>33705</v>
      </c>
      <c r="B145" s="267">
        <v>647.28</v>
      </c>
    </row>
    <row r="146" spans="1:2" ht="16.149999999999999" customHeight="1">
      <c r="A146" s="266">
        <v>33706</v>
      </c>
      <c r="B146" s="269">
        <v>647.28</v>
      </c>
    </row>
    <row r="147" spans="1:2" ht="16.149999999999999" customHeight="1">
      <c r="A147" s="266">
        <v>33707</v>
      </c>
      <c r="B147" s="267">
        <v>647.28</v>
      </c>
    </row>
    <row r="148" spans="1:2" ht="16.149999999999999" customHeight="1">
      <c r="A148" s="266">
        <v>33708</v>
      </c>
      <c r="B148" s="269">
        <v>649.48</v>
      </c>
    </row>
    <row r="149" spans="1:2" ht="16.149999999999999" customHeight="1">
      <c r="A149" s="266">
        <v>33709</v>
      </c>
      <c r="B149" s="267">
        <v>655.66</v>
      </c>
    </row>
    <row r="150" spans="1:2" ht="16.149999999999999" customHeight="1">
      <c r="A150" s="266">
        <v>33710</v>
      </c>
      <c r="B150" s="269">
        <v>657.97</v>
      </c>
    </row>
    <row r="151" spans="1:2" ht="16.149999999999999" customHeight="1">
      <c r="A151" s="266">
        <v>33711</v>
      </c>
      <c r="B151" s="267">
        <v>657.97</v>
      </c>
    </row>
    <row r="152" spans="1:2" ht="16.149999999999999" customHeight="1">
      <c r="A152" s="266">
        <v>33712</v>
      </c>
      <c r="B152" s="269">
        <v>657.97</v>
      </c>
    </row>
    <row r="153" spans="1:2" ht="16.149999999999999" customHeight="1">
      <c r="A153" s="266">
        <v>33713</v>
      </c>
      <c r="B153" s="267">
        <v>657.97</v>
      </c>
    </row>
    <row r="154" spans="1:2" ht="16.149999999999999" customHeight="1">
      <c r="A154" s="266">
        <v>33714</v>
      </c>
      <c r="B154" s="269">
        <v>657.97</v>
      </c>
    </row>
    <row r="155" spans="1:2" ht="16.149999999999999" customHeight="1">
      <c r="A155" s="266">
        <v>33715</v>
      </c>
      <c r="B155" s="267">
        <v>655.32000000000005</v>
      </c>
    </row>
    <row r="156" spans="1:2" ht="16.149999999999999" customHeight="1">
      <c r="A156" s="266">
        <v>33716</v>
      </c>
      <c r="B156" s="269">
        <v>652.57000000000005</v>
      </c>
    </row>
    <row r="157" spans="1:2" ht="16.149999999999999" customHeight="1">
      <c r="A157" s="266">
        <v>33717</v>
      </c>
      <c r="B157" s="267">
        <v>651.48</v>
      </c>
    </row>
    <row r="158" spans="1:2" ht="16.149999999999999" customHeight="1">
      <c r="A158" s="266">
        <v>33718</v>
      </c>
      <c r="B158" s="269">
        <v>650.24</v>
      </c>
    </row>
    <row r="159" spans="1:2" ht="16.149999999999999" customHeight="1">
      <c r="A159" s="266">
        <v>33719</v>
      </c>
      <c r="B159" s="267">
        <v>651.36</v>
      </c>
    </row>
    <row r="160" spans="1:2" ht="16.149999999999999" customHeight="1">
      <c r="A160" s="266">
        <v>33720</v>
      </c>
      <c r="B160" s="269">
        <v>651.36</v>
      </c>
    </row>
    <row r="161" spans="1:2" ht="16.149999999999999" customHeight="1">
      <c r="A161" s="266">
        <v>33721</v>
      </c>
      <c r="B161" s="267">
        <v>651.36</v>
      </c>
    </row>
    <row r="162" spans="1:2" ht="16.149999999999999" customHeight="1">
      <c r="A162" s="266">
        <v>33722</v>
      </c>
      <c r="B162" s="269">
        <v>650.30999999999995</v>
      </c>
    </row>
    <row r="163" spans="1:2" ht="16.149999999999999" customHeight="1">
      <c r="A163" s="266">
        <v>33723</v>
      </c>
      <c r="B163" s="267">
        <v>651.95000000000005</v>
      </c>
    </row>
    <row r="164" spans="1:2" ht="16.149999999999999" customHeight="1">
      <c r="A164" s="266">
        <v>33724</v>
      </c>
      <c r="B164" s="269">
        <v>653.83000000000004</v>
      </c>
    </row>
    <row r="165" spans="1:2" ht="16.149999999999999" customHeight="1">
      <c r="A165" s="266">
        <v>33725</v>
      </c>
      <c r="B165" s="267">
        <v>653.58000000000004</v>
      </c>
    </row>
    <row r="166" spans="1:2" ht="16.149999999999999" customHeight="1">
      <c r="A166" s="266">
        <v>33726</v>
      </c>
      <c r="B166" s="269">
        <v>653.58000000000004</v>
      </c>
    </row>
    <row r="167" spans="1:2" ht="16.149999999999999" customHeight="1">
      <c r="A167" s="266">
        <v>33727</v>
      </c>
      <c r="B167" s="267">
        <v>653.58000000000004</v>
      </c>
    </row>
    <row r="168" spans="1:2" ht="16.149999999999999" customHeight="1">
      <c r="A168" s="266">
        <v>33728</v>
      </c>
      <c r="B168" s="269">
        <v>653.58000000000004</v>
      </c>
    </row>
    <row r="169" spans="1:2" ht="16.149999999999999" customHeight="1">
      <c r="A169" s="266">
        <v>33729</v>
      </c>
      <c r="B169" s="267">
        <v>653.1</v>
      </c>
    </row>
    <row r="170" spans="1:2" ht="16.149999999999999" customHeight="1">
      <c r="A170" s="266">
        <v>33730</v>
      </c>
      <c r="B170" s="269">
        <v>653.70000000000005</v>
      </c>
    </row>
    <row r="171" spans="1:2" ht="16.149999999999999" customHeight="1">
      <c r="A171" s="266">
        <v>33731</v>
      </c>
      <c r="B171" s="267">
        <v>654.74</v>
      </c>
    </row>
    <row r="172" spans="1:2" ht="16.149999999999999" customHeight="1">
      <c r="A172" s="266">
        <v>33732</v>
      </c>
      <c r="B172" s="269">
        <v>656.4</v>
      </c>
    </row>
    <row r="173" spans="1:2" ht="16.149999999999999" customHeight="1">
      <c r="A173" s="266">
        <v>33733</v>
      </c>
      <c r="B173" s="267">
        <v>657.91</v>
      </c>
    </row>
    <row r="174" spans="1:2" ht="16.149999999999999" customHeight="1">
      <c r="A174" s="266">
        <v>33734</v>
      </c>
      <c r="B174" s="269">
        <v>657.91</v>
      </c>
    </row>
    <row r="175" spans="1:2" ht="16.149999999999999" customHeight="1">
      <c r="A175" s="266">
        <v>33735</v>
      </c>
      <c r="B175" s="267">
        <v>657.91</v>
      </c>
    </row>
    <row r="176" spans="1:2" ht="16.149999999999999" customHeight="1">
      <c r="A176" s="266">
        <v>33736</v>
      </c>
      <c r="B176" s="269">
        <v>658.52</v>
      </c>
    </row>
    <row r="177" spans="1:2" ht="16.149999999999999" customHeight="1">
      <c r="A177" s="266">
        <v>33737</v>
      </c>
      <c r="B177" s="267">
        <v>660.57</v>
      </c>
    </row>
    <row r="178" spans="1:2" ht="16.149999999999999" customHeight="1">
      <c r="A178" s="266">
        <v>33738</v>
      </c>
      <c r="B178" s="269">
        <v>660.88</v>
      </c>
    </row>
    <row r="179" spans="1:2" ht="16.149999999999999" customHeight="1">
      <c r="A179" s="266">
        <v>33739</v>
      </c>
      <c r="B179" s="267">
        <v>663.43</v>
      </c>
    </row>
    <row r="180" spans="1:2" ht="16.149999999999999" customHeight="1">
      <c r="A180" s="266">
        <v>33740</v>
      </c>
      <c r="B180" s="269">
        <v>663.58</v>
      </c>
    </row>
    <row r="181" spans="1:2" ht="16.149999999999999" customHeight="1">
      <c r="A181" s="266">
        <v>33741</v>
      </c>
      <c r="B181" s="267">
        <v>663.58</v>
      </c>
    </row>
    <row r="182" spans="1:2" ht="16.149999999999999" customHeight="1">
      <c r="A182" s="266">
        <v>33742</v>
      </c>
      <c r="B182" s="269">
        <v>663.58</v>
      </c>
    </row>
    <row r="183" spans="1:2" ht="16.149999999999999" customHeight="1">
      <c r="A183" s="266">
        <v>33743</v>
      </c>
      <c r="B183" s="267">
        <v>663.75</v>
      </c>
    </row>
    <row r="184" spans="1:2" ht="16.149999999999999" customHeight="1">
      <c r="A184" s="266">
        <v>33744</v>
      </c>
      <c r="B184" s="269">
        <v>664.5</v>
      </c>
    </row>
    <row r="185" spans="1:2" ht="16.149999999999999" customHeight="1">
      <c r="A185" s="266">
        <v>33745</v>
      </c>
      <c r="B185" s="267">
        <v>663.1</v>
      </c>
    </row>
    <row r="186" spans="1:2" ht="16.149999999999999" customHeight="1">
      <c r="A186" s="266">
        <v>33746</v>
      </c>
      <c r="B186" s="269">
        <v>662.6</v>
      </c>
    </row>
    <row r="187" spans="1:2" ht="16.149999999999999" customHeight="1">
      <c r="A187" s="266">
        <v>33747</v>
      </c>
      <c r="B187" s="267">
        <v>662.11</v>
      </c>
    </row>
    <row r="188" spans="1:2" ht="16.149999999999999" customHeight="1">
      <c r="A188" s="266">
        <v>33748</v>
      </c>
      <c r="B188" s="269">
        <v>662.11</v>
      </c>
    </row>
    <row r="189" spans="1:2" ht="16.149999999999999" customHeight="1">
      <c r="A189" s="266">
        <v>33749</v>
      </c>
      <c r="B189" s="267">
        <v>662.11</v>
      </c>
    </row>
    <row r="190" spans="1:2" ht="16.149999999999999" customHeight="1">
      <c r="A190" s="266">
        <v>33750</v>
      </c>
      <c r="B190" s="269">
        <v>662.15</v>
      </c>
    </row>
    <row r="191" spans="1:2" ht="16.149999999999999" customHeight="1">
      <c r="A191" s="266">
        <v>33751</v>
      </c>
      <c r="B191" s="267">
        <v>660.46</v>
      </c>
    </row>
    <row r="192" spans="1:2" ht="16.149999999999999" customHeight="1">
      <c r="A192" s="266">
        <v>33752</v>
      </c>
      <c r="B192" s="269">
        <v>660.16</v>
      </c>
    </row>
    <row r="193" spans="1:2" ht="16.149999999999999" customHeight="1">
      <c r="A193" s="266">
        <v>33753</v>
      </c>
      <c r="B193" s="267">
        <v>660.99</v>
      </c>
    </row>
    <row r="194" spans="1:2" ht="16.149999999999999" customHeight="1">
      <c r="A194" s="266">
        <v>33754</v>
      </c>
      <c r="B194" s="269">
        <v>664.37</v>
      </c>
    </row>
    <row r="195" spans="1:2" ht="16.149999999999999" customHeight="1">
      <c r="A195" s="266">
        <v>33755</v>
      </c>
      <c r="B195" s="267">
        <v>664.37</v>
      </c>
    </row>
    <row r="196" spans="1:2" ht="16.149999999999999" customHeight="1">
      <c r="A196" s="266">
        <v>33756</v>
      </c>
      <c r="B196" s="269">
        <v>664.37</v>
      </c>
    </row>
    <row r="197" spans="1:2" ht="16.149999999999999" customHeight="1">
      <c r="A197" s="266">
        <v>33757</v>
      </c>
      <c r="B197" s="267">
        <v>664.37</v>
      </c>
    </row>
    <row r="198" spans="1:2" ht="16.149999999999999" customHeight="1">
      <c r="A198" s="266">
        <v>33758</v>
      </c>
      <c r="B198" s="269">
        <v>666.11</v>
      </c>
    </row>
    <row r="199" spans="1:2" ht="16.149999999999999" customHeight="1">
      <c r="A199" s="266">
        <v>33759</v>
      </c>
      <c r="B199" s="267">
        <v>664.3</v>
      </c>
    </row>
    <row r="200" spans="1:2" ht="16.149999999999999" customHeight="1">
      <c r="A200" s="266">
        <v>33760</v>
      </c>
      <c r="B200" s="269">
        <v>666.47</v>
      </c>
    </row>
    <row r="201" spans="1:2" ht="16.149999999999999" customHeight="1">
      <c r="A201" s="266">
        <v>33761</v>
      </c>
      <c r="B201" s="267">
        <v>664.36</v>
      </c>
    </row>
    <row r="202" spans="1:2" ht="16.149999999999999" customHeight="1">
      <c r="A202" s="266">
        <v>33762</v>
      </c>
      <c r="B202" s="269">
        <v>664.36</v>
      </c>
    </row>
    <row r="203" spans="1:2" ht="16.149999999999999" customHeight="1">
      <c r="A203" s="266">
        <v>33763</v>
      </c>
      <c r="B203" s="267">
        <v>664.36</v>
      </c>
    </row>
    <row r="204" spans="1:2" ht="16.149999999999999" customHeight="1">
      <c r="A204" s="266">
        <v>33764</v>
      </c>
      <c r="B204" s="269">
        <v>665.91</v>
      </c>
    </row>
    <row r="205" spans="1:2" ht="16.149999999999999" customHeight="1">
      <c r="A205" s="266">
        <v>33765</v>
      </c>
      <c r="B205" s="267">
        <v>665.92</v>
      </c>
    </row>
    <row r="206" spans="1:2" ht="16.149999999999999" customHeight="1">
      <c r="A206" s="266">
        <v>33766</v>
      </c>
      <c r="B206" s="269">
        <v>667.96</v>
      </c>
    </row>
    <row r="207" spans="1:2" ht="16.149999999999999" customHeight="1">
      <c r="A207" s="266">
        <v>33767</v>
      </c>
      <c r="B207" s="267">
        <v>667.52</v>
      </c>
    </row>
    <row r="208" spans="1:2" ht="16.149999999999999" customHeight="1">
      <c r="A208" s="266">
        <v>33768</v>
      </c>
      <c r="B208" s="269">
        <v>669.55</v>
      </c>
    </row>
    <row r="209" spans="1:2" ht="16.149999999999999" customHeight="1">
      <c r="A209" s="266">
        <v>33769</v>
      </c>
      <c r="B209" s="267">
        <v>669.55</v>
      </c>
    </row>
    <row r="210" spans="1:2" ht="16.149999999999999" customHeight="1">
      <c r="A210" s="266">
        <v>33770</v>
      </c>
      <c r="B210" s="269">
        <v>669.55</v>
      </c>
    </row>
    <row r="211" spans="1:2" ht="16.149999999999999" customHeight="1">
      <c r="A211" s="266">
        <v>33771</v>
      </c>
      <c r="B211" s="267">
        <v>671.36</v>
      </c>
    </row>
    <row r="212" spans="1:2" ht="16.149999999999999" customHeight="1">
      <c r="A212" s="266">
        <v>33772</v>
      </c>
      <c r="B212" s="269">
        <v>675.76</v>
      </c>
    </row>
    <row r="213" spans="1:2" ht="16.149999999999999" customHeight="1">
      <c r="A213" s="266">
        <v>33773</v>
      </c>
      <c r="B213" s="267">
        <v>680.17</v>
      </c>
    </row>
    <row r="214" spans="1:2" ht="16.149999999999999" customHeight="1">
      <c r="A214" s="266">
        <v>33774</v>
      </c>
      <c r="B214" s="269">
        <v>678.25</v>
      </c>
    </row>
    <row r="215" spans="1:2" ht="16.149999999999999" customHeight="1">
      <c r="A215" s="266">
        <v>33775</v>
      </c>
      <c r="B215" s="267">
        <v>683.37</v>
      </c>
    </row>
    <row r="216" spans="1:2" ht="16.149999999999999" customHeight="1">
      <c r="A216" s="266">
        <v>33776</v>
      </c>
      <c r="B216" s="269">
        <v>683.37</v>
      </c>
    </row>
    <row r="217" spans="1:2" ht="16.149999999999999" customHeight="1">
      <c r="A217" s="266">
        <v>33777</v>
      </c>
      <c r="B217" s="267">
        <v>683.37</v>
      </c>
    </row>
    <row r="218" spans="1:2" ht="16.149999999999999" customHeight="1">
      <c r="A218" s="266">
        <v>33778</v>
      </c>
      <c r="B218" s="269">
        <v>683.37</v>
      </c>
    </row>
    <row r="219" spans="1:2" ht="16.149999999999999" customHeight="1">
      <c r="A219" s="266">
        <v>33779</v>
      </c>
      <c r="B219" s="267">
        <v>690.08</v>
      </c>
    </row>
    <row r="220" spans="1:2" ht="16.149999999999999" customHeight="1">
      <c r="A220" s="266">
        <v>33780</v>
      </c>
      <c r="B220" s="269">
        <v>699.09</v>
      </c>
    </row>
    <row r="221" spans="1:2" ht="16.149999999999999" customHeight="1">
      <c r="A221" s="266">
        <v>33781</v>
      </c>
      <c r="B221" s="267">
        <v>701.83</v>
      </c>
    </row>
    <row r="222" spans="1:2" ht="16.149999999999999" customHeight="1">
      <c r="A222" s="266">
        <v>33782</v>
      </c>
      <c r="B222" s="269">
        <v>697.57</v>
      </c>
    </row>
    <row r="223" spans="1:2" ht="16.149999999999999" customHeight="1">
      <c r="A223" s="266">
        <v>33783</v>
      </c>
      <c r="B223" s="267">
        <v>697.57</v>
      </c>
    </row>
    <row r="224" spans="1:2" ht="16.149999999999999" customHeight="1">
      <c r="A224" s="266">
        <v>33784</v>
      </c>
      <c r="B224" s="269">
        <v>697.57</v>
      </c>
    </row>
    <row r="225" spans="1:2" ht="16.149999999999999" customHeight="1">
      <c r="A225" s="266">
        <v>33785</v>
      </c>
      <c r="B225" s="267">
        <v>697.57</v>
      </c>
    </row>
    <row r="226" spans="1:2" ht="16.149999999999999" customHeight="1">
      <c r="A226" s="266">
        <v>33786</v>
      </c>
      <c r="B226" s="269">
        <v>695.36</v>
      </c>
    </row>
    <row r="227" spans="1:2" ht="16.149999999999999" customHeight="1">
      <c r="A227" s="266">
        <v>33787</v>
      </c>
      <c r="B227" s="267">
        <v>694.43</v>
      </c>
    </row>
    <row r="228" spans="1:2" ht="16.149999999999999" customHeight="1">
      <c r="A228" s="266">
        <v>33788</v>
      </c>
      <c r="B228" s="269">
        <v>693.71</v>
      </c>
    </row>
    <row r="229" spans="1:2" ht="16.149999999999999" customHeight="1">
      <c r="A229" s="266">
        <v>33789</v>
      </c>
      <c r="B229" s="267">
        <v>693.4</v>
      </c>
    </row>
    <row r="230" spans="1:2" ht="16.149999999999999" customHeight="1">
      <c r="A230" s="266">
        <v>33790</v>
      </c>
      <c r="B230" s="269">
        <v>693.4</v>
      </c>
    </row>
    <row r="231" spans="1:2" ht="16.149999999999999" customHeight="1">
      <c r="A231" s="266">
        <v>33791</v>
      </c>
      <c r="B231" s="267">
        <v>693.4</v>
      </c>
    </row>
    <row r="232" spans="1:2" ht="16.149999999999999" customHeight="1">
      <c r="A232" s="266">
        <v>33792</v>
      </c>
      <c r="B232" s="269">
        <v>696.12</v>
      </c>
    </row>
    <row r="233" spans="1:2" ht="16.149999999999999" customHeight="1">
      <c r="A233" s="266">
        <v>33793</v>
      </c>
      <c r="B233" s="267">
        <v>695.65</v>
      </c>
    </row>
    <row r="234" spans="1:2" ht="16.149999999999999" customHeight="1">
      <c r="A234" s="266">
        <v>33794</v>
      </c>
      <c r="B234" s="269">
        <v>699.01</v>
      </c>
    </row>
    <row r="235" spans="1:2" ht="16.149999999999999" customHeight="1">
      <c r="A235" s="266">
        <v>33795</v>
      </c>
      <c r="B235" s="267">
        <v>703.74</v>
      </c>
    </row>
    <row r="236" spans="1:2" ht="16.149999999999999" customHeight="1">
      <c r="A236" s="266">
        <v>33796</v>
      </c>
      <c r="B236" s="269">
        <v>708.72</v>
      </c>
    </row>
    <row r="237" spans="1:2" ht="16.149999999999999" customHeight="1">
      <c r="A237" s="266">
        <v>33797</v>
      </c>
      <c r="B237" s="267">
        <v>708.72</v>
      </c>
    </row>
    <row r="238" spans="1:2" ht="16.149999999999999" customHeight="1">
      <c r="A238" s="266">
        <v>33798</v>
      </c>
      <c r="B238" s="269">
        <v>708.72</v>
      </c>
    </row>
    <row r="239" spans="1:2" ht="16.149999999999999" customHeight="1">
      <c r="A239" s="266">
        <v>33799</v>
      </c>
      <c r="B239" s="267">
        <v>720.47</v>
      </c>
    </row>
    <row r="240" spans="1:2" ht="16.149999999999999" customHeight="1">
      <c r="A240" s="266">
        <v>33800</v>
      </c>
      <c r="B240" s="269">
        <v>719.15</v>
      </c>
    </row>
    <row r="241" spans="1:2" ht="16.149999999999999" customHeight="1">
      <c r="A241" s="266">
        <v>33801</v>
      </c>
      <c r="B241" s="267">
        <v>717.45</v>
      </c>
    </row>
    <row r="242" spans="1:2" ht="16.149999999999999" customHeight="1">
      <c r="A242" s="266">
        <v>33802</v>
      </c>
      <c r="B242" s="269">
        <v>717.7</v>
      </c>
    </row>
    <row r="243" spans="1:2" ht="16.149999999999999" customHeight="1">
      <c r="A243" s="266">
        <v>33803</v>
      </c>
      <c r="B243" s="267">
        <v>715.11</v>
      </c>
    </row>
    <row r="244" spans="1:2" ht="16.149999999999999" customHeight="1">
      <c r="A244" s="266">
        <v>33804</v>
      </c>
      <c r="B244" s="269">
        <v>715.11</v>
      </c>
    </row>
    <row r="245" spans="1:2" ht="16.149999999999999" customHeight="1">
      <c r="A245" s="266">
        <v>33805</v>
      </c>
      <c r="B245" s="267">
        <v>715.11</v>
      </c>
    </row>
    <row r="246" spans="1:2" ht="16.149999999999999" customHeight="1">
      <c r="A246" s="266">
        <v>33806</v>
      </c>
      <c r="B246" s="269">
        <v>715.11</v>
      </c>
    </row>
    <row r="247" spans="1:2" ht="16.149999999999999" customHeight="1">
      <c r="A247" s="266">
        <v>33807</v>
      </c>
      <c r="B247" s="267">
        <v>710.91</v>
      </c>
    </row>
    <row r="248" spans="1:2" ht="16.149999999999999" customHeight="1">
      <c r="A248" s="266">
        <v>33808</v>
      </c>
      <c r="B248" s="269">
        <v>707.96</v>
      </c>
    </row>
    <row r="249" spans="1:2" ht="16.149999999999999" customHeight="1">
      <c r="A249" s="266">
        <v>33809</v>
      </c>
      <c r="B249" s="267">
        <v>699.73</v>
      </c>
    </row>
    <row r="250" spans="1:2" ht="16.149999999999999" customHeight="1">
      <c r="A250" s="266">
        <v>33810</v>
      </c>
      <c r="B250" s="269">
        <v>699.68</v>
      </c>
    </row>
    <row r="251" spans="1:2" ht="16.149999999999999" customHeight="1">
      <c r="A251" s="266">
        <v>33811</v>
      </c>
      <c r="B251" s="267">
        <v>699.68</v>
      </c>
    </row>
    <row r="252" spans="1:2" ht="16.149999999999999" customHeight="1">
      <c r="A252" s="266">
        <v>33812</v>
      </c>
      <c r="B252" s="269">
        <v>699.68</v>
      </c>
    </row>
    <row r="253" spans="1:2" ht="16.149999999999999" customHeight="1">
      <c r="A253" s="266">
        <v>33813</v>
      </c>
      <c r="B253" s="267">
        <v>701.66</v>
      </c>
    </row>
    <row r="254" spans="1:2" ht="16.149999999999999" customHeight="1">
      <c r="A254" s="266">
        <v>33814</v>
      </c>
      <c r="B254" s="269">
        <v>701.89</v>
      </c>
    </row>
    <row r="255" spans="1:2" ht="16.149999999999999" customHeight="1">
      <c r="A255" s="266">
        <v>33815</v>
      </c>
      <c r="B255" s="267">
        <v>702.02</v>
      </c>
    </row>
    <row r="256" spans="1:2" ht="16.149999999999999" customHeight="1">
      <c r="A256" s="266">
        <v>33816</v>
      </c>
      <c r="B256" s="269">
        <v>705.14</v>
      </c>
    </row>
    <row r="257" spans="1:2" ht="16.149999999999999" customHeight="1">
      <c r="A257" s="266">
        <v>33817</v>
      </c>
      <c r="B257" s="267">
        <v>702.52</v>
      </c>
    </row>
    <row r="258" spans="1:2" ht="16.149999999999999" customHeight="1">
      <c r="A258" s="266">
        <v>33818</v>
      </c>
      <c r="B258" s="269">
        <v>702.52</v>
      </c>
    </row>
    <row r="259" spans="1:2" ht="16.149999999999999" customHeight="1">
      <c r="A259" s="266">
        <v>33819</v>
      </c>
      <c r="B259" s="267">
        <v>702.52</v>
      </c>
    </row>
    <row r="260" spans="1:2" ht="16.149999999999999" customHeight="1">
      <c r="A260" s="266">
        <v>33820</v>
      </c>
      <c r="B260" s="269">
        <v>701.82</v>
      </c>
    </row>
    <row r="261" spans="1:2" ht="16.149999999999999" customHeight="1">
      <c r="A261" s="266">
        <v>33821</v>
      </c>
      <c r="B261" s="267">
        <v>698.84</v>
      </c>
    </row>
    <row r="262" spans="1:2" ht="16.149999999999999" customHeight="1">
      <c r="A262" s="266">
        <v>33822</v>
      </c>
      <c r="B262" s="269">
        <v>695.32</v>
      </c>
    </row>
    <row r="263" spans="1:2" ht="16.149999999999999" customHeight="1">
      <c r="A263" s="266">
        <v>33823</v>
      </c>
      <c r="B263" s="267">
        <v>694.25</v>
      </c>
    </row>
    <row r="264" spans="1:2" ht="16.149999999999999" customHeight="1">
      <c r="A264" s="266">
        <v>33824</v>
      </c>
      <c r="B264" s="269">
        <v>694.25</v>
      </c>
    </row>
    <row r="265" spans="1:2" ht="16.149999999999999" customHeight="1">
      <c r="A265" s="266">
        <v>33825</v>
      </c>
      <c r="B265" s="267">
        <v>694.25</v>
      </c>
    </row>
    <row r="266" spans="1:2" ht="16.149999999999999" customHeight="1">
      <c r="A266" s="266">
        <v>33826</v>
      </c>
      <c r="B266" s="269">
        <v>694.25</v>
      </c>
    </row>
    <row r="267" spans="1:2" ht="16.149999999999999" customHeight="1">
      <c r="A267" s="266">
        <v>33827</v>
      </c>
      <c r="B267" s="267">
        <v>692.72</v>
      </c>
    </row>
    <row r="268" spans="1:2" ht="16.149999999999999" customHeight="1">
      <c r="A268" s="266">
        <v>33828</v>
      </c>
      <c r="B268" s="269">
        <v>692.25</v>
      </c>
    </row>
    <row r="269" spans="1:2" ht="16.149999999999999" customHeight="1">
      <c r="A269" s="266">
        <v>33829</v>
      </c>
      <c r="B269" s="267">
        <v>694.28</v>
      </c>
    </row>
    <row r="270" spans="1:2" ht="16.149999999999999" customHeight="1">
      <c r="A270" s="266">
        <v>33830</v>
      </c>
      <c r="B270" s="269">
        <v>692.51</v>
      </c>
    </row>
    <row r="271" spans="1:2" ht="16.149999999999999" customHeight="1">
      <c r="A271" s="266">
        <v>33831</v>
      </c>
      <c r="B271" s="267">
        <v>693.25</v>
      </c>
    </row>
    <row r="272" spans="1:2" ht="16.149999999999999" customHeight="1">
      <c r="A272" s="266">
        <v>33832</v>
      </c>
      <c r="B272" s="269">
        <v>693.25</v>
      </c>
    </row>
    <row r="273" spans="1:2" ht="16.149999999999999" customHeight="1">
      <c r="A273" s="266">
        <v>33833</v>
      </c>
      <c r="B273" s="267">
        <v>693.25</v>
      </c>
    </row>
    <row r="274" spans="1:2" ht="16.149999999999999" customHeight="1">
      <c r="A274" s="266">
        <v>33834</v>
      </c>
      <c r="B274" s="269">
        <v>693.25</v>
      </c>
    </row>
    <row r="275" spans="1:2" ht="16.149999999999999" customHeight="1">
      <c r="A275" s="266">
        <v>33835</v>
      </c>
      <c r="B275" s="267">
        <v>693.69</v>
      </c>
    </row>
    <row r="276" spans="1:2" ht="16.149999999999999" customHeight="1">
      <c r="A276" s="266">
        <v>33836</v>
      </c>
      <c r="B276" s="269">
        <v>692.48</v>
      </c>
    </row>
    <row r="277" spans="1:2" ht="16.149999999999999" customHeight="1">
      <c r="A277" s="266">
        <v>33837</v>
      </c>
      <c r="B277" s="267">
        <v>692.56</v>
      </c>
    </row>
    <row r="278" spans="1:2" ht="16.149999999999999" customHeight="1">
      <c r="A278" s="266">
        <v>33838</v>
      </c>
      <c r="B278" s="269">
        <v>693.94</v>
      </c>
    </row>
    <row r="279" spans="1:2" ht="16.149999999999999" customHeight="1">
      <c r="A279" s="266">
        <v>33839</v>
      </c>
      <c r="B279" s="267">
        <v>693.94</v>
      </c>
    </row>
    <row r="280" spans="1:2" ht="16.149999999999999" customHeight="1">
      <c r="A280" s="266">
        <v>33840</v>
      </c>
      <c r="B280" s="269">
        <v>693.94</v>
      </c>
    </row>
    <row r="281" spans="1:2" ht="16.149999999999999" customHeight="1">
      <c r="A281" s="266">
        <v>33841</v>
      </c>
      <c r="B281" s="267">
        <v>689.56</v>
      </c>
    </row>
    <row r="282" spans="1:2" ht="16.149999999999999" customHeight="1">
      <c r="A282" s="266">
        <v>33842</v>
      </c>
      <c r="B282" s="269">
        <v>689.21</v>
      </c>
    </row>
    <row r="283" spans="1:2" ht="16.149999999999999" customHeight="1">
      <c r="A283" s="266">
        <v>33843</v>
      </c>
      <c r="B283" s="267">
        <v>689.45</v>
      </c>
    </row>
    <row r="284" spans="1:2" ht="16.149999999999999" customHeight="1">
      <c r="A284" s="266">
        <v>33844</v>
      </c>
      <c r="B284" s="269">
        <v>690.3</v>
      </c>
    </row>
    <row r="285" spans="1:2" ht="16.149999999999999" customHeight="1">
      <c r="A285" s="266">
        <v>33845</v>
      </c>
      <c r="B285" s="267">
        <v>691.68</v>
      </c>
    </row>
    <row r="286" spans="1:2" ht="16.149999999999999" customHeight="1">
      <c r="A286" s="266">
        <v>33846</v>
      </c>
      <c r="B286" s="269">
        <v>691.68</v>
      </c>
    </row>
    <row r="287" spans="1:2" ht="16.149999999999999" customHeight="1">
      <c r="A287" s="266">
        <v>33847</v>
      </c>
      <c r="B287" s="267">
        <v>691.68</v>
      </c>
    </row>
    <row r="288" spans="1:2" ht="16.149999999999999" customHeight="1">
      <c r="A288" s="266">
        <v>33848</v>
      </c>
      <c r="B288" s="269">
        <v>691.9</v>
      </c>
    </row>
    <row r="289" spans="1:2" ht="16.149999999999999" customHeight="1">
      <c r="A289" s="266">
        <v>33849</v>
      </c>
      <c r="B289" s="267">
        <v>692.89</v>
      </c>
    </row>
    <row r="290" spans="1:2" ht="16.149999999999999" customHeight="1">
      <c r="A290" s="266">
        <v>33850</v>
      </c>
      <c r="B290" s="269">
        <v>693.02</v>
      </c>
    </row>
    <row r="291" spans="1:2" ht="16.149999999999999" customHeight="1">
      <c r="A291" s="266">
        <v>33851</v>
      </c>
      <c r="B291" s="267">
        <v>695.62</v>
      </c>
    </row>
    <row r="292" spans="1:2" ht="16.149999999999999" customHeight="1">
      <c r="A292" s="266">
        <v>33852</v>
      </c>
      <c r="B292" s="269">
        <v>696.77</v>
      </c>
    </row>
    <row r="293" spans="1:2" ht="16.149999999999999" customHeight="1">
      <c r="A293" s="266">
        <v>33853</v>
      </c>
      <c r="B293" s="267">
        <v>696.77</v>
      </c>
    </row>
    <row r="294" spans="1:2" ht="16.149999999999999" customHeight="1">
      <c r="A294" s="266">
        <v>33854</v>
      </c>
      <c r="B294" s="269">
        <v>696.77</v>
      </c>
    </row>
    <row r="295" spans="1:2" ht="16.149999999999999" customHeight="1">
      <c r="A295" s="266">
        <v>33855</v>
      </c>
      <c r="B295" s="267">
        <v>697.69</v>
      </c>
    </row>
    <row r="296" spans="1:2" ht="16.149999999999999" customHeight="1">
      <c r="A296" s="266">
        <v>33856</v>
      </c>
      <c r="B296" s="269">
        <v>698.28</v>
      </c>
    </row>
    <row r="297" spans="1:2" ht="16.149999999999999" customHeight="1">
      <c r="A297" s="266">
        <v>33857</v>
      </c>
      <c r="B297" s="267">
        <v>695.38</v>
      </c>
    </row>
    <row r="298" spans="1:2" ht="16.149999999999999" customHeight="1">
      <c r="A298" s="266">
        <v>33858</v>
      </c>
      <c r="B298" s="269">
        <v>695.54</v>
      </c>
    </row>
    <row r="299" spans="1:2" ht="16.149999999999999" customHeight="1">
      <c r="A299" s="266">
        <v>33859</v>
      </c>
      <c r="B299" s="267">
        <v>696.39</v>
      </c>
    </row>
    <row r="300" spans="1:2" ht="16.149999999999999" customHeight="1">
      <c r="A300" s="266">
        <v>33860</v>
      </c>
      <c r="B300" s="269">
        <v>696.39</v>
      </c>
    </row>
    <row r="301" spans="1:2" ht="16.149999999999999" customHeight="1">
      <c r="A301" s="266">
        <v>33861</v>
      </c>
      <c r="B301" s="267">
        <v>696.39</v>
      </c>
    </row>
    <row r="302" spans="1:2" ht="16.149999999999999" customHeight="1">
      <c r="A302" s="266">
        <v>33862</v>
      </c>
      <c r="B302" s="269">
        <v>696.29</v>
      </c>
    </row>
    <row r="303" spans="1:2" ht="16.149999999999999" customHeight="1">
      <c r="A303" s="266">
        <v>33863</v>
      </c>
      <c r="B303" s="267">
        <v>696.84</v>
      </c>
    </row>
    <row r="304" spans="1:2" ht="16.149999999999999" customHeight="1">
      <c r="A304" s="266">
        <v>33864</v>
      </c>
      <c r="B304" s="269">
        <v>695.7</v>
      </c>
    </row>
    <row r="305" spans="1:2" ht="16.149999999999999" customHeight="1">
      <c r="A305" s="266">
        <v>33865</v>
      </c>
      <c r="B305" s="267">
        <v>696.66</v>
      </c>
    </row>
    <row r="306" spans="1:2" ht="16.149999999999999" customHeight="1">
      <c r="A306" s="266">
        <v>33866</v>
      </c>
      <c r="B306" s="269">
        <v>696.42</v>
      </c>
    </row>
    <row r="307" spans="1:2" ht="16.149999999999999" customHeight="1">
      <c r="A307" s="266">
        <v>33867</v>
      </c>
      <c r="B307" s="267">
        <v>696.42</v>
      </c>
    </row>
    <row r="308" spans="1:2" ht="16.149999999999999" customHeight="1">
      <c r="A308" s="266">
        <v>33868</v>
      </c>
      <c r="B308" s="269">
        <v>696.42</v>
      </c>
    </row>
    <row r="309" spans="1:2" ht="16.149999999999999" customHeight="1">
      <c r="A309" s="266">
        <v>33869</v>
      </c>
      <c r="B309" s="267">
        <v>699.16</v>
      </c>
    </row>
    <row r="310" spans="1:2" ht="16.149999999999999" customHeight="1">
      <c r="A310" s="266">
        <v>33870</v>
      </c>
      <c r="B310" s="269">
        <v>697.77</v>
      </c>
    </row>
    <row r="311" spans="1:2" ht="16.149999999999999" customHeight="1">
      <c r="A311" s="266">
        <v>33871</v>
      </c>
      <c r="B311" s="267">
        <v>698.4</v>
      </c>
    </row>
    <row r="312" spans="1:2" ht="16.149999999999999" customHeight="1">
      <c r="A312" s="266">
        <v>33872</v>
      </c>
      <c r="B312" s="269">
        <v>697.01</v>
      </c>
    </row>
    <row r="313" spans="1:2" ht="16.149999999999999" customHeight="1">
      <c r="A313" s="266">
        <v>33873</v>
      </c>
      <c r="B313" s="267">
        <v>704.8</v>
      </c>
    </row>
    <row r="314" spans="1:2" ht="16.149999999999999" customHeight="1">
      <c r="A314" s="266">
        <v>33874</v>
      </c>
      <c r="B314" s="269">
        <v>704.8</v>
      </c>
    </row>
    <row r="315" spans="1:2" ht="16.149999999999999" customHeight="1">
      <c r="A315" s="266">
        <v>33875</v>
      </c>
      <c r="B315" s="267">
        <v>704.8</v>
      </c>
    </row>
    <row r="316" spans="1:2" ht="16.149999999999999" customHeight="1">
      <c r="A316" s="266">
        <v>33876</v>
      </c>
      <c r="B316" s="269">
        <v>701</v>
      </c>
    </row>
    <row r="317" spans="1:2" ht="16.149999999999999" customHeight="1">
      <c r="A317" s="266">
        <v>33877</v>
      </c>
      <c r="B317" s="267">
        <v>702.81</v>
      </c>
    </row>
    <row r="318" spans="1:2" ht="16.149999999999999" customHeight="1">
      <c r="A318" s="266">
        <v>33878</v>
      </c>
      <c r="B318" s="269">
        <v>699.7</v>
      </c>
    </row>
    <row r="319" spans="1:2" ht="16.149999999999999" customHeight="1">
      <c r="A319" s="266">
        <v>33879</v>
      </c>
      <c r="B319" s="267">
        <v>703.08</v>
      </c>
    </row>
    <row r="320" spans="1:2" ht="16.149999999999999" customHeight="1">
      <c r="A320" s="266">
        <v>33880</v>
      </c>
      <c r="B320" s="269">
        <v>710.22</v>
      </c>
    </row>
    <row r="321" spans="1:2" ht="16.149999999999999" customHeight="1">
      <c r="A321" s="266">
        <v>33881</v>
      </c>
      <c r="B321" s="267">
        <v>710.22</v>
      </c>
    </row>
    <row r="322" spans="1:2" ht="16.149999999999999" customHeight="1">
      <c r="A322" s="266">
        <v>33882</v>
      </c>
      <c r="B322" s="269">
        <v>710.22</v>
      </c>
    </row>
    <row r="323" spans="1:2" ht="16.149999999999999" customHeight="1">
      <c r="A323" s="266">
        <v>33883</v>
      </c>
      <c r="B323" s="267">
        <v>704.52</v>
      </c>
    </row>
    <row r="324" spans="1:2" ht="16.149999999999999" customHeight="1">
      <c r="A324" s="266">
        <v>33884</v>
      </c>
      <c r="B324" s="269">
        <v>703.66</v>
      </c>
    </row>
    <row r="325" spans="1:2" ht="16.149999999999999" customHeight="1">
      <c r="A325" s="266">
        <v>33885</v>
      </c>
      <c r="B325" s="267">
        <v>702.71</v>
      </c>
    </row>
    <row r="326" spans="1:2" ht="16.149999999999999" customHeight="1">
      <c r="A326" s="266">
        <v>33886</v>
      </c>
      <c r="B326" s="269">
        <v>704.06</v>
      </c>
    </row>
    <row r="327" spans="1:2" ht="16.149999999999999" customHeight="1">
      <c r="A327" s="266">
        <v>33887</v>
      </c>
      <c r="B327" s="267">
        <v>701.88</v>
      </c>
    </row>
    <row r="328" spans="1:2" ht="16.149999999999999" customHeight="1">
      <c r="A328" s="266">
        <v>33888</v>
      </c>
      <c r="B328" s="269">
        <v>701.88</v>
      </c>
    </row>
    <row r="329" spans="1:2" ht="16.149999999999999" customHeight="1">
      <c r="A329" s="266">
        <v>33889</v>
      </c>
      <c r="B329" s="267">
        <v>701.88</v>
      </c>
    </row>
    <row r="330" spans="1:2" ht="16.149999999999999" customHeight="1">
      <c r="A330" s="266">
        <v>33890</v>
      </c>
      <c r="B330" s="269">
        <v>701.88</v>
      </c>
    </row>
    <row r="331" spans="1:2" ht="16.149999999999999" customHeight="1">
      <c r="A331" s="266">
        <v>33891</v>
      </c>
      <c r="B331" s="267">
        <v>702.48</v>
      </c>
    </row>
    <row r="332" spans="1:2" ht="16.149999999999999" customHeight="1">
      <c r="A332" s="266">
        <v>33892</v>
      </c>
      <c r="B332" s="269">
        <v>705.52</v>
      </c>
    </row>
    <row r="333" spans="1:2" ht="16.149999999999999" customHeight="1">
      <c r="A333" s="266">
        <v>33893</v>
      </c>
      <c r="B333" s="267">
        <v>708.21</v>
      </c>
    </row>
    <row r="334" spans="1:2" ht="16.149999999999999" customHeight="1">
      <c r="A334" s="266">
        <v>33894</v>
      </c>
      <c r="B334" s="269">
        <v>707.13</v>
      </c>
    </row>
    <row r="335" spans="1:2" ht="16.149999999999999" customHeight="1">
      <c r="A335" s="266">
        <v>33895</v>
      </c>
      <c r="B335" s="267">
        <v>707.13</v>
      </c>
    </row>
    <row r="336" spans="1:2" ht="16.149999999999999" customHeight="1">
      <c r="A336" s="266">
        <v>33896</v>
      </c>
      <c r="B336" s="269">
        <v>707.13</v>
      </c>
    </row>
    <row r="337" spans="1:2" ht="16.149999999999999" customHeight="1">
      <c r="A337" s="266">
        <v>33897</v>
      </c>
      <c r="B337" s="267">
        <v>707.35</v>
      </c>
    </row>
    <row r="338" spans="1:2" ht="16.149999999999999" customHeight="1">
      <c r="A338" s="266">
        <v>33898</v>
      </c>
      <c r="B338" s="269">
        <v>706.06</v>
      </c>
    </row>
    <row r="339" spans="1:2" ht="16.149999999999999" customHeight="1">
      <c r="A339" s="266">
        <v>33899</v>
      </c>
      <c r="B339" s="267">
        <v>709.22</v>
      </c>
    </row>
    <row r="340" spans="1:2" ht="16.149999999999999" customHeight="1">
      <c r="A340" s="266">
        <v>33900</v>
      </c>
      <c r="B340" s="269">
        <v>710.19</v>
      </c>
    </row>
    <row r="341" spans="1:2" ht="16.149999999999999" customHeight="1">
      <c r="A341" s="266">
        <v>33901</v>
      </c>
      <c r="B341" s="267">
        <v>712.04</v>
      </c>
    </row>
    <row r="342" spans="1:2" ht="16.149999999999999" customHeight="1">
      <c r="A342" s="266">
        <v>33902</v>
      </c>
      <c r="B342" s="269">
        <v>712.04</v>
      </c>
    </row>
    <row r="343" spans="1:2" ht="16.149999999999999" customHeight="1">
      <c r="A343" s="266">
        <v>33903</v>
      </c>
      <c r="B343" s="267">
        <v>712.04</v>
      </c>
    </row>
    <row r="344" spans="1:2" ht="16.149999999999999" customHeight="1">
      <c r="A344" s="266">
        <v>33904</v>
      </c>
      <c r="B344" s="269">
        <v>713.55</v>
      </c>
    </row>
    <row r="345" spans="1:2" ht="16.149999999999999" customHeight="1">
      <c r="A345" s="266">
        <v>33905</v>
      </c>
      <c r="B345" s="267">
        <v>716.39</v>
      </c>
    </row>
    <row r="346" spans="1:2" ht="16.149999999999999" customHeight="1">
      <c r="A346" s="266">
        <v>33906</v>
      </c>
      <c r="B346" s="269">
        <v>715.31</v>
      </c>
    </row>
    <row r="347" spans="1:2" ht="16.149999999999999" customHeight="1">
      <c r="A347" s="266">
        <v>33907</v>
      </c>
      <c r="B347" s="267">
        <v>717.37</v>
      </c>
    </row>
    <row r="348" spans="1:2" ht="16.149999999999999" customHeight="1">
      <c r="A348" s="266">
        <v>33908</v>
      </c>
      <c r="B348" s="269">
        <v>716.88</v>
      </c>
    </row>
    <row r="349" spans="1:2" ht="16.149999999999999" customHeight="1">
      <c r="A349" s="266">
        <v>33909</v>
      </c>
      <c r="B349" s="267">
        <v>716.88</v>
      </c>
    </row>
    <row r="350" spans="1:2" ht="16.149999999999999" customHeight="1">
      <c r="A350" s="266">
        <v>33910</v>
      </c>
      <c r="B350" s="269">
        <v>716.88</v>
      </c>
    </row>
    <row r="351" spans="1:2" ht="16.149999999999999" customHeight="1">
      <c r="A351" s="266">
        <v>33911</v>
      </c>
      <c r="B351" s="267">
        <v>716.88</v>
      </c>
    </row>
    <row r="352" spans="1:2" ht="16.149999999999999" customHeight="1">
      <c r="A352" s="266">
        <v>33912</v>
      </c>
      <c r="B352" s="269">
        <v>718.98</v>
      </c>
    </row>
    <row r="353" spans="1:2" ht="16.149999999999999" customHeight="1">
      <c r="A353" s="266">
        <v>33913</v>
      </c>
      <c r="B353" s="267">
        <v>719.21</v>
      </c>
    </row>
    <row r="354" spans="1:2" ht="16.149999999999999" customHeight="1">
      <c r="A354" s="266">
        <v>33914</v>
      </c>
      <c r="B354" s="269">
        <v>720.96</v>
      </c>
    </row>
    <row r="355" spans="1:2" ht="16.149999999999999" customHeight="1">
      <c r="A355" s="266">
        <v>33915</v>
      </c>
      <c r="B355" s="267">
        <v>722.57</v>
      </c>
    </row>
    <row r="356" spans="1:2" ht="16.149999999999999" customHeight="1">
      <c r="A356" s="266">
        <v>33916</v>
      </c>
      <c r="B356" s="269">
        <v>722.57</v>
      </c>
    </row>
    <row r="357" spans="1:2" ht="16.149999999999999" customHeight="1">
      <c r="A357" s="266">
        <v>33917</v>
      </c>
      <c r="B357" s="267">
        <v>722.57</v>
      </c>
    </row>
    <row r="358" spans="1:2" ht="16.149999999999999" customHeight="1">
      <c r="A358" s="266">
        <v>33918</v>
      </c>
      <c r="B358" s="269">
        <v>720.48</v>
      </c>
    </row>
    <row r="359" spans="1:2" ht="16.149999999999999" customHeight="1">
      <c r="A359" s="266">
        <v>33919</v>
      </c>
      <c r="B359" s="267">
        <v>722.37</v>
      </c>
    </row>
    <row r="360" spans="1:2" ht="16.149999999999999" customHeight="1">
      <c r="A360" s="266">
        <v>33920</v>
      </c>
      <c r="B360" s="269">
        <v>723.72</v>
      </c>
    </row>
    <row r="361" spans="1:2" ht="16.149999999999999" customHeight="1">
      <c r="A361" s="266">
        <v>33921</v>
      </c>
      <c r="B361" s="267">
        <v>722.72</v>
      </c>
    </row>
    <row r="362" spans="1:2" ht="16.149999999999999" customHeight="1">
      <c r="A362" s="266">
        <v>33922</v>
      </c>
      <c r="B362" s="269">
        <v>724.07</v>
      </c>
    </row>
    <row r="363" spans="1:2" ht="16.149999999999999" customHeight="1">
      <c r="A363" s="266">
        <v>33923</v>
      </c>
      <c r="B363" s="267">
        <v>724.07</v>
      </c>
    </row>
    <row r="364" spans="1:2" ht="16.149999999999999" customHeight="1">
      <c r="A364" s="266">
        <v>33924</v>
      </c>
      <c r="B364" s="269">
        <v>724.07</v>
      </c>
    </row>
    <row r="365" spans="1:2" ht="16.149999999999999" customHeight="1">
      <c r="A365" s="266">
        <v>33925</v>
      </c>
      <c r="B365" s="267">
        <v>724.07</v>
      </c>
    </row>
    <row r="366" spans="1:2" ht="16.149999999999999" customHeight="1">
      <c r="A366" s="266">
        <v>33926</v>
      </c>
      <c r="B366" s="269">
        <v>730.11</v>
      </c>
    </row>
    <row r="367" spans="1:2" ht="16.149999999999999" customHeight="1">
      <c r="A367" s="266">
        <v>33927</v>
      </c>
      <c r="B367" s="267">
        <v>724.97</v>
      </c>
    </row>
    <row r="368" spans="1:2" ht="16.149999999999999" customHeight="1">
      <c r="A368" s="266">
        <v>33928</v>
      </c>
      <c r="B368" s="269">
        <v>724.9</v>
      </c>
    </row>
    <row r="369" spans="1:2" ht="16.149999999999999" customHeight="1">
      <c r="A369" s="266">
        <v>33929</v>
      </c>
      <c r="B369" s="267">
        <v>721.98</v>
      </c>
    </row>
    <row r="370" spans="1:2" ht="16.149999999999999" customHeight="1">
      <c r="A370" s="266">
        <v>33930</v>
      </c>
      <c r="B370" s="269">
        <v>721.98</v>
      </c>
    </row>
    <row r="371" spans="1:2" ht="16.149999999999999" customHeight="1">
      <c r="A371" s="266">
        <v>33931</v>
      </c>
      <c r="B371" s="267">
        <v>721.98</v>
      </c>
    </row>
    <row r="372" spans="1:2" ht="16.149999999999999" customHeight="1">
      <c r="A372" s="266">
        <v>33932</v>
      </c>
      <c r="B372" s="269">
        <v>726.97</v>
      </c>
    </row>
    <row r="373" spans="1:2" ht="16.149999999999999" customHeight="1">
      <c r="A373" s="266">
        <v>33933</v>
      </c>
      <c r="B373" s="267">
        <v>720.63</v>
      </c>
    </row>
    <row r="374" spans="1:2" ht="16.149999999999999" customHeight="1">
      <c r="A374" s="266">
        <v>33934</v>
      </c>
      <c r="B374" s="269">
        <v>721.47</v>
      </c>
    </row>
    <row r="375" spans="1:2" ht="16.149999999999999" customHeight="1">
      <c r="A375" s="266">
        <v>33935</v>
      </c>
      <c r="B375" s="267">
        <v>722.61</v>
      </c>
    </row>
    <row r="376" spans="1:2" ht="16.149999999999999" customHeight="1">
      <c r="A376" s="266">
        <v>33936</v>
      </c>
      <c r="B376" s="269">
        <v>725.45</v>
      </c>
    </row>
    <row r="377" spans="1:2" ht="16.149999999999999" customHeight="1">
      <c r="A377" s="266">
        <v>33937</v>
      </c>
      <c r="B377" s="267">
        <v>725.45</v>
      </c>
    </row>
    <row r="378" spans="1:2" ht="16.149999999999999" customHeight="1">
      <c r="A378" s="266">
        <v>33938</v>
      </c>
      <c r="B378" s="269">
        <v>725.45</v>
      </c>
    </row>
    <row r="379" spans="1:2" ht="16.149999999999999" customHeight="1">
      <c r="A379" s="266">
        <v>33939</v>
      </c>
      <c r="B379" s="267">
        <v>729.42</v>
      </c>
    </row>
    <row r="380" spans="1:2" ht="16.149999999999999" customHeight="1">
      <c r="A380" s="266">
        <v>33940</v>
      </c>
      <c r="B380" s="269">
        <v>725.75</v>
      </c>
    </row>
    <row r="381" spans="1:2" ht="16.149999999999999" customHeight="1">
      <c r="A381" s="266">
        <v>33941</v>
      </c>
      <c r="B381" s="267">
        <v>729.74</v>
      </c>
    </row>
    <row r="382" spans="1:2" ht="16.149999999999999" customHeight="1">
      <c r="A382" s="266">
        <v>33942</v>
      </c>
      <c r="B382" s="269">
        <v>738.19</v>
      </c>
    </row>
    <row r="383" spans="1:2" ht="16.149999999999999" customHeight="1">
      <c r="A383" s="266">
        <v>33943</v>
      </c>
      <c r="B383" s="267">
        <v>736.29</v>
      </c>
    </row>
    <row r="384" spans="1:2" ht="16.149999999999999" customHeight="1">
      <c r="A384" s="266">
        <v>33944</v>
      </c>
      <c r="B384" s="269">
        <v>736.29</v>
      </c>
    </row>
    <row r="385" spans="1:2" ht="16.149999999999999" customHeight="1">
      <c r="A385" s="266">
        <v>33945</v>
      </c>
      <c r="B385" s="267">
        <v>736.29</v>
      </c>
    </row>
    <row r="386" spans="1:2" ht="16.149999999999999" customHeight="1">
      <c r="A386" s="266">
        <v>33946</v>
      </c>
      <c r="B386" s="269">
        <v>732.11</v>
      </c>
    </row>
    <row r="387" spans="1:2" ht="16.149999999999999" customHeight="1">
      <c r="A387" s="266">
        <v>33947</v>
      </c>
      <c r="B387" s="267">
        <v>732.11</v>
      </c>
    </row>
    <row r="388" spans="1:2" ht="16.149999999999999" customHeight="1">
      <c r="A388" s="266">
        <v>33948</v>
      </c>
      <c r="B388" s="269">
        <v>732.4</v>
      </c>
    </row>
    <row r="389" spans="1:2" ht="16.149999999999999" customHeight="1">
      <c r="A389" s="266">
        <v>33949</v>
      </c>
      <c r="B389" s="267">
        <v>727.21</v>
      </c>
    </row>
    <row r="390" spans="1:2" ht="16.149999999999999" customHeight="1">
      <c r="A390" s="266">
        <v>33950</v>
      </c>
      <c r="B390" s="269">
        <v>729.8</v>
      </c>
    </row>
    <row r="391" spans="1:2" ht="16.149999999999999" customHeight="1">
      <c r="A391" s="266">
        <v>33951</v>
      </c>
      <c r="B391" s="267">
        <v>729.8</v>
      </c>
    </row>
    <row r="392" spans="1:2" ht="16.149999999999999" customHeight="1">
      <c r="A392" s="266">
        <v>33952</v>
      </c>
      <c r="B392" s="269">
        <v>729.8</v>
      </c>
    </row>
    <row r="393" spans="1:2" ht="16.149999999999999" customHeight="1">
      <c r="A393" s="266">
        <v>33953</v>
      </c>
      <c r="B393" s="267">
        <v>732.69</v>
      </c>
    </row>
    <row r="394" spans="1:2" ht="16.149999999999999" customHeight="1">
      <c r="A394" s="266">
        <v>33954</v>
      </c>
      <c r="B394" s="269">
        <v>736.2</v>
      </c>
    </row>
    <row r="395" spans="1:2" ht="16.149999999999999" customHeight="1">
      <c r="A395" s="266">
        <v>33955</v>
      </c>
      <c r="B395" s="267">
        <v>734.98</v>
      </c>
    </row>
    <row r="396" spans="1:2" ht="16.149999999999999" customHeight="1">
      <c r="A396" s="266">
        <v>33956</v>
      </c>
      <c r="B396" s="269">
        <v>732.54</v>
      </c>
    </row>
    <row r="397" spans="1:2" ht="16.149999999999999" customHeight="1">
      <c r="A397" s="266">
        <v>33957</v>
      </c>
      <c r="B397" s="267">
        <v>735.31</v>
      </c>
    </row>
    <row r="398" spans="1:2" ht="16.149999999999999" customHeight="1">
      <c r="A398" s="266">
        <v>33958</v>
      </c>
      <c r="B398" s="269">
        <v>735.31</v>
      </c>
    </row>
    <row r="399" spans="1:2" ht="16.149999999999999" customHeight="1">
      <c r="A399" s="266">
        <v>33959</v>
      </c>
      <c r="B399" s="267">
        <v>735.31</v>
      </c>
    </row>
    <row r="400" spans="1:2" ht="16.149999999999999" customHeight="1">
      <c r="A400" s="266">
        <v>33960</v>
      </c>
      <c r="B400" s="269">
        <v>736.82</v>
      </c>
    </row>
    <row r="401" spans="1:2" ht="16.149999999999999" customHeight="1">
      <c r="A401" s="266">
        <v>33961</v>
      </c>
      <c r="B401" s="267">
        <v>735</v>
      </c>
    </row>
    <row r="402" spans="1:2" ht="16.149999999999999" customHeight="1">
      <c r="A402" s="266">
        <v>33962</v>
      </c>
      <c r="B402" s="269">
        <v>735.19</v>
      </c>
    </row>
    <row r="403" spans="1:2" ht="16.149999999999999" customHeight="1">
      <c r="A403" s="266">
        <v>33963</v>
      </c>
      <c r="B403" s="267">
        <v>735.19</v>
      </c>
    </row>
    <row r="404" spans="1:2" ht="16.149999999999999" customHeight="1">
      <c r="A404" s="266">
        <v>33964</v>
      </c>
      <c r="B404" s="269">
        <v>735.19</v>
      </c>
    </row>
    <row r="405" spans="1:2" ht="16.149999999999999" customHeight="1">
      <c r="A405" s="266">
        <v>33965</v>
      </c>
      <c r="B405" s="267">
        <v>735.19</v>
      </c>
    </row>
    <row r="406" spans="1:2" ht="16.149999999999999" customHeight="1">
      <c r="A406" s="266">
        <v>33966</v>
      </c>
      <c r="B406" s="269">
        <v>735.19</v>
      </c>
    </row>
    <row r="407" spans="1:2" ht="16.149999999999999" customHeight="1">
      <c r="A407" s="266">
        <v>33967</v>
      </c>
      <c r="B407" s="267">
        <v>737.44</v>
      </c>
    </row>
    <row r="408" spans="1:2" ht="16.149999999999999" customHeight="1">
      <c r="A408" s="266">
        <v>33968</v>
      </c>
      <c r="B408" s="269">
        <v>737.98</v>
      </c>
    </row>
    <row r="409" spans="1:2" ht="16.149999999999999" customHeight="1">
      <c r="A409" s="266">
        <v>33969</v>
      </c>
      <c r="B409" s="267">
        <v>737.98</v>
      </c>
    </row>
    <row r="410" spans="1:2" ht="16.149999999999999" customHeight="1">
      <c r="A410" s="266">
        <v>33970</v>
      </c>
      <c r="B410" s="269">
        <v>737.98</v>
      </c>
    </row>
    <row r="411" spans="1:2" ht="16.149999999999999" customHeight="1">
      <c r="A411" s="266">
        <v>33971</v>
      </c>
      <c r="B411" s="267">
        <v>737.98</v>
      </c>
    </row>
    <row r="412" spans="1:2" ht="16.149999999999999" customHeight="1">
      <c r="A412" s="266">
        <v>33972</v>
      </c>
      <c r="B412" s="269">
        <v>737.98</v>
      </c>
    </row>
    <row r="413" spans="1:2" ht="16.149999999999999" customHeight="1">
      <c r="A413" s="266">
        <v>33973</v>
      </c>
      <c r="B413" s="267">
        <v>737.98</v>
      </c>
    </row>
    <row r="414" spans="1:2" ht="16.149999999999999" customHeight="1">
      <c r="A414" s="266">
        <v>33974</v>
      </c>
      <c r="B414" s="269">
        <v>737.55</v>
      </c>
    </row>
    <row r="415" spans="1:2" ht="16.149999999999999" customHeight="1">
      <c r="A415" s="266">
        <v>33975</v>
      </c>
      <c r="B415" s="267">
        <v>738.65</v>
      </c>
    </row>
    <row r="416" spans="1:2" ht="16.149999999999999" customHeight="1">
      <c r="A416" s="266">
        <v>33976</v>
      </c>
      <c r="B416" s="269">
        <v>740.08</v>
      </c>
    </row>
    <row r="417" spans="1:2" ht="16.149999999999999" customHeight="1">
      <c r="A417" s="266">
        <v>33977</v>
      </c>
      <c r="B417" s="267">
        <v>742.61</v>
      </c>
    </row>
    <row r="418" spans="1:2" ht="16.149999999999999" customHeight="1">
      <c r="A418" s="266">
        <v>33978</v>
      </c>
      <c r="B418" s="269">
        <v>746.63</v>
      </c>
    </row>
    <row r="419" spans="1:2" ht="16.149999999999999" customHeight="1">
      <c r="A419" s="266">
        <v>33979</v>
      </c>
      <c r="B419" s="267">
        <v>746.63</v>
      </c>
    </row>
    <row r="420" spans="1:2" ht="16.149999999999999" customHeight="1">
      <c r="A420" s="266">
        <v>33980</v>
      </c>
      <c r="B420" s="269">
        <v>746.63</v>
      </c>
    </row>
    <row r="421" spans="1:2" ht="16.149999999999999" customHeight="1">
      <c r="A421" s="266">
        <v>33981</v>
      </c>
      <c r="B421" s="267">
        <v>746.63</v>
      </c>
    </row>
    <row r="422" spans="1:2" ht="16.149999999999999" customHeight="1">
      <c r="A422" s="266">
        <v>33982</v>
      </c>
      <c r="B422" s="269">
        <v>749.63</v>
      </c>
    </row>
    <row r="423" spans="1:2" ht="16.149999999999999" customHeight="1">
      <c r="A423" s="266">
        <v>33983</v>
      </c>
      <c r="B423" s="267">
        <v>748.98</v>
      </c>
    </row>
    <row r="424" spans="1:2" ht="16.149999999999999" customHeight="1">
      <c r="A424" s="266">
        <v>33984</v>
      </c>
      <c r="B424" s="269">
        <v>746.71</v>
      </c>
    </row>
    <row r="425" spans="1:2" ht="16.149999999999999" customHeight="1">
      <c r="A425" s="266">
        <v>33985</v>
      </c>
      <c r="B425" s="267">
        <v>746.39</v>
      </c>
    </row>
    <row r="426" spans="1:2" ht="16.149999999999999" customHeight="1">
      <c r="A426" s="266">
        <v>33986</v>
      </c>
      <c r="B426" s="269">
        <v>746.39</v>
      </c>
    </row>
    <row r="427" spans="1:2" ht="16.149999999999999" customHeight="1">
      <c r="A427" s="266">
        <v>33987</v>
      </c>
      <c r="B427" s="267">
        <v>746.39</v>
      </c>
    </row>
    <row r="428" spans="1:2" ht="16.149999999999999" customHeight="1">
      <c r="A428" s="266">
        <v>33988</v>
      </c>
      <c r="B428" s="269">
        <v>747.2</v>
      </c>
    </row>
    <row r="429" spans="1:2" ht="16.149999999999999" customHeight="1">
      <c r="A429" s="266">
        <v>33989</v>
      </c>
      <c r="B429" s="267">
        <v>748.07</v>
      </c>
    </row>
    <row r="430" spans="1:2" ht="16.149999999999999" customHeight="1">
      <c r="A430" s="266">
        <v>33990</v>
      </c>
      <c r="B430" s="269">
        <v>750.06</v>
      </c>
    </row>
    <row r="431" spans="1:2" ht="16.149999999999999" customHeight="1">
      <c r="A431" s="266">
        <v>33991</v>
      </c>
      <c r="B431" s="267">
        <v>750</v>
      </c>
    </row>
    <row r="432" spans="1:2" ht="16.149999999999999" customHeight="1">
      <c r="A432" s="266">
        <v>33992</v>
      </c>
      <c r="B432" s="269">
        <v>748.56</v>
      </c>
    </row>
    <row r="433" spans="1:2" ht="16.149999999999999" customHeight="1">
      <c r="A433" s="266">
        <v>33993</v>
      </c>
      <c r="B433" s="267">
        <v>748.56</v>
      </c>
    </row>
    <row r="434" spans="1:2" ht="16.149999999999999" customHeight="1">
      <c r="A434" s="266">
        <v>33994</v>
      </c>
      <c r="B434" s="269">
        <v>748.56</v>
      </c>
    </row>
    <row r="435" spans="1:2" ht="16.149999999999999" customHeight="1">
      <c r="A435" s="266">
        <v>33995</v>
      </c>
      <c r="B435" s="267">
        <v>747.25</v>
      </c>
    </row>
    <row r="436" spans="1:2" ht="16.149999999999999" customHeight="1">
      <c r="A436" s="266">
        <v>33996</v>
      </c>
      <c r="B436" s="269">
        <v>747.13</v>
      </c>
    </row>
    <row r="437" spans="1:2" ht="16.149999999999999" customHeight="1">
      <c r="A437" s="266">
        <v>33997</v>
      </c>
      <c r="B437" s="267">
        <v>746.21</v>
      </c>
    </row>
    <row r="438" spans="1:2" ht="16.149999999999999" customHeight="1">
      <c r="A438" s="266">
        <v>33998</v>
      </c>
      <c r="B438" s="269">
        <v>745.14</v>
      </c>
    </row>
    <row r="439" spans="1:2" ht="16.149999999999999" customHeight="1">
      <c r="A439" s="266">
        <v>33999</v>
      </c>
      <c r="B439" s="267">
        <v>746.05</v>
      </c>
    </row>
    <row r="440" spans="1:2" ht="16.149999999999999" customHeight="1">
      <c r="A440" s="266">
        <v>34000</v>
      </c>
      <c r="B440" s="269">
        <v>746.05</v>
      </c>
    </row>
    <row r="441" spans="1:2" ht="16.149999999999999" customHeight="1">
      <c r="A441" s="266">
        <v>34001</v>
      </c>
      <c r="B441" s="267">
        <v>746.05</v>
      </c>
    </row>
    <row r="442" spans="1:2" ht="16.149999999999999" customHeight="1">
      <c r="A442" s="266">
        <v>34002</v>
      </c>
      <c r="B442" s="269">
        <v>745.27</v>
      </c>
    </row>
    <row r="443" spans="1:2" ht="16.149999999999999" customHeight="1">
      <c r="A443" s="266">
        <v>34003</v>
      </c>
      <c r="B443" s="267">
        <v>745.64</v>
      </c>
    </row>
    <row r="444" spans="1:2" ht="16.149999999999999" customHeight="1">
      <c r="A444" s="266">
        <v>34004</v>
      </c>
      <c r="B444" s="269">
        <v>745.73</v>
      </c>
    </row>
    <row r="445" spans="1:2" ht="16.149999999999999" customHeight="1">
      <c r="A445" s="266">
        <v>34005</v>
      </c>
      <c r="B445" s="267">
        <v>745.79</v>
      </c>
    </row>
    <row r="446" spans="1:2" ht="16.149999999999999" customHeight="1">
      <c r="A446" s="266">
        <v>34006</v>
      </c>
      <c r="B446" s="269">
        <v>746.56</v>
      </c>
    </row>
    <row r="447" spans="1:2" ht="16.149999999999999" customHeight="1">
      <c r="A447" s="266">
        <v>34007</v>
      </c>
      <c r="B447" s="267">
        <v>746.56</v>
      </c>
    </row>
    <row r="448" spans="1:2" ht="16.149999999999999" customHeight="1">
      <c r="A448" s="266">
        <v>34008</v>
      </c>
      <c r="B448" s="269">
        <v>746.56</v>
      </c>
    </row>
    <row r="449" spans="1:2" ht="16.149999999999999" customHeight="1">
      <c r="A449" s="266">
        <v>34009</v>
      </c>
      <c r="B449" s="267">
        <v>745.45</v>
      </c>
    </row>
    <row r="450" spans="1:2" ht="16.149999999999999" customHeight="1">
      <c r="A450" s="266">
        <v>34010</v>
      </c>
      <c r="B450" s="269">
        <v>745.49</v>
      </c>
    </row>
    <row r="451" spans="1:2" ht="16.149999999999999" customHeight="1">
      <c r="A451" s="266">
        <v>34011</v>
      </c>
      <c r="B451" s="267">
        <v>745.38</v>
      </c>
    </row>
    <row r="452" spans="1:2" ht="16.149999999999999" customHeight="1">
      <c r="A452" s="266">
        <v>34012</v>
      </c>
      <c r="B452" s="269">
        <v>748.22</v>
      </c>
    </row>
    <row r="453" spans="1:2" ht="16.149999999999999" customHeight="1">
      <c r="A453" s="266">
        <v>34013</v>
      </c>
      <c r="B453" s="267">
        <v>748.88</v>
      </c>
    </row>
    <row r="454" spans="1:2" ht="16.149999999999999" customHeight="1">
      <c r="A454" s="266">
        <v>34014</v>
      </c>
      <c r="B454" s="269">
        <v>748.88</v>
      </c>
    </row>
    <row r="455" spans="1:2" ht="16.149999999999999" customHeight="1">
      <c r="A455" s="266">
        <v>34015</v>
      </c>
      <c r="B455" s="267">
        <v>748.88</v>
      </c>
    </row>
    <row r="456" spans="1:2" ht="16.149999999999999" customHeight="1">
      <c r="A456" s="266">
        <v>34016</v>
      </c>
      <c r="B456" s="269">
        <v>748.18</v>
      </c>
    </row>
    <row r="457" spans="1:2" ht="16.149999999999999" customHeight="1">
      <c r="A457" s="266">
        <v>34017</v>
      </c>
      <c r="B457" s="267">
        <v>749.69</v>
      </c>
    </row>
    <row r="458" spans="1:2" ht="16.149999999999999" customHeight="1">
      <c r="A458" s="266">
        <v>34018</v>
      </c>
      <c r="B458" s="269">
        <v>750.75</v>
      </c>
    </row>
    <row r="459" spans="1:2" ht="16.149999999999999" customHeight="1">
      <c r="A459" s="266">
        <v>34019</v>
      </c>
      <c r="B459" s="267">
        <v>752.47</v>
      </c>
    </row>
    <row r="460" spans="1:2" ht="16.149999999999999" customHeight="1">
      <c r="A460" s="266">
        <v>34020</v>
      </c>
      <c r="B460" s="269">
        <v>751.96</v>
      </c>
    </row>
    <row r="461" spans="1:2" ht="16.149999999999999" customHeight="1">
      <c r="A461" s="266">
        <v>34021</v>
      </c>
      <c r="B461" s="267">
        <v>751.96</v>
      </c>
    </row>
    <row r="462" spans="1:2" ht="16.149999999999999" customHeight="1">
      <c r="A462" s="266">
        <v>34022</v>
      </c>
      <c r="B462" s="269">
        <v>751.96</v>
      </c>
    </row>
    <row r="463" spans="1:2" ht="16.149999999999999" customHeight="1">
      <c r="A463" s="266">
        <v>34023</v>
      </c>
      <c r="B463" s="267">
        <v>752.52</v>
      </c>
    </row>
    <row r="464" spans="1:2" ht="16.149999999999999" customHeight="1">
      <c r="A464" s="266">
        <v>34024</v>
      </c>
      <c r="B464" s="269">
        <v>753.33</v>
      </c>
    </row>
    <row r="465" spans="1:2" ht="16.149999999999999" customHeight="1">
      <c r="A465" s="266">
        <v>34025</v>
      </c>
      <c r="B465" s="267">
        <v>755.07</v>
      </c>
    </row>
    <row r="466" spans="1:2" ht="16.149999999999999" customHeight="1">
      <c r="A466" s="266">
        <v>34026</v>
      </c>
      <c r="B466" s="269">
        <v>759.2</v>
      </c>
    </row>
    <row r="467" spans="1:2" ht="16.149999999999999" customHeight="1">
      <c r="A467" s="266">
        <v>34027</v>
      </c>
      <c r="B467" s="267">
        <v>758.03</v>
      </c>
    </row>
    <row r="468" spans="1:2" ht="16.149999999999999" customHeight="1">
      <c r="A468" s="266">
        <v>34028</v>
      </c>
      <c r="B468" s="269">
        <v>758.03</v>
      </c>
    </row>
    <row r="469" spans="1:2" ht="16.149999999999999" customHeight="1">
      <c r="A469" s="266">
        <v>34029</v>
      </c>
      <c r="B469" s="267">
        <v>758.03</v>
      </c>
    </row>
    <row r="470" spans="1:2" ht="16.149999999999999" customHeight="1">
      <c r="A470" s="266">
        <v>34030</v>
      </c>
      <c r="B470" s="269">
        <v>757.89</v>
      </c>
    </row>
    <row r="471" spans="1:2" ht="16.149999999999999" customHeight="1">
      <c r="A471" s="266">
        <v>34031</v>
      </c>
      <c r="B471" s="267">
        <v>760.71</v>
      </c>
    </row>
    <row r="472" spans="1:2" ht="16.149999999999999" customHeight="1">
      <c r="A472" s="266">
        <v>34032</v>
      </c>
      <c r="B472" s="269">
        <v>762.68</v>
      </c>
    </row>
    <row r="473" spans="1:2" ht="16.149999999999999" customHeight="1">
      <c r="A473" s="266">
        <v>34033</v>
      </c>
      <c r="B473" s="267">
        <v>762.04</v>
      </c>
    </row>
    <row r="474" spans="1:2" ht="16.149999999999999" customHeight="1">
      <c r="A474" s="266">
        <v>34034</v>
      </c>
      <c r="B474" s="269">
        <v>762.2</v>
      </c>
    </row>
    <row r="475" spans="1:2" ht="16.149999999999999" customHeight="1">
      <c r="A475" s="266">
        <v>34035</v>
      </c>
      <c r="B475" s="267">
        <v>762.2</v>
      </c>
    </row>
    <row r="476" spans="1:2" ht="16.149999999999999" customHeight="1">
      <c r="A476" s="266">
        <v>34036</v>
      </c>
      <c r="B476" s="269">
        <v>762.2</v>
      </c>
    </row>
    <row r="477" spans="1:2" ht="16.149999999999999" customHeight="1">
      <c r="A477" s="266">
        <v>34037</v>
      </c>
      <c r="B477" s="267">
        <v>763.38</v>
      </c>
    </row>
    <row r="478" spans="1:2" ht="16.149999999999999" customHeight="1">
      <c r="A478" s="266">
        <v>34038</v>
      </c>
      <c r="B478" s="269">
        <v>763.9</v>
      </c>
    </row>
    <row r="479" spans="1:2" ht="16.149999999999999" customHeight="1">
      <c r="A479" s="266">
        <v>34039</v>
      </c>
      <c r="B479" s="267">
        <v>764.74</v>
      </c>
    </row>
    <row r="480" spans="1:2" ht="16.149999999999999" customHeight="1">
      <c r="A480" s="266">
        <v>34040</v>
      </c>
      <c r="B480" s="269">
        <v>765.19</v>
      </c>
    </row>
    <row r="481" spans="1:2" ht="16.149999999999999" customHeight="1">
      <c r="A481" s="266">
        <v>34041</v>
      </c>
      <c r="B481" s="267">
        <v>764.79</v>
      </c>
    </row>
    <row r="482" spans="1:2" ht="16.149999999999999" customHeight="1">
      <c r="A482" s="266">
        <v>34042</v>
      </c>
      <c r="B482" s="269">
        <v>764.79</v>
      </c>
    </row>
    <row r="483" spans="1:2" ht="16.149999999999999" customHeight="1">
      <c r="A483" s="266">
        <v>34043</v>
      </c>
      <c r="B483" s="267">
        <v>764.79</v>
      </c>
    </row>
    <row r="484" spans="1:2" ht="16.149999999999999" customHeight="1">
      <c r="A484" s="266">
        <v>34044</v>
      </c>
      <c r="B484" s="269">
        <v>764.29</v>
      </c>
    </row>
    <row r="485" spans="1:2" ht="16.149999999999999" customHeight="1">
      <c r="A485" s="266">
        <v>34045</v>
      </c>
      <c r="B485" s="267">
        <v>765.06</v>
      </c>
    </row>
    <row r="486" spans="1:2" ht="16.149999999999999" customHeight="1">
      <c r="A486" s="266">
        <v>34046</v>
      </c>
      <c r="B486" s="269">
        <v>766.12</v>
      </c>
    </row>
    <row r="487" spans="1:2" ht="16.149999999999999" customHeight="1">
      <c r="A487" s="266">
        <v>34047</v>
      </c>
      <c r="B487" s="267">
        <v>766.42</v>
      </c>
    </row>
    <row r="488" spans="1:2" ht="16.149999999999999" customHeight="1">
      <c r="A488" s="266">
        <v>34048</v>
      </c>
      <c r="B488" s="269">
        <v>766.84</v>
      </c>
    </row>
    <row r="489" spans="1:2" ht="16.149999999999999" customHeight="1">
      <c r="A489" s="266">
        <v>34049</v>
      </c>
      <c r="B489" s="267">
        <v>766.84</v>
      </c>
    </row>
    <row r="490" spans="1:2" ht="16.149999999999999" customHeight="1">
      <c r="A490" s="266">
        <v>34050</v>
      </c>
      <c r="B490" s="269">
        <v>766.84</v>
      </c>
    </row>
    <row r="491" spans="1:2" ht="16.149999999999999" customHeight="1">
      <c r="A491" s="266">
        <v>34051</v>
      </c>
      <c r="B491" s="267">
        <v>766.84</v>
      </c>
    </row>
    <row r="492" spans="1:2" ht="16.149999999999999" customHeight="1">
      <c r="A492" s="266">
        <v>34052</v>
      </c>
      <c r="B492" s="269">
        <v>766.63</v>
      </c>
    </row>
    <row r="493" spans="1:2" ht="16.149999999999999" customHeight="1">
      <c r="A493" s="266">
        <v>34053</v>
      </c>
      <c r="B493" s="267">
        <v>766.91</v>
      </c>
    </row>
    <row r="494" spans="1:2" ht="16.149999999999999" customHeight="1">
      <c r="A494" s="266">
        <v>34054</v>
      </c>
      <c r="B494" s="269">
        <v>767.99</v>
      </c>
    </row>
    <row r="495" spans="1:2" ht="16.149999999999999" customHeight="1">
      <c r="A495" s="266">
        <v>34055</v>
      </c>
      <c r="B495" s="267">
        <v>767.4</v>
      </c>
    </row>
    <row r="496" spans="1:2" ht="16.149999999999999" customHeight="1">
      <c r="A496" s="266">
        <v>34056</v>
      </c>
      <c r="B496" s="269">
        <v>767.4</v>
      </c>
    </row>
    <row r="497" spans="1:2" ht="16.149999999999999" customHeight="1">
      <c r="A497" s="266">
        <v>34057</v>
      </c>
      <c r="B497" s="267">
        <v>767.4</v>
      </c>
    </row>
    <row r="498" spans="1:2" ht="16.149999999999999" customHeight="1">
      <c r="A498" s="266">
        <v>34058</v>
      </c>
      <c r="B498" s="269">
        <v>766.79</v>
      </c>
    </row>
    <row r="499" spans="1:2" ht="16.149999999999999" customHeight="1">
      <c r="A499" s="266">
        <v>34059</v>
      </c>
      <c r="B499" s="267">
        <v>766.41</v>
      </c>
    </row>
    <row r="500" spans="1:2" ht="16.149999999999999" customHeight="1">
      <c r="A500" s="266">
        <v>34060</v>
      </c>
      <c r="B500" s="269">
        <v>766.44</v>
      </c>
    </row>
    <row r="501" spans="1:2" ht="16.149999999999999" customHeight="1">
      <c r="A501" s="266">
        <v>34061</v>
      </c>
      <c r="B501" s="267">
        <v>767.98</v>
      </c>
    </row>
    <row r="502" spans="1:2" ht="16.149999999999999" customHeight="1">
      <c r="A502" s="266">
        <v>34062</v>
      </c>
      <c r="B502" s="269">
        <v>768.46</v>
      </c>
    </row>
    <row r="503" spans="1:2" ht="16.149999999999999" customHeight="1">
      <c r="A503" s="266">
        <v>34063</v>
      </c>
      <c r="B503" s="267">
        <v>768.46</v>
      </c>
    </row>
    <row r="504" spans="1:2" ht="16.149999999999999" customHeight="1">
      <c r="A504" s="266">
        <v>34064</v>
      </c>
      <c r="B504" s="269">
        <v>768.46</v>
      </c>
    </row>
    <row r="505" spans="1:2" ht="16.149999999999999" customHeight="1">
      <c r="A505" s="266">
        <v>34065</v>
      </c>
      <c r="B505" s="267">
        <v>768.31</v>
      </c>
    </row>
    <row r="506" spans="1:2" ht="16.149999999999999" customHeight="1">
      <c r="A506" s="266">
        <v>34066</v>
      </c>
      <c r="B506" s="269">
        <v>768.52</v>
      </c>
    </row>
    <row r="507" spans="1:2" ht="16.149999999999999" customHeight="1">
      <c r="A507" s="266">
        <v>34067</v>
      </c>
      <c r="B507" s="267">
        <v>768.6</v>
      </c>
    </row>
    <row r="508" spans="1:2" ht="16.149999999999999" customHeight="1">
      <c r="A508" s="266">
        <v>34068</v>
      </c>
      <c r="B508" s="269">
        <v>768.6</v>
      </c>
    </row>
    <row r="509" spans="1:2" ht="16.149999999999999" customHeight="1">
      <c r="A509" s="266">
        <v>34069</v>
      </c>
      <c r="B509" s="267">
        <v>768.6</v>
      </c>
    </row>
    <row r="510" spans="1:2" ht="16.149999999999999" customHeight="1">
      <c r="A510" s="266">
        <v>34070</v>
      </c>
      <c r="B510" s="269">
        <v>768.6</v>
      </c>
    </row>
    <row r="511" spans="1:2" ht="16.149999999999999" customHeight="1">
      <c r="A511" s="266">
        <v>34071</v>
      </c>
      <c r="B511" s="267">
        <v>768.6</v>
      </c>
    </row>
    <row r="512" spans="1:2" ht="16.149999999999999" customHeight="1">
      <c r="A512" s="266">
        <v>34072</v>
      </c>
      <c r="B512" s="269">
        <v>769.34</v>
      </c>
    </row>
    <row r="513" spans="1:2" ht="16.149999999999999" customHeight="1">
      <c r="A513" s="266">
        <v>34073</v>
      </c>
      <c r="B513" s="267">
        <v>769.8</v>
      </c>
    </row>
    <row r="514" spans="1:2" ht="16.149999999999999" customHeight="1">
      <c r="A514" s="266">
        <v>34074</v>
      </c>
      <c r="B514" s="269">
        <v>771.56</v>
      </c>
    </row>
    <row r="515" spans="1:2" ht="16.149999999999999" customHeight="1">
      <c r="A515" s="266">
        <v>34075</v>
      </c>
      <c r="B515" s="267">
        <v>772.71</v>
      </c>
    </row>
    <row r="516" spans="1:2" ht="16.149999999999999" customHeight="1">
      <c r="A516" s="266">
        <v>34076</v>
      </c>
      <c r="B516" s="269">
        <v>773.22</v>
      </c>
    </row>
    <row r="517" spans="1:2" ht="16.149999999999999" customHeight="1">
      <c r="A517" s="266">
        <v>34077</v>
      </c>
      <c r="B517" s="267">
        <v>773.22</v>
      </c>
    </row>
    <row r="518" spans="1:2" ht="16.149999999999999" customHeight="1">
      <c r="A518" s="266">
        <v>34078</v>
      </c>
      <c r="B518" s="269">
        <v>773.22</v>
      </c>
    </row>
    <row r="519" spans="1:2" ht="16.149999999999999" customHeight="1">
      <c r="A519" s="266">
        <v>34079</v>
      </c>
      <c r="B519" s="267">
        <v>773.7</v>
      </c>
    </row>
    <row r="520" spans="1:2" ht="16.149999999999999" customHeight="1">
      <c r="A520" s="266">
        <v>34080</v>
      </c>
      <c r="B520" s="269">
        <v>773.97</v>
      </c>
    </row>
    <row r="521" spans="1:2" ht="16.149999999999999" customHeight="1">
      <c r="A521" s="266">
        <v>34081</v>
      </c>
      <c r="B521" s="267">
        <v>774.34</v>
      </c>
    </row>
    <row r="522" spans="1:2" ht="16.149999999999999" customHeight="1">
      <c r="A522" s="266">
        <v>34082</v>
      </c>
      <c r="B522" s="269">
        <v>775.05</v>
      </c>
    </row>
    <row r="523" spans="1:2" ht="16.149999999999999" customHeight="1">
      <c r="A523" s="266">
        <v>34083</v>
      </c>
      <c r="B523" s="267">
        <v>775.32</v>
      </c>
    </row>
    <row r="524" spans="1:2" ht="16.149999999999999" customHeight="1">
      <c r="A524" s="266">
        <v>34084</v>
      </c>
      <c r="B524" s="269">
        <v>775.32</v>
      </c>
    </row>
    <row r="525" spans="1:2" ht="16.149999999999999" customHeight="1">
      <c r="A525" s="266">
        <v>34085</v>
      </c>
      <c r="B525" s="267">
        <v>775.32</v>
      </c>
    </row>
    <row r="526" spans="1:2" ht="16.149999999999999" customHeight="1">
      <c r="A526" s="266">
        <v>34086</v>
      </c>
      <c r="B526" s="269">
        <v>775.2</v>
      </c>
    </row>
    <row r="527" spans="1:2" ht="16.149999999999999" customHeight="1">
      <c r="A527" s="266">
        <v>34087</v>
      </c>
      <c r="B527" s="267">
        <v>774.52</v>
      </c>
    </row>
    <row r="528" spans="1:2" ht="16.149999999999999" customHeight="1">
      <c r="A528" s="266">
        <v>34088</v>
      </c>
      <c r="B528" s="269">
        <v>773.78</v>
      </c>
    </row>
    <row r="529" spans="1:2" ht="16.149999999999999" customHeight="1">
      <c r="A529" s="266">
        <v>34089</v>
      </c>
      <c r="B529" s="267">
        <v>774.94</v>
      </c>
    </row>
    <row r="530" spans="1:2" ht="16.149999999999999" customHeight="1">
      <c r="A530" s="266">
        <v>34090</v>
      </c>
      <c r="B530" s="269">
        <v>773.82</v>
      </c>
    </row>
    <row r="531" spans="1:2" ht="16.149999999999999" customHeight="1">
      <c r="A531" s="266">
        <v>34091</v>
      </c>
      <c r="B531" s="267">
        <v>773.82</v>
      </c>
    </row>
    <row r="532" spans="1:2" ht="16.149999999999999" customHeight="1">
      <c r="A532" s="266">
        <v>34092</v>
      </c>
      <c r="B532" s="269">
        <v>773.82</v>
      </c>
    </row>
    <row r="533" spans="1:2" ht="16.149999999999999" customHeight="1">
      <c r="A533" s="266">
        <v>34093</v>
      </c>
      <c r="B533" s="267">
        <v>775.53</v>
      </c>
    </row>
    <row r="534" spans="1:2" ht="16.149999999999999" customHeight="1">
      <c r="A534" s="266">
        <v>34094</v>
      </c>
      <c r="B534" s="269">
        <v>776.99</v>
      </c>
    </row>
    <row r="535" spans="1:2" ht="16.149999999999999" customHeight="1">
      <c r="A535" s="266">
        <v>34095</v>
      </c>
      <c r="B535" s="267">
        <v>777.88</v>
      </c>
    </row>
    <row r="536" spans="1:2" ht="16.149999999999999" customHeight="1">
      <c r="A536" s="266">
        <v>34096</v>
      </c>
      <c r="B536" s="269">
        <v>778.17</v>
      </c>
    </row>
    <row r="537" spans="1:2" ht="16.149999999999999" customHeight="1">
      <c r="A537" s="266">
        <v>34097</v>
      </c>
      <c r="B537" s="267">
        <v>777.17</v>
      </c>
    </row>
    <row r="538" spans="1:2" ht="16.149999999999999" customHeight="1">
      <c r="A538" s="266">
        <v>34098</v>
      </c>
      <c r="B538" s="269">
        <v>777.17</v>
      </c>
    </row>
    <row r="539" spans="1:2" ht="16.149999999999999" customHeight="1">
      <c r="A539" s="266">
        <v>34099</v>
      </c>
      <c r="B539" s="267">
        <v>777.17</v>
      </c>
    </row>
    <row r="540" spans="1:2" ht="16.149999999999999" customHeight="1">
      <c r="A540" s="266">
        <v>34100</v>
      </c>
      <c r="B540" s="269">
        <v>777.75</v>
      </c>
    </row>
    <row r="541" spans="1:2" ht="16.149999999999999" customHeight="1">
      <c r="A541" s="266">
        <v>34101</v>
      </c>
      <c r="B541" s="267">
        <v>779.41</v>
      </c>
    </row>
    <row r="542" spans="1:2" ht="16.149999999999999" customHeight="1">
      <c r="A542" s="266">
        <v>34102</v>
      </c>
      <c r="B542" s="269">
        <v>780.49</v>
      </c>
    </row>
    <row r="543" spans="1:2" ht="16.149999999999999" customHeight="1">
      <c r="A543" s="266">
        <v>34103</v>
      </c>
      <c r="B543" s="267">
        <v>780.8</v>
      </c>
    </row>
    <row r="544" spans="1:2" ht="16.149999999999999" customHeight="1">
      <c r="A544" s="266">
        <v>34104</v>
      </c>
      <c r="B544" s="269">
        <v>780.79</v>
      </c>
    </row>
    <row r="545" spans="1:2" ht="16.149999999999999" customHeight="1">
      <c r="A545" s="266">
        <v>34105</v>
      </c>
      <c r="B545" s="267">
        <v>780.79</v>
      </c>
    </row>
    <row r="546" spans="1:2" ht="16.149999999999999" customHeight="1">
      <c r="A546" s="266">
        <v>34106</v>
      </c>
      <c r="B546" s="269">
        <v>780.79</v>
      </c>
    </row>
    <row r="547" spans="1:2" ht="16.149999999999999" customHeight="1">
      <c r="A547" s="266">
        <v>34107</v>
      </c>
      <c r="B547" s="267">
        <v>781.42</v>
      </c>
    </row>
    <row r="548" spans="1:2" ht="16.149999999999999" customHeight="1">
      <c r="A548" s="266">
        <v>34108</v>
      </c>
      <c r="B548" s="269">
        <v>781.8</v>
      </c>
    </row>
    <row r="549" spans="1:2" ht="16.149999999999999" customHeight="1">
      <c r="A549" s="266">
        <v>34109</v>
      </c>
      <c r="B549" s="267">
        <v>781.84</v>
      </c>
    </row>
    <row r="550" spans="1:2" ht="16.149999999999999" customHeight="1">
      <c r="A550" s="266">
        <v>34110</v>
      </c>
      <c r="B550" s="269">
        <v>781.94</v>
      </c>
    </row>
    <row r="551" spans="1:2" ht="16.149999999999999" customHeight="1">
      <c r="A551" s="266">
        <v>34111</v>
      </c>
      <c r="B551" s="267">
        <v>782</v>
      </c>
    </row>
    <row r="552" spans="1:2" ht="16.149999999999999" customHeight="1">
      <c r="A552" s="266">
        <v>34112</v>
      </c>
      <c r="B552" s="269">
        <v>782</v>
      </c>
    </row>
    <row r="553" spans="1:2" ht="16.149999999999999" customHeight="1">
      <c r="A553" s="266">
        <v>34113</v>
      </c>
      <c r="B553" s="267">
        <v>782</v>
      </c>
    </row>
    <row r="554" spans="1:2" ht="16.149999999999999" customHeight="1">
      <c r="A554" s="266">
        <v>34114</v>
      </c>
      <c r="B554" s="269">
        <v>782</v>
      </c>
    </row>
    <row r="555" spans="1:2" ht="16.149999999999999" customHeight="1">
      <c r="A555" s="266">
        <v>34115</v>
      </c>
      <c r="B555" s="267">
        <v>783.15</v>
      </c>
    </row>
    <row r="556" spans="1:2" ht="16.149999999999999" customHeight="1">
      <c r="A556" s="266">
        <v>34116</v>
      </c>
      <c r="B556" s="269">
        <v>782.85</v>
      </c>
    </row>
    <row r="557" spans="1:2" ht="16.149999999999999" customHeight="1">
      <c r="A557" s="266">
        <v>34117</v>
      </c>
      <c r="B557" s="267">
        <v>780.78</v>
      </c>
    </row>
    <row r="558" spans="1:2" ht="16.149999999999999" customHeight="1">
      <c r="A558" s="266">
        <v>34118</v>
      </c>
      <c r="B558" s="269">
        <v>779.56</v>
      </c>
    </row>
    <row r="559" spans="1:2" ht="16.149999999999999" customHeight="1">
      <c r="A559" s="266">
        <v>34119</v>
      </c>
      <c r="B559" s="267">
        <v>779.56</v>
      </c>
    </row>
    <row r="560" spans="1:2" ht="16.149999999999999" customHeight="1">
      <c r="A560" s="266">
        <v>34120</v>
      </c>
      <c r="B560" s="269">
        <v>779.56</v>
      </c>
    </row>
    <row r="561" spans="1:2" ht="16.149999999999999" customHeight="1">
      <c r="A561" s="266">
        <v>34121</v>
      </c>
      <c r="B561" s="267">
        <v>779</v>
      </c>
    </row>
    <row r="562" spans="1:2" ht="16.149999999999999" customHeight="1">
      <c r="A562" s="266">
        <v>34122</v>
      </c>
      <c r="B562" s="269">
        <v>779.01</v>
      </c>
    </row>
    <row r="563" spans="1:2" ht="16.149999999999999" customHeight="1">
      <c r="A563" s="266">
        <v>34123</v>
      </c>
      <c r="B563" s="267">
        <v>777.82</v>
      </c>
    </row>
    <row r="564" spans="1:2" ht="16.149999999999999" customHeight="1">
      <c r="A564" s="266">
        <v>34124</v>
      </c>
      <c r="B564" s="269">
        <v>778.12</v>
      </c>
    </row>
    <row r="565" spans="1:2" ht="16.149999999999999" customHeight="1">
      <c r="A565" s="266">
        <v>34125</v>
      </c>
      <c r="B565" s="267">
        <v>780.6</v>
      </c>
    </row>
    <row r="566" spans="1:2" ht="16.149999999999999" customHeight="1">
      <c r="A566" s="266">
        <v>34126</v>
      </c>
      <c r="B566" s="269">
        <v>780.6</v>
      </c>
    </row>
    <row r="567" spans="1:2" ht="16.149999999999999" customHeight="1">
      <c r="A567" s="266">
        <v>34127</v>
      </c>
      <c r="B567" s="267">
        <v>780.6</v>
      </c>
    </row>
    <row r="568" spans="1:2" ht="16.149999999999999" customHeight="1">
      <c r="A568" s="266">
        <v>34128</v>
      </c>
      <c r="B568" s="269">
        <v>782.29</v>
      </c>
    </row>
    <row r="569" spans="1:2" ht="16.149999999999999" customHeight="1">
      <c r="A569" s="266">
        <v>34129</v>
      </c>
      <c r="B569" s="267">
        <v>784.62</v>
      </c>
    </row>
    <row r="570" spans="1:2" ht="16.149999999999999" customHeight="1">
      <c r="A570" s="266">
        <v>34130</v>
      </c>
      <c r="B570" s="269">
        <v>784.95</v>
      </c>
    </row>
    <row r="571" spans="1:2" ht="16.149999999999999" customHeight="1">
      <c r="A571" s="266">
        <v>34131</v>
      </c>
      <c r="B571" s="267">
        <v>785.79</v>
      </c>
    </row>
    <row r="572" spans="1:2" ht="16.149999999999999" customHeight="1">
      <c r="A572" s="266">
        <v>34132</v>
      </c>
      <c r="B572" s="269">
        <v>784.8</v>
      </c>
    </row>
    <row r="573" spans="1:2" ht="16.149999999999999" customHeight="1">
      <c r="A573" s="266">
        <v>34133</v>
      </c>
      <c r="B573" s="267">
        <v>784.8</v>
      </c>
    </row>
    <row r="574" spans="1:2" ht="16.149999999999999" customHeight="1">
      <c r="A574" s="266">
        <v>34134</v>
      </c>
      <c r="B574" s="269">
        <v>784.8</v>
      </c>
    </row>
    <row r="575" spans="1:2" ht="16.149999999999999" customHeight="1">
      <c r="A575" s="266">
        <v>34135</v>
      </c>
      <c r="B575" s="267">
        <v>784.8</v>
      </c>
    </row>
    <row r="576" spans="1:2" ht="16.149999999999999" customHeight="1">
      <c r="A576" s="266">
        <v>34136</v>
      </c>
      <c r="B576" s="269">
        <v>785.9</v>
      </c>
    </row>
    <row r="577" spans="1:2" ht="16.149999999999999" customHeight="1">
      <c r="A577" s="266">
        <v>34137</v>
      </c>
      <c r="B577" s="267">
        <v>786.64</v>
      </c>
    </row>
    <row r="578" spans="1:2" ht="16.149999999999999" customHeight="1">
      <c r="A578" s="266">
        <v>34138</v>
      </c>
      <c r="B578" s="269">
        <v>787.49</v>
      </c>
    </row>
    <row r="579" spans="1:2" ht="16.149999999999999" customHeight="1">
      <c r="A579" s="266">
        <v>34139</v>
      </c>
      <c r="B579" s="267">
        <v>786.77</v>
      </c>
    </row>
    <row r="580" spans="1:2" ht="16.149999999999999" customHeight="1">
      <c r="A580" s="266">
        <v>34140</v>
      </c>
      <c r="B580" s="269">
        <v>786.77</v>
      </c>
    </row>
    <row r="581" spans="1:2" ht="16.149999999999999" customHeight="1">
      <c r="A581" s="266">
        <v>34141</v>
      </c>
      <c r="B581" s="267">
        <v>786.77</v>
      </c>
    </row>
    <row r="582" spans="1:2" ht="16.149999999999999" customHeight="1">
      <c r="A582" s="266">
        <v>34142</v>
      </c>
      <c r="B582" s="269">
        <v>786.77</v>
      </c>
    </row>
    <row r="583" spans="1:2" ht="16.149999999999999" customHeight="1">
      <c r="A583" s="266">
        <v>34143</v>
      </c>
      <c r="B583" s="267">
        <v>787.06</v>
      </c>
    </row>
    <row r="584" spans="1:2" ht="16.149999999999999" customHeight="1">
      <c r="A584" s="266">
        <v>34144</v>
      </c>
      <c r="B584" s="269">
        <v>786.42</v>
      </c>
    </row>
    <row r="585" spans="1:2" ht="16.149999999999999" customHeight="1">
      <c r="A585" s="266">
        <v>34145</v>
      </c>
      <c r="B585" s="267">
        <v>786.72</v>
      </c>
    </row>
    <row r="586" spans="1:2" ht="16.149999999999999" customHeight="1">
      <c r="A586" s="266">
        <v>34146</v>
      </c>
      <c r="B586" s="269">
        <v>786.96</v>
      </c>
    </row>
    <row r="587" spans="1:2" ht="16.149999999999999" customHeight="1">
      <c r="A587" s="266">
        <v>34147</v>
      </c>
      <c r="B587" s="267">
        <v>786.96</v>
      </c>
    </row>
    <row r="588" spans="1:2" ht="16.149999999999999" customHeight="1">
      <c r="A588" s="266">
        <v>34148</v>
      </c>
      <c r="B588" s="269">
        <v>786.96</v>
      </c>
    </row>
    <row r="589" spans="1:2" ht="16.149999999999999" customHeight="1">
      <c r="A589" s="266">
        <v>34149</v>
      </c>
      <c r="B589" s="267">
        <v>786.8</v>
      </c>
    </row>
    <row r="590" spans="1:2" ht="16.149999999999999" customHeight="1">
      <c r="A590" s="266">
        <v>34150</v>
      </c>
      <c r="B590" s="269">
        <v>787.12</v>
      </c>
    </row>
    <row r="591" spans="1:2" ht="16.149999999999999" customHeight="1">
      <c r="A591" s="266">
        <v>34151</v>
      </c>
      <c r="B591" s="267">
        <v>786.1</v>
      </c>
    </row>
    <row r="592" spans="1:2" ht="16.149999999999999" customHeight="1">
      <c r="A592" s="266">
        <v>34152</v>
      </c>
      <c r="B592" s="269">
        <v>787.51</v>
      </c>
    </row>
    <row r="593" spans="1:2" ht="16.149999999999999" customHeight="1">
      <c r="A593" s="266">
        <v>34153</v>
      </c>
      <c r="B593" s="267">
        <v>788.65</v>
      </c>
    </row>
    <row r="594" spans="1:2" ht="16.149999999999999" customHeight="1">
      <c r="A594" s="266">
        <v>34154</v>
      </c>
      <c r="B594" s="269">
        <v>788.65</v>
      </c>
    </row>
    <row r="595" spans="1:2" ht="16.149999999999999" customHeight="1">
      <c r="A595" s="266">
        <v>34155</v>
      </c>
      <c r="B595" s="267">
        <v>788.65</v>
      </c>
    </row>
    <row r="596" spans="1:2" ht="16.149999999999999" customHeight="1">
      <c r="A596" s="266">
        <v>34156</v>
      </c>
      <c r="B596" s="269">
        <v>788.65</v>
      </c>
    </row>
    <row r="597" spans="1:2" ht="16.149999999999999" customHeight="1">
      <c r="A597" s="266">
        <v>34157</v>
      </c>
      <c r="B597" s="267">
        <v>789.47</v>
      </c>
    </row>
    <row r="598" spans="1:2" ht="16.149999999999999" customHeight="1">
      <c r="A598" s="266">
        <v>34158</v>
      </c>
      <c r="B598" s="269">
        <v>790.58</v>
      </c>
    </row>
    <row r="599" spans="1:2" ht="16.149999999999999" customHeight="1">
      <c r="A599" s="266">
        <v>34159</v>
      </c>
      <c r="B599" s="267">
        <v>791.73</v>
      </c>
    </row>
    <row r="600" spans="1:2" ht="16.149999999999999" customHeight="1">
      <c r="A600" s="266">
        <v>34160</v>
      </c>
      <c r="B600" s="269">
        <v>793.18</v>
      </c>
    </row>
    <row r="601" spans="1:2" ht="16.149999999999999" customHeight="1">
      <c r="A601" s="266">
        <v>34161</v>
      </c>
      <c r="B601" s="267">
        <v>793.18</v>
      </c>
    </row>
    <row r="602" spans="1:2" ht="16.149999999999999" customHeight="1">
      <c r="A602" s="266">
        <v>34162</v>
      </c>
      <c r="B602" s="269">
        <v>793.18</v>
      </c>
    </row>
    <row r="603" spans="1:2" ht="16.149999999999999" customHeight="1">
      <c r="A603" s="266">
        <v>34163</v>
      </c>
      <c r="B603" s="267">
        <v>794.67</v>
      </c>
    </row>
    <row r="604" spans="1:2" ht="16.149999999999999" customHeight="1">
      <c r="A604" s="266">
        <v>34164</v>
      </c>
      <c r="B604" s="269">
        <v>795.66</v>
      </c>
    </row>
    <row r="605" spans="1:2" ht="16.149999999999999" customHeight="1">
      <c r="A605" s="266">
        <v>34165</v>
      </c>
      <c r="B605" s="267">
        <v>797</v>
      </c>
    </row>
    <row r="606" spans="1:2" ht="16.149999999999999" customHeight="1">
      <c r="A606" s="266">
        <v>34166</v>
      </c>
      <c r="B606" s="269">
        <v>797.06</v>
      </c>
    </row>
    <row r="607" spans="1:2" ht="16.149999999999999" customHeight="1">
      <c r="A607" s="266">
        <v>34167</v>
      </c>
      <c r="B607" s="267">
        <v>797.31</v>
      </c>
    </row>
    <row r="608" spans="1:2" ht="16.149999999999999" customHeight="1">
      <c r="A608" s="266">
        <v>34168</v>
      </c>
      <c r="B608" s="269">
        <v>797.31</v>
      </c>
    </row>
    <row r="609" spans="1:2" ht="16.149999999999999" customHeight="1">
      <c r="A609" s="266">
        <v>34169</v>
      </c>
      <c r="B609" s="267">
        <v>797.31</v>
      </c>
    </row>
    <row r="610" spans="1:2" ht="16.149999999999999" customHeight="1">
      <c r="A610" s="266">
        <v>34170</v>
      </c>
      <c r="B610" s="269">
        <v>797.41</v>
      </c>
    </row>
    <row r="611" spans="1:2" ht="16.149999999999999" customHeight="1">
      <c r="A611" s="266">
        <v>34171</v>
      </c>
      <c r="B611" s="267">
        <v>797.41</v>
      </c>
    </row>
    <row r="612" spans="1:2" ht="16.149999999999999" customHeight="1">
      <c r="A612" s="266">
        <v>34172</v>
      </c>
      <c r="B612" s="269">
        <v>797.63</v>
      </c>
    </row>
    <row r="613" spans="1:2" ht="16.149999999999999" customHeight="1">
      <c r="A613" s="266">
        <v>34173</v>
      </c>
      <c r="B613" s="267">
        <v>798.17</v>
      </c>
    </row>
    <row r="614" spans="1:2" ht="16.149999999999999" customHeight="1">
      <c r="A614" s="266">
        <v>34174</v>
      </c>
      <c r="B614" s="269">
        <v>798.83</v>
      </c>
    </row>
    <row r="615" spans="1:2" ht="16.149999999999999" customHeight="1">
      <c r="A615" s="266">
        <v>34175</v>
      </c>
      <c r="B615" s="267">
        <v>798.83</v>
      </c>
    </row>
    <row r="616" spans="1:2" ht="16.149999999999999" customHeight="1">
      <c r="A616" s="266">
        <v>34176</v>
      </c>
      <c r="B616" s="269">
        <v>798.83</v>
      </c>
    </row>
    <row r="617" spans="1:2" ht="16.149999999999999" customHeight="1">
      <c r="A617" s="266">
        <v>34177</v>
      </c>
      <c r="B617" s="267">
        <v>799.17</v>
      </c>
    </row>
    <row r="618" spans="1:2" ht="16.149999999999999" customHeight="1">
      <c r="A618" s="266">
        <v>34178</v>
      </c>
      <c r="B618" s="269">
        <v>799.96</v>
      </c>
    </row>
    <row r="619" spans="1:2" ht="16.149999999999999" customHeight="1">
      <c r="A619" s="266">
        <v>34179</v>
      </c>
      <c r="B619" s="267">
        <v>800.42</v>
      </c>
    </row>
    <row r="620" spans="1:2" ht="16.149999999999999" customHeight="1">
      <c r="A620" s="266">
        <v>34180</v>
      </c>
      <c r="B620" s="269">
        <v>801.04</v>
      </c>
    </row>
    <row r="621" spans="1:2" ht="16.149999999999999" customHeight="1">
      <c r="A621" s="266">
        <v>34181</v>
      </c>
      <c r="B621" s="267">
        <v>801.35</v>
      </c>
    </row>
    <row r="622" spans="1:2" ht="16.149999999999999" customHeight="1">
      <c r="A622" s="266">
        <v>34182</v>
      </c>
      <c r="B622" s="269">
        <v>801.35</v>
      </c>
    </row>
    <row r="623" spans="1:2" ht="16.149999999999999" customHeight="1">
      <c r="A623" s="266">
        <v>34183</v>
      </c>
      <c r="B623" s="267">
        <v>801.35</v>
      </c>
    </row>
    <row r="624" spans="1:2" ht="16.149999999999999" customHeight="1">
      <c r="A624" s="266">
        <v>34184</v>
      </c>
      <c r="B624" s="269">
        <v>801.15</v>
      </c>
    </row>
    <row r="625" spans="1:2" ht="16.149999999999999" customHeight="1">
      <c r="A625" s="266">
        <v>34185</v>
      </c>
      <c r="B625" s="267">
        <v>801.86</v>
      </c>
    </row>
    <row r="626" spans="1:2" ht="16.149999999999999" customHeight="1">
      <c r="A626" s="266">
        <v>34186</v>
      </c>
      <c r="B626" s="269">
        <v>801.82</v>
      </c>
    </row>
    <row r="627" spans="1:2" ht="16.149999999999999" customHeight="1">
      <c r="A627" s="266">
        <v>34187</v>
      </c>
      <c r="B627" s="267">
        <v>801.86</v>
      </c>
    </row>
    <row r="628" spans="1:2" ht="16.149999999999999" customHeight="1">
      <c r="A628" s="266">
        <v>34188</v>
      </c>
      <c r="B628" s="269">
        <v>801.78</v>
      </c>
    </row>
    <row r="629" spans="1:2" ht="16.149999999999999" customHeight="1">
      <c r="A629" s="266">
        <v>34189</v>
      </c>
      <c r="B629" s="267">
        <v>801.78</v>
      </c>
    </row>
    <row r="630" spans="1:2" ht="16.149999999999999" customHeight="1">
      <c r="A630" s="266">
        <v>34190</v>
      </c>
      <c r="B630" s="269">
        <v>801.78</v>
      </c>
    </row>
    <row r="631" spans="1:2" ht="16.149999999999999" customHeight="1">
      <c r="A631" s="266">
        <v>34191</v>
      </c>
      <c r="B631" s="267">
        <v>802.3</v>
      </c>
    </row>
    <row r="632" spans="1:2" ht="16.149999999999999" customHeight="1">
      <c r="A632" s="266">
        <v>34192</v>
      </c>
      <c r="B632" s="269">
        <v>803.22</v>
      </c>
    </row>
    <row r="633" spans="1:2" ht="16.149999999999999" customHeight="1">
      <c r="A633" s="266">
        <v>34193</v>
      </c>
      <c r="B633" s="267">
        <v>804.48</v>
      </c>
    </row>
    <row r="634" spans="1:2" ht="16.149999999999999" customHeight="1">
      <c r="A634" s="266">
        <v>34194</v>
      </c>
      <c r="B634" s="269">
        <v>804.93</v>
      </c>
    </row>
    <row r="635" spans="1:2" ht="16.149999999999999" customHeight="1">
      <c r="A635" s="266">
        <v>34195</v>
      </c>
      <c r="B635" s="267">
        <v>804.51</v>
      </c>
    </row>
    <row r="636" spans="1:2" ht="16.149999999999999" customHeight="1">
      <c r="A636" s="266">
        <v>34196</v>
      </c>
      <c r="B636" s="269">
        <v>804.51</v>
      </c>
    </row>
    <row r="637" spans="1:2" ht="16.149999999999999" customHeight="1">
      <c r="A637" s="266">
        <v>34197</v>
      </c>
      <c r="B637" s="267">
        <v>804.51</v>
      </c>
    </row>
    <row r="638" spans="1:2" ht="16.149999999999999" customHeight="1">
      <c r="A638" s="266">
        <v>34198</v>
      </c>
      <c r="B638" s="269">
        <v>804.51</v>
      </c>
    </row>
    <row r="639" spans="1:2" ht="16.149999999999999" customHeight="1">
      <c r="A639" s="266">
        <v>34199</v>
      </c>
      <c r="B639" s="267">
        <v>804.76</v>
      </c>
    </row>
    <row r="640" spans="1:2" ht="16.149999999999999" customHeight="1">
      <c r="A640" s="266">
        <v>34200</v>
      </c>
      <c r="B640" s="269">
        <v>805.62</v>
      </c>
    </row>
    <row r="641" spans="1:2" ht="16.149999999999999" customHeight="1">
      <c r="A641" s="266">
        <v>34201</v>
      </c>
      <c r="B641" s="267">
        <v>806.15</v>
      </c>
    </row>
    <row r="642" spans="1:2" ht="16.149999999999999" customHeight="1">
      <c r="A642" s="266">
        <v>34202</v>
      </c>
      <c r="B642" s="269">
        <v>806.72</v>
      </c>
    </row>
    <row r="643" spans="1:2" ht="16.149999999999999" customHeight="1">
      <c r="A643" s="266">
        <v>34203</v>
      </c>
      <c r="B643" s="267">
        <v>806.72</v>
      </c>
    </row>
    <row r="644" spans="1:2" ht="16.149999999999999" customHeight="1">
      <c r="A644" s="266">
        <v>34204</v>
      </c>
      <c r="B644" s="269">
        <v>806.72</v>
      </c>
    </row>
    <row r="645" spans="1:2" ht="16.149999999999999" customHeight="1">
      <c r="A645" s="266">
        <v>34205</v>
      </c>
      <c r="B645" s="267">
        <v>807.04</v>
      </c>
    </row>
    <row r="646" spans="1:2" ht="16.149999999999999" customHeight="1">
      <c r="A646" s="266">
        <v>34206</v>
      </c>
      <c r="B646" s="269">
        <v>807.57</v>
      </c>
    </row>
    <row r="647" spans="1:2" ht="16.149999999999999" customHeight="1">
      <c r="A647" s="266">
        <v>34207</v>
      </c>
      <c r="B647" s="267">
        <v>807.77</v>
      </c>
    </row>
    <row r="648" spans="1:2" ht="16.149999999999999" customHeight="1">
      <c r="A648" s="266">
        <v>34208</v>
      </c>
      <c r="B648" s="269">
        <v>807.55</v>
      </c>
    </row>
    <row r="649" spans="1:2" ht="16.149999999999999" customHeight="1">
      <c r="A649" s="266">
        <v>34209</v>
      </c>
      <c r="B649" s="267">
        <v>807.53</v>
      </c>
    </row>
    <row r="650" spans="1:2" ht="16.149999999999999" customHeight="1">
      <c r="A650" s="266">
        <v>34210</v>
      </c>
      <c r="B650" s="269">
        <v>807.53</v>
      </c>
    </row>
    <row r="651" spans="1:2" ht="16.149999999999999" customHeight="1">
      <c r="A651" s="266">
        <v>34211</v>
      </c>
      <c r="B651" s="267">
        <v>807.53</v>
      </c>
    </row>
    <row r="652" spans="1:2" ht="16.149999999999999" customHeight="1">
      <c r="A652" s="266">
        <v>34212</v>
      </c>
      <c r="B652" s="269">
        <v>806.86</v>
      </c>
    </row>
    <row r="653" spans="1:2" ht="16.149999999999999" customHeight="1">
      <c r="A653" s="266">
        <v>34213</v>
      </c>
      <c r="B653" s="267">
        <v>806.83</v>
      </c>
    </row>
    <row r="654" spans="1:2" ht="16.149999999999999" customHeight="1">
      <c r="A654" s="266">
        <v>34214</v>
      </c>
      <c r="B654" s="269">
        <v>808.04</v>
      </c>
    </row>
    <row r="655" spans="1:2" ht="16.149999999999999" customHeight="1">
      <c r="A655" s="266">
        <v>34215</v>
      </c>
      <c r="B655" s="267">
        <v>807.96</v>
      </c>
    </row>
    <row r="656" spans="1:2" ht="16.149999999999999" customHeight="1">
      <c r="A656" s="266">
        <v>34216</v>
      </c>
      <c r="B656" s="269">
        <v>807.68</v>
      </c>
    </row>
    <row r="657" spans="1:2" ht="16.149999999999999" customHeight="1">
      <c r="A657" s="266">
        <v>34217</v>
      </c>
      <c r="B657" s="267">
        <v>807.68</v>
      </c>
    </row>
    <row r="658" spans="1:2" ht="16.149999999999999" customHeight="1">
      <c r="A658" s="266">
        <v>34218</v>
      </c>
      <c r="B658" s="269">
        <v>807.68</v>
      </c>
    </row>
    <row r="659" spans="1:2" ht="16.149999999999999" customHeight="1">
      <c r="A659" s="266">
        <v>34219</v>
      </c>
      <c r="B659" s="267">
        <v>807.62</v>
      </c>
    </row>
    <row r="660" spans="1:2" ht="16.149999999999999" customHeight="1">
      <c r="A660" s="266">
        <v>34220</v>
      </c>
      <c r="B660" s="269">
        <v>808.24</v>
      </c>
    </row>
    <row r="661" spans="1:2" ht="16.149999999999999" customHeight="1">
      <c r="A661" s="266">
        <v>34221</v>
      </c>
      <c r="B661" s="267">
        <v>809.33</v>
      </c>
    </row>
    <row r="662" spans="1:2" ht="16.149999999999999" customHeight="1">
      <c r="A662" s="266">
        <v>34222</v>
      </c>
      <c r="B662" s="269">
        <v>810.25</v>
      </c>
    </row>
    <row r="663" spans="1:2" ht="16.149999999999999" customHeight="1">
      <c r="A663" s="266">
        <v>34223</v>
      </c>
      <c r="B663" s="267">
        <v>810.03</v>
      </c>
    </row>
    <row r="664" spans="1:2" ht="16.149999999999999" customHeight="1">
      <c r="A664" s="266">
        <v>34224</v>
      </c>
      <c r="B664" s="269">
        <v>810.03</v>
      </c>
    </row>
    <row r="665" spans="1:2" ht="16.149999999999999" customHeight="1">
      <c r="A665" s="266">
        <v>34225</v>
      </c>
      <c r="B665" s="267">
        <v>810.03</v>
      </c>
    </row>
    <row r="666" spans="1:2" ht="16.149999999999999" customHeight="1">
      <c r="A666" s="266">
        <v>34226</v>
      </c>
      <c r="B666" s="269">
        <v>810.09</v>
      </c>
    </row>
    <row r="667" spans="1:2" ht="16.149999999999999" customHeight="1">
      <c r="A667" s="266">
        <v>34227</v>
      </c>
      <c r="B667" s="267">
        <v>810.81</v>
      </c>
    </row>
    <row r="668" spans="1:2" ht="16.149999999999999" customHeight="1">
      <c r="A668" s="266">
        <v>34228</v>
      </c>
      <c r="B668" s="269">
        <v>811.75</v>
      </c>
    </row>
    <row r="669" spans="1:2" ht="16.149999999999999" customHeight="1">
      <c r="A669" s="266">
        <v>34229</v>
      </c>
      <c r="B669" s="267">
        <v>811.93</v>
      </c>
    </row>
    <row r="670" spans="1:2" ht="16.149999999999999" customHeight="1">
      <c r="A670" s="266">
        <v>34230</v>
      </c>
      <c r="B670" s="269">
        <v>811.18</v>
      </c>
    </row>
    <row r="671" spans="1:2" ht="16.149999999999999" customHeight="1">
      <c r="A671" s="266">
        <v>34231</v>
      </c>
      <c r="B671" s="267">
        <v>811.18</v>
      </c>
    </row>
    <row r="672" spans="1:2" ht="16.149999999999999" customHeight="1">
      <c r="A672" s="266">
        <v>34232</v>
      </c>
      <c r="B672" s="269">
        <v>811.18</v>
      </c>
    </row>
    <row r="673" spans="1:2" ht="16.149999999999999" customHeight="1">
      <c r="A673" s="266">
        <v>34233</v>
      </c>
      <c r="B673" s="267">
        <v>810.88</v>
      </c>
    </row>
    <row r="674" spans="1:2" ht="16.149999999999999" customHeight="1">
      <c r="A674" s="266">
        <v>34234</v>
      </c>
      <c r="B674" s="269">
        <v>809.75</v>
      </c>
    </row>
    <row r="675" spans="1:2" ht="16.149999999999999" customHeight="1">
      <c r="A675" s="266">
        <v>34235</v>
      </c>
      <c r="B675" s="267">
        <v>810.04</v>
      </c>
    </row>
    <row r="676" spans="1:2" ht="16.149999999999999" customHeight="1">
      <c r="A676" s="266">
        <v>34236</v>
      </c>
      <c r="B676" s="269">
        <v>810.55</v>
      </c>
    </row>
    <row r="677" spans="1:2" ht="16.149999999999999" customHeight="1">
      <c r="A677" s="266">
        <v>34237</v>
      </c>
      <c r="B677" s="267">
        <v>809.93</v>
      </c>
    </row>
    <row r="678" spans="1:2" ht="16.149999999999999" customHeight="1">
      <c r="A678" s="266">
        <v>34238</v>
      </c>
      <c r="B678" s="269">
        <v>809.93</v>
      </c>
    </row>
    <row r="679" spans="1:2" ht="16.149999999999999" customHeight="1">
      <c r="A679" s="266">
        <v>34239</v>
      </c>
      <c r="B679" s="267">
        <v>809.93</v>
      </c>
    </row>
    <row r="680" spans="1:2" ht="16.149999999999999" customHeight="1">
      <c r="A680" s="266">
        <v>34240</v>
      </c>
      <c r="B680" s="269">
        <v>809.55</v>
      </c>
    </row>
    <row r="681" spans="1:2" ht="16.149999999999999" customHeight="1">
      <c r="A681" s="266">
        <v>34241</v>
      </c>
      <c r="B681" s="267">
        <v>809.69</v>
      </c>
    </row>
    <row r="682" spans="1:2" ht="16.149999999999999" customHeight="1">
      <c r="A682" s="266">
        <v>34242</v>
      </c>
      <c r="B682" s="269">
        <v>810.84</v>
      </c>
    </row>
    <row r="683" spans="1:2" ht="16.149999999999999" customHeight="1">
      <c r="A683" s="266">
        <v>34243</v>
      </c>
      <c r="B683" s="267">
        <v>811.31</v>
      </c>
    </row>
    <row r="684" spans="1:2" ht="16.149999999999999" customHeight="1">
      <c r="A684" s="266">
        <v>34244</v>
      </c>
      <c r="B684" s="269">
        <v>812.29</v>
      </c>
    </row>
    <row r="685" spans="1:2" ht="16.149999999999999" customHeight="1">
      <c r="A685" s="266">
        <v>34245</v>
      </c>
      <c r="B685" s="267">
        <v>812.29</v>
      </c>
    </row>
    <row r="686" spans="1:2" ht="16.149999999999999" customHeight="1">
      <c r="A686" s="266">
        <v>34246</v>
      </c>
      <c r="B686" s="269">
        <v>812.29</v>
      </c>
    </row>
    <row r="687" spans="1:2" ht="16.149999999999999" customHeight="1">
      <c r="A687" s="266">
        <v>34247</v>
      </c>
      <c r="B687" s="267">
        <v>812.27</v>
      </c>
    </row>
    <row r="688" spans="1:2" ht="16.149999999999999" customHeight="1">
      <c r="A688" s="266">
        <v>34248</v>
      </c>
      <c r="B688" s="269">
        <v>812.75</v>
      </c>
    </row>
    <row r="689" spans="1:2" ht="16.149999999999999" customHeight="1">
      <c r="A689" s="266">
        <v>34249</v>
      </c>
      <c r="B689" s="267">
        <v>812.54</v>
      </c>
    </row>
    <row r="690" spans="1:2" ht="16.149999999999999" customHeight="1">
      <c r="A690" s="266">
        <v>34250</v>
      </c>
      <c r="B690" s="269">
        <v>811.91</v>
      </c>
    </row>
    <row r="691" spans="1:2" ht="16.149999999999999" customHeight="1">
      <c r="A691" s="266">
        <v>34251</v>
      </c>
      <c r="B691" s="267">
        <v>811.28</v>
      </c>
    </row>
    <row r="692" spans="1:2" ht="16.149999999999999" customHeight="1">
      <c r="A692" s="266">
        <v>34252</v>
      </c>
      <c r="B692" s="269">
        <v>811.28</v>
      </c>
    </row>
    <row r="693" spans="1:2" ht="16.149999999999999" customHeight="1">
      <c r="A693" s="266">
        <v>34253</v>
      </c>
      <c r="B693" s="267">
        <v>811.28</v>
      </c>
    </row>
    <row r="694" spans="1:2" ht="16.149999999999999" customHeight="1">
      <c r="A694" s="266">
        <v>34254</v>
      </c>
      <c r="B694" s="269">
        <v>811.19</v>
      </c>
    </row>
    <row r="695" spans="1:2" ht="16.149999999999999" customHeight="1">
      <c r="A695" s="266">
        <v>34255</v>
      </c>
      <c r="B695" s="267">
        <v>811.47</v>
      </c>
    </row>
    <row r="696" spans="1:2" ht="16.149999999999999" customHeight="1">
      <c r="A696" s="266">
        <v>34256</v>
      </c>
      <c r="B696" s="269">
        <v>811.46</v>
      </c>
    </row>
    <row r="697" spans="1:2" ht="16.149999999999999" customHeight="1">
      <c r="A697" s="266">
        <v>34257</v>
      </c>
      <c r="B697" s="267">
        <v>812.41</v>
      </c>
    </row>
    <row r="698" spans="1:2" ht="16.149999999999999" customHeight="1">
      <c r="A698" s="266">
        <v>34258</v>
      </c>
      <c r="B698" s="269">
        <v>813.28</v>
      </c>
    </row>
    <row r="699" spans="1:2" ht="16.149999999999999" customHeight="1">
      <c r="A699" s="266">
        <v>34259</v>
      </c>
      <c r="B699" s="267">
        <v>813.28</v>
      </c>
    </row>
    <row r="700" spans="1:2" ht="16.149999999999999" customHeight="1">
      <c r="A700" s="266">
        <v>34260</v>
      </c>
      <c r="B700" s="269">
        <v>813.28</v>
      </c>
    </row>
    <row r="701" spans="1:2" ht="16.149999999999999" customHeight="1">
      <c r="A701" s="266">
        <v>34261</v>
      </c>
      <c r="B701" s="267">
        <v>813.28</v>
      </c>
    </row>
    <row r="702" spans="1:2" ht="16.149999999999999" customHeight="1">
      <c r="A702" s="266">
        <v>34262</v>
      </c>
      <c r="B702" s="269">
        <v>813.79</v>
      </c>
    </row>
    <row r="703" spans="1:2" ht="16.149999999999999" customHeight="1">
      <c r="A703" s="266">
        <v>34263</v>
      </c>
      <c r="B703" s="267">
        <v>816.41</v>
      </c>
    </row>
    <row r="704" spans="1:2" ht="16.149999999999999" customHeight="1">
      <c r="A704" s="266">
        <v>34264</v>
      </c>
      <c r="B704" s="269">
        <v>819.26</v>
      </c>
    </row>
    <row r="705" spans="1:2" ht="16.149999999999999" customHeight="1">
      <c r="A705" s="266">
        <v>34265</v>
      </c>
      <c r="B705" s="267">
        <v>819.41</v>
      </c>
    </row>
    <row r="706" spans="1:2" ht="16.149999999999999" customHeight="1">
      <c r="A706" s="266">
        <v>34266</v>
      </c>
      <c r="B706" s="269">
        <v>819.41</v>
      </c>
    </row>
    <row r="707" spans="1:2" ht="16.149999999999999" customHeight="1">
      <c r="A707" s="266">
        <v>34267</v>
      </c>
      <c r="B707" s="267">
        <v>819.41</v>
      </c>
    </row>
    <row r="708" spans="1:2" ht="16.149999999999999" customHeight="1">
      <c r="A708" s="266">
        <v>34268</v>
      </c>
      <c r="B708" s="269">
        <v>819.44</v>
      </c>
    </row>
    <row r="709" spans="1:2" ht="16.149999999999999" customHeight="1">
      <c r="A709" s="266">
        <v>34269</v>
      </c>
      <c r="B709" s="267">
        <v>819.55</v>
      </c>
    </row>
    <row r="710" spans="1:2" ht="16.149999999999999" customHeight="1">
      <c r="A710" s="266">
        <v>34270</v>
      </c>
      <c r="B710" s="269">
        <v>818.98</v>
      </c>
    </row>
    <row r="711" spans="1:2" ht="16.149999999999999" customHeight="1">
      <c r="A711" s="266">
        <v>34271</v>
      </c>
      <c r="B711" s="267">
        <v>818.06</v>
      </c>
    </row>
    <row r="712" spans="1:2" ht="16.149999999999999" customHeight="1">
      <c r="A712" s="266">
        <v>34272</v>
      </c>
      <c r="B712" s="269">
        <v>817.03</v>
      </c>
    </row>
    <row r="713" spans="1:2" ht="16.149999999999999" customHeight="1">
      <c r="A713" s="266">
        <v>34273</v>
      </c>
      <c r="B713" s="267">
        <v>817.03</v>
      </c>
    </row>
    <row r="714" spans="1:2" ht="16.149999999999999" customHeight="1">
      <c r="A714" s="266">
        <v>34274</v>
      </c>
      <c r="B714" s="269">
        <v>817.03</v>
      </c>
    </row>
    <row r="715" spans="1:2" ht="16.149999999999999" customHeight="1">
      <c r="A715" s="266">
        <v>34275</v>
      </c>
      <c r="B715" s="267">
        <v>817.03</v>
      </c>
    </row>
    <row r="716" spans="1:2" ht="16.149999999999999" customHeight="1">
      <c r="A716" s="266">
        <v>34276</v>
      </c>
      <c r="B716" s="269">
        <v>816.7</v>
      </c>
    </row>
    <row r="717" spans="1:2" ht="16.149999999999999" customHeight="1">
      <c r="A717" s="266">
        <v>34277</v>
      </c>
      <c r="B717" s="267">
        <v>817.01</v>
      </c>
    </row>
    <row r="718" spans="1:2" ht="16.149999999999999" customHeight="1">
      <c r="A718" s="266">
        <v>34278</v>
      </c>
      <c r="B718" s="269">
        <v>816.79</v>
      </c>
    </row>
    <row r="719" spans="1:2" ht="16.149999999999999" customHeight="1">
      <c r="A719" s="266">
        <v>34279</v>
      </c>
      <c r="B719" s="267">
        <v>815.7</v>
      </c>
    </row>
    <row r="720" spans="1:2" ht="16.149999999999999" customHeight="1">
      <c r="A720" s="266">
        <v>34280</v>
      </c>
      <c r="B720" s="269">
        <v>815.7</v>
      </c>
    </row>
    <row r="721" spans="1:2" ht="16.149999999999999" customHeight="1">
      <c r="A721" s="266">
        <v>34281</v>
      </c>
      <c r="B721" s="267">
        <v>815.7</v>
      </c>
    </row>
    <row r="722" spans="1:2" ht="16.149999999999999" customHeight="1">
      <c r="A722" s="266">
        <v>34282</v>
      </c>
      <c r="B722" s="269">
        <v>814.26</v>
      </c>
    </row>
    <row r="723" spans="1:2" ht="16.149999999999999" customHeight="1">
      <c r="A723" s="266">
        <v>34283</v>
      </c>
      <c r="B723" s="267">
        <v>813.95</v>
      </c>
    </row>
    <row r="724" spans="1:2" ht="16.149999999999999" customHeight="1">
      <c r="A724" s="266">
        <v>34284</v>
      </c>
      <c r="B724" s="269">
        <v>811.07</v>
      </c>
    </row>
    <row r="725" spans="1:2" ht="16.149999999999999" customHeight="1">
      <c r="A725" s="266">
        <v>34285</v>
      </c>
      <c r="B725" s="267">
        <v>809.87</v>
      </c>
    </row>
    <row r="726" spans="1:2" ht="16.149999999999999" customHeight="1">
      <c r="A726" s="266">
        <v>34286</v>
      </c>
      <c r="B726" s="269">
        <v>809.95</v>
      </c>
    </row>
    <row r="727" spans="1:2" ht="16.149999999999999" customHeight="1">
      <c r="A727" s="266">
        <v>34287</v>
      </c>
      <c r="B727" s="267">
        <v>809.95</v>
      </c>
    </row>
    <row r="728" spans="1:2" ht="16.149999999999999" customHeight="1">
      <c r="A728" s="266">
        <v>34288</v>
      </c>
      <c r="B728" s="269">
        <v>809.95</v>
      </c>
    </row>
    <row r="729" spans="1:2" ht="16.149999999999999" customHeight="1">
      <c r="A729" s="266">
        <v>34289</v>
      </c>
      <c r="B729" s="267">
        <v>809.95</v>
      </c>
    </row>
    <row r="730" spans="1:2" ht="16.149999999999999" customHeight="1">
      <c r="A730" s="266">
        <v>34290</v>
      </c>
      <c r="B730" s="269">
        <v>815.18</v>
      </c>
    </row>
    <row r="731" spans="1:2" ht="16.149999999999999" customHeight="1">
      <c r="A731" s="266">
        <v>34291</v>
      </c>
      <c r="B731" s="267">
        <v>816.32</v>
      </c>
    </row>
    <row r="732" spans="1:2" ht="16.149999999999999" customHeight="1">
      <c r="A732" s="266">
        <v>34292</v>
      </c>
      <c r="B732" s="269">
        <v>816.62</v>
      </c>
    </row>
    <row r="733" spans="1:2" ht="16.149999999999999" customHeight="1">
      <c r="A733" s="266">
        <v>34293</v>
      </c>
      <c r="B733" s="267">
        <v>817.06</v>
      </c>
    </row>
    <row r="734" spans="1:2" ht="16.149999999999999" customHeight="1">
      <c r="A734" s="266">
        <v>34294</v>
      </c>
      <c r="B734" s="269">
        <v>817.06</v>
      </c>
    </row>
    <row r="735" spans="1:2" ht="16.149999999999999" customHeight="1">
      <c r="A735" s="266">
        <v>34295</v>
      </c>
      <c r="B735" s="267">
        <v>817.06</v>
      </c>
    </row>
    <row r="736" spans="1:2" ht="16.149999999999999" customHeight="1">
      <c r="A736" s="266">
        <v>34296</v>
      </c>
      <c r="B736" s="269">
        <v>814.48</v>
      </c>
    </row>
    <row r="737" spans="1:2" ht="16.149999999999999" customHeight="1">
      <c r="A737" s="266">
        <v>34297</v>
      </c>
      <c r="B737" s="267">
        <v>812.12</v>
      </c>
    </row>
    <row r="738" spans="1:2" ht="16.149999999999999" customHeight="1">
      <c r="A738" s="266">
        <v>34298</v>
      </c>
      <c r="B738" s="269">
        <v>811.67</v>
      </c>
    </row>
    <row r="739" spans="1:2" ht="16.149999999999999" customHeight="1">
      <c r="A739" s="266">
        <v>34299</v>
      </c>
      <c r="B739" s="267">
        <v>812.04</v>
      </c>
    </row>
    <row r="740" spans="1:2" ht="16.149999999999999" customHeight="1">
      <c r="A740" s="266">
        <v>34300</v>
      </c>
      <c r="B740" s="269">
        <v>812.11</v>
      </c>
    </row>
    <row r="741" spans="1:2" ht="16.149999999999999" customHeight="1">
      <c r="A741" s="266">
        <v>34301</v>
      </c>
      <c r="B741" s="267">
        <v>812.11</v>
      </c>
    </row>
    <row r="742" spans="1:2" ht="16.149999999999999" customHeight="1">
      <c r="A742" s="266">
        <v>34302</v>
      </c>
      <c r="B742" s="269">
        <v>812.11</v>
      </c>
    </row>
    <row r="743" spans="1:2" ht="16.149999999999999" customHeight="1">
      <c r="A743" s="266">
        <v>34303</v>
      </c>
      <c r="B743" s="267">
        <v>811.73</v>
      </c>
    </row>
    <row r="744" spans="1:2" ht="16.149999999999999" customHeight="1">
      <c r="A744" s="266">
        <v>34304</v>
      </c>
      <c r="B744" s="269">
        <v>812.21</v>
      </c>
    </row>
    <row r="745" spans="1:2" ht="16.149999999999999" customHeight="1">
      <c r="A745" s="266">
        <v>34305</v>
      </c>
      <c r="B745" s="267">
        <v>811.78</v>
      </c>
    </row>
    <row r="746" spans="1:2" ht="16.149999999999999" customHeight="1">
      <c r="A746" s="266">
        <v>34306</v>
      </c>
      <c r="B746" s="269">
        <v>809.63</v>
      </c>
    </row>
    <row r="747" spans="1:2" ht="16.149999999999999" customHeight="1">
      <c r="A747" s="266">
        <v>34307</v>
      </c>
      <c r="B747" s="267">
        <v>806.49</v>
      </c>
    </row>
    <row r="748" spans="1:2" ht="16.149999999999999" customHeight="1">
      <c r="A748" s="266">
        <v>34308</v>
      </c>
      <c r="B748" s="269">
        <v>806.49</v>
      </c>
    </row>
    <row r="749" spans="1:2" ht="16.149999999999999" customHeight="1">
      <c r="A749" s="266">
        <v>34309</v>
      </c>
      <c r="B749" s="267">
        <v>806.49</v>
      </c>
    </row>
    <row r="750" spans="1:2" ht="16.149999999999999" customHeight="1">
      <c r="A750" s="266">
        <v>34310</v>
      </c>
      <c r="B750" s="269">
        <v>803.1</v>
      </c>
    </row>
    <row r="751" spans="1:2" ht="16.149999999999999" customHeight="1">
      <c r="A751" s="266">
        <v>34311</v>
      </c>
      <c r="B751" s="267">
        <v>800.6</v>
      </c>
    </row>
    <row r="752" spans="1:2" ht="16.149999999999999" customHeight="1">
      <c r="A752" s="266">
        <v>34312</v>
      </c>
      <c r="B752" s="269">
        <v>800.6</v>
      </c>
    </row>
    <row r="753" spans="1:2" ht="16.149999999999999" customHeight="1">
      <c r="A753" s="266">
        <v>34313</v>
      </c>
      <c r="B753" s="267">
        <v>798.51</v>
      </c>
    </row>
    <row r="754" spans="1:2" ht="16.149999999999999" customHeight="1">
      <c r="A754" s="266">
        <v>34314</v>
      </c>
      <c r="B754" s="269">
        <v>797.53</v>
      </c>
    </row>
    <row r="755" spans="1:2" ht="16.149999999999999" customHeight="1">
      <c r="A755" s="266">
        <v>34315</v>
      </c>
      <c r="B755" s="267">
        <v>797.53</v>
      </c>
    </row>
    <row r="756" spans="1:2" ht="16.149999999999999" customHeight="1">
      <c r="A756" s="266">
        <v>34316</v>
      </c>
      <c r="B756" s="269">
        <v>797.53</v>
      </c>
    </row>
    <row r="757" spans="1:2" ht="16.149999999999999" customHeight="1">
      <c r="A757" s="266">
        <v>34317</v>
      </c>
      <c r="B757" s="267">
        <v>798.2</v>
      </c>
    </row>
    <row r="758" spans="1:2" ht="16.149999999999999" customHeight="1">
      <c r="A758" s="266">
        <v>34318</v>
      </c>
      <c r="B758" s="269">
        <v>798.12</v>
      </c>
    </row>
    <row r="759" spans="1:2" ht="16.149999999999999" customHeight="1">
      <c r="A759" s="266">
        <v>34319</v>
      </c>
      <c r="B759" s="267">
        <v>799.43</v>
      </c>
    </row>
    <row r="760" spans="1:2" ht="16.149999999999999" customHeight="1">
      <c r="A760" s="266">
        <v>34320</v>
      </c>
      <c r="B760" s="269">
        <v>804.89</v>
      </c>
    </row>
    <row r="761" spans="1:2" ht="16.149999999999999" customHeight="1">
      <c r="A761" s="266">
        <v>34321</v>
      </c>
      <c r="B761" s="267">
        <v>806.5</v>
      </c>
    </row>
    <row r="762" spans="1:2" ht="16.149999999999999" customHeight="1">
      <c r="A762" s="266">
        <v>34322</v>
      </c>
      <c r="B762" s="269">
        <v>806.5</v>
      </c>
    </row>
    <row r="763" spans="1:2" ht="16.149999999999999" customHeight="1">
      <c r="A763" s="266">
        <v>34323</v>
      </c>
      <c r="B763" s="267">
        <v>806.5</v>
      </c>
    </row>
    <row r="764" spans="1:2" ht="16.149999999999999" customHeight="1">
      <c r="A764" s="266">
        <v>34324</v>
      </c>
      <c r="B764" s="269">
        <v>803.81</v>
      </c>
    </row>
    <row r="765" spans="1:2" ht="16.149999999999999" customHeight="1">
      <c r="A765" s="266">
        <v>34325</v>
      </c>
      <c r="B765" s="267">
        <v>802.46</v>
      </c>
    </row>
    <row r="766" spans="1:2" ht="16.149999999999999" customHeight="1">
      <c r="A766" s="266">
        <v>34326</v>
      </c>
      <c r="B766" s="269">
        <v>801.4</v>
      </c>
    </row>
    <row r="767" spans="1:2" ht="16.149999999999999" customHeight="1">
      <c r="A767" s="266">
        <v>34327</v>
      </c>
      <c r="B767" s="267">
        <v>801.69</v>
      </c>
    </row>
    <row r="768" spans="1:2" ht="16.149999999999999" customHeight="1">
      <c r="A768" s="266">
        <v>34328</v>
      </c>
      <c r="B768" s="269">
        <v>801.69</v>
      </c>
    </row>
    <row r="769" spans="1:2" ht="16.149999999999999" customHeight="1">
      <c r="A769" s="266">
        <v>34329</v>
      </c>
      <c r="B769" s="267">
        <v>801.69</v>
      </c>
    </row>
    <row r="770" spans="1:2" ht="16.149999999999999" customHeight="1">
      <c r="A770" s="266">
        <v>34330</v>
      </c>
      <c r="B770" s="269">
        <v>801.69</v>
      </c>
    </row>
    <row r="771" spans="1:2" ht="16.149999999999999" customHeight="1">
      <c r="A771" s="266">
        <v>34331</v>
      </c>
      <c r="B771" s="267">
        <v>809.13</v>
      </c>
    </row>
    <row r="772" spans="1:2" ht="16.149999999999999" customHeight="1">
      <c r="A772" s="266">
        <v>34332</v>
      </c>
      <c r="B772" s="269">
        <v>802.33</v>
      </c>
    </row>
    <row r="773" spans="1:2" ht="16.149999999999999" customHeight="1">
      <c r="A773" s="266">
        <v>34333</v>
      </c>
      <c r="B773" s="267">
        <v>802.71</v>
      </c>
    </row>
    <row r="774" spans="1:2" ht="16.149999999999999" customHeight="1">
      <c r="A774" s="266">
        <v>34334</v>
      </c>
      <c r="B774" s="269">
        <v>804.33</v>
      </c>
    </row>
    <row r="775" spans="1:2" ht="16.149999999999999" customHeight="1">
      <c r="A775" s="266">
        <v>34335</v>
      </c>
      <c r="B775" s="267">
        <v>804.33</v>
      </c>
    </row>
    <row r="776" spans="1:2" ht="16.149999999999999" customHeight="1">
      <c r="A776" s="266">
        <v>34336</v>
      </c>
      <c r="B776" s="269">
        <v>804.33</v>
      </c>
    </row>
    <row r="777" spans="1:2" ht="16.149999999999999" customHeight="1">
      <c r="A777" s="266">
        <v>34337</v>
      </c>
      <c r="B777" s="267">
        <v>804.33</v>
      </c>
    </row>
    <row r="778" spans="1:2" ht="16.149999999999999" customHeight="1">
      <c r="A778" s="266">
        <v>34338</v>
      </c>
      <c r="B778" s="269">
        <v>805.91</v>
      </c>
    </row>
    <row r="779" spans="1:2" ht="16.149999999999999" customHeight="1">
      <c r="A779" s="266">
        <v>34339</v>
      </c>
      <c r="B779" s="267">
        <v>810.01</v>
      </c>
    </row>
    <row r="780" spans="1:2" ht="16.149999999999999" customHeight="1">
      <c r="A780" s="266">
        <v>34340</v>
      </c>
      <c r="B780" s="269">
        <v>814.21</v>
      </c>
    </row>
    <row r="781" spans="1:2" ht="16.149999999999999" customHeight="1">
      <c r="A781" s="266">
        <v>34341</v>
      </c>
      <c r="B781" s="267">
        <v>818.83</v>
      </c>
    </row>
    <row r="782" spans="1:2" ht="16.149999999999999" customHeight="1">
      <c r="A782" s="266">
        <v>34342</v>
      </c>
      <c r="B782" s="269">
        <v>818.89</v>
      </c>
    </row>
    <row r="783" spans="1:2" ht="16.149999999999999" customHeight="1">
      <c r="A783" s="266">
        <v>34343</v>
      </c>
      <c r="B783" s="267">
        <v>818.89</v>
      </c>
    </row>
    <row r="784" spans="1:2" ht="16.149999999999999" customHeight="1">
      <c r="A784" s="266">
        <v>34344</v>
      </c>
      <c r="B784" s="269">
        <v>818.89</v>
      </c>
    </row>
    <row r="785" spans="1:2" ht="16.149999999999999" customHeight="1">
      <c r="A785" s="266">
        <v>34345</v>
      </c>
      <c r="B785" s="267">
        <v>818.89</v>
      </c>
    </row>
    <row r="786" spans="1:2" ht="16.149999999999999" customHeight="1">
      <c r="A786" s="266">
        <v>34346</v>
      </c>
      <c r="B786" s="269">
        <v>818.5</v>
      </c>
    </row>
    <row r="787" spans="1:2" ht="16.149999999999999" customHeight="1">
      <c r="A787" s="266">
        <v>34347</v>
      </c>
      <c r="B787" s="267">
        <v>819.81</v>
      </c>
    </row>
    <row r="788" spans="1:2" ht="16.149999999999999" customHeight="1">
      <c r="A788" s="266">
        <v>34348</v>
      </c>
      <c r="B788" s="269">
        <v>820.1</v>
      </c>
    </row>
    <row r="789" spans="1:2" ht="16.149999999999999" customHeight="1">
      <c r="A789" s="266">
        <v>34349</v>
      </c>
      <c r="B789" s="267">
        <v>815.81</v>
      </c>
    </row>
    <row r="790" spans="1:2" ht="16.149999999999999" customHeight="1">
      <c r="A790" s="266">
        <v>34350</v>
      </c>
      <c r="B790" s="269">
        <v>815.81</v>
      </c>
    </row>
    <row r="791" spans="1:2" ht="16.149999999999999" customHeight="1">
      <c r="A791" s="266">
        <v>34351</v>
      </c>
      <c r="B791" s="267">
        <v>815.81</v>
      </c>
    </row>
    <row r="792" spans="1:2" ht="16.149999999999999" customHeight="1">
      <c r="A792" s="266">
        <v>34352</v>
      </c>
      <c r="B792" s="269">
        <v>816.91</v>
      </c>
    </row>
    <row r="793" spans="1:2" ht="16.149999999999999" customHeight="1">
      <c r="A793" s="266">
        <v>34353</v>
      </c>
      <c r="B793" s="267">
        <v>816.15</v>
      </c>
    </row>
    <row r="794" spans="1:2" ht="16.149999999999999" customHeight="1">
      <c r="A794" s="266">
        <v>34354</v>
      </c>
      <c r="B794" s="269">
        <v>814.56</v>
      </c>
    </row>
    <row r="795" spans="1:2" ht="16.149999999999999" customHeight="1">
      <c r="A795" s="266">
        <v>34355</v>
      </c>
      <c r="B795" s="267">
        <v>815.91</v>
      </c>
    </row>
    <row r="796" spans="1:2" ht="16.149999999999999" customHeight="1">
      <c r="A796" s="266">
        <v>34356</v>
      </c>
      <c r="B796" s="269">
        <v>815.65</v>
      </c>
    </row>
    <row r="797" spans="1:2" ht="16.149999999999999" customHeight="1">
      <c r="A797" s="266">
        <v>34357</v>
      </c>
      <c r="B797" s="267">
        <v>815.65</v>
      </c>
    </row>
    <row r="798" spans="1:2" ht="16.149999999999999" customHeight="1">
      <c r="A798" s="266">
        <v>34358</v>
      </c>
      <c r="B798" s="269">
        <v>815.65</v>
      </c>
    </row>
    <row r="799" spans="1:2" ht="16.149999999999999" customHeight="1">
      <c r="A799" s="266">
        <v>34359</v>
      </c>
      <c r="B799" s="267">
        <v>816.69</v>
      </c>
    </row>
    <row r="800" spans="1:2" ht="16.149999999999999" customHeight="1">
      <c r="A800" s="266">
        <v>34360</v>
      </c>
      <c r="B800" s="269">
        <v>819.1</v>
      </c>
    </row>
    <row r="801" spans="1:2" ht="16.149999999999999" customHeight="1">
      <c r="A801" s="266">
        <v>34361</v>
      </c>
      <c r="B801" s="267">
        <v>821.52</v>
      </c>
    </row>
    <row r="802" spans="1:2" ht="16.149999999999999" customHeight="1">
      <c r="A802" s="266">
        <v>34362</v>
      </c>
      <c r="B802" s="269">
        <v>821.72</v>
      </c>
    </row>
    <row r="803" spans="1:2" ht="16.149999999999999" customHeight="1">
      <c r="A803" s="266">
        <v>34363</v>
      </c>
      <c r="B803" s="267">
        <v>818.38</v>
      </c>
    </row>
    <row r="804" spans="1:2" ht="16.149999999999999" customHeight="1">
      <c r="A804" s="266">
        <v>34364</v>
      </c>
      <c r="B804" s="269">
        <v>818.38</v>
      </c>
    </row>
    <row r="805" spans="1:2" ht="16.149999999999999" customHeight="1">
      <c r="A805" s="266">
        <v>34365</v>
      </c>
      <c r="B805" s="267">
        <v>818.38</v>
      </c>
    </row>
    <row r="806" spans="1:2" ht="16.149999999999999" customHeight="1">
      <c r="A806" s="266">
        <v>34366</v>
      </c>
      <c r="B806" s="269">
        <v>817</v>
      </c>
    </row>
    <row r="807" spans="1:2" ht="16.149999999999999" customHeight="1">
      <c r="A807" s="266">
        <v>34367</v>
      </c>
      <c r="B807" s="267">
        <v>819.27</v>
      </c>
    </row>
    <row r="808" spans="1:2" ht="16.149999999999999" customHeight="1">
      <c r="A808" s="266">
        <v>34368</v>
      </c>
      <c r="B808" s="269">
        <v>817.96</v>
      </c>
    </row>
    <row r="809" spans="1:2" ht="16.149999999999999" customHeight="1">
      <c r="A809" s="266">
        <v>34369</v>
      </c>
      <c r="B809" s="267">
        <v>817.69</v>
      </c>
    </row>
    <row r="810" spans="1:2" ht="16.149999999999999" customHeight="1">
      <c r="A810" s="266">
        <v>34370</v>
      </c>
      <c r="B810" s="269">
        <v>818</v>
      </c>
    </row>
    <row r="811" spans="1:2" ht="16.149999999999999" customHeight="1">
      <c r="A811" s="266">
        <v>34371</v>
      </c>
      <c r="B811" s="267">
        <v>818</v>
      </c>
    </row>
    <row r="812" spans="1:2" ht="16.149999999999999" customHeight="1">
      <c r="A812" s="266">
        <v>34372</v>
      </c>
      <c r="B812" s="269">
        <v>818</v>
      </c>
    </row>
    <row r="813" spans="1:2" ht="16.149999999999999" customHeight="1">
      <c r="A813" s="266">
        <v>34373</v>
      </c>
      <c r="B813" s="267">
        <v>817.64</v>
      </c>
    </row>
    <row r="814" spans="1:2" ht="16.149999999999999" customHeight="1">
      <c r="A814" s="266">
        <v>34374</v>
      </c>
      <c r="B814" s="269">
        <v>817.81</v>
      </c>
    </row>
    <row r="815" spans="1:2" ht="16.149999999999999" customHeight="1">
      <c r="A815" s="266">
        <v>34375</v>
      </c>
      <c r="B815" s="267">
        <v>817.88</v>
      </c>
    </row>
    <row r="816" spans="1:2" ht="16.149999999999999" customHeight="1">
      <c r="A816" s="266">
        <v>34376</v>
      </c>
      <c r="B816" s="269">
        <v>817.88</v>
      </c>
    </row>
    <row r="817" spans="1:2" ht="16.149999999999999" customHeight="1">
      <c r="A817" s="266">
        <v>34377</v>
      </c>
      <c r="B817" s="267">
        <v>817.78</v>
      </c>
    </row>
    <row r="818" spans="1:2" ht="16.149999999999999" customHeight="1">
      <c r="A818" s="266">
        <v>34378</v>
      </c>
      <c r="B818" s="269">
        <v>817.78</v>
      </c>
    </row>
    <row r="819" spans="1:2" ht="16.149999999999999" customHeight="1">
      <c r="A819" s="266">
        <v>34379</v>
      </c>
      <c r="B819" s="267">
        <v>817.78</v>
      </c>
    </row>
    <row r="820" spans="1:2" ht="16.149999999999999" customHeight="1">
      <c r="A820" s="266">
        <v>34380</v>
      </c>
      <c r="B820" s="269">
        <v>817.59</v>
      </c>
    </row>
    <row r="821" spans="1:2" ht="16.149999999999999" customHeight="1">
      <c r="A821" s="266">
        <v>34381</v>
      </c>
      <c r="B821" s="267">
        <v>816.92</v>
      </c>
    </row>
    <row r="822" spans="1:2" ht="16.149999999999999" customHeight="1">
      <c r="A822" s="266">
        <v>34382</v>
      </c>
      <c r="B822" s="269">
        <v>816.1</v>
      </c>
    </row>
    <row r="823" spans="1:2" ht="16.149999999999999" customHeight="1">
      <c r="A823" s="266">
        <v>34383</v>
      </c>
      <c r="B823" s="267">
        <v>815.19</v>
      </c>
    </row>
    <row r="824" spans="1:2" ht="16.149999999999999" customHeight="1">
      <c r="A824" s="266">
        <v>34384</v>
      </c>
      <c r="B824" s="269">
        <v>814.13</v>
      </c>
    </row>
    <row r="825" spans="1:2" ht="16.149999999999999" customHeight="1">
      <c r="A825" s="266">
        <v>34385</v>
      </c>
      <c r="B825" s="267">
        <v>814.13</v>
      </c>
    </row>
    <row r="826" spans="1:2" ht="16.149999999999999" customHeight="1">
      <c r="A826" s="266">
        <v>34386</v>
      </c>
      <c r="B826" s="269">
        <v>814.13</v>
      </c>
    </row>
    <row r="827" spans="1:2" ht="16.149999999999999" customHeight="1">
      <c r="A827" s="266">
        <v>34387</v>
      </c>
      <c r="B827" s="267">
        <v>816.04</v>
      </c>
    </row>
    <row r="828" spans="1:2" ht="16.149999999999999" customHeight="1">
      <c r="A828" s="266">
        <v>34388</v>
      </c>
      <c r="B828" s="269">
        <v>818.33</v>
      </c>
    </row>
    <row r="829" spans="1:2" ht="16.149999999999999" customHeight="1">
      <c r="A829" s="266">
        <v>34389</v>
      </c>
      <c r="B829" s="267">
        <v>820.76</v>
      </c>
    </row>
    <row r="830" spans="1:2" ht="16.149999999999999" customHeight="1">
      <c r="A830" s="266">
        <v>34390</v>
      </c>
      <c r="B830" s="269">
        <v>819.68</v>
      </c>
    </row>
    <row r="831" spans="1:2" ht="16.149999999999999" customHeight="1">
      <c r="A831" s="266">
        <v>34391</v>
      </c>
      <c r="B831" s="267">
        <v>819.7</v>
      </c>
    </row>
    <row r="832" spans="1:2" ht="16.149999999999999" customHeight="1">
      <c r="A832" s="266">
        <v>34392</v>
      </c>
      <c r="B832" s="269">
        <v>819.7</v>
      </c>
    </row>
    <row r="833" spans="1:2" ht="16.149999999999999" customHeight="1">
      <c r="A833" s="266">
        <v>34393</v>
      </c>
      <c r="B833" s="267">
        <v>819.7</v>
      </c>
    </row>
    <row r="834" spans="1:2" ht="16.149999999999999" customHeight="1">
      <c r="A834" s="266">
        <v>34394</v>
      </c>
      <c r="B834" s="269">
        <v>820.12</v>
      </c>
    </row>
    <row r="835" spans="1:2" ht="16.149999999999999" customHeight="1">
      <c r="A835" s="266">
        <v>34395</v>
      </c>
      <c r="B835" s="267">
        <v>819.83</v>
      </c>
    </row>
    <row r="836" spans="1:2" ht="16.149999999999999" customHeight="1">
      <c r="A836" s="266">
        <v>34396</v>
      </c>
      <c r="B836" s="269">
        <v>819.61</v>
      </c>
    </row>
    <row r="837" spans="1:2" ht="16.149999999999999" customHeight="1">
      <c r="A837" s="266">
        <v>34397</v>
      </c>
      <c r="B837" s="267">
        <v>818.7</v>
      </c>
    </row>
    <row r="838" spans="1:2" ht="16.149999999999999" customHeight="1">
      <c r="A838" s="266">
        <v>34398</v>
      </c>
      <c r="B838" s="269">
        <v>817.86</v>
      </c>
    </row>
    <row r="839" spans="1:2" ht="16.149999999999999" customHeight="1">
      <c r="A839" s="266">
        <v>34399</v>
      </c>
      <c r="B839" s="267">
        <v>817.86</v>
      </c>
    </row>
    <row r="840" spans="1:2" ht="16.149999999999999" customHeight="1">
      <c r="A840" s="266">
        <v>34400</v>
      </c>
      <c r="B840" s="269">
        <v>817.86</v>
      </c>
    </row>
    <row r="841" spans="1:2" ht="16.149999999999999" customHeight="1">
      <c r="A841" s="266">
        <v>34401</v>
      </c>
      <c r="B841" s="267">
        <v>817.76</v>
      </c>
    </row>
    <row r="842" spans="1:2" ht="16.149999999999999" customHeight="1">
      <c r="A842" s="266">
        <v>34402</v>
      </c>
      <c r="B842" s="269">
        <v>818.02</v>
      </c>
    </row>
    <row r="843" spans="1:2" ht="16.149999999999999" customHeight="1">
      <c r="A843" s="266">
        <v>34403</v>
      </c>
      <c r="B843" s="267">
        <v>818.37</v>
      </c>
    </row>
    <row r="844" spans="1:2" ht="16.149999999999999" customHeight="1">
      <c r="A844" s="266">
        <v>34404</v>
      </c>
      <c r="B844" s="269">
        <v>818.46</v>
      </c>
    </row>
    <row r="845" spans="1:2" ht="16.149999999999999" customHeight="1">
      <c r="A845" s="266">
        <v>34405</v>
      </c>
      <c r="B845" s="267">
        <v>818.62</v>
      </c>
    </row>
    <row r="846" spans="1:2" ht="16.149999999999999" customHeight="1">
      <c r="A846" s="266">
        <v>34406</v>
      </c>
      <c r="B846" s="269">
        <v>818.62</v>
      </c>
    </row>
    <row r="847" spans="1:2" ht="16.149999999999999" customHeight="1">
      <c r="A847" s="266">
        <v>34407</v>
      </c>
      <c r="B847" s="267">
        <v>818.62</v>
      </c>
    </row>
    <row r="848" spans="1:2" ht="16.149999999999999" customHeight="1">
      <c r="A848" s="266">
        <v>34408</v>
      </c>
      <c r="B848" s="269">
        <v>818.69</v>
      </c>
    </row>
    <row r="849" spans="1:2" ht="16.149999999999999" customHeight="1">
      <c r="A849" s="266">
        <v>34409</v>
      </c>
      <c r="B849" s="267">
        <v>818.49</v>
      </c>
    </row>
    <row r="850" spans="1:2" ht="16.149999999999999" customHeight="1">
      <c r="A850" s="266">
        <v>34410</v>
      </c>
      <c r="B850" s="269">
        <v>820.44</v>
      </c>
    </row>
    <row r="851" spans="1:2" ht="16.149999999999999" customHeight="1">
      <c r="A851" s="266">
        <v>34411</v>
      </c>
      <c r="B851" s="267">
        <v>820.91</v>
      </c>
    </row>
    <row r="852" spans="1:2" ht="16.149999999999999" customHeight="1">
      <c r="A852" s="266">
        <v>34412</v>
      </c>
      <c r="B852" s="269">
        <v>821.34</v>
      </c>
    </row>
    <row r="853" spans="1:2" ht="16.149999999999999" customHeight="1">
      <c r="A853" s="266">
        <v>34413</v>
      </c>
      <c r="B853" s="267">
        <v>821.34</v>
      </c>
    </row>
    <row r="854" spans="1:2" ht="16.149999999999999" customHeight="1">
      <c r="A854" s="266">
        <v>34414</v>
      </c>
      <c r="B854" s="269">
        <v>821.34</v>
      </c>
    </row>
    <row r="855" spans="1:2" ht="16.149999999999999" customHeight="1">
      <c r="A855" s="266">
        <v>34415</v>
      </c>
      <c r="B855" s="267">
        <v>821.34</v>
      </c>
    </row>
    <row r="856" spans="1:2" ht="16.149999999999999" customHeight="1">
      <c r="A856" s="266">
        <v>34416</v>
      </c>
      <c r="B856" s="269">
        <v>821.73</v>
      </c>
    </row>
    <row r="857" spans="1:2" ht="16.149999999999999" customHeight="1">
      <c r="A857" s="266">
        <v>34417</v>
      </c>
      <c r="B857" s="267">
        <v>821.82</v>
      </c>
    </row>
    <row r="858" spans="1:2" ht="16.149999999999999" customHeight="1">
      <c r="A858" s="266">
        <v>34418</v>
      </c>
      <c r="B858" s="269">
        <v>821.7</v>
      </c>
    </row>
    <row r="859" spans="1:2" ht="16.149999999999999" customHeight="1">
      <c r="A859" s="266">
        <v>34419</v>
      </c>
      <c r="B859" s="267">
        <v>821.14</v>
      </c>
    </row>
    <row r="860" spans="1:2" ht="16.149999999999999" customHeight="1">
      <c r="A860" s="266">
        <v>34420</v>
      </c>
      <c r="B860" s="269">
        <v>821.14</v>
      </c>
    </row>
    <row r="861" spans="1:2" ht="16.149999999999999" customHeight="1">
      <c r="A861" s="266">
        <v>34421</v>
      </c>
      <c r="B861" s="267">
        <v>821.14</v>
      </c>
    </row>
    <row r="862" spans="1:2" ht="16.149999999999999" customHeight="1">
      <c r="A862" s="266">
        <v>34422</v>
      </c>
      <c r="B862" s="269">
        <v>820.63</v>
      </c>
    </row>
    <row r="863" spans="1:2" ht="16.149999999999999" customHeight="1">
      <c r="A863" s="266">
        <v>34423</v>
      </c>
      <c r="B863" s="267">
        <v>820.78</v>
      </c>
    </row>
    <row r="864" spans="1:2" ht="16.149999999999999" customHeight="1">
      <c r="A864" s="266">
        <v>34424</v>
      </c>
      <c r="B864" s="269">
        <v>819.51</v>
      </c>
    </row>
    <row r="865" spans="1:2" ht="16.149999999999999" customHeight="1">
      <c r="A865" s="266">
        <v>34425</v>
      </c>
      <c r="B865" s="267">
        <v>819.51</v>
      </c>
    </row>
    <row r="866" spans="1:2" ht="16.149999999999999" customHeight="1">
      <c r="A866" s="266">
        <v>34426</v>
      </c>
      <c r="B866" s="269">
        <v>819.51</v>
      </c>
    </row>
    <row r="867" spans="1:2" ht="16.149999999999999" customHeight="1">
      <c r="A867" s="266">
        <v>34427</v>
      </c>
      <c r="B867" s="267">
        <v>819.51</v>
      </c>
    </row>
    <row r="868" spans="1:2" ht="16.149999999999999" customHeight="1">
      <c r="A868" s="266">
        <v>34428</v>
      </c>
      <c r="B868" s="269">
        <v>819.51</v>
      </c>
    </row>
    <row r="869" spans="1:2" ht="16.149999999999999" customHeight="1">
      <c r="A869" s="266">
        <v>34429</v>
      </c>
      <c r="B869" s="267">
        <v>820.21</v>
      </c>
    </row>
    <row r="870" spans="1:2" ht="16.149999999999999" customHeight="1">
      <c r="A870" s="266">
        <v>34430</v>
      </c>
      <c r="B870" s="269">
        <v>820.93</v>
      </c>
    </row>
    <row r="871" spans="1:2" ht="16.149999999999999" customHeight="1">
      <c r="A871" s="266">
        <v>34431</v>
      </c>
      <c r="B871" s="267">
        <v>822.57</v>
      </c>
    </row>
    <row r="872" spans="1:2" ht="16.149999999999999" customHeight="1">
      <c r="A872" s="266">
        <v>34432</v>
      </c>
      <c r="B872" s="269">
        <v>825.28</v>
      </c>
    </row>
    <row r="873" spans="1:2" ht="16.149999999999999" customHeight="1">
      <c r="A873" s="266">
        <v>34433</v>
      </c>
      <c r="B873" s="267">
        <v>828.92</v>
      </c>
    </row>
    <row r="874" spans="1:2" ht="16.149999999999999" customHeight="1">
      <c r="A874" s="266">
        <v>34434</v>
      </c>
      <c r="B874" s="269">
        <v>828.92</v>
      </c>
    </row>
    <row r="875" spans="1:2" ht="16.149999999999999" customHeight="1">
      <c r="A875" s="266">
        <v>34435</v>
      </c>
      <c r="B875" s="267">
        <v>828.92</v>
      </c>
    </row>
    <row r="876" spans="1:2" ht="16.149999999999999" customHeight="1">
      <c r="A876" s="266">
        <v>34436</v>
      </c>
      <c r="B876" s="269">
        <v>829.32</v>
      </c>
    </row>
    <row r="877" spans="1:2" ht="16.149999999999999" customHeight="1">
      <c r="A877" s="266">
        <v>34437</v>
      </c>
      <c r="B877" s="267">
        <v>828.81</v>
      </c>
    </row>
    <row r="878" spans="1:2" ht="16.149999999999999" customHeight="1">
      <c r="A878" s="266">
        <v>34438</v>
      </c>
      <c r="B878" s="269">
        <v>827.96</v>
      </c>
    </row>
    <row r="879" spans="1:2" ht="16.149999999999999" customHeight="1">
      <c r="A879" s="266">
        <v>34439</v>
      </c>
      <c r="B879" s="267">
        <v>827.44</v>
      </c>
    </row>
    <row r="880" spans="1:2" ht="16.149999999999999" customHeight="1">
      <c r="A880" s="266">
        <v>34440</v>
      </c>
      <c r="B880" s="269">
        <v>827.93</v>
      </c>
    </row>
    <row r="881" spans="1:2" ht="16.149999999999999" customHeight="1">
      <c r="A881" s="266">
        <v>34441</v>
      </c>
      <c r="B881" s="267">
        <v>827.93</v>
      </c>
    </row>
    <row r="882" spans="1:2" ht="16.149999999999999" customHeight="1">
      <c r="A882" s="266">
        <v>34442</v>
      </c>
      <c r="B882" s="269">
        <v>827.93</v>
      </c>
    </row>
    <row r="883" spans="1:2" ht="16.149999999999999" customHeight="1">
      <c r="A883" s="266">
        <v>34443</v>
      </c>
      <c r="B883" s="267">
        <v>829.47</v>
      </c>
    </row>
    <row r="884" spans="1:2" ht="16.149999999999999" customHeight="1">
      <c r="A884" s="266">
        <v>34444</v>
      </c>
      <c r="B884" s="269">
        <v>831.24</v>
      </c>
    </row>
    <row r="885" spans="1:2" ht="16.149999999999999" customHeight="1">
      <c r="A885" s="266">
        <v>34445</v>
      </c>
      <c r="B885" s="267">
        <v>834.3</v>
      </c>
    </row>
    <row r="886" spans="1:2" ht="16.149999999999999" customHeight="1">
      <c r="A886" s="266">
        <v>34446</v>
      </c>
      <c r="B886" s="269">
        <v>838.25</v>
      </c>
    </row>
    <row r="887" spans="1:2" ht="16.149999999999999" customHeight="1">
      <c r="A887" s="266">
        <v>34447</v>
      </c>
      <c r="B887" s="267">
        <v>836.96</v>
      </c>
    </row>
    <row r="888" spans="1:2" ht="16.149999999999999" customHeight="1">
      <c r="A888" s="266">
        <v>34448</v>
      </c>
      <c r="B888" s="269">
        <v>836.96</v>
      </c>
    </row>
    <row r="889" spans="1:2" ht="16.149999999999999" customHeight="1">
      <c r="A889" s="266">
        <v>34449</v>
      </c>
      <c r="B889" s="267">
        <v>836.96</v>
      </c>
    </row>
    <row r="890" spans="1:2" ht="16.149999999999999" customHeight="1">
      <c r="A890" s="266">
        <v>34450</v>
      </c>
      <c r="B890" s="269">
        <v>835.4</v>
      </c>
    </row>
    <row r="891" spans="1:2" ht="16.149999999999999" customHeight="1">
      <c r="A891" s="266">
        <v>34451</v>
      </c>
      <c r="B891" s="267">
        <v>837.31</v>
      </c>
    </row>
    <row r="892" spans="1:2" ht="16.149999999999999" customHeight="1">
      <c r="A892" s="266">
        <v>34452</v>
      </c>
      <c r="B892" s="269">
        <v>838.28</v>
      </c>
    </row>
    <row r="893" spans="1:2" ht="16.149999999999999" customHeight="1">
      <c r="A893" s="266">
        <v>34453</v>
      </c>
      <c r="B893" s="267">
        <v>837.27</v>
      </c>
    </row>
    <row r="894" spans="1:2" ht="16.149999999999999" customHeight="1">
      <c r="A894" s="266">
        <v>34454</v>
      </c>
      <c r="B894" s="269">
        <v>836.86</v>
      </c>
    </row>
    <row r="895" spans="1:2" ht="16.149999999999999" customHeight="1">
      <c r="A895" s="266">
        <v>34455</v>
      </c>
      <c r="B895" s="267">
        <v>836.86</v>
      </c>
    </row>
    <row r="896" spans="1:2" ht="16.149999999999999" customHeight="1">
      <c r="A896" s="266">
        <v>34456</v>
      </c>
      <c r="B896" s="269">
        <v>836.86</v>
      </c>
    </row>
    <row r="897" spans="1:2" ht="16.149999999999999" customHeight="1">
      <c r="A897" s="266">
        <v>34457</v>
      </c>
      <c r="B897" s="267">
        <v>838.04</v>
      </c>
    </row>
    <row r="898" spans="1:2" ht="16.149999999999999" customHeight="1">
      <c r="A898" s="266">
        <v>34458</v>
      </c>
      <c r="B898" s="269">
        <v>839.14</v>
      </c>
    </row>
    <row r="899" spans="1:2" ht="16.149999999999999" customHeight="1">
      <c r="A899" s="266">
        <v>34459</v>
      </c>
      <c r="B899" s="267">
        <v>841</v>
      </c>
    </row>
    <row r="900" spans="1:2" ht="16.149999999999999" customHeight="1">
      <c r="A900" s="266">
        <v>34460</v>
      </c>
      <c r="B900" s="269">
        <v>841.25</v>
      </c>
    </row>
    <row r="901" spans="1:2" ht="16.149999999999999" customHeight="1">
      <c r="A901" s="266">
        <v>34461</v>
      </c>
      <c r="B901" s="267">
        <v>841.7</v>
      </c>
    </row>
    <row r="902" spans="1:2" ht="16.149999999999999" customHeight="1">
      <c r="A902" s="266">
        <v>34462</v>
      </c>
      <c r="B902" s="269">
        <v>841.7</v>
      </c>
    </row>
    <row r="903" spans="1:2" ht="16.149999999999999" customHeight="1">
      <c r="A903" s="266">
        <v>34463</v>
      </c>
      <c r="B903" s="267">
        <v>841.7</v>
      </c>
    </row>
    <row r="904" spans="1:2" ht="16.149999999999999" customHeight="1">
      <c r="A904" s="266">
        <v>34464</v>
      </c>
      <c r="B904" s="269">
        <v>841.27</v>
      </c>
    </row>
    <row r="905" spans="1:2" ht="16.149999999999999" customHeight="1">
      <c r="A905" s="266">
        <v>34465</v>
      </c>
      <c r="B905" s="267">
        <v>841.33</v>
      </c>
    </row>
    <row r="906" spans="1:2" ht="16.149999999999999" customHeight="1">
      <c r="A906" s="266">
        <v>34466</v>
      </c>
      <c r="B906" s="269">
        <v>841.92</v>
      </c>
    </row>
    <row r="907" spans="1:2" ht="16.149999999999999" customHeight="1">
      <c r="A907" s="266">
        <v>34467</v>
      </c>
      <c r="B907" s="267">
        <v>843.24</v>
      </c>
    </row>
    <row r="908" spans="1:2" ht="16.149999999999999" customHeight="1">
      <c r="A908" s="266">
        <v>34468</v>
      </c>
      <c r="B908" s="269">
        <v>842.23</v>
      </c>
    </row>
    <row r="909" spans="1:2" ht="16.149999999999999" customHeight="1">
      <c r="A909" s="266">
        <v>34469</v>
      </c>
      <c r="B909" s="267">
        <v>842.23</v>
      </c>
    </row>
    <row r="910" spans="1:2" ht="16.149999999999999" customHeight="1">
      <c r="A910" s="266">
        <v>34470</v>
      </c>
      <c r="B910" s="269">
        <v>842.23</v>
      </c>
    </row>
    <row r="911" spans="1:2" ht="16.149999999999999" customHeight="1">
      <c r="A911" s="266">
        <v>34471</v>
      </c>
      <c r="B911" s="267">
        <v>842.23</v>
      </c>
    </row>
    <row r="912" spans="1:2" ht="16.149999999999999" customHeight="1">
      <c r="A912" s="266">
        <v>34472</v>
      </c>
      <c r="B912" s="269">
        <v>842.21</v>
      </c>
    </row>
    <row r="913" spans="1:2" ht="16.149999999999999" customHeight="1">
      <c r="A913" s="266">
        <v>34473</v>
      </c>
      <c r="B913" s="267">
        <v>842.83</v>
      </c>
    </row>
    <row r="914" spans="1:2" ht="16.149999999999999" customHeight="1">
      <c r="A914" s="266">
        <v>34474</v>
      </c>
      <c r="B914" s="269">
        <v>842.64</v>
      </c>
    </row>
    <row r="915" spans="1:2" ht="16.149999999999999" customHeight="1">
      <c r="A915" s="266">
        <v>34475</v>
      </c>
      <c r="B915" s="267">
        <v>842.33</v>
      </c>
    </row>
    <row r="916" spans="1:2" ht="16.149999999999999" customHeight="1">
      <c r="A916" s="266">
        <v>34476</v>
      </c>
      <c r="B916" s="269">
        <v>842.33</v>
      </c>
    </row>
    <row r="917" spans="1:2" ht="16.149999999999999" customHeight="1">
      <c r="A917" s="266">
        <v>34477</v>
      </c>
      <c r="B917" s="267">
        <v>842.33</v>
      </c>
    </row>
    <row r="918" spans="1:2" ht="16.149999999999999" customHeight="1">
      <c r="A918" s="266">
        <v>34478</v>
      </c>
      <c r="B918" s="269">
        <v>842.92</v>
      </c>
    </row>
    <row r="919" spans="1:2" ht="16.149999999999999" customHeight="1">
      <c r="A919" s="266">
        <v>34479</v>
      </c>
      <c r="B919" s="267">
        <v>843.08</v>
      </c>
    </row>
    <row r="920" spans="1:2" ht="16.149999999999999" customHeight="1">
      <c r="A920" s="266">
        <v>34480</v>
      </c>
      <c r="B920" s="269">
        <v>842.22</v>
      </c>
    </row>
    <row r="921" spans="1:2" ht="16.149999999999999" customHeight="1">
      <c r="A921" s="266">
        <v>34481</v>
      </c>
      <c r="B921" s="267">
        <v>841.86</v>
      </c>
    </row>
    <row r="922" spans="1:2" ht="16.149999999999999" customHeight="1">
      <c r="A922" s="266">
        <v>34482</v>
      </c>
      <c r="B922" s="269">
        <v>840.93</v>
      </c>
    </row>
    <row r="923" spans="1:2" ht="16.149999999999999" customHeight="1">
      <c r="A923" s="266">
        <v>34483</v>
      </c>
      <c r="B923" s="267">
        <v>840.93</v>
      </c>
    </row>
    <row r="924" spans="1:2" ht="16.149999999999999" customHeight="1">
      <c r="A924" s="266">
        <v>34484</v>
      </c>
      <c r="B924" s="269">
        <v>840.93</v>
      </c>
    </row>
    <row r="925" spans="1:2" ht="16.149999999999999" customHeight="1">
      <c r="A925" s="266">
        <v>34485</v>
      </c>
      <c r="B925" s="267">
        <v>841.12</v>
      </c>
    </row>
    <row r="926" spans="1:2" ht="16.149999999999999" customHeight="1">
      <c r="A926" s="266">
        <v>34486</v>
      </c>
      <c r="B926" s="269">
        <v>841.93</v>
      </c>
    </row>
    <row r="927" spans="1:2" ht="16.149999999999999" customHeight="1">
      <c r="A927" s="266">
        <v>34487</v>
      </c>
      <c r="B927" s="267">
        <v>842</v>
      </c>
    </row>
    <row r="928" spans="1:2" ht="16.149999999999999" customHeight="1">
      <c r="A928" s="266">
        <v>34488</v>
      </c>
      <c r="B928" s="269">
        <v>841.44</v>
      </c>
    </row>
    <row r="929" spans="1:2" ht="16.149999999999999" customHeight="1">
      <c r="A929" s="266">
        <v>34489</v>
      </c>
      <c r="B929" s="267">
        <v>840.37</v>
      </c>
    </row>
    <row r="930" spans="1:2" ht="16.149999999999999" customHeight="1">
      <c r="A930" s="266">
        <v>34490</v>
      </c>
      <c r="B930" s="269">
        <v>840.37</v>
      </c>
    </row>
    <row r="931" spans="1:2" ht="16.149999999999999" customHeight="1">
      <c r="A931" s="266">
        <v>34491</v>
      </c>
      <c r="B931" s="267">
        <v>840.37</v>
      </c>
    </row>
    <row r="932" spans="1:2" ht="16.149999999999999" customHeight="1">
      <c r="A932" s="266">
        <v>34492</v>
      </c>
      <c r="B932" s="269">
        <v>840.37</v>
      </c>
    </row>
    <row r="933" spans="1:2" ht="16.149999999999999" customHeight="1">
      <c r="A933" s="266">
        <v>34493</v>
      </c>
      <c r="B933" s="267">
        <v>839.56</v>
      </c>
    </row>
    <row r="934" spans="1:2" ht="16.149999999999999" customHeight="1">
      <c r="A934" s="266">
        <v>34494</v>
      </c>
      <c r="B934" s="269">
        <v>838.03</v>
      </c>
    </row>
    <row r="935" spans="1:2" ht="16.149999999999999" customHeight="1">
      <c r="A935" s="266">
        <v>34495</v>
      </c>
      <c r="B935" s="267">
        <v>834.96</v>
      </c>
    </row>
    <row r="936" spans="1:2" ht="16.149999999999999" customHeight="1">
      <c r="A936" s="266">
        <v>34496</v>
      </c>
      <c r="B936" s="269">
        <v>833.19</v>
      </c>
    </row>
    <row r="937" spans="1:2" ht="16.149999999999999" customHeight="1">
      <c r="A937" s="266">
        <v>34497</v>
      </c>
      <c r="B937" s="267">
        <v>833.19</v>
      </c>
    </row>
    <row r="938" spans="1:2" ht="16.149999999999999" customHeight="1">
      <c r="A938" s="266">
        <v>34498</v>
      </c>
      <c r="B938" s="269">
        <v>833.19</v>
      </c>
    </row>
    <row r="939" spans="1:2" ht="16.149999999999999" customHeight="1">
      <c r="A939" s="266">
        <v>34499</v>
      </c>
      <c r="B939" s="267">
        <v>833.19</v>
      </c>
    </row>
    <row r="940" spans="1:2" ht="16.149999999999999" customHeight="1">
      <c r="A940" s="266">
        <v>34500</v>
      </c>
      <c r="B940" s="269">
        <v>833.16</v>
      </c>
    </row>
    <row r="941" spans="1:2" ht="16.149999999999999" customHeight="1">
      <c r="A941" s="266">
        <v>34501</v>
      </c>
      <c r="B941" s="267">
        <v>833.35</v>
      </c>
    </row>
    <row r="942" spans="1:2" ht="16.149999999999999" customHeight="1">
      <c r="A942" s="266">
        <v>34502</v>
      </c>
      <c r="B942" s="269">
        <v>831.28</v>
      </c>
    </row>
    <row r="943" spans="1:2" ht="16.149999999999999" customHeight="1">
      <c r="A943" s="266">
        <v>34503</v>
      </c>
      <c r="B943" s="267">
        <v>826.61</v>
      </c>
    </row>
    <row r="944" spans="1:2" ht="16.149999999999999" customHeight="1">
      <c r="A944" s="266">
        <v>34504</v>
      </c>
      <c r="B944" s="269">
        <v>826.61</v>
      </c>
    </row>
    <row r="945" spans="1:2" ht="16.149999999999999" customHeight="1">
      <c r="A945" s="266">
        <v>34505</v>
      </c>
      <c r="B945" s="267">
        <v>826.61</v>
      </c>
    </row>
    <row r="946" spans="1:2" ht="16.149999999999999" customHeight="1">
      <c r="A946" s="266">
        <v>34506</v>
      </c>
      <c r="B946" s="269">
        <v>828.94</v>
      </c>
    </row>
    <row r="947" spans="1:2" ht="16.149999999999999" customHeight="1">
      <c r="A947" s="266">
        <v>34507</v>
      </c>
      <c r="B947" s="267">
        <v>826.9</v>
      </c>
    </row>
    <row r="948" spans="1:2" ht="16.149999999999999" customHeight="1">
      <c r="A948" s="266">
        <v>34508</v>
      </c>
      <c r="B948" s="269">
        <v>824.76</v>
      </c>
    </row>
    <row r="949" spans="1:2" ht="16.149999999999999" customHeight="1">
      <c r="A949" s="266">
        <v>34509</v>
      </c>
      <c r="B949" s="267">
        <v>822.87</v>
      </c>
    </row>
    <row r="950" spans="1:2" ht="16.149999999999999" customHeight="1">
      <c r="A950" s="266">
        <v>34510</v>
      </c>
      <c r="B950" s="269">
        <v>821</v>
      </c>
    </row>
    <row r="951" spans="1:2" ht="16.149999999999999" customHeight="1">
      <c r="A951" s="266">
        <v>34511</v>
      </c>
      <c r="B951" s="267">
        <v>821</v>
      </c>
    </row>
    <row r="952" spans="1:2" ht="16.149999999999999" customHeight="1">
      <c r="A952" s="266">
        <v>34512</v>
      </c>
      <c r="B952" s="269">
        <v>821</v>
      </c>
    </row>
    <row r="953" spans="1:2" ht="16.149999999999999" customHeight="1">
      <c r="A953" s="266">
        <v>34513</v>
      </c>
      <c r="B953" s="267">
        <v>820.13</v>
      </c>
    </row>
    <row r="954" spans="1:2" ht="16.149999999999999" customHeight="1">
      <c r="A954" s="266">
        <v>34514</v>
      </c>
      <c r="B954" s="269">
        <v>818.73</v>
      </c>
    </row>
    <row r="955" spans="1:2" ht="16.149999999999999" customHeight="1">
      <c r="A955" s="266">
        <v>34515</v>
      </c>
      <c r="B955" s="267">
        <v>819.64</v>
      </c>
    </row>
    <row r="956" spans="1:2" ht="16.149999999999999" customHeight="1">
      <c r="A956" s="266">
        <v>34516</v>
      </c>
      <c r="B956" s="269">
        <v>818.05</v>
      </c>
    </row>
    <row r="957" spans="1:2" ht="16.149999999999999" customHeight="1">
      <c r="A957" s="266">
        <v>34517</v>
      </c>
      <c r="B957" s="267">
        <v>817.92</v>
      </c>
    </row>
    <row r="958" spans="1:2" ht="16.149999999999999" customHeight="1">
      <c r="A958" s="266">
        <v>34518</v>
      </c>
      <c r="B958" s="269">
        <v>817.92</v>
      </c>
    </row>
    <row r="959" spans="1:2" ht="16.149999999999999" customHeight="1">
      <c r="A959" s="266">
        <v>34519</v>
      </c>
      <c r="B959" s="267">
        <v>817.92</v>
      </c>
    </row>
    <row r="960" spans="1:2" ht="16.149999999999999" customHeight="1">
      <c r="A960" s="266">
        <v>34520</v>
      </c>
      <c r="B960" s="269">
        <v>817.92</v>
      </c>
    </row>
    <row r="961" spans="1:2" ht="16.149999999999999" customHeight="1">
      <c r="A961" s="266">
        <v>34521</v>
      </c>
      <c r="B961" s="267">
        <v>818.45</v>
      </c>
    </row>
    <row r="962" spans="1:2" ht="16.149999999999999" customHeight="1">
      <c r="A962" s="266">
        <v>34522</v>
      </c>
      <c r="B962" s="269">
        <v>820.42</v>
      </c>
    </row>
    <row r="963" spans="1:2" ht="16.149999999999999" customHeight="1">
      <c r="A963" s="266">
        <v>34523</v>
      </c>
      <c r="B963" s="267">
        <v>820.24</v>
      </c>
    </row>
    <row r="964" spans="1:2" ht="16.149999999999999" customHeight="1">
      <c r="A964" s="266">
        <v>34524</v>
      </c>
      <c r="B964" s="269">
        <v>822.34</v>
      </c>
    </row>
    <row r="965" spans="1:2" ht="16.149999999999999" customHeight="1">
      <c r="A965" s="266">
        <v>34525</v>
      </c>
      <c r="B965" s="267">
        <v>822.34</v>
      </c>
    </row>
    <row r="966" spans="1:2" ht="16.149999999999999" customHeight="1">
      <c r="A966" s="266">
        <v>34526</v>
      </c>
      <c r="B966" s="269">
        <v>822.34</v>
      </c>
    </row>
    <row r="967" spans="1:2" ht="16.149999999999999" customHeight="1">
      <c r="A967" s="266">
        <v>34527</v>
      </c>
      <c r="B967" s="267">
        <v>822.14</v>
      </c>
    </row>
    <row r="968" spans="1:2" ht="16.149999999999999" customHeight="1">
      <c r="A968" s="266">
        <v>34528</v>
      </c>
      <c r="B968" s="269">
        <v>823.12</v>
      </c>
    </row>
    <row r="969" spans="1:2" ht="16.149999999999999" customHeight="1">
      <c r="A969" s="266">
        <v>34529</v>
      </c>
      <c r="B969" s="267">
        <v>822.79</v>
      </c>
    </row>
    <row r="970" spans="1:2" ht="16.149999999999999" customHeight="1">
      <c r="A970" s="266">
        <v>34530</v>
      </c>
      <c r="B970" s="269">
        <v>822.28</v>
      </c>
    </row>
    <row r="971" spans="1:2" ht="16.149999999999999" customHeight="1">
      <c r="A971" s="266">
        <v>34531</v>
      </c>
      <c r="B971" s="267">
        <v>821.04</v>
      </c>
    </row>
    <row r="972" spans="1:2" ht="16.149999999999999" customHeight="1">
      <c r="A972" s="266">
        <v>34532</v>
      </c>
      <c r="B972" s="269">
        <v>821.04</v>
      </c>
    </row>
    <row r="973" spans="1:2" ht="16.149999999999999" customHeight="1">
      <c r="A973" s="266">
        <v>34533</v>
      </c>
      <c r="B973" s="267">
        <v>821.04</v>
      </c>
    </row>
    <row r="974" spans="1:2" ht="16.149999999999999" customHeight="1">
      <c r="A974" s="266">
        <v>34534</v>
      </c>
      <c r="B974" s="269">
        <v>818.44</v>
      </c>
    </row>
    <row r="975" spans="1:2" ht="16.149999999999999" customHeight="1">
      <c r="A975" s="266">
        <v>34535</v>
      </c>
      <c r="B975" s="267">
        <v>817.49</v>
      </c>
    </row>
    <row r="976" spans="1:2" ht="16.149999999999999" customHeight="1">
      <c r="A976" s="266">
        <v>34536</v>
      </c>
      <c r="B976" s="269">
        <v>817.49</v>
      </c>
    </row>
    <row r="977" spans="1:2" ht="16.149999999999999" customHeight="1">
      <c r="A977" s="266">
        <v>34537</v>
      </c>
      <c r="B977" s="267">
        <v>817.18</v>
      </c>
    </row>
    <row r="978" spans="1:2" ht="16.149999999999999" customHeight="1">
      <c r="A978" s="266">
        <v>34538</v>
      </c>
      <c r="B978" s="269">
        <v>816.68</v>
      </c>
    </row>
    <row r="979" spans="1:2" ht="16.149999999999999" customHeight="1">
      <c r="A979" s="266">
        <v>34539</v>
      </c>
      <c r="B979" s="267">
        <v>816.68</v>
      </c>
    </row>
    <row r="980" spans="1:2" ht="16.149999999999999" customHeight="1">
      <c r="A980" s="266">
        <v>34540</v>
      </c>
      <c r="B980" s="269">
        <v>816.68</v>
      </c>
    </row>
    <row r="981" spans="1:2" ht="16.149999999999999" customHeight="1">
      <c r="A981" s="266">
        <v>34541</v>
      </c>
      <c r="B981" s="267">
        <v>816.34</v>
      </c>
    </row>
    <row r="982" spans="1:2" ht="16.149999999999999" customHeight="1">
      <c r="A982" s="266">
        <v>34542</v>
      </c>
      <c r="B982" s="269">
        <v>815.75</v>
      </c>
    </row>
    <row r="983" spans="1:2" ht="16.149999999999999" customHeight="1">
      <c r="A983" s="266">
        <v>34543</v>
      </c>
      <c r="B983" s="267">
        <v>815.8</v>
      </c>
    </row>
    <row r="984" spans="1:2" ht="16.149999999999999" customHeight="1">
      <c r="A984" s="266">
        <v>34544</v>
      </c>
      <c r="B984" s="269">
        <v>815.62</v>
      </c>
    </row>
    <row r="985" spans="1:2" ht="16.149999999999999" customHeight="1">
      <c r="A985" s="266">
        <v>34545</v>
      </c>
      <c r="B985" s="267">
        <v>815.62</v>
      </c>
    </row>
    <row r="986" spans="1:2" ht="16.149999999999999" customHeight="1">
      <c r="A986" s="266">
        <v>34546</v>
      </c>
      <c r="B986" s="269">
        <v>815.62</v>
      </c>
    </row>
    <row r="987" spans="1:2" ht="16.149999999999999" customHeight="1">
      <c r="A987" s="266">
        <v>34547</v>
      </c>
      <c r="B987" s="267">
        <v>815.62</v>
      </c>
    </row>
    <row r="988" spans="1:2" ht="16.149999999999999" customHeight="1">
      <c r="A988" s="266">
        <v>34548</v>
      </c>
      <c r="B988" s="269">
        <v>815.89</v>
      </c>
    </row>
    <row r="989" spans="1:2" ht="16.149999999999999" customHeight="1">
      <c r="A989" s="266">
        <v>34549</v>
      </c>
      <c r="B989" s="267">
        <v>814.53</v>
      </c>
    </row>
    <row r="990" spans="1:2" ht="16.149999999999999" customHeight="1">
      <c r="A990" s="266">
        <v>34550</v>
      </c>
      <c r="B990" s="269">
        <v>812.69</v>
      </c>
    </row>
    <row r="991" spans="1:2" ht="16.149999999999999" customHeight="1">
      <c r="A991" s="266">
        <v>34551</v>
      </c>
      <c r="B991" s="267">
        <v>812.57</v>
      </c>
    </row>
    <row r="992" spans="1:2" ht="16.149999999999999" customHeight="1">
      <c r="A992" s="266">
        <v>34552</v>
      </c>
      <c r="B992" s="269">
        <v>811.91</v>
      </c>
    </row>
    <row r="993" spans="1:2" ht="16.149999999999999" customHeight="1">
      <c r="A993" s="266">
        <v>34553</v>
      </c>
      <c r="B993" s="267">
        <v>811.91</v>
      </c>
    </row>
    <row r="994" spans="1:2" ht="16.149999999999999" customHeight="1">
      <c r="A994" s="266">
        <v>34554</v>
      </c>
      <c r="B994" s="269">
        <v>811.91</v>
      </c>
    </row>
    <row r="995" spans="1:2" ht="16.149999999999999" customHeight="1">
      <c r="A995" s="266">
        <v>34555</v>
      </c>
      <c r="B995" s="267">
        <v>812.39</v>
      </c>
    </row>
    <row r="996" spans="1:2" ht="16.149999999999999" customHeight="1">
      <c r="A996" s="266">
        <v>34556</v>
      </c>
      <c r="B996" s="269">
        <v>813.64</v>
      </c>
    </row>
    <row r="997" spans="1:2" ht="16.149999999999999" customHeight="1">
      <c r="A997" s="266">
        <v>34557</v>
      </c>
      <c r="B997" s="267">
        <v>815.4</v>
      </c>
    </row>
    <row r="998" spans="1:2" ht="16.149999999999999" customHeight="1">
      <c r="A998" s="266">
        <v>34558</v>
      </c>
      <c r="B998" s="269">
        <v>815.84</v>
      </c>
    </row>
    <row r="999" spans="1:2" ht="16.149999999999999" customHeight="1">
      <c r="A999" s="266">
        <v>34559</v>
      </c>
      <c r="B999" s="267">
        <v>814.94</v>
      </c>
    </row>
    <row r="1000" spans="1:2" ht="16.149999999999999" customHeight="1">
      <c r="A1000" s="266">
        <v>34560</v>
      </c>
      <c r="B1000" s="269">
        <v>814.94</v>
      </c>
    </row>
    <row r="1001" spans="1:2" ht="16.149999999999999" customHeight="1">
      <c r="A1001" s="266">
        <v>34561</v>
      </c>
      <c r="B1001" s="267">
        <v>814.94</v>
      </c>
    </row>
    <row r="1002" spans="1:2" ht="16.149999999999999" customHeight="1">
      <c r="A1002" s="266">
        <v>34562</v>
      </c>
      <c r="B1002" s="269">
        <v>814.94</v>
      </c>
    </row>
    <row r="1003" spans="1:2" ht="16.149999999999999" customHeight="1">
      <c r="A1003" s="266">
        <v>34563</v>
      </c>
      <c r="B1003" s="267">
        <v>814.4</v>
      </c>
    </row>
    <row r="1004" spans="1:2" ht="16.149999999999999" customHeight="1">
      <c r="A1004" s="266">
        <v>34564</v>
      </c>
      <c r="B1004" s="269">
        <v>813.93</v>
      </c>
    </row>
    <row r="1005" spans="1:2" ht="16.149999999999999" customHeight="1">
      <c r="A1005" s="266">
        <v>34565</v>
      </c>
      <c r="B1005" s="267">
        <v>813.88</v>
      </c>
    </row>
    <row r="1006" spans="1:2" ht="16.149999999999999" customHeight="1">
      <c r="A1006" s="266">
        <v>34566</v>
      </c>
      <c r="B1006" s="269">
        <v>813.76</v>
      </c>
    </row>
    <row r="1007" spans="1:2" ht="16.149999999999999" customHeight="1">
      <c r="A1007" s="266">
        <v>34567</v>
      </c>
      <c r="B1007" s="267">
        <v>813.76</v>
      </c>
    </row>
    <row r="1008" spans="1:2" ht="16.149999999999999" customHeight="1">
      <c r="A1008" s="266">
        <v>34568</v>
      </c>
      <c r="B1008" s="269">
        <v>813.76</v>
      </c>
    </row>
    <row r="1009" spans="1:2" ht="16.149999999999999" customHeight="1">
      <c r="A1009" s="266">
        <v>34569</v>
      </c>
      <c r="B1009" s="267">
        <v>815.2</v>
      </c>
    </row>
    <row r="1010" spans="1:2" ht="16.149999999999999" customHeight="1">
      <c r="A1010" s="266">
        <v>34570</v>
      </c>
      <c r="B1010" s="269">
        <v>816.58</v>
      </c>
    </row>
    <row r="1011" spans="1:2" ht="16.149999999999999" customHeight="1">
      <c r="A1011" s="266">
        <v>34571</v>
      </c>
      <c r="B1011" s="267">
        <v>816.77</v>
      </c>
    </row>
    <row r="1012" spans="1:2" ht="16.149999999999999" customHeight="1">
      <c r="A1012" s="266">
        <v>34572</v>
      </c>
      <c r="B1012" s="269">
        <v>817.4</v>
      </c>
    </row>
    <row r="1013" spans="1:2" ht="16.149999999999999" customHeight="1">
      <c r="A1013" s="266">
        <v>34573</v>
      </c>
      <c r="B1013" s="267">
        <v>816.29</v>
      </c>
    </row>
    <row r="1014" spans="1:2" ht="16.149999999999999" customHeight="1">
      <c r="A1014" s="266">
        <v>34574</v>
      </c>
      <c r="B1014" s="269">
        <v>816.29</v>
      </c>
    </row>
    <row r="1015" spans="1:2" ht="16.149999999999999" customHeight="1">
      <c r="A1015" s="266">
        <v>34575</v>
      </c>
      <c r="B1015" s="267">
        <v>816.29</v>
      </c>
    </row>
    <row r="1016" spans="1:2" ht="16.149999999999999" customHeight="1">
      <c r="A1016" s="266">
        <v>34576</v>
      </c>
      <c r="B1016" s="269">
        <v>816.18</v>
      </c>
    </row>
    <row r="1017" spans="1:2" ht="16.149999999999999" customHeight="1">
      <c r="A1017" s="266">
        <v>34577</v>
      </c>
      <c r="B1017" s="267">
        <v>816.3</v>
      </c>
    </row>
    <row r="1018" spans="1:2" ht="16.149999999999999" customHeight="1">
      <c r="A1018" s="266">
        <v>34578</v>
      </c>
      <c r="B1018" s="269">
        <v>816.08</v>
      </c>
    </row>
    <row r="1019" spans="1:2" ht="16.149999999999999" customHeight="1">
      <c r="A1019" s="266">
        <v>34579</v>
      </c>
      <c r="B1019" s="267">
        <v>817.64</v>
      </c>
    </row>
    <row r="1020" spans="1:2" ht="16.149999999999999" customHeight="1">
      <c r="A1020" s="266">
        <v>34580</v>
      </c>
      <c r="B1020" s="269">
        <v>818.81</v>
      </c>
    </row>
    <row r="1021" spans="1:2" ht="16.149999999999999" customHeight="1">
      <c r="A1021" s="266">
        <v>34581</v>
      </c>
      <c r="B1021" s="267">
        <v>818.81</v>
      </c>
    </row>
    <row r="1022" spans="1:2" ht="16.149999999999999" customHeight="1">
      <c r="A1022" s="266">
        <v>34582</v>
      </c>
      <c r="B1022" s="269">
        <v>818.81</v>
      </c>
    </row>
    <row r="1023" spans="1:2" ht="16.149999999999999" customHeight="1">
      <c r="A1023" s="266">
        <v>34583</v>
      </c>
      <c r="B1023" s="267">
        <v>817.8</v>
      </c>
    </row>
    <row r="1024" spans="1:2" ht="16.149999999999999" customHeight="1">
      <c r="A1024" s="266">
        <v>34584</v>
      </c>
      <c r="B1024" s="269">
        <v>818.21</v>
      </c>
    </row>
    <row r="1025" spans="1:2" ht="16.149999999999999" customHeight="1">
      <c r="A1025" s="266">
        <v>34585</v>
      </c>
      <c r="B1025" s="267">
        <v>819.24</v>
      </c>
    </row>
    <row r="1026" spans="1:2" ht="16.149999999999999" customHeight="1">
      <c r="A1026" s="266">
        <v>34586</v>
      </c>
      <c r="B1026" s="269">
        <v>820.02</v>
      </c>
    </row>
    <row r="1027" spans="1:2" ht="16.149999999999999" customHeight="1">
      <c r="A1027" s="266">
        <v>34587</v>
      </c>
      <c r="B1027" s="267">
        <v>820.26</v>
      </c>
    </row>
    <row r="1028" spans="1:2" ht="16.149999999999999" customHeight="1">
      <c r="A1028" s="266">
        <v>34588</v>
      </c>
      <c r="B1028" s="269">
        <v>820.26</v>
      </c>
    </row>
    <row r="1029" spans="1:2" ht="16.149999999999999" customHeight="1">
      <c r="A1029" s="266">
        <v>34589</v>
      </c>
      <c r="B1029" s="267">
        <v>820.26</v>
      </c>
    </row>
    <row r="1030" spans="1:2" ht="16.149999999999999" customHeight="1">
      <c r="A1030" s="266">
        <v>34590</v>
      </c>
      <c r="B1030" s="269">
        <v>821.62</v>
      </c>
    </row>
    <row r="1031" spans="1:2" ht="16.149999999999999" customHeight="1">
      <c r="A1031" s="266">
        <v>34591</v>
      </c>
      <c r="B1031" s="267">
        <v>824.34</v>
      </c>
    </row>
    <row r="1032" spans="1:2" ht="16.149999999999999" customHeight="1">
      <c r="A1032" s="266">
        <v>34592</v>
      </c>
      <c r="B1032" s="269">
        <v>827.86</v>
      </c>
    </row>
    <row r="1033" spans="1:2" ht="16.149999999999999" customHeight="1">
      <c r="A1033" s="266">
        <v>34593</v>
      </c>
      <c r="B1033" s="267">
        <v>833.1</v>
      </c>
    </row>
    <row r="1034" spans="1:2" ht="16.149999999999999" customHeight="1">
      <c r="A1034" s="266">
        <v>34594</v>
      </c>
      <c r="B1034" s="269">
        <v>837.21</v>
      </c>
    </row>
    <row r="1035" spans="1:2" ht="16.149999999999999" customHeight="1">
      <c r="A1035" s="266">
        <v>34595</v>
      </c>
      <c r="B1035" s="267">
        <v>837.21</v>
      </c>
    </row>
    <row r="1036" spans="1:2" ht="16.149999999999999" customHeight="1">
      <c r="A1036" s="266">
        <v>34596</v>
      </c>
      <c r="B1036" s="269">
        <v>837.21</v>
      </c>
    </row>
    <row r="1037" spans="1:2" ht="16.149999999999999" customHeight="1">
      <c r="A1037" s="266">
        <v>34597</v>
      </c>
      <c r="B1037" s="267">
        <v>838.63</v>
      </c>
    </row>
    <row r="1038" spans="1:2" ht="16.149999999999999" customHeight="1">
      <c r="A1038" s="266">
        <v>34598</v>
      </c>
      <c r="B1038" s="269">
        <v>841.82</v>
      </c>
    </row>
    <row r="1039" spans="1:2" ht="16.149999999999999" customHeight="1">
      <c r="A1039" s="266">
        <v>34599</v>
      </c>
      <c r="B1039" s="267">
        <v>842.7</v>
      </c>
    </row>
    <row r="1040" spans="1:2" ht="16.149999999999999" customHeight="1">
      <c r="A1040" s="266">
        <v>34600</v>
      </c>
      <c r="B1040" s="269">
        <v>841.53</v>
      </c>
    </row>
    <row r="1041" spans="1:2" ht="16.149999999999999" customHeight="1">
      <c r="A1041" s="266">
        <v>34601</v>
      </c>
      <c r="B1041" s="267">
        <v>839.46</v>
      </c>
    </row>
    <row r="1042" spans="1:2" ht="16.149999999999999" customHeight="1">
      <c r="A1042" s="266">
        <v>34602</v>
      </c>
      <c r="B1042" s="269">
        <v>839.46</v>
      </c>
    </row>
    <row r="1043" spans="1:2" ht="16.149999999999999" customHeight="1">
      <c r="A1043" s="266">
        <v>34603</v>
      </c>
      <c r="B1043" s="267">
        <v>839.46</v>
      </c>
    </row>
    <row r="1044" spans="1:2" ht="16.149999999999999" customHeight="1">
      <c r="A1044" s="266">
        <v>34604</v>
      </c>
      <c r="B1044" s="269">
        <v>840.23</v>
      </c>
    </row>
    <row r="1045" spans="1:2" ht="16.149999999999999" customHeight="1">
      <c r="A1045" s="266">
        <v>34605</v>
      </c>
      <c r="B1045" s="267">
        <v>841.51</v>
      </c>
    </row>
    <row r="1046" spans="1:2" ht="16.149999999999999" customHeight="1">
      <c r="A1046" s="266">
        <v>34606</v>
      </c>
      <c r="B1046" s="269">
        <v>841.32</v>
      </c>
    </row>
    <row r="1047" spans="1:2" ht="16.149999999999999" customHeight="1">
      <c r="A1047" s="266">
        <v>34607</v>
      </c>
      <c r="B1047" s="267">
        <v>842</v>
      </c>
    </row>
    <row r="1048" spans="1:2" ht="16.149999999999999" customHeight="1">
      <c r="A1048" s="266">
        <v>34608</v>
      </c>
      <c r="B1048" s="269">
        <v>843</v>
      </c>
    </row>
    <row r="1049" spans="1:2" ht="16.149999999999999" customHeight="1">
      <c r="A1049" s="266">
        <v>34609</v>
      </c>
      <c r="B1049" s="267">
        <v>843</v>
      </c>
    </row>
    <row r="1050" spans="1:2" ht="16.149999999999999" customHeight="1">
      <c r="A1050" s="266">
        <v>34610</v>
      </c>
      <c r="B1050" s="269">
        <v>843</v>
      </c>
    </row>
    <row r="1051" spans="1:2" ht="16.149999999999999" customHeight="1">
      <c r="A1051" s="266">
        <v>34611</v>
      </c>
      <c r="B1051" s="267">
        <v>843.65</v>
      </c>
    </row>
    <row r="1052" spans="1:2" ht="16.149999999999999" customHeight="1">
      <c r="A1052" s="266">
        <v>34612</v>
      </c>
      <c r="B1052" s="269">
        <v>844.4</v>
      </c>
    </row>
    <row r="1053" spans="1:2" ht="16.149999999999999" customHeight="1">
      <c r="A1053" s="266">
        <v>34613</v>
      </c>
      <c r="B1053" s="267">
        <v>842.54</v>
      </c>
    </row>
    <row r="1054" spans="1:2" ht="16.149999999999999" customHeight="1">
      <c r="A1054" s="266">
        <v>34614</v>
      </c>
      <c r="B1054" s="269">
        <v>840.06</v>
      </c>
    </row>
    <row r="1055" spans="1:2" ht="16.149999999999999" customHeight="1">
      <c r="A1055" s="266">
        <v>34615</v>
      </c>
      <c r="B1055" s="267">
        <v>836.8</v>
      </c>
    </row>
    <row r="1056" spans="1:2" ht="16.149999999999999" customHeight="1">
      <c r="A1056" s="266">
        <v>34616</v>
      </c>
      <c r="B1056" s="269">
        <v>836.8</v>
      </c>
    </row>
    <row r="1057" spans="1:2" ht="16.149999999999999" customHeight="1">
      <c r="A1057" s="266">
        <v>34617</v>
      </c>
      <c r="B1057" s="267">
        <v>836.8</v>
      </c>
    </row>
    <row r="1058" spans="1:2" ht="16.149999999999999" customHeight="1">
      <c r="A1058" s="266">
        <v>34618</v>
      </c>
      <c r="B1058" s="269">
        <v>835.59</v>
      </c>
    </row>
    <row r="1059" spans="1:2" ht="16.149999999999999" customHeight="1">
      <c r="A1059" s="266">
        <v>34619</v>
      </c>
      <c r="B1059" s="267">
        <v>835.38</v>
      </c>
    </row>
    <row r="1060" spans="1:2" ht="16.149999999999999" customHeight="1">
      <c r="A1060" s="266">
        <v>34620</v>
      </c>
      <c r="B1060" s="269">
        <v>836.4</v>
      </c>
    </row>
    <row r="1061" spans="1:2" ht="16.149999999999999" customHeight="1">
      <c r="A1061" s="266">
        <v>34621</v>
      </c>
      <c r="B1061" s="267">
        <v>836.01</v>
      </c>
    </row>
    <row r="1062" spans="1:2" ht="16.149999999999999" customHeight="1">
      <c r="A1062" s="266">
        <v>34622</v>
      </c>
      <c r="B1062" s="269">
        <v>834.83</v>
      </c>
    </row>
    <row r="1063" spans="1:2" ht="16.149999999999999" customHeight="1">
      <c r="A1063" s="266">
        <v>34623</v>
      </c>
      <c r="B1063" s="267">
        <v>834.83</v>
      </c>
    </row>
    <row r="1064" spans="1:2" ht="16.149999999999999" customHeight="1">
      <c r="A1064" s="266">
        <v>34624</v>
      </c>
      <c r="B1064" s="269">
        <v>834.83</v>
      </c>
    </row>
    <row r="1065" spans="1:2" ht="16.149999999999999" customHeight="1">
      <c r="A1065" s="266">
        <v>34625</v>
      </c>
      <c r="B1065" s="267">
        <v>834.83</v>
      </c>
    </row>
    <row r="1066" spans="1:2" ht="16.149999999999999" customHeight="1">
      <c r="A1066" s="266">
        <v>34626</v>
      </c>
      <c r="B1066" s="269">
        <v>835.33</v>
      </c>
    </row>
    <row r="1067" spans="1:2" ht="16.149999999999999" customHeight="1">
      <c r="A1067" s="266">
        <v>34627</v>
      </c>
      <c r="B1067" s="267">
        <v>836.72</v>
      </c>
    </row>
    <row r="1068" spans="1:2" ht="16.149999999999999" customHeight="1">
      <c r="A1068" s="266">
        <v>34628</v>
      </c>
      <c r="B1068" s="269">
        <v>838.32</v>
      </c>
    </row>
    <row r="1069" spans="1:2" ht="16.149999999999999" customHeight="1">
      <c r="A1069" s="266">
        <v>34629</v>
      </c>
      <c r="B1069" s="267">
        <v>841.41</v>
      </c>
    </row>
    <row r="1070" spans="1:2" ht="16.149999999999999" customHeight="1">
      <c r="A1070" s="266">
        <v>34630</v>
      </c>
      <c r="B1070" s="269">
        <v>841.41</v>
      </c>
    </row>
    <row r="1071" spans="1:2" ht="16.149999999999999" customHeight="1">
      <c r="A1071" s="266">
        <v>34631</v>
      </c>
      <c r="B1071" s="267">
        <v>841.41</v>
      </c>
    </row>
    <row r="1072" spans="1:2" ht="16.149999999999999" customHeight="1">
      <c r="A1072" s="266">
        <v>34632</v>
      </c>
      <c r="B1072" s="269">
        <v>842.6</v>
      </c>
    </row>
    <row r="1073" spans="1:2" ht="16.149999999999999" customHeight="1">
      <c r="A1073" s="266">
        <v>34633</v>
      </c>
      <c r="B1073" s="267">
        <v>843.48</v>
      </c>
    </row>
    <row r="1074" spans="1:2" ht="16.149999999999999" customHeight="1">
      <c r="A1074" s="266">
        <v>34634</v>
      </c>
      <c r="B1074" s="269">
        <v>841.32</v>
      </c>
    </row>
    <row r="1075" spans="1:2" ht="16.149999999999999" customHeight="1">
      <c r="A1075" s="266">
        <v>34635</v>
      </c>
      <c r="B1075" s="267">
        <v>840.05</v>
      </c>
    </row>
    <row r="1076" spans="1:2" ht="16.149999999999999" customHeight="1">
      <c r="A1076" s="266">
        <v>34636</v>
      </c>
      <c r="B1076" s="269">
        <v>838.55</v>
      </c>
    </row>
    <row r="1077" spans="1:2" ht="16.149999999999999" customHeight="1">
      <c r="A1077" s="266">
        <v>34637</v>
      </c>
      <c r="B1077" s="267">
        <v>838.55</v>
      </c>
    </row>
    <row r="1078" spans="1:2" ht="16.149999999999999" customHeight="1">
      <c r="A1078" s="266">
        <v>34638</v>
      </c>
      <c r="B1078" s="269">
        <v>838.55</v>
      </c>
    </row>
    <row r="1079" spans="1:2" ht="16.149999999999999" customHeight="1">
      <c r="A1079" s="266">
        <v>34639</v>
      </c>
      <c r="B1079" s="267">
        <v>837.62</v>
      </c>
    </row>
    <row r="1080" spans="1:2" ht="16.149999999999999" customHeight="1">
      <c r="A1080" s="266">
        <v>34640</v>
      </c>
      <c r="B1080" s="269">
        <v>837.79</v>
      </c>
    </row>
    <row r="1081" spans="1:2" ht="16.149999999999999" customHeight="1">
      <c r="A1081" s="266">
        <v>34641</v>
      </c>
      <c r="B1081" s="267">
        <v>836.18</v>
      </c>
    </row>
    <row r="1082" spans="1:2" ht="16.149999999999999" customHeight="1">
      <c r="A1082" s="266">
        <v>34642</v>
      </c>
      <c r="B1082" s="269">
        <v>833.19</v>
      </c>
    </row>
    <row r="1083" spans="1:2" ht="16.149999999999999" customHeight="1">
      <c r="A1083" s="266">
        <v>34643</v>
      </c>
      <c r="B1083" s="267">
        <v>831.25</v>
      </c>
    </row>
    <row r="1084" spans="1:2" ht="16.149999999999999" customHeight="1">
      <c r="A1084" s="266">
        <v>34644</v>
      </c>
      <c r="B1084" s="269">
        <v>831.25</v>
      </c>
    </row>
    <row r="1085" spans="1:2" ht="16.149999999999999" customHeight="1">
      <c r="A1085" s="266">
        <v>34645</v>
      </c>
      <c r="B1085" s="267">
        <v>831.25</v>
      </c>
    </row>
    <row r="1086" spans="1:2" ht="16.149999999999999" customHeight="1">
      <c r="A1086" s="266">
        <v>34646</v>
      </c>
      <c r="B1086" s="269">
        <v>831.25</v>
      </c>
    </row>
    <row r="1087" spans="1:2" ht="16.149999999999999" customHeight="1">
      <c r="A1087" s="266">
        <v>34647</v>
      </c>
      <c r="B1087" s="267">
        <v>829.09</v>
      </c>
    </row>
    <row r="1088" spans="1:2" ht="16.149999999999999" customHeight="1">
      <c r="A1088" s="266">
        <v>34648</v>
      </c>
      <c r="B1088" s="269">
        <v>826.84</v>
      </c>
    </row>
    <row r="1089" spans="1:2" ht="16.149999999999999" customHeight="1">
      <c r="A1089" s="266">
        <v>34649</v>
      </c>
      <c r="B1089" s="267">
        <v>825.17</v>
      </c>
    </row>
    <row r="1090" spans="1:2" ht="16.149999999999999" customHeight="1">
      <c r="A1090" s="266">
        <v>34650</v>
      </c>
      <c r="B1090" s="269">
        <v>825.87</v>
      </c>
    </row>
    <row r="1091" spans="1:2" ht="16.149999999999999" customHeight="1">
      <c r="A1091" s="266">
        <v>34651</v>
      </c>
      <c r="B1091" s="267">
        <v>825.87</v>
      </c>
    </row>
    <row r="1092" spans="1:2" ht="16.149999999999999" customHeight="1">
      <c r="A1092" s="266">
        <v>34652</v>
      </c>
      <c r="B1092" s="269">
        <v>825.87</v>
      </c>
    </row>
    <row r="1093" spans="1:2" ht="16.149999999999999" customHeight="1">
      <c r="A1093" s="266">
        <v>34653</v>
      </c>
      <c r="B1093" s="267">
        <v>825.87</v>
      </c>
    </row>
    <row r="1094" spans="1:2" ht="16.149999999999999" customHeight="1">
      <c r="A1094" s="266">
        <v>34654</v>
      </c>
      <c r="B1094" s="269">
        <v>826.45</v>
      </c>
    </row>
    <row r="1095" spans="1:2" ht="16.149999999999999" customHeight="1">
      <c r="A1095" s="266">
        <v>34655</v>
      </c>
      <c r="B1095" s="267">
        <v>828.74</v>
      </c>
    </row>
    <row r="1096" spans="1:2" ht="16.149999999999999" customHeight="1">
      <c r="A1096" s="266">
        <v>34656</v>
      </c>
      <c r="B1096" s="269">
        <v>830.49</v>
      </c>
    </row>
    <row r="1097" spans="1:2" ht="16.149999999999999" customHeight="1">
      <c r="A1097" s="266">
        <v>34657</v>
      </c>
      <c r="B1097" s="267">
        <v>828.46</v>
      </c>
    </row>
    <row r="1098" spans="1:2" ht="16.149999999999999" customHeight="1">
      <c r="A1098" s="266">
        <v>34658</v>
      </c>
      <c r="B1098" s="269">
        <v>828.46</v>
      </c>
    </row>
    <row r="1099" spans="1:2" ht="16.149999999999999" customHeight="1">
      <c r="A1099" s="266">
        <v>34659</v>
      </c>
      <c r="B1099" s="267">
        <v>828.46</v>
      </c>
    </row>
    <row r="1100" spans="1:2" ht="16.149999999999999" customHeight="1">
      <c r="A1100" s="266">
        <v>34660</v>
      </c>
      <c r="B1100" s="269">
        <v>829.08</v>
      </c>
    </row>
    <row r="1101" spans="1:2" ht="16.149999999999999" customHeight="1">
      <c r="A1101" s="266">
        <v>34661</v>
      </c>
      <c r="B1101" s="267">
        <v>830.74</v>
      </c>
    </row>
    <row r="1102" spans="1:2" ht="16.149999999999999" customHeight="1">
      <c r="A1102" s="266">
        <v>34662</v>
      </c>
      <c r="B1102" s="269">
        <v>828.67</v>
      </c>
    </row>
    <row r="1103" spans="1:2" ht="16.149999999999999" customHeight="1">
      <c r="A1103" s="266">
        <v>34663</v>
      </c>
      <c r="B1103" s="267">
        <v>828.76</v>
      </c>
    </row>
    <row r="1104" spans="1:2" ht="16.149999999999999" customHeight="1">
      <c r="A1104" s="266">
        <v>34664</v>
      </c>
      <c r="B1104" s="269">
        <v>828.42</v>
      </c>
    </row>
    <row r="1105" spans="1:2" ht="16.149999999999999" customHeight="1">
      <c r="A1105" s="266">
        <v>34665</v>
      </c>
      <c r="B1105" s="267">
        <v>828.42</v>
      </c>
    </row>
    <row r="1106" spans="1:2" ht="16.149999999999999" customHeight="1">
      <c r="A1106" s="266">
        <v>34666</v>
      </c>
      <c r="B1106" s="269">
        <v>828.42</v>
      </c>
    </row>
    <row r="1107" spans="1:2" ht="16.149999999999999" customHeight="1">
      <c r="A1107" s="266">
        <v>34667</v>
      </c>
      <c r="B1107" s="267">
        <v>828.66</v>
      </c>
    </row>
    <row r="1108" spans="1:2" ht="16.149999999999999" customHeight="1">
      <c r="A1108" s="266">
        <v>34668</v>
      </c>
      <c r="B1108" s="269">
        <v>829.03</v>
      </c>
    </row>
    <row r="1109" spans="1:2" ht="16.149999999999999" customHeight="1">
      <c r="A1109" s="266">
        <v>34669</v>
      </c>
      <c r="B1109" s="267">
        <v>829.29</v>
      </c>
    </row>
    <row r="1110" spans="1:2" ht="16.149999999999999" customHeight="1">
      <c r="A1110" s="266">
        <v>34670</v>
      </c>
      <c r="B1110" s="269">
        <v>829.56</v>
      </c>
    </row>
    <row r="1111" spans="1:2" ht="16.149999999999999" customHeight="1">
      <c r="A1111" s="266">
        <v>34671</v>
      </c>
      <c r="B1111" s="267">
        <v>830</v>
      </c>
    </row>
    <row r="1112" spans="1:2" ht="16.149999999999999" customHeight="1">
      <c r="A1112" s="266">
        <v>34672</v>
      </c>
      <c r="B1112" s="269">
        <v>830</v>
      </c>
    </row>
    <row r="1113" spans="1:2" ht="16.149999999999999" customHeight="1">
      <c r="A1113" s="266">
        <v>34673</v>
      </c>
      <c r="B1113" s="267">
        <v>830</v>
      </c>
    </row>
    <row r="1114" spans="1:2" ht="16.149999999999999" customHeight="1">
      <c r="A1114" s="266">
        <v>34674</v>
      </c>
      <c r="B1114" s="269">
        <v>830.37</v>
      </c>
    </row>
    <row r="1115" spans="1:2" ht="16.149999999999999" customHeight="1">
      <c r="A1115" s="266">
        <v>34675</v>
      </c>
      <c r="B1115" s="267">
        <v>830.85</v>
      </c>
    </row>
    <row r="1116" spans="1:2" ht="16.149999999999999" customHeight="1">
      <c r="A1116" s="266">
        <v>34676</v>
      </c>
      <c r="B1116" s="269">
        <v>831.1</v>
      </c>
    </row>
    <row r="1117" spans="1:2" ht="16.149999999999999" customHeight="1">
      <c r="A1117" s="266">
        <v>34677</v>
      </c>
      <c r="B1117" s="267">
        <v>831.1</v>
      </c>
    </row>
    <row r="1118" spans="1:2" ht="16.149999999999999" customHeight="1">
      <c r="A1118" s="266">
        <v>34678</v>
      </c>
      <c r="B1118" s="269">
        <v>831.49</v>
      </c>
    </row>
    <row r="1119" spans="1:2" ht="16.149999999999999" customHeight="1">
      <c r="A1119" s="266">
        <v>34679</v>
      </c>
      <c r="B1119" s="267">
        <v>831.49</v>
      </c>
    </row>
    <row r="1120" spans="1:2" ht="16.149999999999999" customHeight="1">
      <c r="A1120" s="266">
        <v>34680</v>
      </c>
      <c r="B1120" s="269">
        <v>831.49</v>
      </c>
    </row>
    <row r="1121" spans="1:2" ht="16.149999999999999" customHeight="1">
      <c r="A1121" s="266">
        <v>34681</v>
      </c>
      <c r="B1121" s="267">
        <v>831.91</v>
      </c>
    </row>
    <row r="1122" spans="1:2" ht="16.149999999999999" customHeight="1">
      <c r="A1122" s="266">
        <v>34682</v>
      </c>
      <c r="B1122" s="269">
        <v>824.68</v>
      </c>
    </row>
    <row r="1123" spans="1:2" ht="16.149999999999999" customHeight="1">
      <c r="A1123" s="266">
        <v>34683</v>
      </c>
      <c r="B1123" s="267">
        <v>825</v>
      </c>
    </row>
    <row r="1124" spans="1:2" ht="16.149999999999999" customHeight="1">
      <c r="A1124" s="266">
        <v>34684</v>
      </c>
      <c r="B1124" s="269">
        <v>827.6</v>
      </c>
    </row>
    <row r="1125" spans="1:2" ht="16.149999999999999" customHeight="1">
      <c r="A1125" s="266">
        <v>34685</v>
      </c>
      <c r="B1125" s="267">
        <v>829.72</v>
      </c>
    </row>
    <row r="1126" spans="1:2" ht="16.149999999999999" customHeight="1">
      <c r="A1126" s="266">
        <v>34686</v>
      </c>
      <c r="B1126" s="269">
        <v>829.72</v>
      </c>
    </row>
    <row r="1127" spans="1:2" ht="16.149999999999999" customHeight="1">
      <c r="A1127" s="266">
        <v>34687</v>
      </c>
      <c r="B1127" s="267">
        <v>829.72</v>
      </c>
    </row>
    <row r="1128" spans="1:2" ht="16.149999999999999" customHeight="1">
      <c r="A1128" s="266">
        <v>34688</v>
      </c>
      <c r="B1128" s="269">
        <v>831.06</v>
      </c>
    </row>
    <row r="1129" spans="1:2" ht="16.149999999999999" customHeight="1">
      <c r="A1129" s="266">
        <v>34689</v>
      </c>
      <c r="B1129" s="267">
        <v>830.16</v>
      </c>
    </row>
    <row r="1130" spans="1:2" ht="16.149999999999999" customHeight="1">
      <c r="A1130" s="266">
        <v>34690</v>
      </c>
      <c r="B1130" s="269">
        <v>827.95</v>
      </c>
    </row>
    <row r="1131" spans="1:2" ht="16.149999999999999" customHeight="1">
      <c r="A1131" s="266">
        <v>34691</v>
      </c>
      <c r="B1131" s="267">
        <v>827.7</v>
      </c>
    </row>
    <row r="1132" spans="1:2" ht="16.149999999999999" customHeight="1">
      <c r="A1132" s="266">
        <v>34692</v>
      </c>
      <c r="B1132" s="269">
        <v>826.47</v>
      </c>
    </row>
    <row r="1133" spans="1:2" ht="16.149999999999999" customHeight="1">
      <c r="A1133" s="266">
        <v>34693</v>
      </c>
      <c r="B1133" s="267">
        <v>826.47</v>
      </c>
    </row>
    <row r="1134" spans="1:2" ht="16.149999999999999" customHeight="1">
      <c r="A1134" s="266">
        <v>34694</v>
      </c>
      <c r="B1134" s="269">
        <v>826.47</v>
      </c>
    </row>
    <row r="1135" spans="1:2" ht="16.149999999999999" customHeight="1">
      <c r="A1135" s="266">
        <v>34695</v>
      </c>
      <c r="B1135" s="267">
        <v>827.33</v>
      </c>
    </row>
    <row r="1136" spans="1:2" ht="16.149999999999999" customHeight="1">
      <c r="A1136" s="266">
        <v>34696</v>
      </c>
      <c r="B1136" s="269">
        <v>829.95</v>
      </c>
    </row>
    <row r="1137" spans="1:2" ht="16.149999999999999" customHeight="1">
      <c r="A1137" s="266">
        <v>34697</v>
      </c>
      <c r="B1137" s="267">
        <v>831.6</v>
      </c>
    </row>
    <row r="1138" spans="1:2" ht="16.149999999999999" customHeight="1">
      <c r="A1138" s="266">
        <v>34698</v>
      </c>
      <c r="B1138" s="269">
        <v>831.27</v>
      </c>
    </row>
    <row r="1139" spans="1:2" ht="16.149999999999999" customHeight="1">
      <c r="A1139" s="266">
        <v>34699</v>
      </c>
      <c r="B1139" s="267">
        <v>831.27</v>
      </c>
    </row>
    <row r="1140" spans="1:2" ht="16.149999999999999" customHeight="1">
      <c r="A1140" s="266">
        <v>34700</v>
      </c>
      <c r="B1140" s="269">
        <v>831.27</v>
      </c>
    </row>
    <row r="1141" spans="1:2" ht="16.149999999999999" customHeight="1">
      <c r="A1141" s="266">
        <v>34701</v>
      </c>
      <c r="B1141" s="267">
        <v>831.27</v>
      </c>
    </row>
    <row r="1142" spans="1:2" ht="16.149999999999999" customHeight="1">
      <c r="A1142" s="266">
        <v>34702</v>
      </c>
      <c r="B1142" s="269">
        <v>833.18</v>
      </c>
    </row>
    <row r="1143" spans="1:2" ht="16.149999999999999" customHeight="1">
      <c r="A1143" s="266">
        <v>34703</v>
      </c>
      <c r="B1143" s="267">
        <v>835.38</v>
      </c>
    </row>
    <row r="1144" spans="1:2" ht="16.149999999999999" customHeight="1">
      <c r="A1144" s="266">
        <v>34704</v>
      </c>
      <c r="B1144" s="269">
        <v>838.33</v>
      </c>
    </row>
    <row r="1145" spans="1:2" ht="16.149999999999999" customHeight="1">
      <c r="A1145" s="266">
        <v>34705</v>
      </c>
      <c r="B1145" s="267">
        <v>838.87</v>
      </c>
    </row>
    <row r="1146" spans="1:2" ht="16.149999999999999" customHeight="1">
      <c r="A1146" s="266">
        <v>34706</v>
      </c>
      <c r="B1146" s="269">
        <v>837.07</v>
      </c>
    </row>
    <row r="1147" spans="1:2" ht="16.149999999999999" customHeight="1">
      <c r="A1147" s="266">
        <v>34707</v>
      </c>
      <c r="B1147" s="267">
        <v>837.07</v>
      </c>
    </row>
    <row r="1148" spans="1:2" ht="16.149999999999999" customHeight="1">
      <c r="A1148" s="266">
        <v>34708</v>
      </c>
      <c r="B1148" s="269">
        <v>837.07</v>
      </c>
    </row>
    <row r="1149" spans="1:2" ht="16.149999999999999" customHeight="1">
      <c r="A1149" s="266">
        <v>34709</v>
      </c>
      <c r="B1149" s="267">
        <v>837.07</v>
      </c>
    </row>
    <row r="1150" spans="1:2" ht="16.149999999999999" customHeight="1">
      <c r="A1150" s="266">
        <v>34710</v>
      </c>
      <c r="B1150" s="269">
        <v>840.36</v>
      </c>
    </row>
    <row r="1151" spans="1:2" ht="16.149999999999999" customHeight="1">
      <c r="A1151" s="266">
        <v>34711</v>
      </c>
      <c r="B1151" s="267">
        <v>843.69</v>
      </c>
    </row>
    <row r="1152" spans="1:2" ht="16.149999999999999" customHeight="1">
      <c r="A1152" s="266">
        <v>34712</v>
      </c>
      <c r="B1152" s="269">
        <v>841.52</v>
      </c>
    </row>
    <row r="1153" spans="1:2" ht="16.149999999999999" customHeight="1">
      <c r="A1153" s="266">
        <v>34713</v>
      </c>
      <c r="B1153" s="267">
        <v>843.7</v>
      </c>
    </row>
    <row r="1154" spans="1:2" ht="16.149999999999999" customHeight="1">
      <c r="A1154" s="266">
        <v>34714</v>
      </c>
      <c r="B1154" s="269">
        <v>843.7</v>
      </c>
    </row>
    <row r="1155" spans="1:2" ht="16.149999999999999" customHeight="1">
      <c r="A1155" s="266">
        <v>34715</v>
      </c>
      <c r="B1155" s="267">
        <v>843.7</v>
      </c>
    </row>
    <row r="1156" spans="1:2" ht="16.149999999999999" customHeight="1">
      <c r="A1156" s="266">
        <v>34716</v>
      </c>
      <c r="B1156" s="269">
        <v>846.61</v>
      </c>
    </row>
    <row r="1157" spans="1:2" ht="16.149999999999999" customHeight="1">
      <c r="A1157" s="266">
        <v>34717</v>
      </c>
      <c r="B1157" s="267">
        <v>847.61</v>
      </c>
    </row>
    <row r="1158" spans="1:2" ht="16.149999999999999" customHeight="1">
      <c r="A1158" s="266">
        <v>34718</v>
      </c>
      <c r="B1158" s="269">
        <v>850.26</v>
      </c>
    </row>
    <row r="1159" spans="1:2" ht="16.149999999999999" customHeight="1">
      <c r="A1159" s="266">
        <v>34719</v>
      </c>
      <c r="B1159" s="267">
        <v>852.68</v>
      </c>
    </row>
    <row r="1160" spans="1:2" ht="16.149999999999999" customHeight="1">
      <c r="A1160" s="266">
        <v>34720</v>
      </c>
      <c r="B1160" s="269">
        <v>855.54</v>
      </c>
    </row>
    <row r="1161" spans="1:2" ht="16.149999999999999" customHeight="1">
      <c r="A1161" s="266">
        <v>34721</v>
      </c>
      <c r="B1161" s="267">
        <v>855.54</v>
      </c>
    </row>
    <row r="1162" spans="1:2" ht="16.149999999999999" customHeight="1">
      <c r="A1162" s="266">
        <v>34722</v>
      </c>
      <c r="B1162" s="269">
        <v>855.54</v>
      </c>
    </row>
    <row r="1163" spans="1:2" ht="16.149999999999999" customHeight="1">
      <c r="A1163" s="266">
        <v>34723</v>
      </c>
      <c r="B1163" s="267">
        <v>855.49</v>
      </c>
    </row>
    <row r="1164" spans="1:2" ht="16.149999999999999" customHeight="1">
      <c r="A1164" s="266">
        <v>34724</v>
      </c>
      <c r="B1164" s="269">
        <v>856.65</v>
      </c>
    </row>
    <row r="1165" spans="1:2" ht="16.149999999999999" customHeight="1">
      <c r="A1165" s="266">
        <v>34725</v>
      </c>
      <c r="B1165" s="267">
        <v>857.56</v>
      </c>
    </row>
    <row r="1166" spans="1:2" ht="16.149999999999999" customHeight="1">
      <c r="A1166" s="266">
        <v>34726</v>
      </c>
      <c r="B1166" s="269">
        <v>859.3</v>
      </c>
    </row>
    <row r="1167" spans="1:2" ht="16.149999999999999" customHeight="1">
      <c r="A1167" s="266">
        <v>34727</v>
      </c>
      <c r="B1167" s="267">
        <v>857.83</v>
      </c>
    </row>
    <row r="1168" spans="1:2" ht="16.149999999999999" customHeight="1">
      <c r="A1168" s="266">
        <v>34728</v>
      </c>
      <c r="B1168" s="269">
        <v>857.83</v>
      </c>
    </row>
    <row r="1169" spans="1:2" ht="16.149999999999999" customHeight="1">
      <c r="A1169" s="266">
        <v>34729</v>
      </c>
      <c r="B1169" s="267">
        <v>857.83</v>
      </c>
    </row>
    <row r="1170" spans="1:2" ht="16.149999999999999" customHeight="1">
      <c r="A1170" s="266">
        <v>34730</v>
      </c>
      <c r="B1170" s="269">
        <v>856.41</v>
      </c>
    </row>
    <row r="1171" spans="1:2" ht="16.149999999999999" customHeight="1">
      <c r="A1171" s="266">
        <v>34731</v>
      </c>
      <c r="B1171" s="267">
        <v>857.16</v>
      </c>
    </row>
    <row r="1172" spans="1:2" ht="16.149999999999999" customHeight="1">
      <c r="A1172" s="266">
        <v>34732</v>
      </c>
      <c r="B1172" s="269">
        <v>855.76</v>
      </c>
    </row>
    <row r="1173" spans="1:2" ht="16.149999999999999" customHeight="1">
      <c r="A1173" s="266">
        <v>34733</v>
      </c>
      <c r="B1173" s="267">
        <v>852.22</v>
      </c>
    </row>
    <row r="1174" spans="1:2" ht="16.149999999999999" customHeight="1">
      <c r="A1174" s="266">
        <v>34734</v>
      </c>
      <c r="B1174" s="269">
        <v>848.82</v>
      </c>
    </row>
    <row r="1175" spans="1:2" ht="16.149999999999999" customHeight="1">
      <c r="A1175" s="266">
        <v>34735</v>
      </c>
      <c r="B1175" s="267">
        <v>848.82</v>
      </c>
    </row>
    <row r="1176" spans="1:2" ht="16.149999999999999" customHeight="1">
      <c r="A1176" s="266">
        <v>34736</v>
      </c>
      <c r="B1176" s="269">
        <v>848.82</v>
      </c>
    </row>
    <row r="1177" spans="1:2" ht="16.149999999999999" customHeight="1">
      <c r="A1177" s="266">
        <v>34737</v>
      </c>
      <c r="B1177" s="267">
        <v>848.27</v>
      </c>
    </row>
    <row r="1178" spans="1:2" ht="16.149999999999999" customHeight="1">
      <c r="A1178" s="266">
        <v>34738</v>
      </c>
      <c r="B1178" s="269">
        <v>848.43</v>
      </c>
    </row>
    <row r="1179" spans="1:2" ht="16.149999999999999" customHeight="1">
      <c r="A1179" s="266">
        <v>34739</v>
      </c>
      <c r="B1179" s="267">
        <v>847.04</v>
      </c>
    </row>
    <row r="1180" spans="1:2" ht="16.149999999999999" customHeight="1">
      <c r="A1180" s="266">
        <v>34740</v>
      </c>
      <c r="B1180" s="269">
        <v>845.73</v>
      </c>
    </row>
    <row r="1181" spans="1:2" ht="16.149999999999999" customHeight="1">
      <c r="A1181" s="266">
        <v>34741</v>
      </c>
      <c r="B1181" s="267">
        <v>845.37</v>
      </c>
    </row>
    <row r="1182" spans="1:2" ht="16.149999999999999" customHeight="1">
      <c r="A1182" s="266">
        <v>34742</v>
      </c>
      <c r="B1182" s="269">
        <v>845.37</v>
      </c>
    </row>
    <row r="1183" spans="1:2" ht="16.149999999999999" customHeight="1">
      <c r="A1183" s="266">
        <v>34743</v>
      </c>
      <c r="B1183" s="267">
        <v>845.37</v>
      </c>
    </row>
    <row r="1184" spans="1:2" ht="16.149999999999999" customHeight="1">
      <c r="A1184" s="266">
        <v>34744</v>
      </c>
      <c r="B1184" s="269">
        <v>846.2</v>
      </c>
    </row>
    <row r="1185" spans="1:2" ht="16.149999999999999" customHeight="1">
      <c r="A1185" s="266">
        <v>34745</v>
      </c>
      <c r="B1185" s="267">
        <v>848.15</v>
      </c>
    </row>
    <row r="1186" spans="1:2" ht="16.149999999999999" customHeight="1">
      <c r="A1186" s="266">
        <v>34746</v>
      </c>
      <c r="B1186" s="269">
        <v>848.52</v>
      </c>
    </row>
    <row r="1187" spans="1:2" ht="16.149999999999999" customHeight="1">
      <c r="A1187" s="266">
        <v>34747</v>
      </c>
      <c r="B1187" s="267">
        <v>848.9</v>
      </c>
    </row>
    <row r="1188" spans="1:2" ht="16.149999999999999" customHeight="1">
      <c r="A1188" s="266">
        <v>34748</v>
      </c>
      <c r="B1188" s="269">
        <v>849.41</v>
      </c>
    </row>
    <row r="1189" spans="1:2" ht="16.149999999999999" customHeight="1">
      <c r="A1189" s="266">
        <v>34749</v>
      </c>
      <c r="B1189" s="267">
        <v>849.41</v>
      </c>
    </row>
    <row r="1190" spans="1:2" ht="16.149999999999999" customHeight="1">
      <c r="A1190" s="266">
        <v>34750</v>
      </c>
      <c r="B1190" s="269">
        <v>849.41</v>
      </c>
    </row>
    <row r="1191" spans="1:2" ht="16.149999999999999" customHeight="1">
      <c r="A1191" s="266">
        <v>34751</v>
      </c>
      <c r="B1191" s="267">
        <v>851.88</v>
      </c>
    </row>
    <row r="1192" spans="1:2" ht="16.149999999999999" customHeight="1">
      <c r="A1192" s="266">
        <v>34752</v>
      </c>
      <c r="B1192" s="269">
        <v>853.63</v>
      </c>
    </row>
    <row r="1193" spans="1:2" ht="16.149999999999999" customHeight="1">
      <c r="A1193" s="266">
        <v>34753</v>
      </c>
      <c r="B1193" s="267">
        <v>855.32</v>
      </c>
    </row>
    <row r="1194" spans="1:2" ht="16.149999999999999" customHeight="1">
      <c r="A1194" s="266">
        <v>34754</v>
      </c>
      <c r="B1194" s="269">
        <v>855.48</v>
      </c>
    </row>
    <row r="1195" spans="1:2" ht="16.149999999999999" customHeight="1">
      <c r="A1195" s="266">
        <v>34755</v>
      </c>
      <c r="B1195" s="267">
        <v>854.71</v>
      </c>
    </row>
    <row r="1196" spans="1:2" ht="16.149999999999999" customHeight="1">
      <c r="A1196" s="266">
        <v>34756</v>
      </c>
      <c r="B1196" s="269">
        <v>854.71</v>
      </c>
    </row>
    <row r="1197" spans="1:2" ht="16.149999999999999" customHeight="1">
      <c r="A1197" s="266">
        <v>34757</v>
      </c>
      <c r="B1197" s="267">
        <v>854.71</v>
      </c>
    </row>
    <row r="1198" spans="1:2" ht="16.149999999999999" customHeight="1">
      <c r="A1198" s="266">
        <v>34758</v>
      </c>
      <c r="B1198" s="269">
        <v>856.99</v>
      </c>
    </row>
    <row r="1199" spans="1:2" ht="16.149999999999999" customHeight="1">
      <c r="A1199" s="266">
        <v>34759</v>
      </c>
      <c r="B1199" s="267">
        <v>857.85</v>
      </c>
    </row>
    <row r="1200" spans="1:2" ht="16.149999999999999" customHeight="1">
      <c r="A1200" s="266">
        <v>34760</v>
      </c>
      <c r="B1200" s="269">
        <v>858.87</v>
      </c>
    </row>
    <row r="1201" spans="1:2" ht="16.149999999999999" customHeight="1">
      <c r="A1201" s="266">
        <v>34761</v>
      </c>
      <c r="B1201" s="267">
        <v>861.33</v>
      </c>
    </row>
    <row r="1202" spans="1:2" ht="16.149999999999999" customHeight="1">
      <c r="A1202" s="266">
        <v>34762</v>
      </c>
      <c r="B1202" s="269">
        <v>859.65</v>
      </c>
    </row>
    <row r="1203" spans="1:2" ht="16.149999999999999" customHeight="1">
      <c r="A1203" s="266">
        <v>34763</v>
      </c>
      <c r="B1203" s="267">
        <v>859.65</v>
      </c>
    </row>
    <row r="1204" spans="1:2" ht="16.149999999999999" customHeight="1">
      <c r="A1204" s="266">
        <v>34764</v>
      </c>
      <c r="B1204" s="269">
        <v>859.65</v>
      </c>
    </row>
    <row r="1205" spans="1:2" ht="16.149999999999999" customHeight="1">
      <c r="A1205" s="266">
        <v>34765</v>
      </c>
      <c r="B1205" s="267">
        <v>858.95</v>
      </c>
    </row>
    <row r="1206" spans="1:2" ht="16.149999999999999" customHeight="1">
      <c r="A1206" s="266">
        <v>34766</v>
      </c>
      <c r="B1206" s="269">
        <v>861.13</v>
      </c>
    </row>
    <row r="1207" spans="1:2" ht="16.149999999999999" customHeight="1">
      <c r="A1207" s="266">
        <v>34767</v>
      </c>
      <c r="B1207" s="267">
        <v>862.41</v>
      </c>
    </row>
    <row r="1208" spans="1:2" ht="16.149999999999999" customHeight="1">
      <c r="A1208" s="266">
        <v>34768</v>
      </c>
      <c r="B1208" s="269">
        <v>863.06</v>
      </c>
    </row>
    <row r="1209" spans="1:2" ht="16.149999999999999" customHeight="1">
      <c r="A1209" s="266">
        <v>34769</v>
      </c>
      <c r="B1209" s="267">
        <v>865.36</v>
      </c>
    </row>
    <row r="1210" spans="1:2" ht="16.149999999999999" customHeight="1">
      <c r="A1210" s="266">
        <v>34770</v>
      </c>
      <c r="B1210" s="269">
        <v>865.36</v>
      </c>
    </row>
    <row r="1211" spans="1:2" ht="16.149999999999999" customHeight="1">
      <c r="A1211" s="266">
        <v>34771</v>
      </c>
      <c r="B1211" s="267">
        <v>865.36</v>
      </c>
    </row>
    <row r="1212" spans="1:2" ht="16.149999999999999" customHeight="1">
      <c r="A1212" s="266">
        <v>34772</v>
      </c>
      <c r="B1212" s="269">
        <v>865.92</v>
      </c>
    </row>
    <row r="1213" spans="1:2" ht="16.149999999999999" customHeight="1">
      <c r="A1213" s="266">
        <v>34773</v>
      </c>
      <c r="B1213" s="267">
        <v>866.96</v>
      </c>
    </row>
    <row r="1214" spans="1:2" ht="16.149999999999999" customHeight="1">
      <c r="A1214" s="266">
        <v>34774</v>
      </c>
      <c r="B1214" s="269">
        <v>866.4</v>
      </c>
    </row>
    <row r="1215" spans="1:2" ht="16.149999999999999" customHeight="1">
      <c r="A1215" s="266">
        <v>34775</v>
      </c>
      <c r="B1215" s="267">
        <v>865.63</v>
      </c>
    </row>
    <row r="1216" spans="1:2" ht="16.149999999999999" customHeight="1">
      <c r="A1216" s="266">
        <v>34776</v>
      </c>
      <c r="B1216" s="269">
        <v>863.77</v>
      </c>
    </row>
    <row r="1217" spans="1:2" ht="16.149999999999999" customHeight="1">
      <c r="A1217" s="266">
        <v>34777</v>
      </c>
      <c r="B1217" s="267">
        <v>863.77</v>
      </c>
    </row>
    <row r="1218" spans="1:2" ht="16.149999999999999" customHeight="1">
      <c r="A1218" s="266">
        <v>34778</v>
      </c>
      <c r="B1218" s="269">
        <v>863.77</v>
      </c>
    </row>
    <row r="1219" spans="1:2" ht="16.149999999999999" customHeight="1">
      <c r="A1219" s="266">
        <v>34779</v>
      </c>
      <c r="B1219" s="267">
        <v>863.77</v>
      </c>
    </row>
    <row r="1220" spans="1:2" ht="16.149999999999999" customHeight="1">
      <c r="A1220" s="266">
        <v>34780</v>
      </c>
      <c r="B1220" s="269">
        <v>865.89</v>
      </c>
    </row>
    <row r="1221" spans="1:2" ht="16.149999999999999" customHeight="1">
      <c r="A1221" s="266">
        <v>34781</v>
      </c>
      <c r="B1221" s="267">
        <v>867.81</v>
      </c>
    </row>
    <row r="1222" spans="1:2" ht="16.149999999999999" customHeight="1">
      <c r="A1222" s="266">
        <v>34782</v>
      </c>
      <c r="B1222" s="269">
        <v>868.95</v>
      </c>
    </row>
    <row r="1223" spans="1:2" ht="16.149999999999999" customHeight="1">
      <c r="A1223" s="266">
        <v>34783</v>
      </c>
      <c r="B1223" s="267">
        <v>869.22</v>
      </c>
    </row>
    <row r="1224" spans="1:2" ht="16.149999999999999" customHeight="1">
      <c r="A1224" s="266">
        <v>34784</v>
      </c>
      <c r="B1224" s="269">
        <v>869.22</v>
      </c>
    </row>
    <row r="1225" spans="1:2" ht="16.149999999999999" customHeight="1">
      <c r="A1225" s="266">
        <v>34785</v>
      </c>
      <c r="B1225" s="267">
        <v>869.22</v>
      </c>
    </row>
    <row r="1226" spans="1:2" ht="16.149999999999999" customHeight="1">
      <c r="A1226" s="266">
        <v>34786</v>
      </c>
      <c r="B1226" s="269">
        <v>870.14</v>
      </c>
    </row>
    <row r="1227" spans="1:2" ht="16.149999999999999" customHeight="1">
      <c r="A1227" s="266">
        <v>34787</v>
      </c>
      <c r="B1227" s="267">
        <v>872.57</v>
      </c>
    </row>
    <row r="1228" spans="1:2" ht="16.149999999999999" customHeight="1">
      <c r="A1228" s="266">
        <v>34788</v>
      </c>
      <c r="B1228" s="269">
        <v>876.21</v>
      </c>
    </row>
    <row r="1229" spans="1:2" ht="16.149999999999999" customHeight="1">
      <c r="A1229" s="266">
        <v>34789</v>
      </c>
      <c r="B1229" s="267">
        <v>880.23</v>
      </c>
    </row>
    <row r="1230" spans="1:2" ht="16.149999999999999" customHeight="1">
      <c r="A1230" s="266">
        <v>34790</v>
      </c>
      <c r="B1230" s="269">
        <v>878.18</v>
      </c>
    </row>
    <row r="1231" spans="1:2" ht="16.149999999999999" customHeight="1">
      <c r="A1231" s="266">
        <v>34791</v>
      </c>
      <c r="B1231" s="267">
        <v>878.18</v>
      </c>
    </row>
    <row r="1232" spans="1:2" ht="16.149999999999999" customHeight="1">
      <c r="A1232" s="266">
        <v>34792</v>
      </c>
      <c r="B1232" s="269">
        <v>878.18</v>
      </c>
    </row>
    <row r="1233" spans="1:2" ht="16.149999999999999" customHeight="1">
      <c r="A1233" s="266">
        <v>34793</v>
      </c>
      <c r="B1233" s="267">
        <v>876</v>
      </c>
    </row>
    <row r="1234" spans="1:2" ht="16.149999999999999" customHeight="1">
      <c r="A1234" s="266">
        <v>34794</v>
      </c>
      <c r="B1234" s="269">
        <v>874.3</v>
      </c>
    </row>
    <row r="1235" spans="1:2" ht="16.149999999999999" customHeight="1">
      <c r="A1235" s="266">
        <v>34795</v>
      </c>
      <c r="B1235" s="267">
        <v>871.6</v>
      </c>
    </row>
    <row r="1236" spans="1:2" ht="16.149999999999999" customHeight="1">
      <c r="A1236" s="266">
        <v>34796</v>
      </c>
      <c r="B1236" s="269">
        <v>868.96</v>
      </c>
    </row>
    <row r="1237" spans="1:2" ht="16.149999999999999" customHeight="1">
      <c r="A1237" s="266">
        <v>34797</v>
      </c>
      <c r="B1237" s="267">
        <v>869.15</v>
      </c>
    </row>
    <row r="1238" spans="1:2" ht="16.149999999999999" customHeight="1">
      <c r="A1238" s="266">
        <v>34798</v>
      </c>
      <c r="B1238" s="269">
        <v>869.15</v>
      </c>
    </row>
    <row r="1239" spans="1:2" ht="16.149999999999999" customHeight="1">
      <c r="A1239" s="266">
        <v>34799</v>
      </c>
      <c r="B1239" s="267">
        <v>869.15</v>
      </c>
    </row>
    <row r="1240" spans="1:2" ht="16.149999999999999" customHeight="1">
      <c r="A1240" s="266">
        <v>34800</v>
      </c>
      <c r="B1240" s="269">
        <v>866.78</v>
      </c>
    </row>
    <row r="1241" spans="1:2" ht="16.149999999999999" customHeight="1">
      <c r="A1241" s="266">
        <v>34801</v>
      </c>
      <c r="B1241" s="267">
        <v>868.8</v>
      </c>
    </row>
    <row r="1242" spans="1:2" ht="16.149999999999999" customHeight="1">
      <c r="A1242" s="266">
        <v>34802</v>
      </c>
      <c r="B1242" s="269">
        <v>866.25</v>
      </c>
    </row>
    <row r="1243" spans="1:2" ht="16.149999999999999" customHeight="1">
      <c r="A1243" s="266">
        <v>34803</v>
      </c>
      <c r="B1243" s="267">
        <v>866.25</v>
      </c>
    </row>
    <row r="1244" spans="1:2" ht="16.149999999999999" customHeight="1">
      <c r="A1244" s="266">
        <v>34804</v>
      </c>
      <c r="B1244" s="269">
        <v>866.25</v>
      </c>
    </row>
    <row r="1245" spans="1:2" ht="16.149999999999999" customHeight="1">
      <c r="A1245" s="266">
        <v>34805</v>
      </c>
      <c r="B1245" s="267">
        <v>866.25</v>
      </c>
    </row>
    <row r="1246" spans="1:2" ht="16.149999999999999" customHeight="1">
      <c r="A1246" s="266">
        <v>34806</v>
      </c>
      <c r="B1246" s="269">
        <v>866.25</v>
      </c>
    </row>
    <row r="1247" spans="1:2" ht="16.149999999999999" customHeight="1">
      <c r="A1247" s="266">
        <v>34807</v>
      </c>
      <c r="B1247" s="267">
        <v>871.87</v>
      </c>
    </row>
    <row r="1248" spans="1:2" ht="16.149999999999999" customHeight="1">
      <c r="A1248" s="266">
        <v>34808</v>
      </c>
      <c r="B1248" s="269">
        <v>874.37</v>
      </c>
    </row>
    <row r="1249" spans="1:2" ht="16.149999999999999" customHeight="1">
      <c r="A1249" s="266">
        <v>34809</v>
      </c>
      <c r="B1249" s="267">
        <v>874.35</v>
      </c>
    </row>
    <row r="1250" spans="1:2" ht="16.149999999999999" customHeight="1">
      <c r="A1250" s="266">
        <v>34810</v>
      </c>
      <c r="B1250" s="269">
        <v>877.38</v>
      </c>
    </row>
    <row r="1251" spans="1:2" ht="16.149999999999999" customHeight="1">
      <c r="A1251" s="266">
        <v>34811</v>
      </c>
      <c r="B1251" s="267">
        <v>876.55</v>
      </c>
    </row>
    <row r="1252" spans="1:2" ht="16.149999999999999" customHeight="1">
      <c r="A1252" s="266">
        <v>34812</v>
      </c>
      <c r="B1252" s="269">
        <v>876.55</v>
      </c>
    </row>
    <row r="1253" spans="1:2" ht="16.149999999999999" customHeight="1">
      <c r="A1253" s="266">
        <v>34813</v>
      </c>
      <c r="B1253" s="267">
        <v>876.55</v>
      </c>
    </row>
    <row r="1254" spans="1:2" ht="16.149999999999999" customHeight="1">
      <c r="A1254" s="266">
        <v>34814</v>
      </c>
      <c r="B1254" s="269">
        <v>878.2</v>
      </c>
    </row>
    <row r="1255" spans="1:2" ht="16.149999999999999" customHeight="1">
      <c r="A1255" s="266">
        <v>34815</v>
      </c>
      <c r="B1255" s="267">
        <v>876.32</v>
      </c>
    </row>
    <row r="1256" spans="1:2" ht="16.149999999999999" customHeight="1">
      <c r="A1256" s="266">
        <v>34816</v>
      </c>
      <c r="B1256" s="269">
        <v>875.78</v>
      </c>
    </row>
    <row r="1257" spans="1:2" ht="16.149999999999999" customHeight="1">
      <c r="A1257" s="266">
        <v>34817</v>
      </c>
      <c r="B1257" s="267">
        <v>876.21</v>
      </c>
    </row>
    <row r="1258" spans="1:2" ht="16.149999999999999" customHeight="1">
      <c r="A1258" s="266">
        <v>34818</v>
      </c>
      <c r="B1258" s="269">
        <v>877.9</v>
      </c>
    </row>
    <row r="1259" spans="1:2" ht="16.149999999999999" customHeight="1">
      <c r="A1259" s="266">
        <v>34819</v>
      </c>
      <c r="B1259" s="267">
        <v>877.9</v>
      </c>
    </row>
    <row r="1260" spans="1:2" ht="16.149999999999999" customHeight="1">
      <c r="A1260" s="266">
        <v>34820</v>
      </c>
      <c r="B1260" s="269">
        <v>877.9</v>
      </c>
    </row>
    <row r="1261" spans="1:2" ht="16.149999999999999" customHeight="1">
      <c r="A1261" s="266">
        <v>34821</v>
      </c>
      <c r="B1261" s="267">
        <v>877.9</v>
      </c>
    </row>
    <row r="1262" spans="1:2" ht="16.149999999999999" customHeight="1">
      <c r="A1262" s="266">
        <v>34822</v>
      </c>
      <c r="B1262" s="269">
        <v>880.63</v>
      </c>
    </row>
    <row r="1263" spans="1:2" ht="16.149999999999999" customHeight="1">
      <c r="A1263" s="266">
        <v>34823</v>
      </c>
      <c r="B1263" s="267">
        <v>882.97</v>
      </c>
    </row>
    <row r="1264" spans="1:2" ht="16.149999999999999" customHeight="1">
      <c r="A1264" s="266">
        <v>34824</v>
      </c>
      <c r="B1264" s="269">
        <v>882.24</v>
      </c>
    </row>
    <row r="1265" spans="1:2" ht="16.149999999999999" customHeight="1">
      <c r="A1265" s="266">
        <v>34825</v>
      </c>
      <c r="B1265" s="267">
        <v>881.07</v>
      </c>
    </row>
    <row r="1266" spans="1:2" ht="16.149999999999999" customHeight="1">
      <c r="A1266" s="266">
        <v>34826</v>
      </c>
      <c r="B1266" s="269">
        <v>881.07</v>
      </c>
    </row>
    <row r="1267" spans="1:2" ht="16.149999999999999" customHeight="1">
      <c r="A1267" s="266">
        <v>34827</v>
      </c>
      <c r="B1267" s="267">
        <v>881.07</v>
      </c>
    </row>
    <row r="1268" spans="1:2" ht="16.149999999999999" customHeight="1">
      <c r="A1268" s="266">
        <v>34828</v>
      </c>
      <c r="B1268" s="269">
        <v>881.33</v>
      </c>
    </row>
    <row r="1269" spans="1:2" ht="16.149999999999999" customHeight="1">
      <c r="A1269" s="266">
        <v>34829</v>
      </c>
      <c r="B1269" s="267">
        <v>878.87</v>
      </c>
    </row>
    <row r="1270" spans="1:2" ht="16.149999999999999" customHeight="1">
      <c r="A1270" s="266">
        <v>34830</v>
      </c>
      <c r="B1270" s="269">
        <v>880.25</v>
      </c>
    </row>
    <row r="1271" spans="1:2" ht="16.149999999999999" customHeight="1">
      <c r="A1271" s="266">
        <v>34831</v>
      </c>
      <c r="B1271" s="267">
        <v>881.07</v>
      </c>
    </row>
    <row r="1272" spans="1:2" ht="16.149999999999999" customHeight="1">
      <c r="A1272" s="266">
        <v>34832</v>
      </c>
      <c r="B1272" s="269">
        <v>879.35</v>
      </c>
    </row>
    <row r="1273" spans="1:2" ht="16.149999999999999" customHeight="1">
      <c r="A1273" s="266">
        <v>34833</v>
      </c>
      <c r="B1273" s="267">
        <v>879.35</v>
      </c>
    </row>
    <row r="1274" spans="1:2" ht="16.149999999999999" customHeight="1">
      <c r="A1274" s="266">
        <v>34834</v>
      </c>
      <c r="B1274" s="269">
        <v>879.35</v>
      </c>
    </row>
    <row r="1275" spans="1:2" ht="16.149999999999999" customHeight="1">
      <c r="A1275" s="266">
        <v>34835</v>
      </c>
      <c r="B1275" s="267">
        <v>877.45</v>
      </c>
    </row>
    <row r="1276" spans="1:2" ht="16.149999999999999" customHeight="1">
      <c r="A1276" s="266">
        <v>34836</v>
      </c>
      <c r="B1276" s="269">
        <v>875.17</v>
      </c>
    </row>
    <row r="1277" spans="1:2" ht="16.149999999999999" customHeight="1">
      <c r="A1277" s="266">
        <v>34837</v>
      </c>
      <c r="B1277" s="267">
        <v>874.74</v>
      </c>
    </row>
    <row r="1278" spans="1:2" ht="16.149999999999999" customHeight="1">
      <c r="A1278" s="266">
        <v>34838</v>
      </c>
      <c r="B1278" s="269">
        <v>875.75</v>
      </c>
    </row>
    <row r="1279" spans="1:2" ht="16.149999999999999" customHeight="1">
      <c r="A1279" s="266">
        <v>34839</v>
      </c>
      <c r="B1279" s="267">
        <v>873.52</v>
      </c>
    </row>
    <row r="1280" spans="1:2" ht="16.149999999999999" customHeight="1">
      <c r="A1280" s="266">
        <v>34840</v>
      </c>
      <c r="B1280" s="269">
        <v>873.52</v>
      </c>
    </row>
    <row r="1281" spans="1:2" ht="16.149999999999999" customHeight="1">
      <c r="A1281" s="266">
        <v>34841</v>
      </c>
      <c r="B1281" s="267">
        <v>873.52</v>
      </c>
    </row>
    <row r="1282" spans="1:2" ht="16.149999999999999" customHeight="1">
      <c r="A1282" s="266">
        <v>34842</v>
      </c>
      <c r="B1282" s="269">
        <v>871.11</v>
      </c>
    </row>
    <row r="1283" spans="1:2" ht="16.149999999999999" customHeight="1">
      <c r="A1283" s="266">
        <v>34843</v>
      </c>
      <c r="B1283" s="267">
        <v>869.95</v>
      </c>
    </row>
    <row r="1284" spans="1:2" ht="16.149999999999999" customHeight="1">
      <c r="A1284" s="266">
        <v>34844</v>
      </c>
      <c r="B1284" s="269">
        <v>870.55</v>
      </c>
    </row>
    <row r="1285" spans="1:2" ht="16.149999999999999" customHeight="1">
      <c r="A1285" s="266">
        <v>34845</v>
      </c>
      <c r="B1285" s="267">
        <v>872.96</v>
      </c>
    </row>
    <row r="1286" spans="1:2" ht="16.149999999999999" customHeight="1">
      <c r="A1286" s="266">
        <v>34846</v>
      </c>
      <c r="B1286" s="269">
        <v>872.66</v>
      </c>
    </row>
    <row r="1287" spans="1:2" ht="16.149999999999999" customHeight="1">
      <c r="A1287" s="266">
        <v>34847</v>
      </c>
      <c r="B1287" s="267">
        <v>872.66</v>
      </c>
    </row>
    <row r="1288" spans="1:2" ht="16.149999999999999" customHeight="1">
      <c r="A1288" s="266">
        <v>34848</v>
      </c>
      <c r="B1288" s="269">
        <v>872.66</v>
      </c>
    </row>
    <row r="1289" spans="1:2" ht="16.149999999999999" customHeight="1">
      <c r="A1289" s="266">
        <v>34849</v>
      </c>
      <c r="B1289" s="267">
        <v>872.66</v>
      </c>
    </row>
    <row r="1290" spans="1:2" ht="16.149999999999999" customHeight="1">
      <c r="A1290" s="266">
        <v>34850</v>
      </c>
      <c r="B1290" s="269">
        <v>876.36</v>
      </c>
    </row>
    <row r="1291" spans="1:2" ht="16.149999999999999" customHeight="1">
      <c r="A1291" s="266">
        <v>34851</v>
      </c>
      <c r="B1291" s="267">
        <v>876.62</v>
      </c>
    </row>
    <row r="1292" spans="1:2" ht="16.149999999999999" customHeight="1">
      <c r="A1292" s="266">
        <v>34852</v>
      </c>
      <c r="B1292" s="269">
        <v>877.22</v>
      </c>
    </row>
    <row r="1293" spans="1:2" ht="16.149999999999999" customHeight="1">
      <c r="A1293" s="266">
        <v>34853</v>
      </c>
      <c r="B1293" s="267">
        <v>875.99</v>
      </c>
    </row>
    <row r="1294" spans="1:2" ht="16.149999999999999" customHeight="1">
      <c r="A1294" s="266">
        <v>34854</v>
      </c>
      <c r="B1294" s="269">
        <v>875.99</v>
      </c>
    </row>
    <row r="1295" spans="1:2" ht="16.149999999999999" customHeight="1">
      <c r="A1295" s="266">
        <v>34855</v>
      </c>
      <c r="B1295" s="267">
        <v>875.99</v>
      </c>
    </row>
    <row r="1296" spans="1:2" ht="16.149999999999999" customHeight="1">
      <c r="A1296" s="266">
        <v>34856</v>
      </c>
      <c r="B1296" s="269">
        <v>874.81</v>
      </c>
    </row>
    <row r="1297" spans="1:2" ht="16.149999999999999" customHeight="1">
      <c r="A1297" s="266">
        <v>34857</v>
      </c>
      <c r="B1297" s="267">
        <v>873.06</v>
      </c>
    </row>
    <row r="1298" spans="1:2" ht="16.149999999999999" customHeight="1">
      <c r="A1298" s="266">
        <v>34858</v>
      </c>
      <c r="B1298" s="269">
        <v>871.02</v>
      </c>
    </row>
    <row r="1299" spans="1:2" ht="16.149999999999999" customHeight="1">
      <c r="A1299" s="266">
        <v>34859</v>
      </c>
      <c r="B1299" s="267">
        <v>871.93</v>
      </c>
    </row>
    <row r="1300" spans="1:2" ht="16.149999999999999" customHeight="1">
      <c r="A1300" s="266">
        <v>34860</v>
      </c>
      <c r="B1300" s="269">
        <v>871.94</v>
      </c>
    </row>
    <row r="1301" spans="1:2" ht="16.149999999999999" customHeight="1">
      <c r="A1301" s="266">
        <v>34861</v>
      </c>
      <c r="B1301" s="267">
        <v>871.94</v>
      </c>
    </row>
    <row r="1302" spans="1:2" ht="16.149999999999999" customHeight="1">
      <c r="A1302" s="266">
        <v>34862</v>
      </c>
      <c r="B1302" s="269">
        <v>871.94</v>
      </c>
    </row>
    <row r="1303" spans="1:2" ht="16.149999999999999" customHeight="1">
      <c r="A1303" s="266">
        <v>34863</v>
      </c>
      <c r="B1303" s="267">
        <v>873.74</v>
      </c>
    </row>
    <row r="1304" spans="1:2" ht="16.149999999999999" customHeight="1">
      <c r="A1304" s="266">
        <v>34864</v>
      </c>
      <c r="B1304" s="269">
        <v>875.28</v>
      </c>
    </row>
    <row r="1305" spans="1:2" ht="16.149999999999999" customHeight="1">
      <c r="A1305" s="266">
        <v>34865</v>
      </c>
      <c r="B1305" s="267">
        <v>873.78</v>
      </c>
    </row>
    <row r="1306" spans="1:2" ht="16.149999999999999" customHeight="1">
      <c r="A1306" s="266">
        <v>34866</v>
      </c>
      <c r="B1306" s="269">
        <v>872.54</v>
      </c>
    </row>
    <row r="1307" spans="1:2" ht="16.149999999999999" customHeight="1">
      <c r="A1307" s="266">
        <v>34867</v>
      </c>
      <c r="B1307" s="267">
        <v>873.91</v>
      </c>
    </row>
    <row r="1308" spans="1:2" ht="16.149999999999999" customHeight="1">
      <c r="A1308" s="266">
        <v>34868</v>
      </c>
      <c r="B1308" s="269">
        <v>873.91</v>
      </c>
    </row>
    <row r="1309" spans="1:2" ht="16.149999999999999" customHeight="1">
      <c r="A1309" s="266">
        <v>34869</v>
      </c>
      <c r="B1309" s="267">
        <v>873.91</v>
      </c>
    </row>
    <row r="1310" spans="1:2" ht="16.149999999999999" customHeight="1">
      <c r="A1310" s="266">
        <v>34870</v>
      </c>
      <c r="B1310" s="269">
        <v>873.91</v>
      </c>
    </row>
    <row r="1311" spans="1:2" ht="16.149999999999999" customHeight="1">
      <c r="A1311" s="266">
        <v>34871</v>
      </c>
      <c r="B1311" s="267">
        <v>875.59</v>
      </c>
    </row>
    <row r="1312" spans="1:2" ht="16.149999999999999" customHeight="1">
      <c r="A1312" s="266">
        <v>34872</v>
      </c>
      <c r="B1312" s="269">
        <v>875.32</v>
      </c>
    </row>
    <row r="1313" spans="1:2" ht="16.149999999999999" customHeight="1">
      <c r="A1313" s="266">
        <v>34873</v>
      </c>
      <c r="B1313" s="267">
        <v>874.81</v>
      </c>
    </row>
    <row r="1314" spans="1:2" ht="16.149999999999999" customHeight="1">
      <c r="A1314" s="266">
        <v>34874</v>
      </c>
      <c r="B1314" s="269">
        <v>873.64</v>
      </c>
    </row>
    <row r="1315" spans="1:2" ht="16.149999999999999" customHeight="1">
      <c r="A1315" s="266">
        <v>34875</v>
      </c>
      <c r="B1315" s="267">
        <v>873.64</v>
      </c>
    </row>
    <row r="1316" spans="1:2" ht="16.149999999999999" customHeight="1">
      <c r="A1316" s="266">
        <v>34876</v>
      </c>
      <c r="B1316" s="269">
        <v>873.64</v>
      </c>
    </row>
    <row r="1317" spans="1:2" ht="16.149999999999999" customHeight="1">
      <c r="A1317" s="266">
        <v>34877</v>
      </c>
      <c r="B1317" s="267">
        <v>873.64</v>
      </c>
    </row>
    <row r="1318" spans="1:2" ht="16.149999999999999" customHeight="1">
      <c r="A1318" s="266">
        <v>34878</v>
      </c>
      <c r="B1318" s="269">
        <v>875.95</v>
      </c>
    </row>
    <row r="1319" spans="1:2" ht="16.149999999999999" customHeight="1">
      <c r="A1319" s="266">
        <v>34879</v>
      </c>
      <c r="B1319" s="267">
        <v>878.8</v>
      </c>
    </row>
    <row r="1320" spans="1:2" ht="16.149999999999999" customHeight="1">
      <c r="A1320" s="266">
        <v>34880</v>
      </c>
      <c r="B1320" s="269">
        <v>881.23</v>
      </c>
    </row>
    <row r="1321" spans="1:2" ht="16.149999999999999" customHeight="1">
      <c r="A1321" s="266">
        <v>34881</v>
      </c>
      <c r="B1321" s="267">
        <v>880.49</v>
      </c>
    </row>
    <row r="1322" spans="1:2" ht="16.149999999999999" customHeight="1">
      <c r="A1322" s="266">
        <v>34882</v>
      </c>
      <c r="B1322" s="269">
        <v>880.49</v>
      </c>
    </row>
    <row r="1323" spans="1:2" ht="16.149999999999999" customHeight="1">
      <c r="A1323" s="266">
        <v>34883</v>
      </c>
      <c r="B1323" s="267">
        <v>880.49</v>
      </c>
    </row>
    <row r="1324" spans="1:2" ht="16.149999999999999" customHeight="1">
      <c r="A1324" s="266">
        <v>34884</v>
      </c>
      <c r="B1324" s="269">
        <v>880.49</v>
      </c>
    </row>
    <row r="1325" spans="1:2" ht="16.149999999999999" customHeight="1">
      <c r="A1325" s="266">
        <v>34885</v>
      </c>
      <c r="B1325" s="267">
        <v>883.81</v>
      </c>
    </row>
    <row r="1326" spans="1:2" ht="16.149999999999999" customHeight="1">
      <c r="A1326" s="266">
        <v>34886</v>
      </c>
      <c r="B1326" s="269">
        <v>887.3</v>
      </c>
    </row>
    <row r="1327" spans="1:2" ht="16.149999999999999" customHeight="1">
      <c r="A1327" s="266">
        <v>34887</v>
      </c>
      <c r="B1327" s="267">
        <v>891.28</v>
      </c>
    </row>
    <row r="1328" spans="1:2" ht="16.149999999999999" customHeight="1">
      <c r="A1328" s="266">
        <v>34888</v>
      </c>
      <c r="B1328" s="269">
        <v>891.44</v>
      </c>
    </row>
    <row r="1329" spans="1:2" ht="16.149999999999999" customHeight="1">
      <c r="A1329" s="266">
        <v>34889</v>
      </c>
      <c r="B1329" s="267">
        <v>891.44</v>
      </c>
    </row>
    <row r="1330" spans="1:2" ht="16.149999999999999" customHeight="1">
      <c r="A1330" s="266">
        <v>34890</v>
      </c>
      <c r="B1330" s="269">
        <v>891.44</v>
      </c>
    </row>
    <row r="1331" spans="1:2" ht="16.149999999999999" customHeight="1">
      <c r="A1331" s="266">
        <v>34891</v>
      </c>
      <c r="B1331" s="267">
        <v>897.12</v>
      </c>
    </row>
    <row r="1332" spans="1:2" ht="16.149999999999999" customHeight="1">
      <c r="A1332" s="266">
        <v>34892</v>
      </c>
      <c r="B1332" s="269">
        <v>897.51</v>
      </c>
    </row>
    <row r="1333" spans="1:2" ht="16.149999999999999" customHeight="1">
      <c r="A1333" s="266">
        <v>34893</v>
      </c>
      <c r="B1333" s="267">
        <v>895.84</v>
      </c>
    </row>
    <row r="1334" spans="1:2" ht="16.149999999999999" customHeight="1">
      <c r="A1334" s="266">
        <v>34894</v>
      </c>
      <c r="B1334" s="269">
        <v>892.82</v>
      </c>
    </row>
    <row r="1335" spans="1:2" ht="16.149999999999999" customHeight="1">
      <c r="A1335" s="266">
        <v>34895</v>
      </c>
      <c r="B1335" s="267">
        <v>893.36</v>
      </c>
    </row>
    <row r="1336" spans="1:2" ht="16.149999999999999" customHeight="1">
      <c r="A1336" s="266">
        <v>34896</v>
      </c>
      <c r="B1336" s="269">
        <v>893.36</v>
      </c>
    </row>
    <row r="1337" spans="1:2" ht="16.149999999999999" customHeight="1">
      <c r="A1337" s="266">
        <v>34897</v>
      </c>
      <c r="B1337" s="267">
        <v>893.36</v>
      </c>
    </row>
    <row r="1338" spans="1:2" ht="16.149999999999999" customHeight="1">
      <c r="A1338" s="266">
        <v>34898</v>
      </c>
      <c r="B1338" s="269">
        <v>891.76</v>
      </c>
    </row>
    <row r="1339" spans="1:2" ht="16.149999999999999" customHeight="1">
      <c r="A1339" s="266">
        <v>34899</v>
      </c>
      <c r="B1339" s="267">
        <v>894.03</v>
      </c>
    </row>
    <row r="1340" spans="1:2" ht="16.149999999999999" customHeight="1">
      <c r="A1340" s="266">
        <v>34900</v>
      </c>
      <c r="B1340" s="269">
        <v>894.5</v>
      </c>
    </row>
    <row r="1341" spans="1:2" ht="16.149999999999999" customHeight="1">
      <c r="A1341" s="266">
        <v>34901</v>
      </c>
      <c r="B1341" s="267">
        <v>894.5</v>
      </c>
    </row>
    <row r="1342" spans="1:2" ht="16.149999999999999" customHeight="1">
      <c r="A1342" s="266">
        <v>34902</v>
      </c>
      <c r="B1342" s="269">
        <v>894.98</v>
      </c>
    </row>
    <row r="1343" spans="1:2" ht="16.149999999999999" customHeight="1">
      <c r="A1343" s="266">
        <v>34903</v>
      </c>
      <c r="B1343" s="267">
        <v>894.98</v>
      </c>
    </row>
    <row r="1344" spans="1:2" ht="16.149999999999999" customHeight="1">
      <c r="A1344" s="266">
        <v>34904</v>
      </c>
      <c r="B1344" s="269">
        <v>894.98</v>
      </c>
    </row>
    <row r="1345" spans="1:2" ht="16.149999999999999" customHeight="1">
      <c r="A1345" s="266">
        <v>34905</v>
      </c>
      <c r="B1345" s="267">
        <v>896.68</v>
      </c>
    </row>
    <row r="1346" spans="1:2" ht="16.149999999999999" customHeight="1">
      <c r="A1346" s="266">
        <v>34906</v>
      </c>
      <c r="B1346" s="269">
        <v>897.32</v>
      </c>
    </row>
    <row r="1347" spans="1:2" ht="16.149999999999999" customHeight="1">
      <c r="A1347" s="266">
        <v>34907</v>
      </c>
      <c r="B1347" s="267">
        <v>897.77</v>
      </c>
    </row>
    <row r="1348" spans="1:2" ht="16.149999999999999" customHeight="1">
      <c r="A1348" s="266">
        <v>34908</v>
      </c>
      <c r="B1348" s="269">
        <v>895.56</v>
      </c>
    </row>
    <row r="1349" spans="1:2" ht="16.149999999999999" customHeight="1">
      <c r="A1349" s="266">
        <v>34909</v>
      </c>
      <c r="B1349" s="267">
        <v>897.63</v>
      </c>
    </row>
    <row r="1350" spans="1:2" ht="16.149999999999999" customHeight="1">
      <c r="A1350" s="266">
        <v>34910</v>
      </c>
      <c r="B1350" s="269">
        <v>897.63</v>
      </c>
    </row>
    <row r="1351" spans="1:2" ht="16.149999999999999" customHeight="1">
      <c r="A1351" s="266">
        <v>34911</v>
      </c>
      <c r="B1351" s="267">
        <v>897.63</v>
      </c>
    </row>
    <row r="1352" spans="1:2" ht="16.149999999999999" customHeight="1">
      <c r="A1352" s="266">
        <v>34912</v>
      </c>
      <c r="B1352" s="269">
        <v>898.35</v>
      </c>
    </row>
    <row r="1353" spans="1:2" ht="16.149999999999999" customHeight="1">
      <c r="A1353" s="266">
        <v>34913</v>
      </c>
      <c r="B1353" s="267">
        <v>900.78</v>
      </c>
    </row>
    <row r="1354" spans="1:2" ht="16.149999999999999" customHeight="1">
      <c r="A1354" s="266">
        <v>34914</v>
      </c>
      <c r="B1354" s="269">
        <v>905.53</v>
      </c>
    </row>
    <row r="1355" spans="1:2" ht="16.149999999999999" customHeight="1">
      <c r="A1355" s="266">
        <v>34915</v>
      </c>
      <c r="B1355" s="267">
        <v>917.53</v>
      </c>
    </row>
    <row r="1356" spans="1:2" ht="16.149999999999999" customHeight="1">
      <c r="A1356" s="266">
        <v>34916</v>
      </c>
      <c r="B1356" s="269">
        <v>916.14</v>
      </c>
    </row>
    <row r="1357" spans="1:2" ht="16.149999999999999" customHeight="1">
      <c r="A1357" s="266">
        <v>34917</v>
      </c>
      <c r="B1357" s="267">
        <v>916.14</v>
      </c>
    </row>
    <row r="1358" spans="1:2" ht="16.149999999999999" customHeight="1">
      <c r="A1358" s="266">
        <v>34918</v>
      </c>
      <c r="B1358" s="269">
        <v>916.14</v>
      </c>
    </row>
    <row r="1359" spans="1:2" ht="16.149999999999999" customHeight="1">
      <c r="A1359" s="266">
        <v>34919</v>
      </c>
      <c r="B1359" s="267">
        <v>916.14</v>
      </c>
    </row>
    <row r="1360" spans="1:2" ht="16.149999999999999" customHeight="1">
      <c r="A1360" s="266">
        <v>34920</v>
      </c>
      <c r="B1360" s="269">
        <v>920.1</v>
      </c>
    </row>
    <row r="1361" spans="1:2" ht="16.149999999999999" customHeight="1">
      <c r="A1361" s="266">
        <v>34921</v>
      </c>
      <c r="B1361" s="267">
        <v>919.32</v>
      </c>
    </row>
    <row r="1362" spans="1:2" ht="16.149999999999999" customHeight="1">
      <c r="A1362" s="266">
        <v>34922</v>
      </c>
      <c r="B1362" s="269">
        <v>917.13</v>
      </c>
    </row>
    <row r="1363" spans="1:2" ht="16.149999999999999" customHeight="1">
      <c r="A1363" s="266">
        <v>34923</v>
      </c>
      <c r="B1363" s="267">
        <v>919.13</v>
      </c>
    </row>
    <row r="1364" spans="1:2" ht="16.149999999999999" customHeight="1">
      <c r="A1364" s="266">
        <v>34924</v>
      </c>
      <c r="B1364" s="269">
        <v>919.13</v>
      </c>
    </row>
    <row r="1365" spans="1:2" ht="16.149999999999999" customHeight="1">
      <c r="A1365" s="266">
        <v>34925</v>
      </c>
      <c r="B1365" s="267">
        <v>919.13</v>
      </c>
    </row>
    <row r="1366" spans="1:2" ht="16.149999999999999" customHeight="1">
      <c r="A1366" s="266">
        <v>34926</v>
      </c>
      <c r="B1366" s="269">
        <v>922.21</v>
      </c>
    </row>
    <row r="1367" spans="1:2" ht="16.149999999999999" customHeight="1">
      <c r="A1367" s="266">
        <v>34927</v>
      </c>
      <c r="B1367" s="267">
        <v>928.25</v>
      </c>
    </row>
    <row r="1368" spans="1:2" ht="16.149999999999999" customHeight="1">
      <c r="A1368" s="266">
        <v>34928</v>
      </c>
      <c r="B1368" s="269">
        <v>944.55</v>
      </c>
    </row>
    <row r="1369" spans="1:2" ht="16.149999999999999" customHeight="1">
      <c r="A1369" s="266">
        <v>34929</v>
      </c>
      <c r="B1369" s="267">
        <v>947.22</v>
      </c>
    </row>
    <row r="1370" spans="1:2" ht="16.149999999999999" customHeight="1">
      <c r="A1370" s="266">
        <v>34930</v>
      </c>
      <c r="B1370" s="269">
        <v>946.83</v>
      </c>
    </row>
    <row r="1371" spans="1:2" ht="16.149999999999999" customHeight="1">
      <c r="A1371" s="266">
        <v>34931</v>
      </c>
      <c r="B1371" s="267">
        <v>946.83</v>
      </c>
    </row>
    <row r="1372" spans="1:2" ht="16.149999999999999" customHeight="1">
      <c r="A1372" s="266">
        <v>34932</v>
      </c>
      <c r="B1372" s="269">
        <v>946.83</v>
      </c>
    </row>
    <row r="1373" spans="1:2" ht="16.149999999999999" customHeight="1">
      <c r="A1373" s="266">
        <v>34933</v>
      </c>
      <c r="B1373" s="267">
        <v>946.83</v>
      </c>
    </row>
    <row r="1374" spans="1:2" ht="16.149999999999999" customHeight="1">
      <c r="A1374" s="266">
        <v>34934</v>
      </c>
      <c r="B1374" s="269">
        <v>949.51</v>
      </c>
    </row>
    <row r="1375" spans="1:2" ht="16.149999999999999" customHeight="1">
      <c r="A1375" s="266">
        <v>34935</v>
      </c>
      <c r="B1375" s="267">
        <v>955.12</v>
      </c>
    </row>
    <row r="1376" spans="1:2" ht="16.149999999999999" customHeight="1">
      <c r="A1376" s="266">
        <v>34936</v>
      </c>
      <c r="B1376" s="269">
        <v>962.6</v>
      </c>
    </row>
    <row r="1377" spans="1:2" ht="16.149999999999999" customHeight="1">
      <c r="A1377" s="266">
        <v>34937</v>
      </c>
      <c r="B1377" s="267">
        <v>970.65</v>
      </c>
    </row>
    <row r="1378" spans="1:2" ht="16.149999999999999" customHeight="1">
      <c r="A1378" s="266">
        <v>34938</v>
      </c>
      <c r="B1378" s="269">
        <v>970.65</v>
      </c>
    </row>
    <row r="1379" spans="1:2" ht="16.149999999999999" customHeight="1">
      <c r="A1379" s="266">
        <v>34939</v>
      </c>
      <c r="B1379" s="267">
        <v>970.65</v>
      </c>
    </row>
    <row r="1380" spans="1:2" ht="16.149999999999999" customHeight="1">
      <c r="A1380" s="266">
        <v>34940</v>
      </c>
      <c r="B1380" s="269">
        <v>972.03</v>
      </c>
    </row>
    <row r="1381" spans="1:2" ht="16.149999999999999" customHeight="1">
      <c r="A1381" s="266">
        <v>34941</v>
      </c>
      <c r="B1381" s="267">
        <v>963.93</v>
      </c>
    </row>
    <row r="1382" spans="1:2" ht="16.149999999999999" customHeight="1">
      <c r="A1382" s="266">
        <v>34942</v>
      </c>
      <c r="B1382" s="269">
        <v>960.19</v>
      </c>
    </row>
    <row r="1383" spans="1:2" ht="16.149999999999999" customHeight="1">
      <c r="A1383" s="266">
        <v>34943</v>
      </c>
      <c r="B1383" s="267">
        <v>949.35</v>
      </c>
    </row>
    <row r="1384" spans="1:2" ht="16.149999999999999" customHeight="1">
      <c r="A1384" s="266">
        <v>34944</v>
      </c>
      <c r="B1384" s="269">
        <v>948.23</v>
      </c>
    </row>
    <row r="1385" spans="1:2" ht="16.149999999999999" customHeight="1">
      <c r="A1385" s="266">
        <v>34945</v>
      </c>
      <c r="B1385" s="267">
        <v>948.23</v>
      </c>
    </row>
    <row r="1386" spans="1:2" ht="16.149999999999999" customHeight="1">
      <c r="A1386" s="266">
        <v>34946</v>
      </c>
      <c r="B1386" s="269">
        <v>948.23</v>
      </c>
    </row>
    <row r="1387" spans="1:2" ht="16.149999999999999" customHeight="1">
      <c r="A1387" s="266">
        <v>34947</v>
      </c>
      <c r="B1387" s="267">
        <v>957.54</v>
      </c>
    </row>
    <row r="1388" spans="1:2" ht="16.149999999999999" customHeight="1">
      <c r="A1388" s="266">
        <v>34948</v>
      </c>
      <c r="B1388" s="269">
        <v>958.46</v>
      </c>
    </row>
    <row r="1389" spans="1:2" ht="16.149999999999999" customHeight="1">
      <c r="A1389" s="266">
        <v>34949</v>
      </c>
      <c r="B1389" s="267">
        <v>953.63</v>
      </c>
    </row>
    <row r="1390" spans="1:2" ht="16.149999999999999" customHeight="1">
      <c r="A1390" s="266">
        <v>34950</v>
      </c>
      <c r="B1390" s="269">
        <v>954.64</v>
      </c>
    </row>
    <row r="1391" spans="1:2" ht="16.149999999999999" customHeight="1">
      <c r="A1391" s="266">
        <v>34951</v>
      </c>
      <c r="B1391" s="267">
        <v>958.31</v>
      </c>
    </row>
    <row r="1392" spans="1:2" ht="16.149999999999999" customHeight="1">
      <c r="A1392" s="266">
        <v>34952</v>
      </c>
      <c r="B1392" s="269">
        <v>958.31</v>
      </c>
    </row>
    <row r="1393" spans="1:2" ht="16.149999999999999" customHeight="1">
      <c r="A1393" s="266">
        <v>34953</v>
      </c>
      <c r="B1393" s="267">
        <v>958.31</v>
      </c>
    </row>
    <row r="1394" spans="1:2" ht="16.149999999999999" customHeight="1">
      <c r="A1394" s="266">
        <v>34954</v>
      </c>
      <c r="B1394" s="269">
        <v>958.59</v>
      </c>
    </row>
    <row r="1395" spans="1:2" ht="16.149999999999999" customHeight="1">
      <c r="A1395" s="266">
        <v>34955</v>
      </c>
      <c r="B1395" s="267">
        <v>959.18</v>
      </c>
    </row>
    <row r="1396" spans="1:2" ht="16.149999999999999" customHeight="1">
      <c r="A1396" s="266">
        <v>34956</v>
      </c>
      <c r="B1396" s="269">
        <v>959.15</v>
      </c>
    </row>
    <row r="1397" spans="1:2" ht="16.149999999999999" customHeight="1">
      <c r="A1397" s="266">
        <v>34957</v>
      </c>
      <c r="B1397" s="267">
        <v>960.25</v>
      </c>
    </row>
    <row r="1398" spans="1:2" ht="16.149999999999999" customHeight="1">
      <c r="A1398" s="266">
        <v>34958</v>
      </c>
      <c r="B1398" s="269">
        <v>960.91</v>
      </c>
    </row>
    <row r="1399" spans="1:2" ht="16.149999999999999" customHeight="1">
      <c r="A1399" s="266">
        <v>34959</v>
      </c>
      <c r="B1399" s="267">
        <v>960.91</v>
      </c>
    </row>
    <row r="1400" spans="1:2" ht="16.149999999999999" customHeight="1">
      <c r="A1400" s="266">
        <v>34960</v>
      </c>
      <c r="B1400" s="269">
        <v>960.91</v>
      </c>
    </row>
    <row r="1401" spans="1:2" ht="16.149999999999999" customHeight="1">
      <c r="A1401" s="266">
        <v>34961</v>
      </c>
      <c r="B1401" s="267">
        <v>962.5</v>
      </c>
    </row>
    <row r="1402" spans="1:2" ht="16.149999999999999" customHeight="1">
      <c r="A1402" s="266">
        <v>34962</v>
      </c>
      <c r="B1402" s="269">
        <v>970.08</v>
      </c>
    </row>
    <row r="1403" spans="1:2" ht="16.149999999999999" customHeight="1">
      <c r="A1403" s="266">
        <v>34963</v>
      </c>
      <c r="B1403" s="267">
        <v>974.88</v>
      </c>
    </row>
    <row r="1404" spans="1:2" ht="16.149999999999999" customHeight="1">
      <c r="A1404" s="266">
        <v>34964</v>
      </c>
      <c r="B1404" s="269">
        <v>974.23</v>
      </c>
    </row>
    <row r="1405" spans="1:2" ht="16.149999999999999" customHeight="1">
      <c r="A1405" s="266">
        <v>34965</v>
      </c>
      <c r="B1405" s="267">
        <v>975.9</v>
      </c>
    </row>
    <row r="1406" spans="1:2" ht="16.149999999999999" customHeight="1">
      <c r="A1406" s="266">
        <v>34966</v>
      </c>
      <c r="B1406" s="269">
        <v>975.9</v>
      </c>
    </row>
    <row r="1407" spans="1:2" ht="16.149999999999999" customHeight="1">
      <c r="A1407" s="266">
        <v>34967</v>
      </c>
      <c r="B1407" s="267">
        <v>975.9</v>
      </c>
    </row>
    <row r="1408" spans="1:2" ht="16.149999999999999" customHeight="1">
      <c r="A1408" s="266">
        <v>34968</v>
      </c>
      <c r="B1408" s="269">
        <v>977.35</v>
      </c>
    </row>
    <row r="1409" spans="1:2" ht="16.149999999999999" customHeight="1">
      <c r="A1409" s="266">
        <v>34969</v>
      </c>
      <c r="B1409" s="267">
        <v>980.54</v>
      </c>
    </row>
    <row r="1410" spans="1:2" ht="16.149999999999999" customHeight="1">
      <c r="A1410" s="266">
        <v>34970</v>
      </c>
      <c r="B1410" s="269">
        <v>981.09</v>
      </c>
    </row>
    <row r="1411" spans="1:2" ht="16.149999999999999" customHeight="1">
      <c r="A1411" s="266">
        <v>34971</v>
      </c>
      <c r="B1411" s="267">
        <v>972.8</v>
      </c>
    </row>
    <row r="1412" spans="1:2" ht="16.149999999999999" customHeight="1">
      <c r="A1412" s="266">
        <v>34972</v>
      </c>
      <c r="B1412" s="269">
        <v>966.78</v>
      </c>
    </row>
    <row r="1413" spans="1:2" ht="16.149999999999999" customHeight="1">
      <c r="A1413" s="266">
        <v>34973</v>
      </c>
      <c r="B1413" s="267">
        <v>966.78</v>
      </c>
    </row>
    <row r="1414" spans="1:2" ht="16.149999999999999" customHeight="1">
      <c r="A1414" s="266">
        <v>34974</v>
      </c>
      <c r="B1414" s="269">
        <v>966.78</v>
      </c>
    </row>
    <row r="1415" spans="1:2" ht="16.149999999999999" customHeight="1">
      <c r="A1415" s="266">
        <v>34975</v>
      </c>
      <c r="B1415" s="267">
        <v>971.22</v>
      </c>
    </row>
    <row r="1416" spans="1:2" ht="16.149999999999999" customHeight="1">
      <c r="A1416" s="266">
        <v>34976</v>
      </c>
      <c r="B1416" s="269">
        <v>976.76</v>
      </c>
    </row>
    <row r="1417" spans="1:2" ht="16.149999999999999" customHeight="1">
      <c r="A1417" s="266">
        <v>34977</v>
      </c>
      <c r="B1417" s="267">
        <v>972.75</v>
      </c>
    </row>
    <row r="1418" spans="1:2" ht="16.149999999999999" customHeight="1">
      <c r="A1418" s="266">
        <v>34978</v>
      </c>
      <c r="B1418" s="269">
        <v>972.93</v>
      </c>
    </row>
    <row r="1419" spans="1:2" ht="16.149999999999999" customHeight="1">
      <c r="A1419" s="266">
        <v>34979</v>
      </c>
      <c r="B1419" s="267">
        <v>979.16</v>
      </c>
    </row>
    <row r="1420" spans="1:2" ht="16.149999999999999" customHeight="1">
      <c r="A1420" s="266">
        <v>34980</v>
      </c>
      <c r="B1420" s="269">
        <v>979.16</v>
      </c>
    </row>
    <row r="1421" spans="1:2" ht="16.149999999999999" customHeight="1">
      <c r="A1421" s="266">
        <v>34981</v>
      </c>
      <c r="B1421" s="267">
        <v>979.16</v>
      </c>
    </row>
    <row r="1422" spans="1:2" ht="16.149999999999999" customHeight="1">
      <c r="A1422" s="266">
        <v>34982</v>
      </c>
      <c r="B1422" s="269">
        <v>982.84</v>
      </c>
    </row>
    <row r="1423" spans="1:2" ht="16.149999999999999" customHeight="1">
      <c r="A1423" s="266">
        <v>34983</v>
      </c>
      <c r="B1423" s="267">
        <v>981.45</v>
      </c>
    </row>
    <row r="1424" spans="1:2" ht="16.149999999999999" customHeight="1">
      <c r="A1424" s="266">
        <v>34984</v>
      </c>
      <c r="B1424" s="269">
        <v>981.26</v>
      </c>
    </row>
    <row r="1425" spans="1:2" ht="16.149999999999999" customHeight="1">
      <c r="A1425" s="266">
        <v>34985</v>
      </c>
      <c r="B1425" s="267">
        <v>984.88</v>
      </c>
    </row>
    <row r="1426" spans="1:2" ht="16.149999999999999" customHeight="1">
      <c r="A1426" s="266">
        <v>34986</v>
      </c>
      <c r="B1426" s="269">
        <v>987</v>
      </c>
    </row>
    <row r="1427" spans="1:2" ht="16.149999999999999" customHeight="1">
      <c r="A1427" s="266">
        <v>34987</v>
      </c>
      <c r="B1427" s="267">
        <v>987</v>
      </c>
    </row>
    <row r="1428" spans="1:2" ht="16.149999999999999" customHeight="1">
      <c r="A1428" s="266">
        <v>34988</v>
      </c>
      <c r="B1428" s="269">
        <v>987</v>
      </c>
    </row>
    <row r="1429" spans="1:2" ht="16.149999999999999" customHeight="1">
      <c r="A1429" s="266">
        <v>34989</v>
      </c>
      <c r="B1429" s="267">
        <v>987</v>
      </c>
    </row>
    <row r="1430" spans="1:2" ht="16.149999999999999" customHeight="1">
      <c r="A1430" s="266">
        <v>34990</v>
      </c>
      <c r="B1430" s="269">
        <v>990.52</v>
      </c>
    </row>
    <row r="1431" spans="1:2" ht="16.149999999999999" customHeight="1">
      <c r="A1431" s="266">
        <v>34991</v>
      </c>
      <c r="B1431" s="267">
        <v>991.22</v>
      </c>
    </row>
    <row r="1432" spans="1:2" ht="16.149999999999999" customHeight="1">
      <c r="A1432" s="266">
        <v>34992</v>
      </c>
      <c r="B1432" s="269">
        <v>991.52</v>
      </c>
    </row>
    <row r="1433" spans="1:2" ht="16.149999999999999" customHeight="1">
      <c r="A1433" s="266">
        <v>34993</v>
      </c>
      <c r="B1433" s="267">
        <v>988.96</v>
      </c>
    </row>
    <row r="1434" spans="1:2" ht="16.149999999999999" customHeight="1">
      <c r="A1434" s="266">
        <v>34994</v>
      </c>
      <c r="B1434" s="269">
        <v>988.96</v>
      </c>
    </row>
    <row r="1435" spans="1:2" ht="16.149999999999999" customHeight="1">
      <c r="A1435" s="266">
        <v>34995</v>
      </c>
      <c r="B1435" s="267">
        <v>988.96</v>
      </c>
    </row>
    <row r="1436" spans="1:2" ht="16.149999999999999" customHeight="1">
      <c r="A1436" s="266">
        <v>34996</v>
      </c>
      <c r="B1436" s="269">
        <v>991.98</v>
      </c>
    </row>
    <row r="1437" spans="1:2" ht="16.149999999999999" customHeight="1">
      <c r="A1437" s="266">
        <v>34997</v>
      </c>
      <c r="B1437" s="267">
        <v>993.68</v>
      </c>
    </row>
    <row r="1438" spans="1:2" ht="16.149999999999999" customHeight="1">
      <c r="A1438" s="266">
        <v>34998</v>
      </c>
      <c r="B1438" s="269">
        <v>994.77</v>
      </c>
    </row>
    <row r="1439" spans="1:2" ht="16.149999999999999" customHeight="1">
      <c r="A1439" s="266">
        <v>34999</v>
      </c>
      <c r="B1439" s="267">
        <v>995.01</v>
      </c>
    </row>
    <row r="1440" spans="1:2" ht="16.149999999999999" customHeight="1">
      <c r="A1440" s="266">
        <v>35000</v>
      </c>
      <c r="B1440" s="269">
        <v>994.99</v>
      </c>
    </row>
    <row r="1441" spans="1:2" ht="16.149999999999999" customHeight="1">
      <c r="A1441" s="266">
        <v>35001</v>
      </c>
      <c r="B1441" s="267">
        <v>994.99</v>
      </c>
    </row>
    <row r="1442" spans="1:2" ht="16.149999999999999" customHeight="1">
      <c r="A1442" s="266">
        <v>35002</v>
      </c>
      <c r="B1442" s="269">
        <v>994.99</v>
      </c>
    </row>
    <row r="1443" spans="1:2" ht="16.149999999999999" customHeight="1">
      <c r="A1443" s="266">
        <v>35003</v>
      </c>
      <c r="B1443" s="267">
        <v>994.5</v>
      </c>
    </row>
    <row r="1444" spans="1:2" ht="16.149999999999999" customHeight="1">
      <c r="A1444" s="266">
        <v>35004</v>
      </c>
      <c r="B1444" s="269">
        <v>996.76</v>
      </c>
    </row>
    <row r="1445" spans="1:2" ht="16.149999999999999" customHeight="1">
      <c r="A1445" s="266">
        <v>35005</v>
      </c>
      <c r="B1445" s="267">
        <v>996.96</v>
      </c>
    </row>
    <row r="1446" spans="1:2" ht="16.149999999999999" customHeight="1">
      <c r="A1446" s="266">
        <v>35006</v>
      </c>
      <c r="B1446" s="269">
        <v>998.18</v>
      </c>
    </row>
    <row r="1447" spans="1:2" ht="16.149999999999999" customHeight="1">
      <c r="A1447" s="266">
        <v>35007</v>
      </c>
      <c r="B1447" s="267">
        <v>998.49</v>
      </c>
    </row>
    <row r="1448" spans="1:2" ht="16.149999999999999" customHeight="1">
      <c r="A1448" s="266">
        <v>35008</v>
      </c>
      <c r="B1448" s="269">
        <v>998.49</v>
      </c>
    </row>
    <row r="1449" spans="1:2" ht="16.149999999999999" customHeight="1">
      <c r="A1449" s="266">
        <v>35009</v>
      </c>
      <c r="B1449" s="267">
        <v>998.49</v>
      </c>
    </row>
    <row r="1450" spans="1:2" ht="16.149999999999999" customHeight="1">
      <c r="A1450" s="266">
        <v>35010</v>
      </c>
      <c r="B1450" s="269">
        <v>998.49</v>
      </c>
    </row>
    <row r="1451" spans="1:2" ht="16.149999999999999" customHeight="1">
      <c r="A1451" s="266">
        <v>35011</v>
      </c>
      <c r="B1451" s="267">
        <v>999.51</v>
      </c>
    </row>
    <row r="1452" spans="1:2" ht="16.149999999999999" customHeight="1">
      <c r="A1452" s="266">
        <v>35012</v>
      </c>
      <c r="B1452" s="269">
        <v>999.73</v>
      </c>
    </row>
    <row r="1453" spans="1:2" ht="16.149999999999999" customHeight="1">
      <c r="A1453" s="266">
        <v>35013</v>
      </c>
      <c r="B1453" s="267">
        <v>1000.13</v>
      </c>
    </row>
    <row r="1454" spans="1:2" ht="16.149999999999999" customHeight="1">
      <c r="A1454" s="266">
        <v>35014</v>
      </c>
      <c r="B1454" s="269">
        <v>999.77</v>
      </c>
    </row>
    <row r="1455" spans="1:2" ht="16.149999999999999" customHeight="1">
      <c r="A1455" s="266">
        <v>35015</v>
      </c>
      <c r="B1455" s="267">
        <v>999.77</v>
      </c>
    </row>
    <row r="1456" spans="1:2" ht="16.149999999999999" customHeight="1">
      <c r="A1456" s="266">
        <v>35016</v>
      </c>
      <c r="B1456" s="269">
        <v>999.77</v>
      </c>
    </row>
    <row r="1457" spans="1:2" ht="16.149999999999999" customHeight="1">
      <c r="A1457" s="266">
        <v>35017</v>
      </c>
      <c r="B1457" s="267">
        <v>999.77</v>
      </c>
    </row>
    <row r="1458" spans="1:2" ht="16.149999999999999" customHeight="1">
      <c r="A1458" s="266">
        <v>35018</v>
      </c>
      <c r="B1458" s="269">
        <v>1001.14</v>
      </c>
    </row>
    <row r="1459" spans="1:2" ht="16.149999999999999" customHeight="1">
      <c r="A1459" s="266">
        <v>35019</v>
      </c>
      <c r="B1459" s="267">
        <v>1001.62</v>
      </c>
    </row>
    <row r="1460" spans="1:2" ht="16.149999999999999" customHeight="1">
      <c r="A1460" s="266">
        <v>35020</v>
      </c>
      <c r="B1460" s="269">
        <v>1002.25</v>
      </c>
    </row>
    <row r="1461" spans="1:2" ht="16.149999999999999" customHeight="1">
      <c r="A1461" s="266">
        <v>35021</v>
      </c>
      <c r="B1461" s="267">
        <v>1002.63</v>
      </c>
    </row>
    <row r="1462" spans="1:2" ht="16.149999999999999" customHeight="1">
      <c r="A1462" s="266">
        <v>35022</v>
      </c>
      <c r="B1462" s="269">
        <v>1002.63</v>
      </c>
    </row>
    <row r="1463" spans="1:2" ht="16.149999999999999" customHeight="1">
      <c r="A1463" s="266">
        <v>35023</v>
      </c>
      <c r="B1463" s="267">
        <v>1002.63</v>
      </c>
    </row>
    <row r="1464" spans="1:2" ht="16.149999999999999" customHeight="1">
      <c r="A1464" s="266">
        <v>35024</v>
      </c>
      <c r="B1464" s="269">
        <v>1003.44</v>
      </c>
    </row>
    <row r="1465" spans="1:2" ht="16.149999999999999" customHeight="1">
      <c r="A1465" s="266">
        <v>35025</v>
      </c>
      <c r="B1465" s="267">
        <v>1003.47</v>
      </c>
    </row>
    <row r="1466" spans="1:2" ht="16.149999999999999" customHeight="1">
      <c r="A1466" s="266">
        <v>35026</v>
      </c>
      <c r="B1466" s="269">
        <v>1002.49</v>
      </c>
    </row>
    <row r="1467" spans="1:2" ht="16.149999999999999" customHeight="1">
      <c r="A1467" s="266">
        <v>35027</v>
      </c>
      <c r="B1467" s="267">
        <v>1001.23</v>
      </c>
    </row>
    <row r="1468" spans="1:2" ht="16.149999999999999" customHeight="1">
      <c r="A1468" s="266">
        <v>35028</v>
      </c>
      <c r="B1468" s="269">
        <v>1000.69</v>
      </c>
    </row>
    <row r="1469" spans="1:2" ht="16.149999999999999" customHeight="1">
      <c r="A1469" s="266">
        <v>35029</v>
      </c>
      <c r="B1469" s="267">
        <v>1000.69</v>
      </c>
    </row>
    <row r="1470" spans="1:2" ht="16.149999999999999" customHeight="1">
      <c r="A1470" s="266">
        <v>35030</v>
      </c>
      <c r="B1470" s="269">
        <v>1000.69</v>
      </c>
    </row>
    <row r="1471" spans="1:2" ht="16.149999999999999" customHeight="1">
      <c r="A1471" s="266">
        <v>35031</v>
      </c>
      <c r="B1471" s="267">
        <v>1003.24</v>
      </c>
    </row>
    <row r="1472" spans="1:2" ht="16.149999999999999" customHeight="1">
      <c r="A1472" s="266">
        <v>35032</v>
      </c>
      <c r="B1472" s="269">
        <v>1001.73</v>
      </c>
    </row>
    <row r="1473" spans="1:2" ht="16.149999999999999" customHeight="1">
      <c r="A1473" s="266">
        <v>35033</v>
      </c>
      <c r="B1473" s="267">
        <v>998.16</v>
      </c>
    </row>
    <row r="1474" spans="1:2" ht="16.149999999999999" customHeight="1">
      <c r="A1474" s="266">
        <v>35034</v>
      </c>
      <c r="B1474" s="269">
        <v>998.15</v>
      </c>
    </row>
    <row r="1475" spans="1:2" ht="16.149999999999999" customHeight="1">
      <c r="A1475" s="266">
        <v>35035</v>
      </c>
      <c r="B1475" s="267">
        <v>997.87</v>
      </c>
    </row>
    <row r="1476" spans="1:2" ht="16.149999999999999" customHeight="1">
      <c r="A1476" s="266">
        <v>35036</v>
      </c>
      <c r="B1476" s="269">
        <v>997.87</v>
      </c>
    </row>
    <row r="1477" spans="1:2" ht="16.149999999999999" customHeight="1">
      <c r="A1477" s="266">
        <v>35037</v>
      </c>
      <c r="B1477" s="267">
        <v>997.87</v>
      </c>
    </row>
    <row r="1478" spans="1:2" ht="16.149999999999999" customHeight="1">
      <c r="A1478" s="266">
        <v>35038</v>
      </c>
      <c r="B1478" s="269">
        <v>995.93</v>
      </c>
    </row>
    <row r="1479" spans="1:2" ht="16.149999999999999" customHeight="1">
      <c r="A1479" s="266">
        <v>35039</v>
      </c>
      <c r="B1479" s="267">
        <v>990.16</v>
      </c>
    </row>
    <row r="1480" spans="1:2" ht="16.149999999999999" customHeight="1">
      <c r="A1480" s="266">
        <v>35040</v>
      </c>
      <c r="B1480" s="269">
        <v>983.29</v>
      </c>
    </row>
    <row r="1481" spans="1:2" ht="16.149999999999999" customHeight="1">
      <c r="A1481" s="266">
        <v>35041</v>
      </c>
      <c r="B1481" s="267">
        <v>974.04</v>
      </c>
    </row>
    <row r="1482" spans="1:2" ht="16.149999999999999" customHeight="1">
      <c r="A1482" s="266">
        <v>35042</v>
      </c>
      <c r="B1482" s="269">
        <v>974.04</v>
      </c>
    </row>
    <row r="1483" spans="1:2" ht="16.149999999999999" customHeight="1">
      <c r="A1483" s="266">
        <v>35043</v>
      </c>
      <c r="B1483" s="267">
        <v>974.04</v>
      </c>
    </row>
    <row r="1484" spans="1:2" ht="16.149999999999999" customHeight="1">
      <c r="A1484" s="266">
        <v>35044</v>
      </c>
      <c r="B1484" s="269">
        <v>974.04</v>
      </c>
    </row>
    <row r="1485" spans="1:2" ht="16.149999999999999" customHeight="1">
      <c r="A1485" s="266">
        <v>35045</v>
      </c>
      <c r="B1485" s="267">
        <v>979.87</v>
      </c>
    </row>
    <row r="1486" spans="1:2" ht="16.149999999999999" customHeight="1">
      <c r="A1486" s="266">
        <v>35046</v>
      </c>
      <c r="B1486" s="269">
        <v>986.17</v>
      </c>
    </row>
    <row r="1487" spans="1:2" ht="16.149999999999999" customHeight="1">
      <c r="A1487" s="266">
        <v>35047</v>
      </c>
      <c r="B1487" s="267">
        <v>994.57</v>
      </c>
    </row>
    <row r="1488" spans="1:2" ht="16.149999999999999" customHeight="1">
      <c r="A1488" s="266">
        <v>35048</v>
      </c>
      <c r="B1488" s="269">
        <v>992.88</v>
      </c>
    </row>
    <row r="1489" spans="1:2" ht="16.149999999999999" customHeight="1">
      <c r="A1489" s="266">
        <v>35049</v>
      </c>
      <c r="B1489" s="267">
        <v>988.94</v>
      </c>
    </row>
    <row r="1490" spans="1:2" ht="16.149999999999999" customHeight="1">
      <c r="A1490" s="266">
        <v>35050</v>
      </c>
      <c r="B1490" s="269">
        <v>988.94</v>
      </c>
    </row>
    <row r="1491" spans="1:2" ht="16.149999999999999" customHeight="1">
      <c r="A1491" s="266">
        <v>35051</v>
      </c>
      <c r="B1491" s="267">
        <v>988.94</v>
      </c>
    </row>
    <row r="1492" spans="1:2" ht="16.149999999999999" customHeight="1">
      <c r="A1492" s="266">
        <v>35052</v>
      </c>
      <c r="B1492" s="269">
        <v>986.71</v>
      </c>
    </row>
    <row r="1493" spans="1:2" ht="16.149999999999999" customHeight="1">
      <c r="A1493" s="266">
        <v>35053</v>
      </c>
      <c r="B1493" s="267">
        <v>987.22</v>
      </c>
    </row>
    <row r="1494" spans="1:2" ht="16.149999999999999" customHeight="1">
      <c r="A1494" s="266">
        <v>35054</v>
      </c>
      <c r="B1494" s="269">
        <v>985.39</v>
      </c>
    </row>
    <row r="1495" spans="1:2" ht="16.149999999999999" customHeight="1">
      <c r="A1495" s="266">
        <v>35055</v>
      </c>
      <c r="B1495" s="267">
        <v>984.06</v>
      </c>
    </row>
    <row r="1496" spans="1:2" ht="16.149999999999999" customHeight="1">
      <c r="A1496" s="266">
        <v>35056</v>
      </c>
      <c r="B1496" s="269">
        <v>984.96</v>
      </c>
    </row>
    <row r="1497" spans="1:2" ht="16.149999999999999" customHeight="1">
      <c r="A1497" s="266">
        <v>35057</v>
      </c>
      <c r="B1497" s="267">
        <v>984.96</v>
      </c>
    </row>
    <row r="1498" spans="1:2" ht="16.149999999999999" customHeight="1">
      <c r="A1498" s="266">
        <v>35058</v>
      </c>
      <c r="B1498" s="269">
        <v>984.96</v>
      </c>
    </row>
    <row r="1499" spans="1:2" ht="16.149999999999999" customHeight="1">
      <c r="A1499" s="266">
        <v>35059</v>
      </c>
      <c r="B1499" s="267">
        <v>984.96</v>
      </c>
    </row>
    <row r="1500" spans="1:2" ht="16.149999999999999" customHeight="1">
      <c r="A1500" s="266">
        <v>35060</v>
      </c>
      <c r="B1500" s="269">
        <v>990.1</v>
      </c>
    </row>
    <row r="1501" spans="1:2" ht="16.149999999999999" customHeight="1">
      <c r="A1501" s="266">
        <v>35061</v>
      </c>
      <c r="B1501" s="267">
        <v>986.96</v>
      </c>
    </row>
    <row r="1502" spans="1:2" ht="16.149999999999999" customHeight="1">
      <c r="A1502" s="266">
        <v>35062</v>
      </c>
      <c r="B1502" s="269">
        <v>987.65</v>
      </c>
    </row>
    <row r="1503" spans="1:2" ht="16.149999999999999" customHeight="1">
      <c r="A1503" s="266">
        <v>35063</v>
      </c>
      <c r="B1503" s="267">
        <v>987.65</v>
      </c>
    </row>
    <row r="1504" spans="1:2" ht="16.149999999999999" customHeight="1">
      <c r="A1504" s="266">
        <v>35064</v>
      </c>
      <c r="B1504" s="269">
        <v>987.65</v>
      </c>
    </row>
    <row r="1505" spans="1:2" ht="16.149999999999999" customHeight="1">
      <c r="A1505" s="266">
        <v>35065</v>
      </c>
      <c r="B1505" s="267">
        <v>987.65</v>
      </c>
    </row>
    <row r="1506" spans="1:2" ht="16.149999999999999" customHeight="1">
      <c r="A1506" s="266">
        <v>35066</v>
      </c>
      <c r="B1506" s="269">
        <v>987.65</v>
      </c>
    </row>
    <row r="1507" spans="1:2" ht="16.149999999999999" customHeight="1">
      <c r="A1507" s="266">
        <v>35067</v>
      </c>
      <c r="B1507" s="267">
        <v>994.31</v>
      </c>
    </row>
    <row r="1508" spans="1:2" ht="16.149999999999999" customHeight="1">
      <c r="A1508" s="266">
        <v>35068</v>
      </c>
      <c r="B1508" s="269">
        <v>994.5</v>
      </c>
    </row>
    <row r="1509" spans="1:2" ht="16.149999999999999" customHeight="1">
      <c r="A1509" s="266">
        <v>35069</v>
      </c>
      <c r="B1509" s="267">
        <v>998.68</v>
      </c>
    </row>
    <row r="1510" spans="1:2" ht="16.149999999999999" customHeight="1">
      <c r="A1510" s="266">
        <v>35070</v>
      </c>
      <c r="B1510" s="269">
        <v>997.06</v>
      </c>
    </row>
    <row r="1511" spans="1:2" ht="16.149999999999999" customHeight="1">
      <c r="A1511" s="266">
        <v>35071</v>
      </c>
      <c r="B1511" s="267">
        <v>997.06</v>
      </c>
    </row>
    <row r="1512" spans="1:2" ht="16.149999999999999" customHeight="1">
      <c r="A1512" s="266">
        <v>35072</v>
      </c>
      <c r="B1512" s="269">
        <v>997.06</v>
      </c>
    </row>
    <row r="1513" spans="1:2" ht="16.149999999999999" customHeight="1">
      <c r="A1513" s="266">
        <v>35073</v>
      </c>
      <c r="B1513" s="267">
        <v>997.06</v>
      </c>
    </row>
    <row r="1514" spans="1:2" ht="16.149999999999999" customHeight="1">
      <c r="A1514" s="266">
        <v>35074</v>
      </c>
      <c r="B1514" s="269">
        <v>1003.44</v>
      </c>
    </row>
    <row r="1515" spans="1:2" ht="16.149999999999999" customHeight="1">
      <c r="A1515" s="266">
        <v>35075</v>
      </c>
      <c r="B1515" s="267">
        <v>1003.86</v>
      </c>
    </row>
    <row r="1516" spans="1:2" ht="16.149999999999999" customHeight="1">
      <c r="A1516" s="266">
        <v>35076</v>
      </c>
      <c r="B1516" s="269">
        <v>1002.59</v>
      </c>
    </row>
    <row r="1517" spans="1:2" ht="16.149999999999999" customHeight="1">
      <c r="A1517" s="266">
        <v>35077</v>
      </c>
      <c r="B1517" s="267">
        <v>1005.63</v>
      </c>
    </row>
    <row r="1518" spans="1:2" ht="16.149999999999999" customHeight="1">
      <c r="A1518" s="266">
        <v>35078</v>
      </c>
      <c r="B1518" s="269">
        <v>1005.63</v>
      </c>
    </row>
    <row r="1519" spans="1:2" ht="16.149999999999999" customHeight="1">
      <c r="A1519" s="266">
        <v>35079</v>
      </c>
      <c r="B1519" s="267">
        <v>1005.63</v>
      </c>
    </row>
    <row r="1520" spans="1:2" ht="16.149999999999999" customHeight="1">
      <c r="A1520" s="266">
        <v>35080</v>
      </c>
      <c r="B1520" s="269">
        <v>1011.59</v>
      </c>
    </row>
    <row r="1521" spans="1:2" ht="16.149999999999999" customHeight="1">
      <c r="A1521" s="266">
        <v>35081</v>
      </c>
      <c r="B1521" s="267">
        <v>1011.72</v>
      </c>
    </row>
    <row r="1522" spans="1:2" ht="16.149999999999999" customHeight="1">
      <c r="A1522" s="266">
        <v>35082</v>
      </c>
      <c r="B1522" s="269">
        <v>1010.34</v>
      </c>
    </row>
    <row r="1523" spans="1:2" ht="16.149999999999999" customHeight="1">
      <c r="A1523" s="266">
        <v>35083</v>
      </c>
      <c r="B1523" s="267">
        <v>1015.1</v>
      </c>
    </row>
    <row r="1524" spans="1:2" ht="16.149999999999999" customHeight="1">
      <c r="A1524" s="266">
        <v>35084</v>
      </c>
      <c r="B1524" s="269">
        <v>1018.99</v>
      </c>
    </row>
    <row r="1525" spans="1:2" ht="16.149999999999999" customHeight="1">
      <c r="A1525" s="266">
        <v>35085</v>
      </c>
      <c r="B1525" s="267">
        <v>1018.99</v>
      </c>
    </row>
    <row r="1526" spans="1:2" ht="16.149999999999999" customHeight="1">
      <c r="A1526" s="266">
        <v>35086</v>
      </c>
      <c r="B1526" s="269">
        <v>1018.99</v>
      </c>
    </row>
    <row r="1527" spans="1:2" ht="16.149999999999999" customHeight="1">
      <c r="A1527" s="266">
        <v>35087</v>
      </c>
      <c r="B1527" s="267">
        <v>1019.17</v>
      </c>
    </row>
    <row r="1528" spans="1:2" ht="16.149999999999999" customHeight="1">
      <c r="A1528" s="266">
        <v>35088</v>
      </c>
      <c r="B1528" s="269">
        <v>1024.8900000000001</v>
      </c>
    </row>
    <row r="1529" spans="1:2" ht="16.149999999999999" customHeight="1">
      <c r="A1529" s="266">
        <v>35089</v>
      </c>
      <c r="B1529" s="267">
        <v>1026.08</v>
      </c>
    </row>
    <row r="1530" spans="1:2" ht="16.149999999999999" customHeight="1">
      <c r="A1530" s="266">
        <v>35090</v>
      </c>
      <c r="B1530" s="269">
        <v>1026.78</v>
      </c>
    </row>
    <row r="1531" spans="1:2" ht="16.149999999999999" customHeight="1">
      <c r="A1531" s="266">
        <v>35091</v>
      </c>
      <c r="B1531" s="267">
        <v>1026.8900000000001</v>
      </c>
    </row>
    <row r="1532" spans="1:2" ht="16.149999999999999" customHeight="1">
      <c r="A1532" s="266">
        <v>35092</v>
      </c>
      <c r="B1532" s="269">
        <v>1026.8900000000001</v>
      </c>
    </row>
    <row r="1533" spans="1:2" ht="16.149999999999999" customHeight="1">
      <c r="A1533" s="266">
        <v>35093</v>
      </c>
      <c r="B1533" s="267">
        <v>1026.8900000000001</v>
      </c>
    </row>
    <row r="1534" spans="1:2" ht="16.149999999999999" customHeight="1">
      <c r="A1534" s="266">
        <v>35094</v>
      </c>
      <c r="B1534" s="269">
        <v>1027.6099999999999</v>
      </c>
    </row>
    <row r="1535" spans="1:2" ht="16.149999999999999" customHeight="1">
      <c r="A1535" s="266">
        <v>35095</v>
      </c>
      <c r="B1535" s="267">
        <v>1028.1400000000001</v>
      </c>
    </row>
    <row r="1536" spans="1:2" ht="16.149999999999999" customHeight="1">
      <c r="A1536" s="266">
        <v>35096</v>
      </c>
      <c r="B1536" s="269">
        <v>1026.3</v>
      </c>
    </row>
    <row r="1537" spans="1:2" ht="16.149999999999999" customHeight="1">
      <c r="A1537" s="266">
        <v>35097</v>
      </c>
      <c r="B1537" s="267">
        <v>1024.8900000000001</v>
      </c>
    </row>
    <row r="1538" spans="1:2" ht="16.149999999999999" customHeight="1">
      <c r="A1538" s="266">
        <v>35098</v>
      </c>
      <c r="B1538" s="269">
        <v>1021.29</v>
      </c>
    </row>
    <row r="1539" spans="1:2" ht="16.149999999999999" customHeight="1">
      <c r="A1539" s="266">
        <v>35099</v>
      </c>
      <c r="B1539" s="267">
        <v>1021.29</v>
      </c>
    </row>
    <row r="1540" spans="1:2" ht="16.149999999999999" customHeight="1">
      <c r="A1540" s="266">
        <v>35100</v>
      </c>
      <c r="B1540" s="269">
        <v>1021.29</v>
      </c>
    </row>
    <row r="1541" spans="1:2" ht="16.149999999999999" customHeight="1">
      <c r="A1541" s="266">
        <v>35101</v>
      </c>
      <c r="B1541" s="267">
        <v>1022.93</v>
      </c>
    </row>
    <row r="1542" spans="1:2" ht="16.149999999999999" customHeight="1">
      <c r="A1542" s="266">
        <v>35102</v>
      </c>
      <c r="B1542" s="269">
        <v>1021.3</v>
      </c>
    </row>
    <row r="1543" spans="1:2" ht="16.149999999999999" customHeight="1">
      <c r="A1543" s="266">
        <v>35103</v>
      </c>
      <c r="B1543" s="267">
        <v>1022.28</v>
      </c>
    </row>
    <row r="1544" spans="1:2" ht="16.149999999999999" customHeight="1">
      <c r="A1544" s="266">
        <v>35104</v>
      </c>
      <c r="B1544" s="269">
        <v>1024.17</v>
      </c>
    </row>
    <row r="1545" spans="1:2" ht="16.149999999999999" customHeight="1">
      <c r="A1545" s="266">
        <v>35105</v>
      </c>
      <c r="B1545" s="267">
        <v>1023.07</v>
      </c>
    </row>
    <row r="1546" spans="1:2" ht="16.149999999999999" customHeight="1">
      <c r="A1546" s="266">
        <v>35106</v>
      </c>
      <c r="B1546" s="269">
        <v>1023.07</v>
      </c>
    </row>
    <row r="1547" spans="1:2" ht="16.149999999999999" customHeight="1">
      <c r="A1547" s="266">
        <v>35107</v>
      </c>
      <c r="B1547" s="267">
        <v>1023.07</v>
      </c>
    </row>
    <row r="1548" spans="1:2" ht="16.149999999999999" customHeight="1">
      <c r="A1548" s="266">
        <v>35108</v>
      </c>
      <c r="B1548" s="269">
        <v>1027.54</v>
      </c>
    </row>
    <row r="1549" spans="1:2" ht="16.149999999999999" customHeight="1">
      <c r="A1549" s="266">
        <v>35109</v>
      </c>
      <c r="B1549" s="267">
        <v>1028.58</v>
      </c>
    </row>
    <row r="1550" spans="1:2" ht="16.149999999999999" customHeight="1">
      <c r="A1550" s="266">
        <v>35110</v>
      </c>
      <c r="B1550" s="269">
        <v>1027.57</v>
      </c>
    </row>
    <row r="1551" spans="1:2" ht="16.149999999999999" customHeight="1">
      <c r="A1551" s="266">
        <v>35111</v>
      </c>
      <c r="B1551" s="267">
        <v>1030.67</v>
      </c>
    </row>
    <row r="1552" spans="1:2" ht="16.149999999999999" customHeight="1">
      <c r="A1552" s="266">
        <v>35112</v>
      </c>
      <c r="B1552" s="269">
        <v>1029.5</v>
      </c>
    </row>
    <row r="1553" spans="1:2" ht="16.149999999999999" customHeight="1">
      <c r="A1553" s="266">
        <v>35113</v>
      </c>
      <c r="B1553" s="267">
        <v>1029.5</v>
      </c>
    </row>
    <row r="1554" spans="1:2" ht="16.149999999999999" customHeight="1">
      <c r="A1554" s="266">
        <v>35114</v>
      </c>
      <c r="B1554" s="269">
        <v>1029.5</v>
      </c>
    </row>
    <row r="1555" spans="1:2" ht="16.149999999999999" customHeight="1">
      <c r="A1555" s="266">
        <v>35115</v>
      </c>
      <c r="B1555" s="267">
        <v>1033.4100000000001</v>
      </c>
    </row>
    <row r="1556" spans="1:2" ht="16.149999999999999" customHeight="1">
      <c r="A1556" s="266">
        <v>35116</v>
      </c>
      <c r="B1556" s="269">
        <v>1034.3399999999999</v>
      </c>
    </row>
    <row r="1557" spans="1:2" ht="16.149999999999999" customHeight="1">
      <c r="A1557" s="266">
        <v>35117</v>
      </c>
      <c r="B1557" s="267">
        <v>1035.43</v>
      </c>
    </row>
    <row r="1558" spans="1:2" ht="16.149999999999999" customHeight="1">
      <c r="A1558" s="266">
        <v>35118</v>
      </c>
      <c r="B1558" s="269">
        <v>1035.04</v>
      </c>
    </row>
    <row r="1559" spans="1:2" ht="16.149999999999999" customHeight="1">
      <c r="A1559" s="266">
        <v>35119</v>
      </c>
      <c r="B1559" s="267">
        <v>1036.71</v>
      </c>
    </row>
    <row r="1560" spans="1:2" ht="16.149999999999999" customHeight="1">
      <c r="A1560" s="266">
        <v>35120</v>
      </c>
      <c r="B1560" s="269">
        <v>1036.71</v>
      </c>
    </row>
    <row r="1561" spans="1:2" ht="16.149999999999999" customHeight="1">
      <c r="A1561" s="266">
        <v>35121</v>
      </c>
      <c r="B1561" s="267">
        <v>1036.71</v>
      </c>
    </row>
    <row r="1562" spans="1:2" ht="16.149999999999999" customHeight="1">
      <c r="A1562" s="266">
        <v>35122</v>
      </c>
      <c r="B1562" s="269">
        <v>1038.49</v>
      </c>
    </row>
    <row r="1563" spans="1:2" ht="16.149999999999999" customHeight="1">
      <c r="A1563" s="266">
        <v>35123</v>
      </c>
      <c r="B1563" s="267">
        <v>1039.06</v>
      </c>
    </row>
    <row r="1564" spans="1:2" ht="16.149999999999999" customHeight="1">
      <c r="A1564" s="266">
        <v>35124</v>
      </c>
      <c r="B1564" s="269">
        <v>1039.81</v>
      </c>
    </row>
    <row r="1565" spans="1:2" ht="16.149999999999999" customHeight="1">
      <c r="A1565" s="266">
        <v>35125</v>
      </c>
      <c r="B1565" s="267">
        <v>1039.9000000000001</v>
      </c>
    </row>
    <row r="1566" spans="1:2" ht="16.149999999999999" customHeight="1">
      <c r="A1566" s="266">
        <v>35126</v>
      </c>
      <c r="B1566" s="269">
        <v>1040.7</v>
      </c>
    </row>
    <row r="1567" spans="1:2" ht="16.149999999999999" customHeight="1">
      <c r="A1567" s="266">
        <v>35127</v>
      </c>
      <c r="B1567" s="267">
        <v>1040.7</v>
      </c>
    </row>
    <row r="1568" spans="1:2" ht="16.149999999999999" customHeight="1">
      <c r="A1568" s="266">
        <v>35128</v>
      </c>
      <c r="B1568" s="269">
        <v>1040.7</v>
      </c>
    </row>
    <row r="1569" spans="1:2" ht="16.149999999999999" customHeight="1">
      <c r="A1569" s="266">
        <v>35129</v>
      </c>
      <c r="B1569" s="267">
        <v>1041.28</v>
      </c>
    </row>
    <row r="1570" spans="1:2" ht="16.149999999999999" customHeight="1">
      <c r="A1570" s="266">
        <v>35130</v>
      </c>
      <c r="B1570" s="269">
        <v>1041.83</v>
      </c>
    </row>
    <row r="1571" spans="1:2" ht="16.149999999999999" customHeight="1">
      <c r="A1571" s="266">
        <v>35131</v>
      </c>
      <c r="B1571" s="267">
        <v>1042.03</v>
      </c>
    </row>
    <row r="1572" spans="1:2" ht="16.149999999999999" customHeight="1">
      <c r="A1572" s="266">
        <v>35132</v>
      </c>
      <c r="B1572" s="269">
        <v>1042.6099999999999</v>
      </c>
    </row>
    <row r="1573" spans="1:2" ht="16.149999999999999" customHeight="1">
      <c r="A1573" s="266">
        <v>35133</v>
      </c>
      <c r="B1573" s="267">
        <v>1042.42</v>
      </c>
    </row>
    <row r="1574" spans="1:2" ht="16.149999999999999" customHeight="1">
      <c r="A1574" s="266">
        <v>35134</v>
      </c>
      <c r="B1574" s="269">
        <v>1042.42</v>
      </c>
    </row>
    <row r="1575" spans="1:2" ht="16.149999999999999" customHeight="1">
      <c r="A1575" s="266">
        <v>35135</v>
      </c>
      <c r="B1575" s="267">
        <v>1042.42</v>
      </c>
    </row>
    <row r="1576" spans="1:2" ht="16.149999999999999" customHeight="1">
      <c r="A1576" s="266">
        <v>35136</v>
      </c>
      <c r="B1576" s="269">
        <v>1043.5</v>
      </c>
    </row>
    <row r="1577" spans="1:2" ht="16.149999999999999" customHeight="1">
      <c r="A1577" s="266">
        <v>35137</v>
      </c>
      <c r="B1577" s="267">
        <v>1044.07</v>
      </c>
    </row>
    <row r="1578" spans="1:2" ht="16.149999999999999" customHeight="1">
      <c r="A1578" s="266">
        <v>35138</v>
      </c>
      <c r="B1578" s="269">
        <v>1044.99</v>
      </c>
    </row>
    <row r="1579" spans="1:2" ht="16.149999999999999" customHeight="1">
      <c r="A1579" s="266">
        <v>35139</v>
      </c>
      <c r="B1579" s="267">
        <v>1045.44</v>
      </c>
    </row>
    <row r="1580" spans="1:2" ht="16.149999999999999" customHeight="1">
      <c r="A1580" s="266">
        <v>35140</v>
      </c>
      <c r="B1580" s="269">
        <v>1046.0899999999999</v>
      </c>
    </row>
    <row r="1581" spans="1:2" ht="16.149999999999999" customHeight="1">
      <c r="A1581" s="266">
        <v>35141</v>
      </c>
      <c r="B1581" s="267">
        <v>1046.0899999999999</v>
      </c>
    </row>
    <row r="1582" spans="1:2" ht="16.149999999999999" customHeight="1">
      <c r="A1582" s="266">
        <v>35142</v>
      </c>
      <c r="B1582" s="269">
        <v>1046.0899999999999</v>
      </c>
    </row>
    <row r="1583" spans="1:2" ht="16.149999999999999" customHeight="1">
      <c r="A1583" s="266">
        <v>35143</v>
      </c>
      <c r="B1583" s="267">
        <v>1046.76</v>
      </c>
    </row>
    <row r="1584" spans="1:2" ht="16.149999999999999" customHeight="1">
      <c r="A1584" s="266">
        <v>35144</v>
      </c>
      <c r="B1584" s="269">
        <v>1047.24</v>
      </c>
    </row>
    <row r="1585" spans="1:2" ht="16.149999999999999" customHeight="1">
      <c r="A1585" s="266">
        <v>35145</v>
      </c>
      <c r="B1585" s="267">
        <v>1047.6500000000001</v>
      </c>
    </row>
    <row r="1586" spans="1:2" ht="16.149999999999999" customHeight="1">
      <c r="A1586" s="266">
        <v>35146</v>
      </c>
      <c r="B1586" s="269">
        <v>1048.4000000000001</v>
      </c>
    </row>
    <row r="1587" spans="1:2" ht="16.149999999999999" customHeight="1">
      <c r="A1587" s="266">
        <v>35147</v>
      </c>
      <c r="B1587" s="267">
        <v>1048</v>
      </c>
    </row>
    <row r="1588" spans="1:2" ht="16.149999999999999" customHeight="1">
      <c r="A1588" s="266">
        <v>35148</v>
      </c>
      <c r="B1588" s="269">
        <v>1048</v>
      </c>
    </row>
    <row r="1589" spans="1:2" ht="16.149999999999999" customHeight="1">
      <c r="A1589" s="266">
        <v>35149</v>
      </c>
      <c r="B1589" s="267">
        <v>1048</v>
      </c>
    </row>
    <row r="1590" spans="1:2" ht="16.149999999999999" customHeight="1">
      <c r="A1590" s="266">
        <v>35150</v>
      </c>
      <c r="B1590" s="269">
        <v>1048</v>
      </c>
    </row>
    <row r="1591" spans="1:2" ht="16.149999999999999" customHeight="1">
      <c r="A1591" s="266">
        <v>35151</v>
      </c>
      <c r="B1591" s="267">
        <v>1049.08</v>
      </c>
    </row>
    <row r="1592" spans="1:2" ht="16.149999999999999" customHeight="1">
      <c r="A1592" s="266">
        <v>35152</v>
      </c>
      <c r="B1592" s="269">
        <v>1049.22</v>
      </c>
    </row>
    <row r="1593" spans="1:2" ht="16.149999999999999" customHeight="1">
      <c r="A1593" s="266">
        <v>35153</v>
      </c>
      <c r="B1593" s="267">
        <v>1048.42</v>
      </c>
    </row>
    <row r="1594" spans="1:2" ht="16.149999999999999" customHeight="1">
      <c r="A1594" s="266">
        <v>35154</v>
      </c>
      <c r="B1594" s="269">
        <v>1046</v>
      </c>
    </row>
    <row r="1595" spans="1:2" ht="16.149999999999999" customHeight="1">
      <c r="A1595" s="266">
        <v>35155</v>
      </c>
      <c r="B1595" s="267">
        <v>1046</v>
      </c>
    </row>
    <row r="1596" spans="1:2" ht="16.149999999999999" customHeight="1">
      <c r="A1596" s="266">
        <v>35156</v>
      </c>
      <c r="B1596" s="269">
        <v>1046</v>
      </c>
    </row>
    <row r="1597" spans="1:2" ht="16.149999999999999" customHeight="1">
      <c r="A1597" s="266">
        <v>35157</v>
      </c>
      <c r="B1597" s="267">
        <v>1042.2</v>
      </c>
    </row>
    <row r="1598" spans="1:2" ht="16.149999999999999" customHeight="1">
      <c r="A1598" s="266">
        <v>35158</v>
      </c>
      <c r="B1598" s="269">
        <v>1045.23</v>
      </c>
    </row>
    <row r="1599" spans="1:2" ht="16.149999999999999" customHeight="1">
      <c r="A1599" s="266">
        <v>35159</v>
      </c>
      <c r="B1599" s="267">
        <v>1046.92</v>
      </c>
    </row>
    <row r="1600" spans="1:2" ht="16.149999999999999" customHeight="1">
      <c r="A1600" s="266">
        <v>35160</v>
      </c>
      <c r="B1600" s="269">
        <v>1046.92</v>
      </c>
    </row>
    <row r="1601" spans="1:2" ht="16.149999999999999" customHeight="1">
      <c r="A1601" s="266">
        <v>35161</v>
      </c>
      <c r="B1601" s="267">
        <v>1046.92</v>
      </c>
    </row>
    <row r="1602" spans="1:2" ht="16.149999999999999" customHeight="1">
      <c r="A1602" s="266">
        <v>35162</v>
      </c>
      <c r="B1602" s="269">
        <v>1046.92</v>
      </c>
    </row>
    <row r="1603" spans="1:2" ht="16.149999999999999" customHeight="1">
      <c r="A1603" s="266">
        <v>35163</v>
      </c>
      <c r="B1603" s="267">
        <v>1046.92</v>
      </c>
    </row>
    <row r="1604" spans="1:2" ht="16.149999999999999" customHeight="1">
      <c r="A1604" s="266">
        <v>35164</v>
      </c>
      <c r="B1604" s="269">
        <v>1050.1199999999999</v>
      </c>
    </row>
    <row r="1605" spans="1:2" ht="16.149999999999999" customHeight="1">
      <c r="A1605" s="266">
        <v>35165</v>
      </c>
      <c r="B1605" s="267">
        <v>1047.3499999999999</v>
      </c>
    </row>
    <row r="1606" spans="1:2" ht="16.149999999999999" customHeight="1">
      <c r="A1606" s="266">
        <v>35166</v>
      </c>
      <c r="B1606" s="269">
        <v>1046.55</v>
      </c>
    </row>
    <row r="1607" spans="1:2" ht="16.149999999999999" customHeight="1">
      <c r="A1607" s="266">
        <v>35167</v>
      </c>
      <c r="B1607" s="267">
        <v>1047.48</v>
      </c>
    </row>
    <row r="1608" spans="1:2" ht="16.149999999999999" customHeight="1">
      <c r="A1608" s="266">
        <v>35168</v>
      </c>
      <c r="B1608" s="269">
        <v>1048.8900000000001</v>
      </c>
    </row>
    <row r="1609" spans="1:2" ht="16.149999999999999" customHeight="1">
      <c r="A1609" s="266">
        <v>35169</v>
      </c>
      <c r="B1609" s="267">
        <v>1048.8900000000001</v>
      </c>
    </row>
    <row r="1610" spans="1:2" ht="16.149999999999999" customHeight="1">
      <c r="A1610" s="266">
        <v>35170</v>
      </c>
      <c r="B1610" s="269">
        <v>1048.8900000000001</v>
      </c>
    </row>
    <row r="1611" spans="1:2" ht="16.149999999999999" customHeight="1">
      <c r="A1611" s="266">
        <v>35171</v>
      </c>
      <c r="B1611" s="267">
        <v>1050.73</v>
      </c>
    </row>
    <row r="1612" spans="1:2" ht="16.149999999999999" customHeight="1">
      <c r="A1612" s="266">
        <v>35172</v>
      </c>
      <c r="B1612" s="269">
        <v>1054.4100000000001</v>
      </c>
    </row>
    <row r="1613" spans="1:2" ht="16.149999999999999" customHeight="1">
      <c r="A1613" s="266">
        <v>35173</v>
      </c>
      <c r="B1613" s="267">
        <v>1054.03</v>
      </c>
    </row>
    <row r="1614" spans="1:2" ht="16.149999999999999" customHeight="1">
      <c r="A1614" s="266">
        <v>35174</v>
      </c>
      <c r="B1614" s="269">
        <v>1052.9000000000001</v>
      </c>
    </row>
    <row r="1615" spans="1:2" ht="16.149999999999999" customHeight="1">
      <c r="A1615" s="266">
        <v>35175</v>
      </c>
      <c r="B1615" s="267">
        <v>1053.5899999999999</v>
      </c>
    </row>
    <row r="1616" spans="1:2" ht="16.149999999999999" customHeight="1">
      <c r="A1616" s="266">
        <v>35176</v>
      </c>
      <c r="B1616" s="269">
        <v>1053.5899999999999</v>
      </c>
    </row>
    <row r="1617" spans="1:2" ht="16.149999999999999" customHeight="1">
      <c r="A1617" s="266">
        <v>35177</v>
      </c>
      <c r="B1617" s="267">
        <v>1053.5899999999999</v>
      </c>
    </row>
    <row r="1618" spans="1:2" ht="16.149999999999999" customHeight="1">
      <c r="A1618" s="266">
        <v>35178</v>
      </c>
      <c r="B1618" s="269">
        <v>1054.43</v>
      </c>
    </row>
    <row r="1619" spans="1:2" ht="16.149999999999999" customHeight="1">
      <c r="A1619" s="266">
        <v>35179</v>
      </c>
      <c r="B1619" s="267">
        <v>1055.31</v>
      </c>
    </row>
    <row r="1620" spans="1:2" ht="16.149999999999999" customHeight="1">
      <c r="A1620" s="266">
        <v>35180</v>
      </c>
      <c r="B1620" s="269">
        <v>1054.53</v>
      </c>
    </row>
    <row r="1621" spans="1:2" ht="16.149999999999999" customHeight="1">
      <c r="A1621" s="266">
        <v>35181</v>
      </c>
      <c r="B1621" s="267">
        <v>1054.29</v>
      </c>
    </row>
    <row r="1622" spans="1:2" ht="16.149999999999999" customHeight="1">
      <c r="A1622" s="266">
        <v>35182</v>
      </c>
      <c r="B1622" s="269">
        <v>1054.8</v>
      </c>
    </row>
    <row r="1623" spans="1:2" ht="16.149999999999999" customHeight="1">
      <c r="A1623" s="266">
        <v>35183</v>
      </c>
      <c r="B1623" s="267">
        <v>1054.8</v>
      </c>
    </row>
    <row r="1624" spans="1:2" ht="16.149999999999999" customHeight="1">
      <c r="A1624" s="266">
        <v>35184</v>
      </c>
      <c r="B1624" s="269">
        <v>1054.8</v>
      </c>
    </row>
    <row r="1625" spans="1:2" ht="16.149999999999999" customHeight="1">
      <c r="A1625" s="266">
        <v>35185</v>
      </c>
      <c r="B1625" s="267">
        <v>1058.9000000000001</v>
      </c>
    </row>
    <row r="1626" spans="1:2" ht="16.149999999999999" customHeight="1">
      <c r="A1626" s="266">
        <v>35186</v>
      </c>
      <c r="B1626" s="269">
        <v>1061.55</v>
      </c>
    </row>
    <row r="1627" spans="1:2" ht="16.149999999999999" customHeight="1">
      <c r="A1627" s="266">
        <v>35187</v>
      </c>
      <c r="B1627" s="267">
        <v>1061.55</v>
      </c>
    </row>
    <row r="1628" spans="1:2" ht="16.149999999999999" customHeight="1">
      <c r="A1628" s="266">
        <v>35188</v>
      </c>
      <c r="B1628" s="269">
        <v>1062.56</v>
      </c>
    </row>
    <row r="1629" spans="1:2" ht="16.149999999999999" customHeight="1">
      <c r="A1629" s="266">
        <v>35189</v>
      </c>
      <c r="B1629" s="267">
        <v>1062.4000000000001</v>
      </c>
    </row>
    <row r="1630" spans="1:2" ht="16.149999999999999" customHeight="1">
      <c r="A1630" s="266">
        <v>35190</v>
      </c>
      <c r="B1630" s="269">
        <v>1062.4000000000001</v>
      </c>
    </row>
    <row r="1631" spans="1:2" ht="16.149999999999999" customHeight="1">
      <c r="A1631" s="266">
        <v>35191</v>
      </c>
      <c r="B1631" s="267">
        <v>1062.4000000000001</v>
      </c>
    </row>
    <row r="1632" spans="1:2" ht="16.149999999999999" customHeight="1">
      <c r="A1632" s="266">
        <v>35192</v>
      </c>
      <c r="B1632" s="269">
        <v>1063.4100000000001</v>
      </c>
    </row>
    <row r="1633" spans="1:2" ht="16.149999999999999" customHeight="1">
      <c r="A1633" s="266">
        <v>35193</v>
      </c>
      <c r="B1633" s="267">
        <v>1063.53</v>
      </c>
    </row>
    <row r="1634" spans="1:2" ht="16.149999999999999" customHeight="1">
      <c r="A1634" s="266">
        <v>35194</v>
      </c>
      <c r="B1634" s="269">
        <v>1061.6300000000001</v>
      </c>
    </row>
    <row r="1635" spans="1:2" ht="16.149999999999999" customHeight="1">
      <c r="A1635" s="266">
        <v>35195</v>
      </c>
      <c r="B1635" s="267">
        <v>1061.0999999999999</v>
      </c>
    </row>
    <row r="1636" spans="1:2" ht="16.149999999999999" customHeight="1">
      <c r="A1636" s="266">
        <v>35196</v>
      </c>
      <c r="B1636" s="269">
        <v>1062.08</v>
      </c>
    </row>
    <row r="1637" spans="1:2" ht="16.149999999999999" customHeight="1">
      <c r="A1637" s="266">
        <v>35197</v>
      </c>
      <c r="B1637" s="267">
        <v>1062.08</v>
      </c>
    </row>
    <row r="1638" spans="1:2" ht="16.149999999999999" customHeight="1">
      <c r="A1638" s="266">
        <v>35198</v>
      </c>
      <c r="B1638" s="269">
        <v>1062.08</v>
      </c>
    </row>
    <row r="1639" spans="1:2" ht="16.149999999999999" customHeight="1">
      <c r="A1639" s="266">
        <v>35199</v>
      </c>
      <c r="B1639" s="267">
        <v>1065.78</v>
      </c>
    </row>
    <row r="1640" spans="1:2" ht="16.149999999999999" customHeight="1">
      <c r="A1640" s="266">
        <v>35200</v>
      </c>
      <c r="B1640" s="269">
        <v>1066.24</v>
      </c>
    </row>
    <row r="1641" spans="1:2" ht="16.149999999999999" customHeight="1">
      <c r="A1641" s="266">
        <v>35201</v>
      </c>
      <c r="B1641" s="267">
        <v>1066.6099999999999</v>
      </c>
    </row>
    <row r="1642" spans="1:2" ht="16.149999999999999" customHeight="1">
      <c r="A1642" s="266">
        <v>35202</v>
      </c>
      <c r="B1642" s="269">
        <v>1065.8800000000001</v>
      </c>
    </row>
    <row r="1643" spans="1:2" ht="16.149999999999999" customHeight="1">
      <c r="A1643" s="266">
        <v>35203</v>
      </c>
      <c r="B1643" s="267">
        <v>1066.47</v>
      </c>
    </row>
    <row r="1644" spans="1:2" ht="16.149999999999999" customHeight="1">
      <c r="A1644" s="266">
        <v>35204</v>
      </c>
      <c r="B1644" s="269">
        <v>1066.47</v>
      </c>
    </row>
    <row r="1645" spans="1:2" ht="16.149999999999999" customHeight="1">
      <c r="A1645" s="266">
        <v>35205</v>
      </c>
      <c r="B1645" s="267">
        <v>1066.47</v>
      </c>
    </row>
    <row r="1646" spans="1:2" ht="16.149999999999999" customHeight="1">
      <c r="A1646" s="266">
        <v>35206</v>
      </c>
      <c r="B1646" s="269">
        <v>1066.47</v>
      </c>
    </row>
    <row r="1647" spans="1:2" ht="16.149999999999999" customHeight="1">
      <c r="A1647" s="266">
        <v>35207</v>
      </c>
      <c r="B1647" s="267">
        <v>1068.18</v>
      </c>
    </row>
    <row r="1648" spans="1:2" ht="16.149999999999999" customHeight="1">
      <c r="A1648" s="266">
        <v>35208</v>
      </c>
      <c r="B1648" s="269">
        <v>1068.9100000000001</v>
      </c>
    </row>
    <row r="1649" spans="1:2" ht="16.149999999999999" customHeight="1">
      <c r="A1649" s="266">
        <v>35209</v>
      </c>
      <c r="B1649" s="267">
        <v>1069.47</v>
      </c>
    </row>
    <row r="1650" spans="1:2" ht="16.149999999999999" customHeight="1">
      <c r="A1650" s="266">
        <v>35210</v>
      </c>
      <c r="B1650" s="269">
        <v>1068.94</v>
      </c>
    </row>
    <row r="1651" spans="1:2" ht="16.149999999999999" customHeight="1">
      <c r="A1651" s="266">
        <v>35211</v>
      </c>
      <c r="B1651" s="267">
        <v>1068.94</v>
      </c>
    </row>
    <row r="1652" spans="1:2" ht="16.149999999999999" customHeight="1">
      <c r="A1652" s="266">
        <v>35212</v>
      </c>
      <c r="B1652" s="269">
        <v>1068.94</v>
      </c>
    </row>
    <row r="1653" spans="1:2" ht="16.149999999999999" customHeight="1">
      <c r="A1653" s="266">
        <v>35213</v>
      </c>
      <c r="B1653" s="267">
        <v>1069.8</v>
      </c>
    </row>
    <row r="1654" spans="1:2" ht="16.149999999999999" customHeight="1">
      <c r="A1654" s="266">
        <v>35214</v>
      </c>
      <c r="B1654" s="269">
        <v>1071.19</v>
      </c>
    </row>
    <row r="1655" spans="1:2" ht="16.149999999999999" customHeight="1">
      <c r="A1655" s="266">
        <v>35215</v>
      </c>
      <c r="B1655" s="267">
        <v>1072.24</v>
      </c>
    </row>
    <row r="1656" spans="1:2" ht="16.149999999999999" customHeight="1">
      <c r="A1656" s="266">
        <v>35216</v>
      </c>
      <c r="B1656" s="269">
        <v>1073.06</v>
      </c>
    </row>
    <row r="1657" spans="1:2" ht="16.149999999999999" customHeight="1">
      <c r="A1657" s="266">
        <v>35217</v>
      </c>
      <c r="B1657" s="267">
        <v>1072.5899999999999</v>
      </c>
    </row>
    <row r="1658" spans="1:2" ht="16.149999999999999" customHeight="1">
      <c r="A1658" s="266">
        <v>35218</v>
      </c>
      <c r="B1658" s="269">
        <v>1072.5899999999999</v>
      </c>
    </row>
    <row r="1659" spans="1:2" ht="16.149999999999999" customHeight="1">
      <c r="A1659" s="266">
        <v>35219</v>
      </c>
      <c r="B1659" s="267">
        <v>1072.5899999999999</v>
      </c>
    </row>
    <row r="1660" spans="1:2" ht="16.149999999999999" customHeight="1">
      <c r="A1660" s="266">
        <v>35220</v>
      </c>
      <c r="B1660" s="269">
        <v>1074.7</v>
      </c>
    </row>
    <row r="1661" spans="1:2" ht="16.149999999999999" customHeight="1">
      <c r="A1661" s="266">
        <v>35221</v>
      </c>
      <c r="B1661" s="267">
        <v>1074.72</v>
      </c>
    </row>
    <row r="1662" spans="1:2" ht="16.149999999999999" customHeight="1">
      <c r="A1662" s="266">
        <v>35222</v>
      </c>
      <c r="B1662" s="269">
        <v>1074.27</v>
      </c>
    </row>
    <row r="1663" spans="1:2" ht="16.149999999999999" customHeight="1">
      <c r="A1663" s="266">
        <v>35223</v>
      </c>
      <c r="B1663" s="267">
        <v>1072.95</v>
      </c>
    </row>
    <row r="1664" spans="1:2" ht="16.149999999999999" customHeight="1">
      <c r="A1664" s="266">
        <v>35224</v>
      </c>
      <c r="B1664" s="269">
        <v>1073.06</v>
      </c>
    </row>
    <row r="1665" spans="1:2" ht="16.149999999999999" customHeight="1">
      <c r="A1665" s="266">
        <v>35225</v>
      </c>
      <c r="B1665" s="267">
        <v>1073.06</v>
      </c>
    </row>
    <row r="1666" spans="1:2" ht="16.149999999999999" customHeight="1">
      <c r="A1666" s="266">
        <v>35226</v>
      </c>
      <c r="B1666" s="269">
        <v>1073.06</v>
      </c>
    </row>
    <row r="1667" spans="1:2" ht="16.149999999999999" customHeight="1">
      <c r="A1667" s="266">
        <v>35227</v>
      </c>
      <c r="B1667" s="267">
        <v>1073.06</v>
      </c>
    </row>
    <row r="1668" spans="1:2" ht="16.149999999999999" customHeight="1">
      <c r="A1668" s="266">
        <v>35228</v>
      </c>
      <c r="B1668" s="269">
        <v>1073.6500000000001</v>
      </c>
    </row>
    <row r="1669" spans="1:2" ht="16.149999999999999" customHeight="1">
      <c r="A1669" s="266">
        <v>35229</v>
      </c>
      <c r="B1669" s="267">
        <v>1070.8</v>
      </c>
    </row>
    <row r="1670" spans="1:2" ht="16.149999999999999" customHeight="1">
      <c r="A1670" s="266">
        <v>35230</v>
      </c>
      <c r="B1670" s="269">
        <v>1072.3399999999999</v>
      </c>
    </row>
    <row r="1671" spans="1:2" ht="16.149999999999999" customHeight="1">
      <c r="A1671" s="266">
        <v>35231</v>
      </c>
      <c r="B1671" s="267">
        <v>1071.3499999999999</v>
      </c>
    </row>
    <row r="1672" spans="1:2" ht="16.149999999999999" customHeight="1">
      <c r="A1672" s="266">
        <v>35232</v>
      </c>
      <c r="B1672" s="269">
        <v>1071.3499999999999</v>
      </c>
    </row>
    <row r="1673" spans="1:2" ht="16.149999999999999" customHeight="1">
      <c r="A1673" s="266">
        <v>35233</v>
      </c>
      <c r="B1673" s="267">
        <v>1071.3499999999999</v>
      </c>
    </row>
    <row r="1674" spans="1:2" ht="16.149999999999999" customHeight="1">
      <c r="A1674" s="266">
        <v>35234</v>
      </c>
      <c r="B1674" s="269">
        <v>1071.3499999999999</v>
      </c>
    </row>
    <row r="1675" spans="1:2" ht="16.149999999999999" customHeight="1">
      <c r="A1675" s="266">
        <v>35235</v>
      </c>
      <c r="B1675" s="267">
        <v>1072.74</v>
      </c>
    </row>
    <row r="1676" spans="1:2" ht="16.149999999999999" customHeight="1">
      <c r="A1676" s="266">
        <v>35236</v>
      </c>
      <c r="B1676" s="269">
        <v>1070.94</v>
      </c>
    </row>
    <row r="1677" spans="1:2" ht="16.149999999999999" customHeight="1">
      <c r="A1677" s="266">
        <v>35237</v>
      </c>
      <c r="B1677" s="267">
        <v>1070.8599999999999</v>
      </c>
    </row>
    <row r="1678" spans="1:2" ht="16.149999999999999" customHeight="1">
      <c r="A1678" s="266">
        <v>35238</v>
      </c>
      <c r="B1678" s="269">
        <v>1068.2</v>
      </c>
    </row>
    <row r="1679" spans="1:2" ht="16.149999999999999" customHeight="1">
      <c r="A1679" s="266">
        <v>35239</v>
      </c>
      <c r="B1679" s="267">
        <v>1068.2</v>
      </c>
    </row>
    <row r="1680" spans="1:2" ht="16.149999999999999" customHeight="1">
      <c r="A1680" s="266">
        <v>35240</v>
      </c>
      <c r="B1680" s="269">
        <v>1068.2</v>
      </c>
    </row>
    <row r="1681" spans="1:2" ht="16.149999999999999" customHeight="1">
      <c r="A1681" s="266">
        <v>35241</v>
      </c>
      <c r="B1681" s="267">
        <v>1070.25</v>
      </c>
    </row>
    <row r="1682" spans="1:2" ht="16.149999999999999" customHeight="1">
      <c r="A1682" s="266">
        <v>35242</v>
      </c>
      <c r="B1682" s="269">
        <v>1069.81</v>
      </c>
    </row>
    <row r="1683" spans="1:2" ht="16.149999999999999" customHeight="1">
      <c r="A1683" s="266">
        <v>35243</v>
      </c>
      <c r="B1683" s="267">
        <v>1072.3699999999999</v>
      </c>
    </row>
    <row r="1684" spans="1:2" ht="16.149999999999999" customHeight="1">
      <c r="A1684" s="266">
        <v>35244</v>
      </c>
      <c r="B1684" s="269">
        <v>1069.73</v>
      </c>
    </row>
    <row r="1685" spans="1:2" ht="16.149999999999999" customHeight="1">
      <c r="A1685" s="266">
        <v>35245</v>
      </c>
      <c r="B1685" s="267">
        <v>1069.1099999999999</v>
      </c>
    </row>
    <row r="1686" spans="1:2" ht="16.149999999999999" customHeight="1">
      <c r="A1686" s="266">
        <v>35246</v>
      </c>
      <c r="B1686" s="269">
        <v>1069.1099999999999</v>
      </c>
    </row>
    <row r="1687" spans="1:2" ht="16.149999999999999" customHeight="1">
      <c r="A1687" s="266">
        <v>35247</v>
      </c>
      <c r="B1687" s="267">
        <v>1069.1099999999999</v>
      </c>
    </row>
    <row r="1688" spans="1:2" ht="16.149999999999999" customHeight="1">
      <c r="A1688" s="266">
        <v>35248</v>
      </c>
      <c r="B1688" s="269">
        <v>1069.1099999999999</v>
      </c>
    </row>
    <row r="1689" spans="1:2" ht="16.149999999999999" customHeight="1">
      <c r="A1689" s="266">
        <v>35249</v>
      </c>
      <c r="B1689" s="267">
        <v>1070.55</v>
      </c>
    </row>
    <row r="1690" spans="1:2" ht="16.149999999999999" customHeight="1">
      <c r="A1690" s="266">
        <v>35250</v>
      </c>
      <c r="B1690" s="269">
        <v>1068.1199999999999</v>
      </c>
    </row>
    <row r="1691" spans="1:2" ht="16.149999999999999" customHeight="1">
      <c r="A1691" s="266">
        <v>35251</v>
      </c>
      <c r="B1691" s="267">
        <v>1068.3</v>
      </c>
    </row>
    <row r="1692" spans="1:2" ht="16.149999999999999" customHeight="1">
      <c r="A1692" s="266">
        <v>35252</v>
      </c>
      <c r="B1692" s="269">
        <v>1067.3499999999999</v>
      </c>
    </row>
    <row r="1693" spans="1:2" ht="16.149999999999999" customHeight="1">
      <c r="A1693" s="266">
        <v>35253</v>
      </c>
      <c r="B1693" s="267">
        <v>1067.3499999999999</v>
      </c>
    </row>
    <row r="1694" spans="1:2" ht="16.149999999999999" customHeight="1">
      <c r="A1694" s="266">
        <v>35254</v>
      </c>
      <c r="B1694" s="269">
        <v>1067.3499999999999</v>
      </c>
    </row>
    <row r="1695" spans="1:2" ht="16.149999999999999" customHeight="1">
      <c r="A1695" s="266">
        <v>35255</v>
      </c>
      <c r="B1695" s="267">
        <v>1068.17</v>
      </c>
    </row>
    <row r="1696" spans="1:2" ht="16.149999999999999" customHeight="1">
      <c r="A1696" s="266">
        <v>35256</v>
      </c>
      <c r="B1696" s="269">
        <v>1067.97</v>
      </c>
    </row>
    <row r="1697" spans="1:2" ht="16.149999999999999" customHeight="1">
      <c r="A1697" s="266">
        <v>35257</v>
      </c>
      <c r="B1697" s="267">
        <v>1065.6500000000001</v>
      </c>
    </row>
    <row r="1698" spans="1:2" ht="16.149999999999999" customHeight="1">
      <c r="A1698" s="266">
        <v>35258</v>
      </c>
      <c r="B1698" s="269">
        <v>1061.79</v>
      </c>
    </row>
    <row r="1699" spans="1:2" ht="16.149999999999999" customHeight="1">
      <c r="A1699" s="266">
        <v>35259</v>
      </c>
      <c r="B1699" s="267">
        <v>1061.99</v>
      </c>
    </row>
    <row r="1700" spans="1:2" ht="16.149999999999999" customHeight="1">
      <c r="A1700" s="266">
        <v>35260</v>
      </c>
      <c r="B1700" s="269">
        <v>1061.99</v>
      </c>
    </row>
    <row r="1701" spans="1:2" ht="16.149999999999999" customHeight="1">
      <c r="A1701" s="266">
        <v>35261</v>
      </c>
      <c r="B1701" s="267">
        <v>1061.99</v>
      </c>
    </row>
    <row r="1702" spans="1:2" ht="16.149999999999999" customHeight="1">
      <c r="A1702" s="266">
        <v>35262</v>
      </c>
      <c r="B1702" s="269">
        <v>1065.58</v>
      </c>
    </row>
    <row r="1703" spans="1:2" ht="16.149999999999999" customHeight="1">
      <c r="A1703" s="266">
        <v>35263</v>
      </c>
      <c r="B1703" s="267">
        <v>1064.82</v>
      </c>
    </row>
    <row r="1704" spans="1:2" ht="16.149999999999999" customHeight="1">
      <c r="A1704" s="266">
        <v>35264</v>
      </c>
      <c r="B1704" s="269">
        <v>1062.8599999999999</v>
      </c>
    </row>
    <row r="1705" spans="1:2" ht="16.149999999999999" customHeight="1">
      <c r="A1705" s="266">
        <v>35265</v>
      </c>
      <c r="B1705" s="267">
        <v>1058.92</v>
      </c>
    </row>
    <row r="1706" spans="1:2" ht="16.149999999999999" customHeight="1">
      <c r="A1706" s="266">
        <v>35266</v>
      </c>
      <c r="B1706" s="269">
        <v>1061.02</v>
      </c>
    </row>
    <row r="1707" spans="1:2" ht="16.149999999999999" customHeight="1">
      <c r="A1707" s="266">
        <v>35267</v>
      </c>
      <c r="B1707" s="267">
        <v>1061.02</v>
      </c>
    </row>
    <row r="1708" spans="1:2" ht="16.149999999999999" customHeight="1">
      <c r="A1708" s="266">
        <v>35268</v>
      </c>
      <c r="B1708" s="269">
        <v>1061.02</v>
      </c>
    </row>
    <row r="1709" spans="1:2" ht="16.149999999999999" customHeight="1">
      <c r="A1709" s="266">
        <v>35269</v>
      </c>
      <c r="B1709" s="267">
        <v>1063.53</v>
      </c>
    </row>
    <row r="1710" spans="1:2" ht="16.149999999999999" customHeight="1">
      <c r="A1710" s="266">
        <v>35270</v>
      </c>
      <c r="B1710" s="269">
        <v>1064.56</v>
      </c>
    </row>
    <row r="1711" spans="1:2" ht="16.149999999999999" customHeight="1">
      <c r="A1711" s="266">
        <v>35271</v>
      </c>
      <c r="B1711" s="267">
        <v>1061.46</v>
      </c>
    </row>
    <row r="1712" spans="1:2" ht="16.149999999999999" customHeight="1">
      <c r="A1712" s="266">
        <v>35272</v>
      </c>
      <c r="B1712" s="269">
        <v>1061.03</v>
      </c>
    </row>
    <row r="1713" spans="1:2" ht="16.149999999999999" customHeight="1">
      <c r="A1713" s="266">
        <v>35273</v>
      </c>
      <c r="B1713" s="267">
        <v>1061.48</v>
      </c>
    </row>
    <row r="1714" spans="1:2" ht="16.149999999999999" customHeight="1">
      <c r="A1714" s="266">
        <v>35274</v>
      </c>
      <c r="B1714" s="269">
        <v>1061.48</v>
      </c>
    </row>
    <row r="1715" spans="1:2" ht="16.149999999999999" customHeight="1">
      <c r="A1715" s="266">
        <v>35275</v>
      </c>
      <c r="B1715" s="267">
        <v>1061.48</v>
      </c>
    </row>
    <row r="1716" spans="1:2" ht="16.149999999999999" customHeight="1">
      <c r="A1716" s="266">
        <v>35276</v>
      </c>
      <c r="B1716" s="269">
        <v>1059.18</v>
      </c>
    </row>
    <row r="1717" spans="1:2" ht="16.149999999999999" customHeight="1">
      <c r="A1717" s="266">
        <v>35277</v>
      </c>
      <c r="B1717" s="267">
        <v>1056.74</v>
      </c>
    </row>
    <row r="1718" spans="1:2" ht="16.149999999999999" customHeight="1">
      <c r="A1718" s="266">
        <v>35278</v>
      </c>
      <c r="B1718" s="269">
        <v>1057.47</v>
      </c>
    </row>
    <row r="1719" spans="1:2" ht="16.149999999999999" customHeight="1">
      <c r="A1719" s="266">
        <v>35279</v>
      </c>
      <c r="B1719" s="267">
        <v>1054.8699999999999</v>
      </c>
    </row>
    <row r="1720" spans="1:2" ht="16.149999999999999" customHeight="1">
      <c r="A1720" s="266">
        <v>35280</v>
      </c>
      <c r="B1720" s="269">
        <v>1054.0999999999999</v>
      </c>
    </row>
    <row r="1721" spans="1:2" ht="16.149999999999999" customHeight="1">
      <c r="A1721" s="266">
        <v>35281</v>
      </c>
      <c r="B1721" s="267">
        <v>1054.0999999999999</v>
      </c>
    </row>
    <row r="1722" spans="1:2" ht="16.149999999999999" customHeight="1">
      <c r="A1722" s="266">
        <v>35282</v>
      </c>
      <c r="B1722" s="269">
        <v>1054.0999999999999</v>
      </c>
    </row>
    <row r="1723" spans="1:2" ht="16.149999999999999" customHeight="1">
      <c r="A1723" s="266">
        <v>35283</v>
      </c>
      <c r="B1723" s="267">
        <v>1051.6099999999999</v>
      </c>
    </row>
    <row r="1724" spans="1:2" ht="16.149999999999999" customHeight="1">
      <c r="A1724" s="266">
        <v>35284</v>
      </c>
      <c r="B1724" s="269">
        <v>1049.3699999999999</v>
      </c>
    </row>
    <row r="1725" spans="1:2" ht="16.149999999999999" customHeight="1">
      <c r="A1725" s="266">
        <v>35285</v>
      </c>
      <c r="B1725" s="267">
        <v>1049.3699999999999</v>
      </c>
    </row>
    <row r="1726" spans="1:2" ht="16.149999999999999" customHeight="1">
      <c r="A1726" s="266">
        <v>35286</v>
      </c>
      <c r="B1726" s="269">
        <v>1044.9000000000001</v>
      </c>
    </row>
    <row r="1727" spans="1:2" ht="16.149999999999999" customHeight="1">
      <c r="A1727" s="266">
        <v>35287</v>
      </c>
      <c r="B1727" s="267">
        <v>1040.68</v>
      </c>
    </row>
    <row r="1728" spans="1:2" ht="16.149999999999999" customHeight="1">
      <c r="A1728" s="266">
        <v>35288</v>
      </c>
      <c r="B1728" s="269">
        <v>1040.68</v>
      </c>
    </row>
    <row r="1729" spans="1:2" ht="16.149999999999999" customHeight="1">
      <c r="A1729" s="266">
        <v>35289</v>
      </c>
      <c r="B1729" s="267">
        <v>1040.68</v>
      </c>
    </row>
    <row r="1730" spans="1:2" ht="16.149999999999999" customHeight="1">
      <c r="A1730" s="266">
        <v>35290</v>
      </c>
      <c r="B1730" s="269">
        <v>1035.79</v>
      </c>
    </row>
    <row r="1731" spans="1:2" ht="16.149999999999999" customHeight="1">
      <c r="A1731" s="266">
        <v>35291</v>
      </c>
      <c r="B1731" s="267">
        <v>1029.46</v>
      </c>
    </row>
    <row r="1732" spans="1:2" ht="16.149999999999999" customHeight="1">
      <c r="A1732" s="266">
        <v>35292</v>
      </c>
      <c r="B1732" s="269">
        <v>1041.76</v>
      </c>
    </row>
    <row r="1733" spans="1:2" ht="16.149999999999999" customHeight="1">
      <c r="A1733" s="266">
        <v>35293</v>
      </c>
      <c r="B1733" s="267">
        <v>1051.82</v>
      </c>
    </row>
    <row r="1734" spans="1:2" ht="16.149999999999999" customHeight="1">
      <c r="A1734" s="266">
        <v>35294</v>
      </c>
      <c r="B1734" s="269">
        <v>1047.9000000000001</v>
      </c>
    </row>
    <row r="1735" spans="1:2" ht="16.149999999999999" customHeight="1">
      <c r="A1735" s="266">
        <v>35295</v>
      </c>
      <c r="B1735" s="267">
        <v>1047.9000000000001</v>
      </c>
    </row>
    <row r="1736" spans="1:2" ht="16.149999999999999" customHeight="1">
      <c r="A1736" s="266">
        <v>35296</v>
      </c>
      <c r="B1736" s="269">
        <v>1047.9000000000001</v>
      </c>
    </row>
    <row r="1737" spans="1:2" ht="16.149999999999999" customHeight="1">
      <c r="A1737" s="266">
        <v>35297</v>
      </c>
      <c r="B1737" s="267">
        <v>1047.9000000000001</v>
      </c>
    </row>
    <row r="1738" spans="1:2" ht="16.149999999999999" customHeight="1">
      <c r="A1738" s="266">
        <v>35298</v>
      </c>
      <c r="B1738" s="269">
        <v>1044.54</v>
      </c>
    </row>
    <row r="1739" spans="1:2" ht="16.149999999999999" customHeight="1">
      <c r="A1739" s="266">
        <v>35299</v>
      </c>
      <c r="B1739" s="267">
        <v>1037.43</v>
      </c>
    </row>
    <row r="1740" spans="1:2" ht="16.149999999999999" customHeight="1">
      <c r="A1740" s="266">
        <v>35300</v>
      </c>
      <c r="B1740" s="269">
        <v>1040.1500000000001</v>
      </c>
    </row>
    <row r="1741" spans="1:2" ht="16.149999999999999" customHeight="1">
      <c r="A1741" s="266">
        <v>35301</v>
      </c>
      <c r="B1741" s="267">
        <v>1037.0999999999999</v>
      </c>
    </row>
    <row r="1742" spans="1:2" ht="16.149999999999999" customHeight="1">
      <c r="A1742" s="266">
        <v>35302</v>
      </c>
      <c r="B1742" s="269">
        <v>1037.0999999999999</v>
      </c>
    </row>
    <row r="1743" spans="1:2" ht="16.149999999999999" customHeight="1">
      <c r="A1743" s="266">
        <v>35303</v>
      </c>
      <c r="B1743" s="267">
        <v>1037.0999999999999</v>
      </c>
    </row>
    <row r="1744" spans="1:2" ht="16.149999999999999" customHeight="1">
      <c r="A1744" s="266">
        <v>35304</v>
      </c>
      <c r="B1744" s="269">
        <v>1041.6400000000001</v>
      </c>
    </row>
    <row r="1745" spans="1:2" ht="16.149999999999999" customHeight="1">
      <c r="A1745" s="266">
        <v>35305</v>
      </c>
      <c r="B1745" s="267">
        <v>1044.54</v>
      </c>
    </row>
    <row r="1746" spans="1:2" ht="16.149999999999999" customHeight="1">
      <c r="A1746" s="266">
        <v>35306</v>
      </c>
      <c r="B1746" s="269">
        <v>1046.7</v>
      </c>
    </row>
    <row r="1747" spans="1:2" ht="16.149999999999999" customHeight="1">
      <c r="A1747" s="266">
        <v>35307</v>
      </c>
      <c r="B1747" s="267">
        <v>1045.02</v>
      </c>
    </row>
    <row r="1748" spans="1:2" ht="16.149999999999999" customHeight="1">
      <c r="A1748" s="266">
        <v>35308</v>
      </c>
      <c r="B1748" s="269">
        <v>1042.32</v>
      </c>
    </row>
    <row r="1749" spans="1:2" ht="16.149999999999999" customHeight="1">
      <c r="A1749" s="266">
        <v>35309</v>
      </c>
      <c r="B1749" s="267">
        <v>1042.32</v>
      </c>
    </row>
    <row r="1750" spans="1:2" ht="16.149999999999999" customHeight="1">
      <c r="A1750" s="266">
        <v>35310</v>
      </c>
      <c r="B1750" s="269">
        <v>1042.32</v>
      </c>
    </row>
    <row r="1751" spans="1:2" ht="16.149999999999999" customHeight="1">
      <c r="A1751" s="266">
        <v>35311</v>
      </c>
      <c r="B1751" s="267">
        <v>1044.3800000000001</v>
      </c>
    </row>
    <row r="1752" spans="1:2" ht="16.149999999999999" customHeight="1">
      <c r="A1752" s="266">
        <v>35312</v>
      </c>
      <c r="B1752" s="269">
        <v>1045.27</v>
      </c>
    </row>
    <row r="1753" spans="1:2" ht="16.149999999999999" customHeight="1">
      <c r="A1753" s="266">
        <v>35313</v>
      </c>
      <c r="B1753" s="267">
        <v>1044.0899999999999</v>
      </c>
    </row>
    <row r="1754" spans="1:2" ht="16.149999999999999" customHeight="1">
      <c r="A1754" s="266">
        <v>35314</v>
      </c>
      <c r="B1754" s="269">
        <v>1043.93</v>
      </c>
    </row>
    <row r="1755" spans="1:2" ht="16.149999999999999" customHeight="1">
      <c r="A1755" s="266">
        <v>35315</v>
      </c>
      <c r="B1755" s="267">
        <v>1045.8699999999999</v>
      </c>
    </row>
    <row r="1756" spans="1:2" ht="16.149999999999999" customHeight="1">
      <c r="A1756" s="266">
        <v>35316</v>
      </c>
      <c r="B1756" s="269">
        <v>1045.8699999999999</v>
      </c>
    </row>
    <row r="1757" spans="1:2" ht="16.149999999999999" customHeight="1">
      <c r="A1757" s="266">
        <v>35317</v>
      </c>
      <c r="B1757" s="267">
        <v>1045.8699999999999</v>
      </c>
    </row>
    <row r="1758" spans="1:2" ht="16.149999999999999" customHeight="1">
      <c r="A1758" s="266">
        <v>35318</v>
      </c>
      <c r="B1758" s="269">
        <v>1047.95</v>
      </c>
    </row>
    <row r="1759" spans="1:2" ht="16.149999999999999" customHeight="1">
      <c r="A1759" s="266">
        <v>35319</v>
      </c>
      <c r="B1759" s="267">
        <v>1051.6400000000001</v>
      </c>
    </row>
    <row r="1760" spans="1:2" ht="16.149999999999999" customHeight="1">
      <c r="A1760" s="266">
        <v>35320</v>
      </c>
      <c r="B1760" s="269">
        <v>1047.26</v>
      </c>
    </row>
    <row r="1761" spans="1:2" ht="16.149999999999999" customHeight="1">
      <c r="A1761" s="266">
        <v>35321</v>
      </c>
      <c r="B1761" s="267">
        <v>1047.6600000000001</v>
      </c>
    </row>
    <row r="1762" spans="1:2" ht="16.149999999999999" customHeight="1">
      <c r="A1762" s="266">
        <v>35322</v>
      </c>
      <c r="B1762" s="269">
        <v>1043.8900000000001</v>
      </c>
    </row>
    <row r="1763" spans="1:2" ht="16.149999999999999" customHeight="1">
      <c r="A1763" s="266">
        <v>35323</v>
      </c>
      <c r="B1763" s="267">
        <v>1043.8900000000001</v>
      </c>
    </row>
    <row r="1764" spans="1:2" ht="16.149999999999999" customHeight="1">
      <c r="A1764" s="266">
        <v>35324</v>
      </c>
      <c r="B1764" s="269">
        <v>1043.8900000000001</v>
      </c>
    </row>
    <row r="1765" spans="1:2" ht="16.149999999999999" customHeight="1">
      <c r="A1765" s="266">
        <v>35325</v>
      </c>
      <c r="B1765" s="267">
        <v>1042.8</v>
      </c>
    </row>
    <row r="1766" spans="1:2" ht="16.149999999999999" customHeight="1">
      <c r="A1766" s="266">
        <v>35326</v>
      </c>
      <c r="B1766" s="269">
        <v>1038.9000000000001</v>
      </c>
    </row>
    <row r="1767" spans="1:2" ht="16.149999999999999" customHeight="1">
      <c r="A1767" s="266">
        <v>35327</v>
      </c>
      <c r="B1767" s="267">
        <v>1035.94</v>
      </c>
    </row>
    <row r="1768" spans="1:2" ht="16.149999999999999" customHeight="1">
      <c r="A1768" s="266">
        <v>35328</v>
      </c>
      <c r="B1768" s="269">
        <v>1037.0999999999999</v>
      </c>
    </row>
    <row r="1769" spans="1:2" ht="16.149999999999999" customHeight="1">
      <c r="A1769" s="266">
        <v>35329</v>
      </c>
      <c r="B1769" s="267">
        <v>1037.1099999999999</v>
      </c>
    </row>
    <row r="1770" spans="1:2" ht="16.149999999999999" customHeight="1">
      <c r="A1770" s="266">
        <v>35330</v>
      </c>
      <c r="B1770" s="269">
        <v>1037.1099999999999</v>
      </c>
    </row>
    <row r="1771" spans="1:2" ht="16.149999999999999" customHeight="1">
      <c r="A1771" s="266">
        <v>35331</v>
      </c>
      <c r="B1771" s="267">
        <v>1037.1099999999999</v>
      </c>
    </row>
    <row r="1772" spans="1:2" ht="16.149999999999999" customHeight="1">
      <c r="A1772" s="266">
        <v>35332</v>
      </c>
      <c r="B1772" s="269">
        <v>1038.0899999999999</v>
      </c>
    </row>
    <row r="1773" spans="1:2" ht="16.149999999999999" customHeight="1">
      <c r="A1773" s="266">
        <v>35333</v>
      </c>
      <c r="B1773" s="267">
        <v>1040.3599999999999</v>
      </c>
    </row>
    <row r="1774" spans="1:2" ht="16.149999999999999" customHeight="1">
      <c r="A1774" s="266">
        <v>35334</v>
      </c>
      <c r="B1774" s="269">
        <v>1030.25</v>
      </c>
    </row>
    <row r="1775" spans="1:2" ht="16.149999999999999" customHeight="1">
      <c r="A1775" s="266">
        <v>35335</v>
      </c>
      <c r="B1775" s="267">
        <v>1027.68</v>
      </c>
    </row>
    <row r="1776" spans="1:2" ht="16.149999999999999" customHeight="1">
      <c r="A1776" s="266">
        <v>35336</v>
      </c>
      <c r="B1776" s="269">
        <v>1025.06</v>
      </c>
    </row>
    <row r="1777" spans="1:2" ht="16.149999999999999" customHeight="1">
      <c r="A1777" s="266">
        <v>35337</v>
      </c>
      <c r="B1777" s="267">
        <v>1025.06</v>
      </c>
    </row>
    <row r="1778" spans="1:2" ht="16.149999999999999" customHeight="1">
      <c r="A1778" s="266">
        <v>35338</v>
      </c>
      <c r="B1778" s="269">
        <v>1025.06</v>
      </c>
    </row>
    <row r="1779" spans="1:2" ht="16.149999999999999" customHeight="1">
      <c r="A1779" s="266">
        <v>35339</v>
      </c>
      <c r="B1779" s="267">
        <v>1027.08</v>
      </c>
    </row>
    <row r="1780" spans="1:2" ht="16.149999999999999" customHeight="1">
      <c r="A1780" s="266">
        <v>35340</v>
      </c>
      <c r="B1780" s="269">
        <v>1030.54</v>
      </c>
    </row>
    <row r="1781" spans="1:2" ht="16.149999999999999" customHeight="1">
      <c r="A1781" s="266">
        <v>35341</v>
      </c>
      <c r="B1781" s="267">
        <v>1019.17</v>
      </c>
    </row>
    <row r="1782" spans="1:2" ht="16.149999999999999" customHeight="1">
      <c r="A1782" s="266">
        <v>35342</v>
      </c>
      <c r="B1782" s="269">
        <v>1015.24</v>
      </c>
    </row>
    <row r="1783" spans="1:2" ht="16.149999999999999" customHeight="1">
      <c r="A1783" s="266">
        <v>35343</v>
      </c>
      <c r="B1783" s="267">
        <v>1014.99</v>
      </c>
    </row>
    <row r="1784" spans="1:2" ht="16.149999999999999" customHeight="1">
      <c r="A1784" s="266">
        <v>35344</v>
      </c>
      <c r="B1784" s="269">
        <v>1014.99</v>
      </c>
    </row>
    <row r="1785" spans="1:2" ht="16.149999999999999" customHeight="1">
      <c r="A1785" s="266">
        <v>35345</v>
      </c>
      <c r="B1785" s="267">
        <v>1014.99</v>
      </c>
    </row>
    <row r="1786" spans="1:2" ht="16.149999999999999" customHeight="1">
      <c r="A1786" s="266">
        <v>35346</v>
      </c>
      <c r="B1786" s="269">
        <v>1012.56</v>
      </c>
    </row>
    <row r="1787" spans="1:2" ht="16.149999999999999" customHeight="1">
      <c r="A1787" s="266">
        <v>35347</v>
      </c>
      <c r="B1787" s="267">
        <v>1010.32</v>
      </c>
    </row>
    <row r="1788" spans="1:2" ht="16.149999999999999" customHeight="1">
      <c r="A1788" s="266">
        <v>35348</v>
      </c>
      <c r="B1788" s="269">
        <v>1012.27</v>
      </c>
    </row>
    <row r="1789" spans="1:2" ht="16.149999999999999" customHeight="1">
      <c r="A1789" s="266">
        <v>35349</v>
      </c>
      <c r="B1789" s="267">
        <v>1013.12</v>
      </c>
    </row>
    <row r="1790" spans="1:2" ht="16.149999999999999" customHeight="1">
      <c r="A1790" s="266">
        <v>35350</v>
      </c>
      <c r="B1790" s="269">
        <v>1015.07</v>
      </c>
    </row>
    <row r="1791" spans="1:2" ht="16.149999999999999" customHeight="1">
      <c r="A1791" s="266">
        <v>35351</v>
      </c>
      <c r="B1791" s="267">
        <v>1015.07</v>
      </c>
    </row>
    <row r="1792" spans="1:2" ht="16.149999999999999" customHeight="1">
      <c r="A1792" s="266">
        <v>35352</v>
      </c>
      <c r="B1792" s="269">
        <v>1015.07</v>
      </c>
    </row>
    <row r="1793" spans="1:2" ht="16.149999999999999" customHeight="1">
      <c r="A1793" s="266">
        <v>35353</v>
      </c>
      <c r="B1793" s="267">
        <v>1015.07</v>
      </c>
    </row>
    <row r="1794" spans="1:2" ht="16.149999999999999" customHeight="1">
      <c r="A1794" s="266">
        <v>35354</v>
      </c>
      <c r="B1794" s="269">
        <v>1019.22</v>
      </c>
    </row>
    <row r="1795" spans="1:2" ht="16.149999999999999" customHeight="1">
      <c r="A1795" s="266">
        <v>35355</v>
      </c>
      <c r="B1795" s="267">
        <v>1018.5</v>
      </c>
    </row>
    <row r="1796" spans="1:2" ht="16.149999999999999" customHeight="1">
      <c r="A1796" s="266">
        <v>35356</v>
      </c>
      <c r="B1796" s="269">
        <v>1015.24</v>
      </c>
    </row>
    <row r="1797" spans="1:2" ht="16.149999999999999" customHeight="1">
      <c r="A1797" s="266">
        <v>35357</v>
      </c>
      <c r="B1797" s="267">
        <v>1016.87</v>
      </c>
    </row>
    <row r="1798" spans="1:2" ht="16.149999999999999" customHeight="1">
      <c r="A1798" s="266">
        <v>35358</v>
      </c>
      <c r="B1798" s="269">
        <v>1016.87</v>
      </c>
    </row>
    <row r="1799" spans="1:2" ht="16.149999999999999" customHeight="1">
      <c r="A1799" s="266">
        <v>35359</v>
      </c>
      <c r="B1799" s="267">
        <v>1016.87</v>
      </c>
    </row>
    <row r="1800" spans="1:2" ht="16.149999999999999" customHeight="1">
      <c r="A1800" s="266">
        <v>35360</v>
      </c>
      <c r="B1800" s="269">
        <v>1018.33</v>
      </c>
    </row>
    <row r="1801" spans="1:2" ht="16.149999999999999" customHeight="1">
      <c r="A1801" s="266">
        <v>35361</v>
      </c>
      <c r="B1801" s="267">
        <v>1018.04</v>
      </c>
    </row>
    <row r="1802" spans="1:2" ht="16.149999999999999" customHeight="1">
      <c r="A1802" s="266">
        <v>35362</v>
      </c>
      <c r="B1802" s="269">
        <v>1017.52</v>
      </c>
    </row>
    <row r="1803" spans="1:2" ht="16.149999999999999" customHeight="1">
      <c r="A1803" s="266">
        <v>35363</v>
      </c>
      <c r="B1803" s="267">
        <v>1015.49</v>
      </c>
    </row>
    <row r="1804" spans="1:2" ht="16.149999999999999" customHeight="1">
      <c r="A1804" s="266">
        <v>35364</v>
      </c>
      <c r="B1804" s="269">
        <v>1011.69</v>
      </c>
    </row>
    <row r="1805" spans="1:2" ht="16.149999999999999" customHeight="1">
      <c r="A1805" s="266">
        <v>35365</v>
      </c>
      <c r="B1805" s="267">
        <v>1011.69</v>
      </c>
    </row>
    <row r="1806" spans="1:2" ht="16.149999999999999" customHeight="1">
      <c r="A1806" s="266">
        <v>35366</v>
      </c>
      <c r="B1806" s="269">
        <v>1011.69</v>
      </c>
    </row>
    <row r="1807" spans="1:2" ht="16.149999999999999" customHeight="1">
      <c r="A1807" s="266">
        <v>35367</v>
      </c>
      <c r="B1807" s="267">
        <v>1012.43</v>
      </c>
    </row>
    <row r="1808" spans="1:2" ht="16.149999999999999" customHeight="1">
      <c r="A1808" s="266">
        <v>35368</v>
      </c>
      <c r="B1808" s="269">
        <v>1007.57</v>
      </c>
    </row>
    <row r="1809" spans="1:2" ht="16.149999999999999" customHeight="1">
      <c r="A1809" s="266">
        <v>35369</v>
      </c>
      <c r="B1809" s="267">
        <v>1005.83</v>
      </c>
    </row>
    <row r="1810" spans="1:2" ht="16.149999999999999" customHeight="1">
      <c r="A1810" s="266">
        <v>35370</v>
      </c>
      <c r="B1810" s="269">
        <v>1000.14</v>
      </c>
    </row>
    <row r="1811" spans="1:2" ht="16.149999999999999" customHeight="1">
      <c r="A1811" s="266">
        <v>35371</v>
      </c>
      <c r="B1811" s="267">
        <v>999.49</v>
      </c>
    </row>
    <row r="1812" spans="1:2" ht="16.149999999999999" customHeight="1">
      <c r="A1812" s="266">
        <v>35372</v>
      </c>
      <c r="B1812" s="269">
        <v>999.49</v>
      </c>
    </row>
    <row r="1813" spans="1:2" ht="16.149999999999999" customHeight="1">
      <c r="A1813" s="266">
        <v>35373</v>
      </c>
      <c r="B1813" s="267">
        <v>999.49</v>
      </c>
    </row>
    <row r="1814" spans="1:2" ht="16.149999999999999" customHeight="1">
      <c r="A1814" s="266">
        <v>35374</v>
      </c>
      <c r="B1814" s="269">
        <v>999.49</v>
      </c>
    </row>
    <row r="1815" spans="1:2" ht="16.149999999999999" customHeight="1">
      <c r="A1815" s="266">
        <v>35375</v>
      </c>
      <c r="B1815" s="267">
        <v>1006.36</v>
      </c>
    </row>
    <row r="1816" spans="1:2" ht="16.149999999999999" customHeight="1">
      <c r="A1816" s="266">
        <v>35376</v>
      </c>
      <c r="B1816" s="269">
        <v>1003.75</v>
      </c>
    </row>
    <row r="1817" spans="1:2" ht="16.149999999999999" customHeight="1">
      <c r="A1817" s="266">
        <v>35377</v>
      </c>
      <c r="B1817" s="267">
        <v>999.59</v>
      </c>
    </row>
    <row r="1818" spans="1:2" ht="16.149999999999999" customHeight="1">
      <c r="A1818" s="266">
        <v>35378</v>
      </c>
      <c r="B1818" s="269">
        <v>1001.24</v>
      </c>
    </row>
    <row r="1819" spans="1:2" ht="16.149999999999999" customHeight="1">
      <c r="A1819" s="266">
        <v>35379</v>
      </c>
      <c r="B1819" s="267">
        <v>1001.24</v>
      </c>
    </row>
    <row r="1820" spans="1:2" ht="16.149999999999999" customHeight="1">
      <c r="A1820" s="266">
        <v>35380</v>
      </c>
      <c r="B1820" s="269">
        <v>1001.24</v>
      </c>
    </row>
    <row r="1821" spans="1:2" ht="16.149999999999999" customHeight="1">
      <c r="A1821" s="266">
        <v>35381</v>
      </c>
      <c r="B1821" s="267">
        <v>1001.24</v>
      </c>
    </row>
    <row r="1822" spans="1:2" ht="16.149999999999999" customHeight="1">
      <c r="A1822" s="266">
        <v>35382</v>
      </c>
      <c r="B1822" s="269">
        <v>1000.22</v>
      </c>
    </row>
    <row r="1823" spans="1:2" ht="16.149999999999999" customHeight="1">
      <c r="A1823" s="266">
        <v>35383</v>
      </c>
      <c r="B1823" s="267">
        <v>997.38</v>
      </c>
    </row>
    <row r="1824" spans="1:2" ht="16.149999999999999" customHeight="1">
      <c r="A1824" s="266">
        <v>35384</v>
      </c>
      <c r="B1824" s="269">
        <v>1001.68</v>
      </c>
    </row>
    <row r="1825" spans="1:2" ht="16.149999999999999" customHeight="1">
      <c r="A1825" s="266">
        <v>35385</v>
      </c>
      <c r="B1825" s="267">
        <v>999.68</v>
      </c>
    </row>
    <row r="1826" spans="1:2" ht="16.149999999999999" customHeight="1">
      <c r="A1826" s="266">
        <v>35386</v>
      </c>
      <c r="B1826" s="269">
        <v>999.68</v>
      </c>
    </row>
    <row r="1827" spans="1:2" ht="16.149999999999999" customHeight="1">
      <c r="A1827" s="266">
        <v>35387</v>
      </c>
      <c r="B1827" s="267">
        <v>999.68</v>
      </c>
    </row>
    <row r="1828" spans="1:2" ht="16.149999999999999" customHeight="1">
      <c r="A1828" s="266">
        <v>35388</v>
      </c>
      <c r="B1828" s="269">
        <v>995.96</v>
      </c>
    </row>
    <row r="1829" spans="1:2" ht="16.149999999999999" customHeight="1">
      <c r="A1829" s="266">
        <v>35389</v>
      </c>
      <c r="B1829" s="267">
        <v>994.02</v>
      </c>
    </row>
    <row r="1830" spans="1:2" ht="16.149999999999999" customHeight="1">
      <c r="A1830" s="266">
        <v>35390</v>
      </c>
      <c r="B1830" s="269">
        <v>995.2</v>
      </c>
    </row>
    <row r="1831" spans="1:2" ht="16.149999999999999" customHeight="1">
      <c r="A1831" s="266">
        <v>35391</v>
      </c>
      <c r="B1831" s="267">
        <v>994.37</v>
      </c>
    </row>
    <row r="1832" spans="1:2" ht="16.149999999999999" customHeight="1">
      <c r="A1832" s="266">
        <v>35392</v>
      </c>
      <c r="B1832" s="269">
        <v>995.34</v>
      </c>
    </row>
    <row r="1833" spans="1:2" ht="16.149999999999999" customHeight="1">
      <c r="A1833" s="266">
        <v>35393</v>
      </c>
      <c r="B1833" s="267">
        <v>995.34</v>
      </c>
    </row>
    <row r="1834" spans="1:2" ht="16.149999999999999" customHeight="1">
      <c r="A1834" s="266">
        <v>35394</v>
      </c>
      <c r="B1834" s="269">
        <v>995.34</v>
      </c>
    </row>
    <row r="1835" spans="1:2" ht="16.149999999999999" customHeight="1">
      <c r="A1835" s="266">
        <v>35395</v>
      </c>
      <c r="B1835" s="267">
        <v>995.05</v>
      </c>
    </row>
    <row r="1836" spans="1:2" ht="16.149999999999999" customHeight="1">
      <c r="A1836" s="266">
        <v>35396</v>
      </c>
      <c r="B1836" s="269">
        <v>995.05</v>
      </c>
    </row>
    <row r="1837" spans="1:2" ht="16.149999999999999" customHeight="1">
      <c r="A1837" s="266">
        <v>35397</v>
      </c>
      <c r="B1837" s="267">
        <v>995.93</v>
      </c>
    </row>
    <row r="1838" spans="1:2" ht="16.149999999999999" customHeight="1">
      <c r="A1838" s="266">
        <v>35398</v>
      </c>
      <c r="B1838" s="269">
        <v>994.94</v>
      </c>
    </row>
    <row r="1839" spans="1:2" ht="16.149999999999999" customHeight="1">
      <c r="A1839" s="266">
        <v>35399</v>
      </c>
      <c r="B1839" s="267">
        <v>1002.28</v>
      </c>
    </row>
    <row r="1840" spans="1:2" ht="16.149999999999999" customHeight="1">
      <c r="A1840" s="266">
        <v>35400</v>
      </c>
      <c r="B1840" s="269">
        <v>1002.28</v>
      </c>
    </row>
    <row r="1841" spans="1:2" ht="16.149999999999999" customHeight="1">
      <c r="A1841" s="266">
        <v>35401</v>
      </c>
      <c r="B1841" s="267">
        <v>1002.28</v>
      </c>
    </row>
    <row r="1842" spans="1:2" ht="16.149999999999999" customHeight="1">
      <c r="A1842" s="266">
        <v>35402</v>
      </c>
      <c r="B1842" s="269">
        <v>1000.09</v>
      </c>
    </row>
    <row r="1843" spans="1:2" ht="16.149999999999999" customHeight="1">
      <c r="A1843" s="266">
        <v>35403</v>
      </c>
      <c r="B1843" s="267">
        <v>995.73</v>
      </c>
    </row>
    <row r="1844" spans="1:2" ht="16.149999999999999" customHeight="1">
      <c r="A1844" s="266">
        <v>35404</v>
      </c>
      <c r="B1844" s="269">
        <v>997.4</v>
      </c>
    </row>
    <row r="1845" spans="1:2" ht="16.149999999999999" customHeight="1">
      <c r="A1845" s="266">
        <v>35405</v>
      </c>
      <c r="B1845" s="267">
        <v>997.48</v>
      </c>
    </row>
    <row r="1846" spans="1:2" ht="16.149999999999999" customHeight="1">
      <c r="A1846" s="266">
        <v>35406</v>
      </c>
      <c r="B1846" s="269">
        <v>1001.82</v>
      </c>
    </row>
    <row r="1847" spans="1:2" ht="16.149999999999999" customHeight="1">
      <c r="A1847" s="266">
        <v>35407</v>
      </c>
      <c r="B1847" s="267">
        <v>1001.82</v>
      </c>
    </row>
    <row r="1848" spans="1:2" ht="16.149999999999999" customHeight="1">
      <c r="A1848" s="266">
        <v>35408</v>
      </c>
      <c r="B1848" s="269">
        <v>1001.82</v>
      </c>
    </row>
    <row r="1849" spans="1:2" ht="16.149999999999999" customHeight="1">
      <c r="A1849" s="266">
        <v>35409</v>
      </c>
      <c r="B1849" s="267">
        <v>997.99</v>
      </c>
    </row>
    <row r="1850" spans="1:2" ht="16.149999999999999" customHeight="1">
      <c r="A1850" s="266">
        <v>35410</v>
      </c>
      <c r="B1850" s="269">
        <v>998.17</v>
      </c>
    </row>
    <row r="1851" spans="1:2" ht="16.149999999999999" customHeight="1">
      <c r="A1851" s="266">
        <v>35411</v>
      </c>
      <c r="B1851" s="267">
        <v>998.31</v>
      </c>
    </row>
    <row r="1852" spans="1:2" ht="16.149999999999999" customHeight="1">
      <c r="A1852" s="266">
        <v>35412</v>
      </c>
      <c r="B1852" s="269">
        <v>999.47</v>
      </c>
    </row>
    <row r="1853" spans="1:2" ht="16.149999999999999" customHeight="1">
      <c r="A1853" s="266">
        <v>35413</v>
      </c>
      <c r="B1853" s="267">
        <v>1002.95</v>
      </c>
    </row>
    <row r="1854" spans="1:2" ht="16.149999999999999" customHeight="1">
      <c r="A1854" s="266">
        <v>35414</v>
      </c>
      <c r="B1854" s="269">
        <v>1002.95</v>
      </c>
    </row>
    <row r="1855" spans="1:2" ht="16.149999999999999" customHeight="1">
      <c r="A1855" s="266">
        <v>35415</v>
      </c>
      <c r="B1855" s="267">
        <v>1002.95</v>
      </c>
    </row>
    <row r="1856" spans="1:2" ht="16.149999999999999" customHeight="1">
      <c r="A1856" s="266">
        <v>35416</v>
      </c>
      <c r="B1856" s="269">
        <v>1001.58</v>
      </c>
    </row>
    <row r="1857" spans="1:2" ht="16.149999999999999" customHeight="1">
      <c r="A1857" s="266">
        <v>35417</v>
      </c>
      <c r="B1857" s="267">
        <v>1000.4</v>
      </c>
    </row>
    <row r="1858" spans="1:2" ht="16.149999999999999" customHeight="1">
      <c r="A1858" s="266">
        <v>35418</v>
      </c>
      <c r="B1858" s="269">
        <v>1001.18</v>
      </c>
    </row>
    <row r="1859" spans="1:2" ht="16.149999999999999" customHeight="1">
      <c r="A1859" s="266">
        <v>35419</v>
      </c>
      <c r="B1859" s="267">
        <v>1001.1</v>
      </c>
    </row>
    <row r="1860" spans="1:2" ht="16.149999999999999" customHeight="1">
      <c r="A1860" s="266">
        <v>35420</v>
      </c>
      <c r="B1860" s="269">
        <v>1003.15</v>
      </c>
    </row>
    <row r="1861" spans="1:2" ht="16.149999999999999" customHeight="1">
      <c r="A1861" s="266">
        <v>35421</v>
      </c>
      <c r="B1861" s="267">
        <v>1003.15</v>
      </c>
    </row>
    <row r="1862" spans="1:2" ht="16.149999999999999" customHeight="1">
      <c r="A1862" s="266">
        <v>35422</v>
      </c>
      <c r="B1862" s="269">
        <v>1003.15</v>
      </c>
    </row>
    <row r="1863" spans="1:2" ht="16.149999999999999" customHeight="1">
      <c r="A1863" s="266">
        <v>35423</v>
      </c>
      <c r="B1863" s="267">
        <v>1002.51</v>
      </c>
    </row>
    <row r="1864" spans="1:2" ht="16.149999999999999" customHeight="1">
      <c r="A1864" s="266">
        <v>35424</v>
      </c>
      <c r="B1864" s="269">
        <v>1002.51</v>
      </c>
    </row>
    <row r="1865" spans="1:2" ht="16.149999999999999" customHeight="1">
      <c r="A1865" s="266">
        <v>35425</v>
      </c>
      <c r="B1865" s="267">
        <v>1002.51</v>
      </c>
    </row>
    <row r="1866" spans="1:2" ht="16.149999999999999" customHeight="1">
      <c r="A1866" s="266">
        <v>35426</v>
      </c>
      <c r="B1866" s="269">
        <v>1003.49</v>
      </c>
    </row>
    <row r="1867" spans="1:2" ht="16.149999999999999" customHeight="1">
      <c r="A1867" s="266">
        <v>35427</v>
      </c>
      <c r="B1867" s="267">
        <v>1005.4</v>
      </c>
    </row>
    <row r="1868" spans="1:2" ht="16.149999999999999" customHeight="1">
      <c r="A1868" s="266">
        <v>35428</v>
      </c>
      <c r="B1868" s="269">
        <v>1005.4</v>
      </c>
    </row>
    <row r="1869" spans="1:2" ht="16.149999999999999" customHeight="1">
      <c r="A1869" s="266">
        <v>35429</v>
      </c>
      <c r="B1869" s="267">
        <v>1005.4</v>
      </c>
    </row>
    <row r="1870" spans="1:2" ht="16.149999999999999" customHeight="1">
      <c r="A1870" s="266">
        <v>35430</v>
      </c>
      <c r="B1870" s="269">
        <v>1005.33</v>
      </c>
    </row>
    <row r="1871" spans="1:2" ht="16.149999999999999" customHeight="1">
      <c r="A1871" s="266">
        <v>35431</v>
      </c>
      <c r="B1871" s="267">
        <v>1005.33</v>
      </c>
    </row>
    <row r="1872" spans="1:2" ht="16.149999999999999" customHeight="1">
      <c r="A1872" s="266">
        <v>35432</v>
      </c>
      <c r="B1872" s="269">
        <v>1005.33</v>
      </c>
    </row>
    <row r="1873" spans="1:2" ht="16.149999999999999" customHeight="1">
      <c r="A1873" s="266">
        <v>35433</v>
      </c>
      <c r="B1873" s="267">
        <v>1007.33</v>
      </c>
    </row>
    <row r="1874" spans="1:2" ht="16.149999999999999" customHeight="1">
      <c r="A1874" s="266">
        <v>35434</v>
      </c>
      <c r="B1874" s="269">
        <v>1016.81</v>
      </c>
    </row>
    <row r="1875" spans="1:2" ht="16.149999999999999" customHeight="1">
      <c r="A1875" s="266">
        <v>35435</v>
      </c>
      <c r="B1875" s="267">
        <v>1016.81</v>
      </c>
    </row>
    <row r="1876" spans="1:2" ht="16.149999999999999" customHeight="1">
      <c r="A1876" s="266">
        <v>35436</v>
      </c>
      <c r="B1876" s="269">
        <v>1016.81</v>
      </c>
    </row>
    <row r="1877" spans="1:2" ht="16.149999999999999" customHeight="1">
      <c r="A1877" s="266">
        <v>35437</v>
      </c>
      <c r="B1877" s="267">
        <v>1016.81</v>
      </c>
    </row>
    <row r="1878" spans="1:2" ht="16.149999999999999" customHeight="1">
      <c r="A1878" s="266">
        <v>35438</v>
      </c>
      <c r="B1878" s="269">
        <v>1022</v>
      </c>
    </row>
    <row r="1879" spans="1:2" ht="16.149999999999999" customHeight="1">
      <c r="A1879" s="266">
        <v>35439</v>
      </c>
      <c r="B1879" s="267">
        <v>1020.16</v>
      </c>
    </row>
    <row r="1880" spans="1:2" ht="16.149999999999999" customHeight="1">
      <c r="A1880" s="266">
        <v>35440</v>
      </c>
      <c r="B1880" s="269">
        <v>1013.68</v>
      </c>
    </row>
    <row r="1881" spans="1:2" ht="16.149999999999999" customHeight="1">
      <c r="A1881" s="266">
        <v>35441</v>
      </c>
      <c r="B1881" s="267">
        <v>1011.01</v>
      </c>
    </row>
    <row r="1882" spans="1:2" ht="16.149999999999999" customHeight="1">
      <c r="A1882" s="266">
        <v>35442</v>
      </c>
      <c r="B1882" s="269">
        <v>1011.01</v>
      </c>
    </row>
    <row r="1883" spans="1:2" ht="16.149999999999999" customHeight="1">
      <c r="A1883" s="266">
        <v>35443</v>
      </c>
      <c r="B1883" s="267">
        <v>1011.01</v>
      </c>
    </row>
    <row r="1884" spans="1:2" ht="16.149999999999999" customHeight="1">
      <c r="A1884" s="266">
        <v>35444</v>
      </c>
      <c r="B1884" s="269">
        <v>1015.53</v>
      </c>
    </row>
    <row r="1885" spans="1:2" ht="16.149999999999999" customHeight="1">
      <c r="A1885" s="266">
        <v>35445</v>
      </c>
      <c r="B1885" s="267">
        <v>1026.53</v>
      </c>
    </row>
    <row r="1886" spans="1:2" ht="16.149999999999999" customHeight="1">
      <c r="A1886" s="266">
        <v>35446</v>
      </c>
      <c r="B1886" s="269">
        <v>1023.47</v>
      </c>
    </row>
    <row r="1887" spans="1:2" ht="16.149999999999999" customHeight="1">
      <c r="A1887" s="266">
        <v>35447</v>
      </c>
      <c r="B1887" s="267">
        <v>1018.15</v>
      </c>
    </row>
    <row r="1888" spans="1:2" ht="16.149999999999999" customHeight="1">
      <c r="A1888" s="266">
        <v>35448</v>
      </c>
      <c r="B1888" s="269">
        <v>1020.9</v>
      </c>
    </row>
    <row r="1889" spans="1:2" ht="16.149999999999999" customHeight="1">
      <c r="A1889" s="266">
        <v>35449</v>
      </c>
      <c r="B1889" s="267">
        <v>1020.9</v>
      </c>
    </row>
    <row r="1890" spans="1:2" ht="16.149999999999999" customHeight="1">
      <c r="A1890" s="266">
        <v>35450</v>
      </c>
      <c r="B1890" s="269">
        <v>1020.9</v>
      </c>
    </row>
    <row r="1891" spans="1:2" ht="16.149999999999999" customHeight="1">
      <c r="A1891" s="266">
        <v>35451</v>
      </c>
      <c r="B1891" s="267">
        <v>1022.75</v>
      </c>
    </row>
    <row r="1892" spans="1:2" ht="16.149999999999999" customHeight="1">
      <c r="A1892" s="266">
        <v>35452</v>
      </c>
      <c r="B1892" s="269">
        <v>1023.67</v>
      </c>
    </row>
    <row r="1893" spans="1:2" ht="16.149999999999999" customHeight="1">
      <c r="A1893" s="266">
        <v>35453</v>
      </c>
      <c r="B1893" s="267">
        <v>1031.02</v>
      </c>
    </row>
    <row r="1894" spans="1:2" ht="16.149999999999999" customHeight="1">
      <c r="A1894" s="266">
        <v>35454</v>
      </c>
      <c r="B1894" s="269">
        <v>1031.51</v>
      </c>
    </row>
    <row r="1895" spans="1:2" ht="16.149999999999999" customHeight="1">
      <c r="A1895" s="266">
        <v>35455</v>
      </c>
      <c r="B1895" s="267">
        <v>1032.6199999999999</v>
      </c>
    </row>
    <row r="1896" spans="1:2" ht="16.149999999999999" customHeight="1">
      <c r="A1896" s="266">
        <v>35456</v>
      </c>
      <c r="B1896" s="269">
        <v>1032.6199999999999</v>
      </c>
    </row>
    <row r="1897" spans="1:2" ht="16.149999999999999" customHeight="1">
      <c r="A1897" s="266">
        <v>35457</v>
      </c>
      <c r="B1897" s="267">
        <v>1032.6199999999999</v>
      </c>
    </row>
    <row r="1898" spans="1:2" ht="16.149999999999999" customHeight="1">
      <c r="A1898" s="266">
        <v>35458</v>
      </c>
      <c r="B1898" s="269">
        <v>1040.07</v>
      </c>
    </row>
    <row r="1899" spans="1:2" ht="16.149999999999999" customHeight="1">
      <c r="A1899" s="266">
        <v>35459</v>
      </c>
      <c r="B1899" s="267">
        <v>1057</v>
      </c>
    </row>
    <row r="1900" spans="1:2" ht="16.149999999999999" customHeight="1">
      <c r="A1900" s="266">
        <v>35460</v>
      </c>
      <c r="B1900" s="269">
        <v>1057.82</v>
      </c>
    </row>
    <row r="1901" spans="1:2" ht="16.149999999999999" customHeight="1">
      <c r="A1901" s="266">
        <v>35461</v>
      </c>
      <c r="B1901" s="267">
        <v>1070.97</v>
      </c>
    </row>
    <row r="1902" spans="1:2" ht="16.149999999999999" customHeight="1">
      <c r="A1902" s="266">
        <v>35462</v>
      </c>
      <c r="B1902" s="269">
        <v>1064</v>
      </c>
    </row>
    <row r="1903" spans="1:2" ht="16.149999999999999" customHeight="1">
      <c r="A1903" s="266">
        <v>35463</v>
      </c>
      <c r="B1903" s="267">
        <v>1064</v>
      </c>
    </row>
    <row r="1904" spans="1:2" ht="16.149999999999999" customHeight="1">
      <c r="A1904" s="266">
        <v>35464</v>
      </c>
      <c r="B1904" s="269">
        <v>1064</v>
      </c>
    </row>
    <row r="1905" spans="1:2" ht="16.149999999999999" customHeight="1">
      <c r="A1905" s="266">
        <v>35465</v>
      </c>
      <c r="B1905" s="267">
        <v>1065.98</v>
      </c>
    </row>
    <row r="1906" spans="1:2" ht="16.149999999999999" customHeight="1">
      <c r="A1906" s="266">
        <v>35466</v>
      </c>
      <c r="B1906" s="269">
        <v>1076.25</v>
      </c>
    </row>
    <row r="1907" spans="1:2" ht="16.149999999999999" customHeight="1">
      <c r="A1907" s="266">
        <v>35467</v>
      </c>
      <c r="B1907" s="267">
        <v>1071.8800000000001</v>
      </c>
    </row>
    <row r="1908" spans="1:2" ht="16.149999999999999" customHeight="1">
      <c r="A1908" s="266">
        <v>35468</v>
      </c>
      <c r="B1908" s="269">
        <v>1070.08</v>
      </c>
    </row>
    <row r="1909" spans="1:2" ht="16.149999999999999" customHeight="1">
      <c r="A1909" s="266">
        <v>35469</v>
      </c>
      <c r="B1909" s="267">
        <v>1066.44</v>
      </c>
    </row>
    <row r="1910" spans="1:2" ht="16.149999999999999" customHeight="1">
      <c r="A1910" s="266">
        <v>35470</v>
      </c>
      <c r="B1910" s="269">
        <v>1066.44</v>
      </c>
    </row>
    <row r="1911" spans="1:2" ht="16.149999999999999" customHeight="1">
      <c r="A1911" s="266">
        <v>35471</v>
      </c>
      <c r="B1911" s="267">
        <v>1066.44</v>
      </c>
    </row>
    <row r="1912" spans="1:2" ht="16.149999999999999" customHeight="1">
      <c r="A1912" s="266">
        <v>35472</v>
      </c>
      <c r="B1912" s="269">
        <v>1074.25</v>
      </c>
    </row>
    <row r="1913" spans="1:2" ht="16.149999999999999" customHeight="1">
      <c r="A1913" s="266">
        <v>35473</v>
      </c>
      <c r="B1913" s="267">
        <v>1075.17</v>
      </c>
    </row>
    <row r="1914" spans="1:2" ht="16.149999999999999" customHeight="1">
      <c r="A1914" s="266">
        <v>35474</v>
      </c>
      <c r="B1914" s="269">
        <v>1075.51</v>
      </c>
    </row>
    <row r="1915" spans="1:2" ht="16.149999999999999" customHeight="1">
      <c r="A1915" s="266">
        <v>35475</v>
      </c>
      <c r="B1915" s="267">
        <v>1073.3599999999999</v>
      </c>
    </row>
    <row r="1916" spans="1:2" ht="16.149999999999999" customHeight="1">
      <c r="A1916" s="266">
        <v>35476</v>
      </c>
      <c r="B1916" s="269">
        <v>1075</v>
      </c>
    </row>
    <row r="1917" spans="1:2" ht="16.149999999999999" customHeight="1">
      <c r="A1917" s="266">
        <v>35477</v>
      </c>
      <c r="B1917" s="267">
        <v>1075</v>
      </c>
    </row>
    <row r="1918" spans="1:2" ht="16.149999999999999" customHeight="1">
      <c r="A1918" s="266">
        <v>35478</v>
      </c>
      <c r="B1918" s="269">
        <v>1075</v>
      </c>
    </row>
    <row r="1919" spans="1:2" ht="16.149999999999999" customHeight="1">
      <c r="A1919" s="266">
        <v>35479</v>
      </c>
      <c r="B1919" s="267">
        <v>1076.04</v>
      </c>
    </row>
    <row r="1920" spans="1:2" ht="16.149999999999999" customHeight="1">
      <c r="A1920" s="266">
        <v>35480</v>
      </c>
      <c r="B1920" s="269">
        <v>1075.1099999999999</v>
      </c>
    </row>
    <row r="1921" spans="1:2" ht="16.149999999999999" customHeight="1">
      <c r="A1921" s="266">
        <v>35481</v>
      </c>
      <c r="B1921" s="267">
        <v>1074.5</v>
      </c>
    </row>
    <row r="1922" spans="1:2" ht="16.149999999999999" customHeight="1">
      <c r="A1922" s="266">
        <v>35482</v>
      </c>
      <c r="B1922" s="269">
        <v>1074.0999999999999</v>
      </c>
    </row>
    <row r="1923" spans="1:2" ht="16.149999999999999" customHeight="1">
      <c r="A1923" s="266">
        <v>35483</v>
      </c>
      <c r="B1923" s="267">
        <v>1073.42</v>
      </c>
    </row>
    <row r="1924" spans="1:2" ht="16.149999999999999" customHeight="1">
      <c r="A1924" s="266">
        <v>35484</v>
      </c>
      <c r="B1924" s="269">
        <v>1073.42</v>
      </c>
    </row>
    <row r="1925" spans="1:2" ht="16.149999999999999" customHeight="1">
      <c r="A1925" s="266">
        <v>35485</v>
      </c>
      <c r="B1925" s="267">
        <v>1073.42</v>
      </c>
    </row>
    <row r="1926" spans="1:2" ht="16.149999999999999" customHeight="1">
      <c r="A1926" s="266">
        <v>35486</v>
      </c>
      <c r="B1926" s="269">
        <v>1078.23</v>
      </c>
    </row>
    <row r="1927" spans="1:2" ht="16.149999999999999" customHeight="1">
      <c r="A1927" s="266">
        <v>35487</v>
      </c>
      <c r="B1927" s="267">
        <v>1084.0899999999999</v>
      </c>
    </row>
    <row r="1928" spans="1:2" ht="16.149999999999999" customHeight="1">
      <c r="A1928" s="266">
        <v>35488</v>
      </c>
      <c r="B1928" s="269">
        <v>1080.93</v>
      </c>
    </row>
    <row r="1929" spans="1:2" ht="16.149999999999999" customHeight="1">
      <c r="A1929" s="266">
        <v>35489</v>
      </c>
      <c r="B1929" s="267">
        <v>1080.51</v>
      </c>
    </row>
    <row r="1930" spans="1:2" ht="16.149999999999999" customHeight="1">
      <c r="A1930" s="266">
        <v>35490</v>
      </c>
      <c r="B1930" s="269">
        <v>1077.07</v>
      </c>
    </row>
    <row r="1931" spans="1:2" ht="16.149999999999999" customHeight="1">
      <c r="A1931" s="266">
        <v>35491</v>
      </c>
      <c r="B1931" s="267">
        <v>1077.07</v>
      </c>
    </row>
    <row r="1932" spans="1:2" ht="16.149999999999999" customHeight="1">
      <c r="A1932" s="266">
        <v>35492</v>
      </c>
      <c r="B1932" s="269">
        <v>1077.07</v>
      </c>
    </row>
    <row r="1933" spans="1:2" ht="16.149999999999999" customHeight="1">
      <c r="A1933" s="266">
        <v>35493</v>
      </c>
      <c r="B1933" s="267">
        <v>1075.8599999999999</v>
      </c>
    </row>
    <row r="1934" spans="1:2" ht="16.149999999999999" customHeight="1">
      <c r="A1934" s="266">
        <v>35494</v>
      </c>
      <c r="B1934" s="269">
        <v>1067.77</v>
      </c>
    </row>
    <row r="1935" spans="1:2" ht="16.149999999999999" customHeight="1">
      <c r="A1935" s="266">
        <v>35495</v>
      </c>
      <c r="B1935" s="267">
        <v>1063.44</v>
      </c>
    </row>
    <row r="1936" spans="1:2" ht="16.149999999999999" customHeight="1">
      <c r="A1936" s="266">
        <v>35496</v>
      </c>
      <c r="B1936" s="269">
        <v>1057.58</v>
      </c>
    </row>
    <row r="1937" spans="1:2" ht="16.149999999999999" customHeight="1">
      <c r="A1937" s="266">
        <v>35497</v>
      </c>
      <c r="B1937" s="267">
        <v>1054.05</v>
      </c>
    </row>
    <row r="1938" spans="1:2" ht="16.149999999999999" customHeight="1">
      <c r="A1938" s="266">
        <v>35498</v>
      </c>
      <c r="B1938" s="269">
        <v>1054.05</v>
      </c>
    </row>
    <row r="1939" spans="1:2" ht="16.149999999999999" customHeight="1">
      <c r="A1939" s="266">
        <v>35499</v>
      </c>
      <c r="B1939" s="267">
        <v>1054.05</v>
      </c>
    </row>
    <row r="1940" spans="1:2" ht="16.149999999999999" customHeight="1">
      <c r="A1940" s="266">
        <v>35500</v>
      </c>
      <c r="B1940" s="269">
        <v>1056.92</v>
      </c>
    </row>
    <row r="1941" spans="1:2" ht="16.149999999999999" customHeight="1">
      <c r="A1941" s="266">
        <v>35501</v>
      </c>
      <c r="B1941" s="267">
        <v>1062.73</v>
      </c>
    </row>
    <row r="1942" spans="1:2" ht="16.149999999999999" customHeight="1">
      <c r="A1942" s="266">
        <v>35502</v>
      </c>
      <c r="B1942" s="269">
        <v>1063.33</v>
      </c>
    </row>
    <row r="1943" spans="1:2" ht="16.149999999999999" customHeight="1">
      <c r="A1943" s="266">
        <v>35503</v>
      </c>
      <c r="B1943" s="267">
        <v>1060.3499999999999</v>
      </c>
    </row>
    <row r="1944" spans="1:2" ht="16.149999999999999" customHeight="1">
      <c r="A1944" s="266">
        <v>35504</v>
      </c>
      <c r="B1944" s="269">
        <v>1060.8599999999999</v>
      </c>
    </row>
    <row r="1945" spans="1:2" ht="16.149999999999999" customHeight="1">
      <c r="A1945" s="266">
        <v>35505</v>
      </c>
      <c r="B1945" s="267">
        <v>1060.8599999999999</v>
      </c>
    </row>
    <row r="1946" spans="1:2" ht="16.149999999999999" customHeight="1">
      <c r="A1946" s="266">
        <v>35506</v>
      </c>
      <c r="B1946" s="269">
        <v>1060.8599999999999</v>
      </c>
    </row>
    <row r="1947" spans="1:2" ht="16.149999999999999" customHeight="1">
      <c r="A1947" s="266">
        <v>35507</v>
      </c>
      <c r="B1947" s="267">
        <v>1059.8699999999999</v>
      </c>
    </row>
    <row r="1948" spans="1:2" ht="16.149999999999999" customHeight="1">
      <c r="A1948" s="266">
        <v>35508</v>
      </c>
      <c r="B1948" s="269">
        <v>1058.6099999999999</v>
      </c>
    </row>
    <row r="1949" spans="1:2" ht="16.149999999999999" customHeight="1">
      <c r="A1949" s="266">
        <v>35509</v>
      </c>
      <c r="B1949" s="267">
        <v>1060.31</v>
      </c>
    </row>
    <row r="1950" spans="1:2" ht="16.149999999999999" customHeight="1">
      <c r="A1950" s="266">
        <v>35510</v>
      </c>
      <c r="B1950" s="269">
        <v>1060.6600000000001</v>
      </c>
    </row>
    <row r="1951" spans="1:2" ht="16.149999999999999" customHeight="1">
      <c r="A1951" s="266">
        <v>35511</v>
      </c>
      <c r="B1951" s="267">
        <v>1060.03</v>
      </c>
    </row>
    <row r="1952" spans="1:2" ht="16.149999999999999" customHeight="1">
      <c r="A1952" s="266">
        <v>35512</v>
      </c>
      <c r="B1952" s="269">
        <v>1060.03</v>
      </c>
    </row>
    <row r="1953" spans="1:2" ht="16.149999999999999" customHeight="1">
      <c r="A1953" s="266">
        <v>35513</v>
      </c>
      <c r="B1953" s="267">
        <v>1060.03</v>
      </c>
    </row>
    <row r="1954" spans="1:2" ht="16.149999999999999" customHeight="1">
      <c r="A1954" s="266">
        <v>35514</v>
      </c>
      <c r="B1954" s="269">
        <v>1060.03</v>
      </c>
    </row>
    <row r="1955" spans="1:2" ht="16.149999999999999" customHeight="1">
      <c r="A1955" s="266">
        <v>35515</v>
      </c>
      <c r="B1955" s="267">
        <v>1059.53</v>
      </c>
    </row>
    <row r="1956" spans="1:2" ht="16.149999999999999" customHeight="1">
      <c r="A1956" s="266">
        <v>35516</v>
      </c>
      <c r="B1956" s="269">
        <v>1059.8800000000001</v>
      </c>
    </row>
    <row r="1957" spans="1:2" ht="16.149999999999999" customHeight="1">
      <c r="A1957" s="266">
        <v>35517</v>
      </c>
      <c r="B1957" s="267">
        <v>1059.8800000000001</v>
      </c>
    </row>
    <row r="1958" spans="1:2" ht="16.149999999999999" customHeight="1">
      <c r="A1958" s="266">
        <v>35518</v>
      </c>
      <c r="B1958" s="269">
        <v>1059.8800000000001</v>
      </c>
    </row>
    <row r="1959" spans="1:2" ht="16.149999999999999" customHeight="1">
      <c r="A1959" s="266">
        <v>35519</v>
      </c>
      <c r="B1959" s="267">
        <v>1059.8800000000001</v>
      </c>
    </row>
    <row r="1960" spans="1:2" ht="16.149999999999999" customHeight="1">
      <c r="A1960" s="266">
        <v>35520</v>
      </c>
      <c r="B1960" s="269">
        <v>1059.8800000000001</v>
      </c>
    </row>
    <row r="1961" spans="1:2" ht="16.149999999999999" customHeight="1">
      <c r="A1961" s="266">
        <v>35521</v>
      </c>
      <c r="B1961" s="267">
        <v>1060.93</v>
      </c>
    </row>
    <row r="1962" spans="1:2" ht="16.149999999999999" customHeight="1">
      <c r="A1962" s="266">
        <v>35522</v>
      </c>
      <c r="B1962" s="269">
        <v>1061.98</v>
      </c>
    </row>
    <row r="1963" spans="1:2" ht="16.149999999999999" customHeight="1">
      <c r="A1963" s="266">
        <v>35523</v>
      </c>
      <c r="B1963" s="267">
        <v>1061.95</v>
      </c>
    </row>
    <row r="1964" spans="1:2" ht="16.149999999999999" customHeight="1">
      <c r="A1964" s="266">
        <v>35524</v>
      </c>
      <c r="B1964" s="269">
        <v>1062.46</v>
      </c>
    </row>
    <row r="1965" spans="1:2" ht="16.149999999999999" customHeight="1">
      <c r="A1965" s="266">
        <v>35525</v>
      </c>
      <c r="B1965" s="267">
        <v>1062.58</v>
      </c>
    </row>
    <row r="1966" spans="1:2" ht="16.149999999999999" customHeight="1">
      <c r="A1966" s="266">
        <v>35526</v>
      </c>
      <c r="B1966" s="269">
        <v>1062.58</v>
      </c>
    </row>
    <row r="1967" spans="1:2" ht="16.149999999999999" customHeight="1">
      <c r="A1967" s="266">
        <v>35527</v>
      </c>
      <c r="B1967" s="267">
        <v>1062.58</v>
      </c>
    </row>
    <row r="1968" spans="1:2" ht="16.149999999999999" customHeight="1">
      <c r="A1968" s="266">
        <v>35528</v>
      </c>
      <c r="B1968" s="269">
        <v>1063.3</v>
      </c>
    </row>
    <row r="1969" spans="1:2" ht="16.149999999999999" customHeight="1">
      <c r="A1969" s="266">
        <v>35529</v>
      </c>
      <c r="B1969" s="267">
        <v>1062.67</v>
      </c>
    </row>
    <row r="1970" spans="1:2" ht="16.149999999999999" customHeight="1">
      <c r="A1970" s="266">
        <v>35530</v>
      </c>
      <c r="B1970" s="269">
        <v>1062.78</v>
      </c>
    </row>
    <row r="1971" spans="1:2" ht="16.149999999999999" customHeight="1">
      <c r="A1971" s="266">
        <v>35531</v>
      </c>
      <c r="B1971" s="267">
        <v>1060.71</v>
      </c>
    </row>
    <row r="1972" spans="1:2" ht="16.149999999999999" customHeight="1">
      <c r="A1972" s="266">
        <v>35532</v>
      </c>
      <c r="B1972" s="269">
        <v>1058.76</v>
      </c>
    </row>
    <row r="1973" spans="1:2" ht="16.149999999999999" customHeight="1">
      <c r="A1973" s="266">
        <v>35533</v>
      </c>
      <c r="B1973" s="267">
        <v>1058.76</v>
      </c>
    </row>
    <row r="1974" spans="1:2" ht="16.149999999999999" customHeight="1">
      <c r="A1974" s="266">
        <v>35534</v>
      </c>
      <c r="B1974" s="269">
        <v>1058.76</v>
      </c>
    </row>
    <row r="1975" spans="1:2" ht="16.149999999999999" customHeight="1">
      <c r="A1975" s="266">
        <v>35535</v>
      </c>
      <c r="B1975" s="267">
        <v>1058.73</v>
      </c>
    </row>
    <row r="1976" spans="1:2" ht="16.149999999999999" customHeight="1">
      <c r="A1976" s="266">
        <v>35536</v>
      </c>
      <c r="B1976" s="269">
        <v>1058.97</v>
      </c>
    </row>
    <row r="1977" spans="1:2" ht="16.149999999999999" customHeight="1">
      <c r="A1977" s="266">
        <v>35537</v>
      </c>
      <c r="B1977" s="267">
        <v>1056.9100000000001</v>
      </c>
    </row>
    <row r="1978" spans="1:2" ht="16.149999999999999" customHeight="1">
      <c r="A1978" s="266">
        <v>35538</v>
      </c>
      <c r="B1978" s="269">
        <v>1054.3499999999999</v>
      </c>
    </row>
    <row r="1979" spans="1:2" ht="16.149999999999999" customHeight="1">
      <c r="A1979" s="266">
        <v>35539</v>
      </c>
      <c r="B1979" s="267">
        <v>1051.43</v>
      </c>
    </row>
    <row r="1980" spans="1:2" ht="16.149999999999999" customHeight="1">
      <c r="A1980" s="266">
        <v>35540</v>
      </c>
      <c r="B1980" s="269">
        <v>1051.43</v>
      </c>
    </row>
    <row r="1981" spans="1:2" ht="16.149999999999999" customHeight="1">
      <c r="A1981" s="266">
        <v>35541</v>
      </c>
      <c r="B1981" s="267">
        <v>1051.43</v>
      </c>
    </row>
    <row r="1982" spans="1:2" ht="16.149999999999999" customHeight="1">
      <c r="A1982" s="266">
        <v>35542</v>
      </c>
      <c r="B1982" s="269">
        <v>1054.94</v>
      </c>
    </row>
    <row r="1983" spans="1:2" ht="16.149999999999999" customHeight="1">
      <c r="A1983" s="266">
        <v>35543</v>
      </c>
      <c r="B1983" s="267">
        <v>1057.6400000000001</v>
      </c>
    </row>
    <row r="1984" spans="1:2" ht="16.149999999999999" customHeight="1">
      <c r="A1984" s="266">
        <v>35544</v>
      </c>
      <c r="B1984" s="269">
        <v>1065.48</v>
      </c>
    </row>
    <row r="1985" spans="1:2" ht="16.149999999999999" customHeight="1">
      <c r="A1985" s="266">
        <v>35545</v>
      </c>
      <c r="B1985" s="267">
        <v>1066.77</v>
      </c>
    </row>
    <row r="1986" spans="1:2" ht="16.149999999999999" customHeight="1">
      <c r="A1986" s="266">
        <v>35546</v>
      </c>
      <c r="B1986" s="269">
        <v>1063.83</v>
      </c>
    </row>
    <row r="1987" spans="1:2" ht="16.149999999999999" customHeight="1">
      <c r="A1987" s="266">
        <v>35547</v>
      </c>
      <c r="B1987" s="267">
        <v>1063.83</v>
      </c>
    </row>
    <row r="1988" spans="1:2" ht="16.149999999999999" customHeight="1">
      <c r="A1988" s="266">
        <v>35548</v>
      </c>
      <c r="B1988" s="269">
        <v>1063.83</v>
      </c>
    </row>
    <row r="1989" spans="1:2" ht="16.149999999999999" customHeight="1">
      <c r="A1989" s="266">
        <v>35549</v>
      </c>
      <c r="B1989" s="267">
        <v>1064</v>
      </c>
    </row>
    <row r="1990" spans="1:2" ht="16.149999999999999" customHeight="1">
      <c r="A1990" s="266">
        <v>35550</v>
      </c>
      <c r="B1990" s="269">
        <v>1063.1099999999999</v>
      </c>
    </row>
    <row r="1991" spans="1:2" ht="16.149999999999999" customHeight="1">
      <c r="A1991" s="266">
        <v>35551</v>
      </c>
      <c r="B1991" s="267">
        <v>1064.01</v>
      </c>
    </row>
    <row r="1992" spans="1:2" ht="16.149999999999999" customHeight="1">
      <c r="A1992" s="266">
        <v>35552</v>
      </c>
      <c r="B1992" s="269">
        <v>1064.01</v>
      </c>
    </row>
    <row r="1993" spans="1:2" ht="16.149999999999999" customHeight="1">
      <c r="A1993" s="266">
        <v>35553</v>
      </c>
      <c r="B1993" s="267">
        <v>1068.53</v>
      </c>
    </row>
    <row r="1994" spans="1:2" ht="16.149999999999999" customHeight="1">
      <c r="A1994" s="266">
        <v>35554</v>
      </c>
      <c r="B1994" s="269">
        <v>1068.53</v>
      </c>
    </row>
    <row r="1995" spans="1:2" ht="16.149999999999999" customHeight="1">
      <c r="A1995" s="266">
        <v>35555</v>
      </c>
      <c r="B1995" s="267">
        <v>1068.53</v>
      </c>
    </row>
    <row r="1996" spans="1:2" ht="16.149999999999999" customHeight="1">
      <c r="A1996" s="266">
        <v>35556</v>
      </c>
      <c r="B1996" s="269">
        <v>1076.3900000000001</v>
      </c>
    </row>
    <row r="1997" spans="1:2" ht="16.149999999999999" customHeight="1">
      <c r="A1997" s="266">
        <v>35557</v>
      </c>
      <c r="B1997" s="267">
        <v>1080.48</v>
      </c>
    </row>
    <row r="1998" spans="1:2" ht="16.149999999999999" customHeight="1">
      <c r="A1998" s="266">
        <v>35558</v>
      </c>
      <c r="B1998" s="269">
        <v>1075.05</v>
      </c>
    </row>
    <row r="1999" spans="1:2" ht="16.149999999999999" customHeight="1">
      <c r="A1999" s="266">
        <v>35559</v>
      </c>
      <c r="B1999" s="267">
        <v>1073.77</v>
      </c>
    </row>
    <row r="2000" spans="1:2" ht="16.149999999999999" customHeight="1">
      <c r="A2000" s="266">
        <v>35560</v>
      </c>
      <c r="B2000" s="269">
        <v>1076.93</v>
      </c>
    </row>
    <row r="2001" spans="1:2" ht="16.149999999999999" customHeight="1">
      <c r="A2001" s="266">
        <v>35561</v>
      </c>
      <c r="B2001" s="267">
        <v>1076.93</v>
      </c>
    </row>
    <row r="2002" spans="1:2" ht="16.149999999999999" customHeight="1">
      <c r="A2002" s="266">
        <v>35562</v>
      </c>
      <c r="B2002" s="269">
        <v>1076.93</v>
      </c>
    </row>
    <row r="2003" spans="1:2" ht="16.149999999999999" customHeight="1">
      <c r="A2003" s="266">
        <v>35563</v>
      </c>
      <c r="B2003" s="267">
        <v>1076.93</v>
      </c>
    </row>
    <row r="2004" spans="1:2" ht="16.149999999999999" customHeight="1">
      <c r="A2004" s="266">
        <v>35564</v>
      </c>
      <c r="B2004" s="269">
        <v>1077.3599999999999</v>
      </c>
    </row>
    <row r="2005" spans="1:2" ht="16.149999999999999" customHeight="1">
      <c r="A2005" s="266">
        <v>35565</v>
      </c>
      <c r="B2005" s="267">
        <v>1074.43</v>
      </c>
    </row>
    <row r="2006" spans="1:2" ht="16.149999999999999" customHeight="1">
      <c r="A2006" s="266">
        <v>35566</v>
      </c>
      <c r="B2006" s="269">
        <v>1074.52</v>
      </c>
    </row>
    <row r="2007" spans="1:2" ht="16.149999999999999" customHeight="1">
      <c r="A2007" s="266">
        <v>35567</v>
      </c>
      <c r="B2007" s="267">
        <v>1072.24</v>
      </c>
    </row>
    <row r="2008" spans="1:2" ht="16.149999999999999" customHeight="1">
      <c r="A2008" s="266">
        <v>35568</v>
      </c>
      <c r="B2008" s="269">
        <v>1072.24</v>
      </c>
    </row>
    <row r="2009" spans="1:2" ht="16.149999999999999" customHeight="1">
      <c r="A2009" s="266">
        <v>35569</v>
      </c>
      <c r="B2009" s="267">
        <v>1072.24</v>
      </c>
    </row>
    <row r="2010" spans="1:2" ht="16.149999999999999" customHeight="1">
      <c r="A2010" s="266">
        <v>35570</v>
      </c>
      <c r="B2010" s="269">
        <v>1073.54</v>
      </c>
    </row>
    <row r="2011" spans="1:2" ht="16.149999999999999" customHeight="1">
      <c r="A2011" s="266">
        <v>35571</v>
      </c>
      <c r="B2011" s="267">
        <v>1075.2</v>
      </c>
    </row>
    <row r="2012" spans="1:2" ht="16.149999999999999" customHeight="1">
      <c r="A2012" s="266">
        <v>35572</v>
      </c>
      <c r="B2012" s="269">
        <v>1080.44</v>
      </c>
    </row>
    <row r="2013" spans="1:2" ht="16.149999999999999" customHeight="1">
      <c r="A2013" s="266">
        <v>35573</v>
      </c>
      <c r="B2013" s="267">
        <v>1080.43</v>
      </c>
    </row>
    <row r="2014" spans="1:2" ht="16.149999999999999" customHeight="1">
      <c r="A2014" s="266">
        <v>35574</v>
      </c>
      <c r="B2014" s="269">
        <v>1076.69</v>
      </c>
    </row>
    <row r="2015" spans="1:2" ht="16.149999999999999" customHeight="1">
      <c r="A2015" s="266">
        <v>35575</v>
      </c>
      <c r="B2015" s="267">
        <v>1076.69</v>
      </c>
    </row>
    <row r="2016" spans="1:2" ht="16.149999999999999" customHeight="1">
      <c r="A2016" s="266">
        <v>35576</v>
      </c>
      <c r="B2016" s="269">
        <v>1076.69</v>
      </c>
    </row>
    <row r="2017" spans="1:2" ht="16.149999999999999" customHeight="1">
      <c r="A2017" s="266">
        <v>35577</v>
      </c>
      <c r="B2017" s="267">
        <v>1076.69</v>
      </c>
    </row>
    <row r="2018" spans="1:2" ht="16.149999999999999" customHeight="1">
      <c r="A2018" s="266">
        <v>35578</v>
      </c>
      <c r="B2018" s="269">
        <v>1076.24</v>
      </c>
    </row>
    <row r="2019" spans="1:2" ht="16.149999999999999" customHeight="1">
      <c r="A2019" s="266">
        <v>35579</v>
      </c>
      <c r="B2019" s="267">
        <v>1074.32</v>
      </c>
    </row>
    <row r="2020" spans="1:2" ht="16.149999999999999" customHeight="1">
      <c r="A2020" s="266">
        <v>35580</v>
      </c>
      <c r="B2020" s="269">
        <v>1076.4000000000001</v>
      </c>
    </row>
    <row r="2021" spans="1:2" ht="16.149999999999999" customHeight="1">
      <c r="A2021" s="266">
        <v>35581</v>
      </c>
      <c r="B2021" s="267">
        <v>1077.0899999999999</v>
      </c>
    </row>
    <row r="2022" spans="1:2" ht="16.149999999999999" customHeight="1">
      <c r="A2022" s="266">
        <v>35582</v>
      </c>
      <c r="B2022" s="269">
        <v>1077.0899999999999</v>
      </c>
    </row>
    <row r="2023" spans="1:2" ht="16.149999999999999" customHeight="1">
      <c r="A2023" s="266">
        <v>35583</v>
      </c>
      <c r="B2023" s="267">
        <v>1077.0899999999999</v>
      </c>
    </row>
    <row r="2024" spans="1:2" ht="16.149999999999999" customHeight="1">
      <c r="A2024" s="266">
        <v>35584</v>
      </c>
      <c r="B2024" s="269">
        <v>1077.0899999999999</v>
      </c>
    </row>
    <row r="2025" spans="1:2" ht="16.149999999999999" customHeight="1">
      <c r="A2025" s="266">
        <v>35585</v>
      </c>
      <c r="B2025" s="267">
        <v>1079.0999999999999</v>
      </c>
    </row>
    <row r="2026" spans="1:2" ht="16.149999999999999" customHeight="1">
      <c r="A2026" s="266">
        <v>35586</v>
      </c>
      <c r="B2026" s="269">
        <v>1077.19</v>
      </c>
    </row>
    <row r="2027" spans="1:2" ht="16.149999999999999" customHeight="1">
      <c r="A2027" s="266">
        <v>35587</v>
      </c>
      <c r="B2027" s="267">
        <v>1076.49</v>
      </c>
    </row>
    <row r="2028" spans="1:2" ht="16.149999999999999" customHeight="1">
      <c r="A2028" s="266">
        <v>35588</v>
      </c>
      <c r="B2028" s="269">
        <v>1076.18</v>
      </c>
    </row>
    <row r="2029" spans="1:2" ht="16.149999999999999" customHeight="1">
      <c r="A2029" s="266">
        <v>35589</v>
      </c>
      <c r="B2029" s="267">
        <v>1076.18</v>
      </c>
    </row>
    <row r="2030" spans="1:2" ht="16.149999999999999" customHeight="1">
      <c r="A2030" s="266">
        <v>35590</v>
      </c>
      <c r="B2030" s="269">
        <v>1076.18</v>
      </c>
    </row>
    <row r="2031" spans="1:2" ht="16.149999999999999" customHeight="1">
      <c r="A2031" s="266">
        <v>35591</v>
      </c>
      <c r="B2031" s="267">
        <v>1076.18</v>
      </c>
    </row>
    <row r="2032" spans="1:2" ht="16.149999999999999" customHeight="1">
      <c r="A2032" s="266">
        <v>35592</v>
      </c>
      <c r="B2032" s="269">
        <v>1078.6400000000001</v>
      </c>
    </row>
    <row r="2033" spans="1:2" ht="16.149999999999999" customHeight="1">
      <c r="A2033" s="266">
        <v>35593</v>
      </c>
      <c r="B2033" s="267">
        <v>1080.6099999999999</v>
      </c>
    </row>
    <row r="2034" spans="1:2" ht="16.149999999999999" customHeight="1">
      <c r="A2034" s="266">
        <v>35594</v>
      </c>
      <c r="B2034" s="269">
        <v>1080.46</v>
      </c>
    </row>
    <row r="2035" spans="1:2" ht="16.149999999999999" customHeight="1">
      <c r="A2035" s="266">
        <v>35595</v>
      </c>
      <c r="B2035" s="267">
        <v>1080.5899999999999</v>
      </c>
    </row>
    <row r="2036" spans="1:2" ht="16.149999999999999" customHeight="1">
      <c r="A2036" s="266">
        <v>35596</v>
      </c>
      <c r="B2036" s="269">
        <v>1080.5899999999999</v>
      </c>
    </row>
    <row r="2037" spans="1:2" ht="16.149999999999999" customHeight="1">
      <c r="A2037" s="266">
        <v>35597</v>
      </c>
      <c r="B2037" s="267">
        <v>1080.5899999999999</v>
      </c>
    </row>
    <row r="2038" spans="1:2" ht="16.149999999999999" customHeight="1">
      <c r="A2038" s="266">
        <v>35598</v>
      </c>
      <c r="B2038" s="269">
        <v>1082.43</v>
      </c>
    </row>
    <row r="2039" spans="1:2" ht="16.149999999999999" customHeight="1">
      <c r="A2039" s="266">
        <v>35599</v>
      </c>
      <c r="B2039" s="267">
        <v>1086</v>
      </c>
    </row>
    <row r="2040" spans="1:2" ht="16.149999999999999" customHeight="1">
      <c r="A2040" s="266">
        <v>35600</v>
      </c>
      <c r="B2040" s="269">
        <v>1084.3800000000001</v>
      </c>
    </row>
    <row r="2041" spans="1:2" ht="16.149999999999999" customHeight="1">
      <c r="A2041" s="266">
        <v>35601</v>
      </c>
      <c r="B2041" s="267">
        <v>1084.28</v>
      </c>
    </row>
    <row r="2042" spans="1:2" ht="16.149999999999999" customHeight="1">
      <c r="A2042" s="266">
        <v>35602</v>
      </c>
      <c r="B2042" s="269">
        <v>1086.3599999999999</v>
      </c>
    </row>
    <row r="2043" spans="1:2" ht="16.149999999999999" customHeight="1">
      <c r="A2043" s="266">
        <v>35603</v>
      </c>
      <c r="B2043" s="267">
        <v>1086.3599999999999</v>
      </c>
    </row>
    <row r="2044" spans="1:2" ht="16.149999999999999" customHeight="1">
      <c r="A2044" s="266">
        <v>35604</v>
      </c>
      <c r="B2044" s="269">
        <v>1086.3599999999999</v>
      </c>
    </row>
    <row r="2045" spans="1:2" ht="16.149999999999999" customHeight="1">
      <c r="A2045" s="266">
        <v>35605</v>
      </c>
      <c r="B2045" s="267">
        <v>1088.1600000000001</v>
      </c>
    </row>
    <row r="2046" spans="1:2" ht="16.149999999999999" customHeight="1">
      <c r="A2046" s="266">
        <v>35606</v>
      </c>
      <c r="B2046" s="269">
        <v>1086.47</v>
      </c>
    </row>
    <row r="2047" spans="1:2" ht="16.149999999999999" customHeight="1">
      <c r="A2047" s="266">
        <v>35607</v>
      </c>
      <c r="B2047" s="267">
        <v>1087.72</v>
      </c>
    </row>
    <row r="2048" spans="1:2" ht="16.149999999999999" customHeight="1">
      <c r="A2048" s="266">
        <v>35608</v>
      </c>
      <c r="B2048" s="269">
        <v>1090.58</v>
      </c>
    </row>
    <row r="2049" spans="1:2" ht="16.149999999999999" customHeight="1">
      <c r="A2049" s="266">
        <v>35609</v>
      </c>
      <c r="B2049" s="267">
        <v>1089.01</v>
      </c>
    </row>
    <row r="2050" spans="1:2" ht="16.149999999999999" customHeight="1">
      <c r="A2050" s="266">
        <v>35610</v>
      </c>
      <c r="B2050" s="269">
        <v>1089.01</v>
      </c>
    </row>
    <row r="2051" spans="1:2" ht="16.149999999999999" customHeight="1">
      <c r="A2051" s="266">
        <v>35611</v>
      </c>
      <c r="B2051" s="267">
        <v>1089.01</v>
      </c>
    </row>
    <row r="2052" spans="1:2" ht="16.149999999999999" customHeight="1">
      <c r="A2052" s="266">
        <v>35612</v>
      </c>
      <c r="B2052" s="269">
        <v>1089.01</v>
      </c>
    </row>
    <row r="2053" spans="1:2" ht="16.149999999999999" customHeight="1">
      <c r="A2053" s="266">
        <v>35613</v>
      </c>
      <c r="B2053" s="267">
        <v>1093.25</v>
      </c>
    </row>
    <row r="2054" spans="1:2" ht="16.149999999999999" customHeight="1">
      <c r="A2054" s="266">
        <v>35614</v>
      </c>
      <c r="B2054" s="269">
        <v>1098.72</v>
      </c>
    </row>
    <row r="2055" spans="1:2" ht="16.149999999999999" customHeight="1">
      <c r="A2055" s="266">
        <v>35615</v>
      </c>
      <c r="B2055" s="267">
        <v>1102.8399999999999</v>
      </c>
    </row>
    <row r="2056" spans="1:2" ht="16.149999999999999" customHeight="1">
      <c r="A2056" s="266">
        <v>35616</v>
      </c>
      <c r="B2056" s="269">
        <v>1101.57</v>
      </c>
    </row>
    <row r="2057" spans="1:2" ht="16.149999999999999" customHeight="1">
      <c r="A2057" s="266">
        <v>35617</v>
      </c>
      <c r="B2057" s="267">
        <v>1101.57</v>
      </c>
    </row>
    <row r="2058" spans="1:2" ht="16.149999999999999" customHeight="1">
      <c r="A2058" s="266">
        <v>35618</v>
      </c>
      <c r="B2058" s="269">
        <v>1101.57</v>
      </c>
    </row>
    <row r="2059" spans="1:2" ht="16.149999999999999" customHeight="1">
      <c r="A2059" s="266">
        <v>35619</v>
      </c>
      <c r="B2059" s="267">
        <v>1102.45</v>
      </c>
    </row>
    <row r="2060" spans="1:2" ht="16.149999999999999" customHeight="1">
      <c r="A2060" s="266">
        <v>35620</v>
      </c>
      <c r="B2060" s="269">
        <v>1101.18</v>
      </c>
    </row>
    <row r="2061" spans="1:2" ht="16.149999999999999" customHeight="1">
      <c r="A2061" s="266">
        <v>35621</v>
      </c>
      <c r="B2061" s="267">
        <v>1098.6400000000001</v>
      </c>
    </row>
    <row r="2062" spans="1:2" ht="16.149999999999999" customHeight="1">
      <c r="A2062" s="266">
        <v>35622</v>
      </c>
      <c r="B2062" s="269">
        <v>1097.8800000000001</v>
      </c>
    </row>
    <row r="2063" spans="1:2" ht="16.149999999999999" customHeight="1">
      <c r="A2063" s="266">
        <v>35623</v>
      </c>
      <c r="B2063" s="267">
        <v>1098.46</v>
      </c>
    </row>
    <row r="2064" spans="1:2" ht="16.149999999999999" customHeight="1">
      <c r="A2064" s="266">
        <v>35624</v>
      </c>
      <c r="B2064" s="269">
        <v>1098.46</v>
      </c>
    </row>
    <row r="2065" spans="1:2" ht="16.149999999999999" customHeight="1">
      <c r="A2065" s="266">
        <v>35625</v>
      </c>
      <c r="B2065" s="267">
        <v>1098.46</v>
      </c>
    </row>
    <row r="2066" spans="1:2" ht="16.149999999999999" customHeight="1">
      <c r="A2066" s="266">
        <v>35626</v>
      </c>
      <c r="B2066" s="269">
        <v>1099.56</v>
      </c>
    </row>
    <row r="2067" spans="1:2" ht="16.149999999999999" customHeight="1">
      <c r="A2067" s="266">
        <v>35627</v>
      </c>
      <c r="B2067" s="267">
        <v>1099.25</v>
      </c>
    </row>
    <row r="2068" spans="1:2" ht="16.149999999999999" customHeight="1">
      <c r="A2068" s="266">
        <v>35628</v>
      </c>
      <c r="B2068" s="269">
        <v>1100.83</v>
      </c>
    </row>
    <row r="2069" spans="1:2" ht="16.149999999999999" customHeight="1">
      <c r="A2069" s="266">
        <v>35629</v>
      </c>
      <c r="B2069" s="267">
        <v>1102.48</v>
      </c>
    </row>
    <row r="2070" spans="1:2" ht="16.149999999999999" customHeight="1">
      <c r="A2070" s="266">
        <v>35630</v>
      </c>
      <c r="B2070" s="269">
        <v>1105.33</v>
      </c>
    </row>
    <row r="2071" spans="1:2" ht="16.149999999999999" customHeight="1">
      <c r="A2071" s="266">
        <v>35631</v>
      </c>
      <c r="B2071" s="267">
        <v>1105.33</v>
      </c>
    </row>
    <row r="2072" spans="1:2" ht="16.149999999999999" customHeight="1">
      <c r="A2072" s="266">
        <v>35632</v>
      </c>
      <c r="B2072" s="269">
        <v>1105.33</v>
      </c>
    </row>
    <row r="2073" spans="1:2" ht="16.149999999999999" customHeight="1">
      <c r="A2073" s="266">
        <v>35633</v>
      </c>
      <c r="B2073" s="267">
        <v>1109.46</v>
      </c>
    </row>
    <row r="2074" spans="1:2" ht="16.149999999999999" customHeight="1">
      <c r="A2074" s="266">
        <v>35634</v>
      </c>
      <c r="B2074" s="269">
        <v>1110.32</v>
      </c>
    </row>
    <row r="2075" spans="1:2" ht="16.149999999999999" customHeight="1">
      <c r="A2075" s="266">
        <v>35635</v>
      </c>
      <c r="B2075" s="267">
        <v>1106.7</v>
      </c>
    </row>
    <row r="2076" spans="1:2" ht="16.149999999999999" customHeight="1">
      <c r="A2076" s="266">
        <v>35636</v>
      </c>
      <c r="B2076" s="269">
        <v>1106.6400000000001</v>
      </c>
    </row>
    <row r="2077" spans="1:2" ht="16.149999999999999" customHeight="1">
      <c r="A2077" s="266">
        <v>35637</v>
      </c>
      <c r="B2077" s="267">
        <v>1106.06</v>
      </c>
    </row>
    <row r="2078" spans="1:2" ht="16.149999999999999" customHeight="1">
      <c r="A2078" s="266">
        <v>35638</v>
      </c>
      <c r="B2078" s="269">
        <v>1106.06</v>
      </c>
    </row>
    <row r="2079" spans="1:2" ht="16.149999999999999" customHeight="1">
      <c r="A2079" s="266">
        <v>35639</v>
      </c>
      <c r="B2079" s="267">
        <v>1106.06</v>
      </c>
    </row>
    <row r="2080" spans="1:2" ht="16.149999999999999" customHeight="1">
      <c r="A2080" s="266">
        <v>35640</v>
      </c>
      <c r="B2080" s="269">
        <v>1108.1600000000001</v>
      </c>
    </row>
    <row r="2081" spans="1:2" ht="16.149999999999999" customHeight="1">
      <c r="A2081" s="266">
        <v>35641</v>
      </c>
      <c r="B2081" s="267">
        <v>1106.67</v>
      </c>
    </row>
    <row r="2082" spans="1:2" ht="16.149999999999999" customHeight="1">
      <c r="A2082" s="266">
        <v>35642</v>
      </c>
      <c r="B2082" s="269">
        <v>1109.6500000000001</v>
      </c>
    </row>
    <row r="2083" spans="1:2" ht="16.149999999999999" customHeight="1">
      <c r="A2083" s="266">
        <v>35643</v>
      </c>
      <c r="B2083" s="267">
        <v>1112.53</v>
      </c>
    </row>
    <row r="2084" spans="1:2" ht="16.149999999999999" customHeight="1">
      <c r="A2084" s="266">
        <v>35644</v>
      </c>
      <c r="B2084" s="269">
        <v>1113.43</v>
      </c>
    </row>
    <row r="2085" spans="1:2" ht="16.149999999999999" customHeight="1">
      <c r="A2085" s="266">
        <v>35645</v>
      </c>
      <c r="B2085" s="267">
        <v>1113.43</v>
      </c>
    </row>
    <row r="2086" spans="1:2" ht="16.149999999999999" customHeight="1">
      <c r="A2086" s="266">
        <v>35646</v>
      </c>
      <c r="B2086" s="269">
        <v>1113.43</v>
      </c>
    </row>
    <row r="2087" spans="1:2" ht="16.149999999999999" customHeight="1">
      <c r="A2087" s="266">
        <v>35647</v>
      </c>
      <c r="B2087" s="267">
        <v>1112.83</v>
      </c>
    </row>
    <row r="2088" spans="1:2" ht="16.149999999999999" customHeight="1">
      <c r="A2088" s="266">
        <v>35648</v>
      </c>
      <c r="B2088" s="269">
        <v>1115.43</v>
      </c>
    </row>
    <row r="2089" spans="1:2" ht="16.149999999999999" customHeight="1">
      <c r="A2089" s="266">
        <v>35649</v>
      </c>
      <c r="B2089" s="267">
        <v>1115.2</v>
      </c>
    </row>
    <row r="2090" spans="1:2" ht="16.149999999999999" customHeight="1">
      <c r="A2090" s="266">
        <v>35650</v>
      </c>
      <c r="B2090" s="269">
        <v>1115.2</v>
      </c>
    </row>
    <row r="2091" spans="1:2" ht="16.149999999999999" customHeight="1">
      <c r="A2091" s="266">
        <v>35651</v>
      </c>
      <c r="B2091" s="267">
        <v>1118.96</v>
      </c>
    </row>
    <row r="2092" spans="1:2" ht="16.149999999999999" customHeight="1">
      <c r="A2092" s="266">
        <v>35652</v>
      </c>
      <c r="B2092" s="269">
        <v>1118.96</v>
      </c>
    </row>
    <row r="2093" spans="1:2" ht="16.149999999999999" customHeight="1">
      <c r="A2093" s="266">
        <v>35653</v>
      </c>
      <c r="B2093" s="267">
        <v>1118.96</v>
      </c>
    </row>
    <row r="2094" spans="1:2" ht="16.149999999999999" customHeight="1">
      <c r="A2094" s="266">
        <v>35654</v>
      </c>
      <c r="B2094" s="269">
        <v>1119.3800000000001</v>
      </c>
    </row>
    <row r="2095" spans="1:2" ht="16.149999999999999" customHeight="1">
      <c r="A2095" s="266">
        <v>35655</v>
      </c>
      <c r="B2095" s="267">
        <v>1120.33</v>
      </c>
    </row>
    <row r="2096" spans="1:2" ht="16.149999999999999" customHeight="1">
      <c r="A2096" s="266">
        <v>35656</v>
      </c>
      <c r="B2096" s="269">
        <v>1125.6199999999999</v>
      </c>
    </row>
    <row r="2097" spans="1:2" ht="16.149999999999999" customHeight="1">
      <c r="A2097" s="266">
        <v>35657</v>
      </c>
      <c r="B2097" s="267">
        <v>1128.25</v>
      </c>
    </row>
    <row r="2098" spans="1:2" ht="16.149999999999999" customHeight="1">
      <c r="A2098" s="266">
        <v>35658</v>
      </c>
      <c r="B2098" s="269">
        <v>1129.05</v>
      </c>
    </row>
    <row r="2099" spans="1:2" ht="16.149999999999999" customHeight="1">
      <c r="A2099" s="266">
        <v>35659</v>
      </c>
      <c r="B2099" s="267">
        <v>1129.05</v>
      </c>
    </row>
    <row r="2100" spans="1:2" ht="16.149999999999999" customHeight="1">
      <c r="A2100" s="266">
        <v>35660</v>
      </c>
      <c r="B2100" s="269">
        <v>1129.05</v>
      </c>
    </row>
    <row r="2101" spans="1:2" ht="16.149999999999999" customHeight="1">
      <c r="A2101" s="266">
        <v>35661</v>
      </c>
      <c r="B2101" s="267">
        <v>1129.05</v>
      </c>
    </row>
    <row r="2102" spans="1:2" ht="16.149999999999999" customHeight="1">
      <c r="A2102" s="266">
        <v>35662</v>
      </c>
      <c r="B2102" s="269">
        <v>1137.54</v>
      </c>
    </row>
    <row r="2103" spans="1:2" ht="16.149999999999999" customHeight="1">
      <c r="A2103" s="266">
        <v>35663</v>
      </c>
      <c r="B2103" s="267">
        <v>1140.54</v>
      </c>
    </row>
    <row r="2104" spans="1:2" ht="16.149999999999999" customHeight="1">
      <c r="A2104" s="266">
        <v>35664</v>
      </c>
      <c r="B2104" s="269">
        <v>1149.19</v>
      </c>
    </row>
    <row r="2105" spans="1:2" ht="16.149999999999999" customHeight="1">
      <c r="A2105" s="266">
        <v>35665</v>
      </c>
      <c r="B2105" s="267">
        <v>1154.23</v>
      </c>
    </row>
    <row r="2106" spans="1:2" ht="16.149999999999999" customHeight="1">
      <c r="A2106" s="266">
        <v>35666</v>
      </c>
      <c r="B2106" s="269">
        <v>1154.23</v>
      </c>
    </row>
    <row r="2107" spans="1:2" ht="16.149999999999999" customHeight="1">
      <c r="A2107" s="266">
        <v>35667</v>
      </c>
      <c r="B2107" s="267">
        <v>1154.23</v>
      </c>
    </row>
    <row r="2108" spans="1:2" ht="16.149999999999999" customHeight="1">
      <c r="A2108" s="266">
        <v>35668</v>
      </c>
      <c r="B2108" s="269">
        <v>1145.52</v>
      </c>
    </row>
    <row r="2109" spans="1:2" ht="16.149999999999999" customHeight="1">
      <c r="A2109" s="266">
        <v>35669</v>
      </c>
      <c r="B2109" s="267">
        <v>1154.8900000000001</v>
      </c>
    </row>
    <row r="2110" spans="1:2" ht="16.149999999999999" customHeight="1">
      <c r="A2110" s="266">
        <v>35670</v>
      </c>
      <c r="B2110" s="269">
        <v>1161.1500000000001</v>
      </c>
    </row>
    <row r="2111" spans="1:2" ht="16.149999999999999" customHeight="1">
      <c r="A2111" s="266">
        <v>35671</v>
      </c>
      <c r="B2111" s="267">
        <v>1167.28</v>
      </c>
    </row>
    <row r="2112" spans="1:2" ht="16.149999999999999" customHeight="1">
      <c r="A2112" s="266">
        <v>35672</v>
      </c>
      <c r="B2112" s="269">
        <v>1172.28</v>
      </c>
    </row>
    <row r="2113" spans="1:2" ht="16.149999999999999" customHeight="1">
      <c r="A2113" s="266">
        <v>35673</v>
      </c>
      <c r="B2113" s="267">
        <v>1172.28</v>
      </c>
    </row>
    <row r="2114" spans="1:2" ht="16.149999999999999" customHeight="1">
      <c r="A2114" s="266">
        <v>35674</v>
      </c>
      <c r="B2114" s="269">
        <v>1172.28</v>
      </c>
    </row>
    <row r="2115" spans="1:2" ht="16.149999999999999" customHeight="1">
      <c r="A2115" s="266">
        <v>35675</v>
      </c>
      <c r="B2115" s="267">
        <v>1174.01</v>
      </c>
    </row>
    <row r="2116" spans="1:2" ht="16.149999999999999" customHeight="1">
      <c r="A2116" s="266">
        <v>35676</v>
      </c>
      <c r="B2116" s="269">
        <v>1169.3800000000001</v>
      </c>
    </row>
    <row r="2117" spans="1:2" ht="16.149999999999999" customHeight="1">
      <c r="A2117" s="266">
        <v>35677</v>
      </c>
      <c r="B2117" s="267">
        <v>1172.82</v>
      </c>
    </row>
    <row r="2118" spans="1:2" ht="16.149999999999999" customHeight="1">
      <c r="A2118" s="266">
        <v>35678</v>
      </c>
      <c r="B2118" s="269">
        <v>1180.94</v>
      </c>
    </row>
    <row r="2119" spans="1:2" ht="16.149999999999999" customHeight="1">
      <c r="A2119" s="266">
        <v>35679</v>
      </c>
      <c r="B2119" s="267">
        <v>1186.98</v>
      </c>
    </row>
    <row r="2120" spans="1:2" ht="16.149999999999999" customHeight="1">
      <c r="A2120" s="266">
        <v>35680</v>
      </c>
      <c r="B2120" s="269">
        <v>1186.98</v>
      </c>
    </row>
    <row r="2121" spans="1:2" ht="16.149999999999999" customHeight="1">
      <c r="A2121" s="266">
        <v>35681</v>
      </c>
      <c r="B2121" s="267">
        <v>1186.98</v>
      </c>
    </row>
    <row r="2122" spans="1:2" ht="16.149999999999999" customHeight="1">
      <c r="A2122" s="266">
        <v>35682</v>
      </c>
      <c r="B2122" s="269">
        <v>1204.0899999999999</v>
      </c>
    </row>
    <row r="2123" spans="1:2" ht="16.149999999999999" customHeight="1">
      <c r="A2123" s="266">
        <v>35683</v>
      </c>
      <c r="B2123" s="267">
        <v>1238.21</v>
      </c>
    </row>
    <row r="2124" spans="1:2" ht="16.149999999999999" customHeight="1">
      <c r="A2124" s="266">
        <v>35684</v>
      </c>
      <c r="B2124" s="269">
        <v>1250.03</v>
      </c>
    </row>
    <row r="2125" spans="1:2" ht="16.149999999999999" customHeight="1">
      <c r="A2125" s="266">
        <v>35685</v>
      </c>
      <c r="B2125" s="267">
        <v>1232.1199999999999</v>
      </c>
    </row>
    <row r="2126" spans="1:2" ht="16.149999999999999" customHeight="1">
      <c r="A2126" s="266">
        <v>35686</v>
      </c>
      <c r="B2126" s="269">
        <v>1228.01</v>
      </c>
    </row>
    <row r="2127" spans="1:2" ht="16.149999999999999" customHeight="1">
      <c r="A2127" s="266">
        <v>35687</v>
      </c>
      <c r="B2127" s="267">
        <v>1228.01</v>
      </c>
    </row>
    <row r="2128" spans="1:2" ht="16.149999999999999" customHeight="1">
      <c r="A2128" s="266">
        <v>35688</v>
      </c>
      <c r="B2128" s="269">
        <v>1228.01</v>
      </c>
    </row>
    <row r="2129" spans="1:2" ht="16.149999999999999" customHeight="1">
      <c r="A2129" s="266">
        <v>35689</v>
      </c>
      <c r="B2129" s="267">
        <v>1245.06</v>
      </c>
    </row>
    <row r="2130" spans="1:2" ht="16.149999999999999" customHeight="1">
      <c r="A2130" s="266">
        <v>35690</v>
      </c>
      <c r="B2130" s="269">
        <v>1243.58</v>
      </c>
    </row>
    <row r="2131" spans="1:2" ht="16.149999999999999" customHeight="1">
      <c r="A2131" s="266">
        <v>35691</v>
      </c>
      <c r="B2131" s="267">
        <v>1241.83</v>
      </c>
    </row>
    <row r="2132" spans="1:2" ht="16.149999999999999" customHeight="1">
      <c r="A2132" s="266">
        <v>35692</v>
      </c>
      <c r="B2132" s="269">
        <v>1236.31</v>
      </c>
    </row>
    <row r="2133" spans="1:2" ht="16.149999999999999" customHeight="1">
      <c r="A2133" s="266">
        <v>35693</v>
      </c>
      <c r="B2133" s="267">
        <v>1238.29</v>
      </c>
    </row>
    <row r="2134" spans="1:2" ht="16.149999999999999" customHeight="1">
      <c r="A2134" s="266">
        <v>35694</v>
      </c>
      <c r="B2134" s="269">
        <v>1238.29</v>
      </c>
    </row>
    <row r="2135" spans="1:2" ht="16.149999999999999" customHeight="1">
      <c r="A2135" s="266">
        <v>35695</v>
      </c>
      <c r="B2135" s="267">
        <v>1238.29</v>
      </c>
    </row>
    <row r="2136" spans="1:2" ht="16.149999999999999" customHeight="1">
      <c r="A2136" s="266">
        <v>35696</v>
      </c>
      <c r="B2136" s="269">
        <v>1242.45</v>
      </c>
    </row>
    <row r="2137" spans="1:2" ht="16.149999999999999" customHeight="1">
      <c r="A2137" s="266">
        <v>35697</v>
      </c>
      <c r="B2137" s="267">
        <v>1248.83</v>
      </c>
    </row>
    <row r="2138" spans="1:2" ht="16.149999999999999" customHeight="1">
      <c r="A2138" s="266">
        <v>35698</v>
      </c>
      <c r="B2138" s="269">
        <v>1251.8800000000001</v>
      </c>
    </row>
    <row r="2139" spans="1:2" ht="16.149999999999999" customHeight="1">
      <c r="A2139" s="266">
        <v>35699</v>
      </c>
      <c r="B2139" s="267">
        <v>1249.73</v>
      </c>
    </row>
    <row r="2140" spans="1:2" ht="16.149999999999999" customHeight="1">
      <c r="A2140" s="266">
        <v>35700</v>
      </c>
      <c r="B2140" s="269">
        <v>1241.72</v>
      </c>
    </row>
    <row r="2141" spans="1:2" ht="16.149999999999999" customHeight="1">
      <c r="A2141" s="266">
        <v>35701</v>
      </c>
      <c r="B2141" s="267">
        <v>1241.72</v>
      </c>
    </row>
    <row r="2142" spans="1:2" ht="16.149999999999999" customHeight="1">
      <c r="A2142" s="266">
        <v>35702</v>
      </c>
      <c r="B2142" s="269">
        <v>1241.72</v>
      </c>
    </row>
    <row r="2143" spans="1:2" ht="16.149999999999999" customHeight="1">
      <c r="A2143" s="266">
        <v>35703</v>
      </c>
      <c r="B2143" s="267">
        <v>1246.27</v>
      </c>
    </row>
    <row r="2144" spans="1:2" ht="16.149999999999999" customHeight="1">
      <c r="A2144" s="266">
        <v>35704</v>
      </c>
      <c r="B2144" s="269">
        <v>1244.6300000000001</v>
      </c>
    </row>
    <row r="2145" spans="1:2" ht="16.149999999999999" customHeight="1">
      <c r="A2145" s="266">
        <v>35705</v>
      </c>
      <c r="B2145" s="267">
        <v>1243.27</v>
      </c>
    </row>
    <row r="2146" spans="1:2" ht="16.149999999999999" customHeight="1">
      <c r="A2146" s="266">
        <v>35706</v>
      </c>
      <c r="B2146" s="269">
        <v>1242.1600000000001</v>
      </c>
    </row>
    <row r="2147" spans="1:2" ht="16.149999999999999" customHeight="1">
      <c r="A2147" s="266">
        <v>35707</v>
      </c>
      <c r="B2147" s="267">
        <v>1244.8399999999999</v>
      </c>
    </row>
    <row r="2148" spans="1:2" ht="16.149999999999999" customHeight="1">
      <c r="A2148" s="266">
        <v>35708</v>
      </c>
      <c r="B2148" s="269">
        <v>1244.8399999999999</v>
      </c>
    </row>
    <row r="2149" spans="1:2" ht="16.149999999999999" customHeight="1">
      <c r="A2149" s="266">
        <v>35709</v>
      </c>
      <c r="B2149" s="267">
        <v>1244.8399999999999</v>
      </c>
    </row>
    <row r="2150" spans="1:2" ht="16.149999999999999" customHeight="1">
      <c r="A2150" s="266">
        <v>35710</v>
      </c>
      <c r="B2150" s="269">
        <v>1250.95</v>
      </c>
    </row>
    <row r="2151" spans="1:2" ht="16.149999999999999" customHeight="1">
      <c r="A2151" s="266">
        <v>35711</v>
      </c>
      <c r="B2151" s="267">
        <v>1247.51</v>
      </c>
    </row>
    <row r="2152" spans="1:2" ht="16.149999999999999" customHeight="1">
      <c r="A2152" s="266">
        <v>35712</v>
      </c>
      <c r="B2152" s="269">
        <v>1252.74</v>
      </c>
    </row>
    <row r="2153" spans="1:2" ht="16.149999999999999" customHeight="1">
      <c r="A2153" s="266">
        <v>35713</v>
      </c>
      <c r="B2153" s="267">
        <v>1258.04</v>
      </c>
    </row>
    <row r="2154" spans="1:2" ht="16.149999999999999" customHeight="1">
      <c r="A2154" s="266">
        <v>35714</v>
      </c>
      <c r="B2154" s="269">
        <v>1265.3800000000001</v>
      </c>
    </row>
    <row r="2155" spans="1:2" ht="16.149999999999999" customHeight="1">
      <c r="A2155" s="266">
        <v>35715</v>
      </c>
      <c r="B2155" s="267">
        <v>1265.3800000000001</v>
      </c>
    </row>
    <row r="2156" spans="1:2" ht="16.149999999999999" customHeight="1">
      <c r="A2156" s="266">
        <v>35716</v>
      </c>
      <c r="B2156" s="269">
        <v>1265.3800000000001</v>
      </c>
    </row>
    <row r="2157" spans="1:2" ht="16.149999999999999" customHeight="1">
      <c r="A2157" s="266">
        <v>35717</v>
      </c>
      <c r="B2157" s="267">
        <v>1265.3800000000001</v>
      </c>
    </row>
    <row r="2158" spans="1:2" ht="16.149999999999999" customHeight="1">
      <c r="A2158" s="266">
        <v>35718</v>
      </c>
      <c r="B2158" s="269">
        <v>1272.77</v>
      </c>
    </row>
    <row r="2159" spans="1:2" ht="16.149999999999999" customHeight="1">
      <c r="A2159" s="266">
        <v>35719</v>
      </c>
      <c r="B2159" s="267">
        <v>1263.79</v>
      </c>
    </row>
    <row r="2160" spans="1:2" ht="16.149999999999999" customHeight="1">
      <c r="A2160" s="266">
        <v>35720</v>
      </c>
      <c r="B2160" s="269">
        <v>1268.8699999999999</v>
      </c>
    </row>
    <row r="2161" spans="1:2" ht="16.149999999999999" customHeight="1">
      <c r="A2161" s="266">
        <v>35721</v>
      </c>
      <c r="B2161" s="267">
        <v>1264.7</v>
      </c>
    </row>
    <row r="2162" spans="1:2" ht="16.149999999999999" customHeight="1">
      <c r="A2162" s="266">
        <v>35722</v>
      </c>
      <c r="B2162" s="269">
        <v>1264.7</v>
      </c>
    </row>
    <row r="2163" spans="1:2" ht="16.149999999999999" customHeight="1">
      <c r="A2163" s="266">
        <v>35723</v>
      </c>
      <c r="B2163" s="267">
        <v>1264.7</v>
      </c>
    </row>
    <row r="2164" spans="1:2" ht="16.149999999999999" customHeight="1">
      <c r="A2164" s="266">
        <v>35724</v>
      </c>
      <c r="B2164" s="269">
        <v>1264.5999999999999</v>
      </c>
    </row>
    <row r="2165" spans="1:2" ht="16.149999999999999" customHeight="1">
      <c r="A2165" s="266">
        <v>35725</v>
      </c>
      <c r="B2165" s="267">
        <v>1264.32</v>
      </c>
    </row>
    <row r="2166" spans="1:2" ht="16.149999999999999" customHeight="1">
      <c r="A2166" s="266">
        <v>35726</v>
      </c>
      <c r="B2166" s="269">
        <v>1267.8699999999999</v>
      </c>
    </row>
    <row r="2167" spans="1:2" ht="16.149999999999999" customHeight="1">
      <c r="A2167" s="266">
        <v>35727</v>
      </c>
      <c r="B2167" s="267">
        <v>1267.0999999999999</v>
      </c>
    </row>
    <row r="2168" spans="1:2" ht="16.149999999999999" customHeight="1">
      <c r="A2168" s="266">
        <v>35728</v>
      </c>
      <c r="B2168" s="269">
        <v>1272.02</v>
      </c>
    </row>
    <row r="2169" spans="1:2" ht="16.149999999999999" customHeight="1">
      <c r="A2169" s="266">
        <v>35729</v>
      </c>
      <c r="B2169" s="267">
        <v>1272.02</v>
      </c>
    </row>
    <row r="2170" spans="1:2" ht="16.149999999999999" customHeight="1">
      <c r="A2170" s="266">
        <v>35730</v>
      </c>
      <c r="B2170" s="269">
        <v>1272.02</v>
      </c>
    </row>
    <row r="2171" spans="1:2" ht="16.149999999999999" customHeight="1">
      <c r="A2171" s="266">
        <v>35731</v>
      </c>
      <c r="B2171" s="267">
        <v>1274.05</v>
      </c>
    </row>
    <row r="2172" spans="1:2" ht="16.149999999999999" customHeight="1">
      <c r="A2172" s="266">
        <v>35732</v>
      </c>
      <c r="B2172" s="269">
        <v>1289.8399999999999</v>
      </c>
    </row>
    <row r="2173" spans="1:2" ht="16.149999999999999" customHeight="1">
      <c r="A2173" s="266">
        <v>35733</v>
      </c>
      <c r="B2173" s="267">
        <v>1282.82</v>
      </c>
    </row>
    <row r="2174" spans="1:2" ht="16.149999999999999" customHeight="1">
      <c r="A2174" s="266">
        <v>35734</v>
      </c>
      <c r="B2174" s="269">
        <v>1281.2</v>
      </c>
    </row>
    <row r="2175" spans="1:2" ht="16.149999999999999" customHeight="1">
      <c r="A2175" s="266">
        <v>35735</v>
      </c>
      <c r="B2175" s="267">
        <v>1284.6500000000001</v>
      </c>
    </row>
    <row r="2176" spans="1:2" ht="16.149999999999999" customHeight="1">
      <c r="A2176" s="266">
        <v>35736</v>
      </c>
      <c r="B2176" s="269">
        <v>1284.6500000000001</v>
      </c>
    </row>
    <row r="2177" spans="1:2" ht="16.149999999999999" customHeight="1">
      <c r="A2177" s="266">
        <v>35737</v>
      </c>
      <c r="B2177" s="267">
        <v>1284.6500000000001</v>
      </c>
    </row>
    <row r="2178" spans="1:2" ht="16.149999999999999" customHeight="1">
      <c r="A2178" s="266">
        <v>35738</v>
      </c>
      <c r="B2178" s="269">
        <v>1284.6500000000001</v>
      </c>
    </row>
    <row r="2179" spans="1:2" ht="16.149999999999999" customHeight="1">
      <c r="A2179" s="266">
        <v>35739</v>
      </c>
      <c r="B2179" s="267">
        <v>1284.6300000000001</v>
      </c>
    </row>
    <row r="2180" spans="1:2" ht="16.149999999999999" customHeight="1">
      <c r="A2180" s="266">
        <v>35740</v>
      </c>
      <c r="B2180" s="269">
        <v>1281.18</v>
      </c>
    </row>
    <row r="2181" spans="1:2" ht="16.149999999999999" customHeight="1">
      <c r="A2181" s="266">
        <v>35741</v>
      </c>
      <c r="B2181" s="267">
        <v>1286.73</v>
      </c>
    </row>
    <row r="2182" spans="1:2" ht="16.149999999999999" customHeight="1">
      <c r="A2182" s="266">
        <v>35742</v>
      </c>
      <c r="B2182" s="269">
        <v>1291.3499999999999</v>
      </c>
    </row>
    <row r="2183" spans="1:2" ht="16.149999999999999" customHeight="1">
      <c r="A2183" s="266">
        <v>35743</v>
      </c>
      <c r="B2183" s="267">
        <v>1291.3499999999999</v>
      </c>
    </row>
    <row r="2184" spans="1:2" ht="16.149999999999999" customHeight="1">
      <c r="A2184" s="266">
        <v>35744</v>
      </c>
      <c r="B2184" s="269">
        <v>1291.3499999999999</v>
      </c>
    </row>
    <row r="2185" spans="1:2" ht="16.149999999999999" customHeight="1">
      <c r="A2185" s="266">
        <v>35745</v>
      </c>
      <c r="B2185" s="267">
        <v>1295.52</v>
      </c>
    </row>
    <row r="2186" spans="1:2" ht="16.149999999999999" customHeight="1">
      <c r="A2186" s="266">
        <v>35746</v>
      </c>
      <c r="B2186" s="269">
        <v>1294.51</v>
      </c>
    </row>
    <row r="2187" spans="1:2" ht="16.149999999999999" customHeight="1">
      <c r="A2187" s="266">
        <v>35747</v>
      </c>
      <c r="B2187" s="267">
        <v>1296.6600000000001</v>
      </c>
    </row>
    <row r="2188" spans="1:2" ht="16.149999999999999" customHeight="1">
      <c r="A2188" s="266">
        <v>35748</v>
      </c>
      <c r="B2188" s="269">
        <v>1297.8699999999999</v>
      </c>
    </row>
    <row r="2189" spans="1:2" ht="16.149999999999999" customHeight="1">
      <c r="A2189" s="266">
        <v>35749</v>
      </c>
      <c r="B2189" s="267">
        <v>1298.04</v>
      </c>
    </row>
    <row r="2190" spans="1:2" ht="16.149999999999999" customHeight="1">
      <c r="A2190" s="266">
        <v>35750</v>
      </c>
      <c r="B2190" s="269">
        <v>1298.04</v>
      </c>
    </row>
    <row r="2191" spans="1:2" ht="16.149999999999999" customHeight="1">
      <c r="A2191" s="266">
        <v>35751</v>
      </c>
      <c r="B2191" s="267">
        <v>1298.04</v>
      </c>
    </row>
    <row r="2192" spans="1:2" ht="16.149999999999999" customHeight="1">
      <c r="A2192" s="266">
        <v>35752</v>
      </c>
      <c r="B2192" s="269">
        <v>1298.04</v>
      </c>
    </row>
    <row r="2193" spans="1:2" ht="16.149999999999999" customHeight="1">
      <c r="A2193" s="266">
        <v>35753</v>
      </c>
      <c r="B2193" s="267">
        <v>1297.94</v>
      </c>
    </row>
    <row r="2194" spans="1:2" ht="16.149999999999999" customHeight="1">
      <c r="A2194" s="266">
        <v>35754</v>
      </c>
      <c r="B2194" s="269">
        <v>1296.6199999999999</v>
      </c>
    </row>
    <row r="2195" spans="1:2" ht="16.149999999999999" customHeight="1">
      <c r="A2195" s="266">
        <v>35755</v>
      </c>
      <c r="B2195" s="267">
        <v>1298.19</v>
      </c>
    </row>
    <row r="2196" spans="1:2" ht="16.149999999999999" customHeight="1">
      <c r="A2196" s="266">
        <v>35756</v>
      </c>
      <c r="B2196" s="269">
        <v>1296.3</v>
      </c>
    </row>
    <row r="2197" spans="1:2" ht="16.149999999999999" customHeight="1">
      <c r="A2197" s="266">
        <v>35757</v>
      </c>
      <c r="B2197" s="267">
        <v>1296.3</v>
      </c>
    </row>
    <row r="2198" spans="1:2" ht="16.149999999999999" customHeight="1">
      <c r="A2198" s="266">
        <v>35758</v>
      </c>
      <c r="B2198" s="269">
        <v>1296.3</v>
      </c>
    </row>
    <row r="2199" spans="1:2" ht="16.149999999999999" customHeight="1">
      <c r="A2199" s="266">
        <v>35759</v>
      </c>
      <c r="B2199" s="267">
        <v>1296.3699999999999</v>
      </c>
    </row>
    <row r="2200" spans="1:2" ht="16.149999999999999" customHeight="1">
      <c r="A2200" s="266">
        <v>35760</v>
      </c>
      <c r="B2200" s="269">
        <v>1299.19</v>
      </c>
    </row>
    <row r="2201" spans="1:2" ht="16.149999999999999" customHeight="1">
      <c r="A2201" s="266">
        <v>35761</v>
      </c>
      <c r="B2201" s="267">
        <v>1303.1500000000001</v>
      </c>
    </row>
    <row r="2202" spans="1:2" ht="16.149999999999999" customHeight="1">
      <c r="A2202" s="266">
        <v>35762</v>
      </c>
      <c r="B2202" s="269">
        <v>1303.0999999999999</v>
      </c>
    </row>
    <row r="2203" spans="1:2" ht="16.149999999999999" customHeight="1">
      <c r="A2203" s="266">
        <v>35763</v>
      </c>
      <c r="B2203" s="267">
        <v>1305.6600000000001</v>
      </c>
    </row>
    <row r="2204" spans="1:2" ht="16.149999999999999" customHeight="1">
      <c r="A2204" s="266">
        <v>35764</v>
      </c>
      <c r="B2204" s="269">
        <v>1305.6600000000001</v>
      </c>
    </row>
    <row r="2205" spans="1:2" ht="16.149999999999999" customHeight="1">
      <c r="A2205" s="266">
        <v>35765</v>
      </c>
      <c r="B2205" s="267">
        <v>1305.6600000000001</v>
      </c>
    </row>
    <row r="2206" spans="1:2" ht="16.149999999999999" customHeight="1">
      <c r="A2206" s="266">
        <v>35766</v>
      </c>
      <c r="B2206" s="269">
        <v>1307.54</v>
      </c>
    </row>
    <row r="2207" spans="1:2" ht="16.149999999999999" customHeight="1">
      <c r="A2207" s="266">
        <v>35767</v>
      </c>
      <c r="B2207" s="267">
        <v>1307.01</v>
      </c>
    </row>
    <row r="2208" spans="1:2" ht="16.149999999999999" customHeight="1">
      <c r="A2208" s="266">
        <v>35768</v>
      </c>
      <c r="B2208" s="269">
        <v>1299.43</v>
      </c>
    </row>
    <row r="2209" spans="1:2" ht="16.149999999999999" customHeight="1">
      <c r="A2209" s="266">
        <v>35769</v>
      </c>
      <c r="B2209" s="267">
        <v>1298.6400000000001</v>
      </c>
    </row>
    <row r="2210" spans="1:2" ht="16.149999999999999" customHeight="1">
      <c r="A2210" s="266">
        <v>35770</v>
      </c>
      <c r="B2210" s="269">
        <v>1300.55</v>
      </c>
    </row>
    <row r="2211" spans="1:2" ht="16.149999999999999" customHeight="1">
      <c r="A2211" s="266">
        <v>35771</v>
      </c>
      <c r="B2211" s="267">
        <v>1300.55</v>
      </c>
    </row>
    <row r="2212" spans="1:2" ht="16.149999999999999" customHeight="1">
      <c r="A2212" s="266">
        <v>35772</v>
      </c>
      <c r="B2212" s="269">
        <v>1300.55</v>
      </c>
    </row>
    <row r="2213" spans="1:2" ht="16.149999999999999" customHeight="1">
      <c r="A2213" s="266">
        <v>35773</v>
      </c>
      <c r="B2213" s="267">
        <v>1300.55</v>
      </c>
    </row>
    <row r="2214" spans="1:2" ht="16.149999999999999" customHeight="1">
      <c r="A2214" s="266">
        <v>35774</v>
      </c>
      <c r="B2214" s="269">
        <v>1298.78</v>
      </c>
    </row>
    <row r="2215" spans="1:2" ht="16.149999999999999" customHeight="1">
      <c r="A2215" s="266">
        <v>35775</v>
      </c>
      <c r="B2215" s="267">
        <v>1301.1500000000001</v>
      </c>
    </row>
    <row r="2216" spans="1:2" ht="16.149999999999999" customHeight="1">
      <c r="A2216" s="266">
        <v>35776</v>
      </c>
      <c r="B2216" s="269">
        <v>1304.8499999999999</v>
      </c>
    </row>
    <row r="2217" spans="1:2" ht="16.149999999999999" customHeight="1">
      <c r="A2217" s="266">
        <v>35777</v>
      </c>
      <c r="B2217" s="267">
        <v>1307.42</v>
      </c>
    </row>
    <row r="2218" spans="1:2" ht="16.149999999999999" customHeight="1">
      <c r="A2218" s="266">
        <v>35778</v>
      </c>
      <c r="B2218" s="269">
        <v>1307.42</v>
      </c>
    </row>
    <row r="2219" spans="1:2" ht="16.149999999999999" customHeight="1">
      <c r="A2219" s="266">
        <v>35779</v>
      </c>
      <c r="B2219" s="267">
        <v>1307.42</v>
      </c>
    </row>
    <row r="2220" spans="1:2" ht="16.149999999999999" customHeight="1">
      <c r="A2220" s="266">
        <v>35780</v>
      </c>
      <c r="B2220" s="269">
        <v>1304.02</v>
      </c>
    </row>
    <row r="2221" spans="1:2" ht="16.149999999999999" customHeight="1">
      <c r="A2221" s="266">
        <v>35781</v>
      </c>
      <c r="B2221" s="267">
        <v>1296.3</v>
      </c>
    </row>
    <row r="2222" spans="1:2" ht="16.149999999999999" customHeight="1">
      <c r="A2222" s="266">
        <v>35782</v>
      </c>
      <c r="B2222" s="269">
        <v>1286.74</v>
      </c>
    </row>
    <row r="2223" spans="1:2" ht="16.149999999999999" customHeight="1">
      <c r="A2223" s="266">
        <v>35783</v>
      </c>
      <c r="B2223" s="267">
        <v>1286.1199999999999</v>
      </c>
    </row>
    <row r="2224" spans="1:2" ht="16.149999999999999" customHeight="1">
      <c r="A2224" s="266">
        <v>35784</v>
      </c>
      <c r="B2224" s="269">
        <v>1287.51</v>
      </c>
    </row>
    <row r="2225" spans="1:2" ht="16.149999999999999" customHeight="1">
      <c r="A2225" s="266">
        <v>35785</v>
      </c>
      <c r="B2225" s="267">
        <v>1287.51</v>
      </c>
    </row>
    <row r="2226" spans="1:2" ht="16.149999999999999" customHeight="1">
      <c r="A2226" s="266">
        <v>35786</v>
      </c>
      <c r="B2226" s="269">
        <v>1287.51</v>
      </c>
    </row>
    <row r="2227" spans="1:2" ht="16.149999999999999" customHeight="1">
      <c r="A2227" s="266">
        <v>35787</v>
      </c>
      <c r="B2227" s="267">
        <v>1288.32</v>
      </c>
    </row>
    <row r="2228" spans="1:2" ht="16.149999999999999" customHeight="1">
      <c r="A2228" s="266">
        <v>35788</v>
      </c>
      <c r="B2228" s="269">
        <v>1281.5999999999999</v>
      </c>
    </row>
    <row r="2229" spans="1:2" ht="16.149999999999999" customHeight="1">
      <c r="A2229" s="266">
        <v>35789</v>
      </c>
      <c r="B2229" s="267">
        <v>1281.5999999999999</v>
      </c>
    </row>
    <row r="2230" spans="1:2" ht="16.149999999999999" customHeight="1">
      <c r="A2230" s="266">
        <v>35790</v>
      </c>
      <c r="B2230" s="269">
        <v>1281.5999999999999</v>
      </c>
    </row>
    <row r="2231" spans="1:2" ht="16.149999999999999" customHeight="1">
      <c r="A2231" s="266">
        <v>35791</v>
      </c>
      <c r="B2231" s="267">
        <v>1286.92</v>
      </c>
    </row>
    <row r="2232" spans="1:2" ht="16.149999999999999" customHeight="1">
      <c r="A2232" s="266">
        <v>35792</v>
      </c>
      <c r="B2232" s="269">
        <v>1286.92</v>
      </c>
    </row>
    <row r="2233" spans="1:2" ht="16.149999999999999" customHeight="1">
      <c r="A2233" s="266">
        <v>35793</v>
      </c>
      <c r="B2233" s="267">
        <v>1286.92</v>
      </c>
    </row>
    <row r="2234" spans="1:2" ht="16.149999999999999" customHeight="1">
      <c r="A2234" s="266">
        <v>35794</v>
      </c>
      <c r="B2234" s="269">
        <v>1291.92</v>
      </c>
    </row>
    <row r="2235" spans="1:2" ht="16.149999999999999" customHeight="1">
      <c r="A2235" s="266">
        <v>35795</v>
      </c>
      <c r="B2235" s="267">
        <v>1293.58</v>
      </c>
    </row>
    <row r="2236" spans="1:2" ht="16.149999999999999" customHeight="1">
      <c r="A2236" s="266">
        <v>35796</v>
      </c>
      <c r="B2236" s="269">
        <v>1293.58</v>
      </c>
    </row>
    <row r="2237" spans="1:2" ht="16.149999999999999" customHeight="1">
      <c r="A2237" s="266">
        <v>35797</v>
      </c>
      <c r="B2237" s="267">
        <v>1293.58</v>
      </c>
    </row>
    <row r="2238" spans="1:2" ht="16.149999999999999" customHeight="1">
      <c r="A2238" s="266">
        <v>35798</v>
      </c>
      <c r="B2238" s="269">
        <v>1304.33</v>
      </c>
    </row>
    <row r="2239" spans="1:2" ht="16.149999999999999" customHeight="1">
      <c r="A2239" s="266">
        <v>35799</v>
      </c>
      <c r="B2239" s="267">
        <v>1304.33</v>
      </c>
    </row>
    <row r="2240" spans="1:2" ht="16.149999999999999" customHeight="1">
      <c r="A2240" s="266">
        <v>35800</v>
      </c>
      <c r="B2240" s="269">
        <v>1304.33</v>
      </c>
    </row>
    <row r="2241" spans="1:2" ht="16.149999999999999" customHeight="1">
      <c r="A2241" s="266">
        <v>35801</v>
      </c>
      <c r="B2241" s="267">
        <v>1317.15</v>
      </c>
    </row>
    <row r="2242" spans="1:2" ht="16.149999999999999" customHeight="1">
      <c r="A2242" s="266">
        <v>35802</v>
      </c>
      <c r="B2242" s="269">
        <v>1318.57</v>
      </c>
    </row>
    <row r="2243" spans="1:2" ht="16.149999999999999" customHeight="1">
      <c r="A2243" s="266">
        <v>35803</v>
      </c>
      <c r="B2243" s="267">
        <v>1315.95</v>
      </c>
    </row>
    <row r="2244" spans="1:2" ht="16.149999999999999" customHeight="1">
      <c r="A2244" s="266">
        <v>35804</v>
      </c>
      <c r="B2244" s="269">
        <v>1313.56</v>
      </c>
    </row>
    <row r="2245" spans="1:2" ht="16.149999999999999" customHeight="1">
      <c r="A2245" s="266">
        <v>35805</v>
      </c>
      <c r="B2245" s="267">
        <v>1315.7</v>
      </c>
    </row>
    <row r="2246" spans="1:2" ht="16.149999999999999" customHeight="1">
      <c r="A2246" s="266">
        <v>35806</v>
      </c>
      <c r="B2246" s="269">
        <v>1315.7</v>
      </c>
    </row>
    <row r="2247" spans="1:2" ht="16.149999999999999" customHeight="1">
      <c r="A2247" s="266">
        <v>35807</v>
      </c>
      <c r="B2247" s="267">
        <v>1315.7</v>
      </c>
    </row>
    <row r="2248" spans="1:2" ht="16.149999999999999" customHeight="1">
      <c r="A2248" s="266">
        <v>35808</v>
      </c>
      <c r="B2248" s="269">
        <v>1315.7</v>
      </c>
    </row>
    <row r="2249" spans="1:2" ht="16.149999999999999" customHeight="1">
      <c r="A2249" s="266">
        <v>35809</v>
      </c>
      <c r="B2249" s="267">
        <v>1318.25</v>
      </c>
    </row>
    <row r="2250" spans="1:2" ht="16.149999999999999" customHeight="1">
      <c r="A2250" s="266">
        <v>35810</v>
      </c>
      <c r="B2250" s="269">
        <v>1318.53</v>
      </c>
    </row>
    <row r="2251" spans="1:2" ht="16.149999999999999" customHeight="1">
      <c r="A2251" s="266">
        <v>35811</v>
      </c>
      <c r="B2251" s="267">
        <v>1319.21</v>
      </c>
    </row>
    <row r="2252" spans="1:2" ht="16.149999999999999" customHeight="1">
      <c r="A2252" s="266">
        <v>35812</v>
      </c>
      <c r="B2252" s="269">
        <v>1322.16</v>
      </c>
    </row>
    <row r="2253" spans="1:2" ht="16.149999999999999" customHeight="1">
      <c r="A2253" s="266">
        <v>35813</v>
      </c>
      <c r="B2253" s="267">
        <v>1322.16</v>
      </c>
    </row>
    <row r="2254" spans="1:2" ht="16.149999999999999" customHeight="1">
      <c r="A2254" s="266">
        <v>35814</v>
      </c>
      <c r="B2254" s="269">
        <v>1322.16</v>
      </c>
    </row>
    <row r="2255" spans="1:2" ht="16.149999999999999" customHeight="1">
      <c r="A2255" s="266">
        <v>35815</v>
      </c>
      <c r="B2255" s="267">
        <v>1325.07</v>
      </c>
    </row>
    <row r="2256" spans="1:2" ht="16.149999999999999" customHeight="1">
      <c r="A2256" s="266">
        <v>35816</v>
      </c>
      <c r="B2256" s="269">
        <v>1327</v>
      </c>
    </row>
    <row r="2257" spans="1:2" ht="16.149999999999999" customHeight="1">
      <c r="A2257" s="266">
        <v>35817</v>
      </c>
      <c r="B2257" s="267">
        <v>1331.48</v>
      </c>
    </row>
    <row r="2258" spans="1:2" ht="16.149999999999999" customHeight="1">
      <c r="A2258" s="266">
        <v>35818</v>
      </c>
      <c r="B2258" s="269">
        <v>1334.71</v>
      </c>
    </row>
    <row r="2259" spans="1:2" ht="16.149999999999999" customHeight="1">
      <c r="A2259" s="266">
        <v>35819</v>
      </c>
      <c r="B2259" s="267">
        <v>1332.78</v>
      </c>
    </row>
    <row r="2260" spans="1:2" ht="16.149999999999999" customHeight="1">
      <c r="A2260" s="266">
        <v>35820</v>
      </c>
      <c r="B2260" s="269">
        <v>1332.78</v>
      </c>
    </row>
    <row r="2261" spans="1:2" ht="16.149999999999999" customHeight="1">
      <c r="A2261" s="266">
        <v>35821</v>
      </c>
      <c r="B2261" s="267">
        <v>1332.78</v>
      </c>
    </row>
    <row r="2262" spans="1:2" ht="16.149999999999999" customHeight="1">
      <c r="A2262" s="266">
        <v>35822</v>
      </c>
      <c r="B2262" s="269">
        <v>1336.38</v>
      </c>
    </row>
    <row r="2263" spans="1:2" ht="16.149999999999999" customHeight="1">
      <c r="A2263" s="266">
        <v>35823</v>
      </c>
      <c r="B2263" s="267">
        <v>1337.3</v>
      </c>
    </row>
    <row r="2264" spans="1:2" ht="16.149999999999999" customHeight="1">
      <c r="A2264" s="266">
        <v>35824</v>
      </c>
      <c r="B2264" s="269">
        <v>1339.57</v>
      </c>
    </row>
    <row r="2265" spans="1:2" ht="16.149999999999999" customHeight="1">
      <c r="A2265" s="266">
        <v>35825</v>
      </c>
      <c r="B2265" s="267">
        <v>1341.85</v>
      </c>
    </row>
    <row r="2266" spans="1:2" ht="16.149999999999999" customHeight="1">
      <c r="A2266" s="266">
        <v>35826</v>
      </c>
      <c r="B2266" s="269">
        <v>1342</v>
      </c>
    </row>
    <row r="2267" spans="1:2" ht="16.149999999999999" customHeight="1">
      <c r="A2267" s="266">
        <v>35827</v>
      </c>
      <c r="B2267" s="267">
        <v>1342</v>
      </c>
    </row>
    <row r="2268" spans="1:2" ht="16.149999999999999" customHeight="1">
      <c r="A2268" s="266">
        <v>35828</v>
      </c>
      <c r="B2268" s="269">
        <v>1342</v>
      </c>
    </row>
    <row r="2269" spans="1:2" ht="16.149999999999999" customHeight="1">
      <c r="A2269" s="266">
        <v>35829</v>
      </c>
      <c r="B2269" s="267">
        <v>1343.9</v>
      </c>
    </row>
    <row r="2270" spans="1:2" ht="16.149999999999999" customHeight="1">
      <c r="A2270" s="266">
        <v>35830</v>
      </c>
      <c r="B2270" s="269">
        <v>1345.01</v>
      </c>
    </row>
    <row r="2271" spans="1:2" ht="16.149999999999999" customHeight="1">
      <c r="A2271" s="266">
        <v>35831</v>
      </c>
      <c r="B2271" s="267">
        <v>1345.46</v>
      </c>
    </row>
    <row r="2272" spans="1:2" ht="16.149999999999999" customHeight="1">
      <c r="A2272" s="266">
        <v>35832</v>
      </c>
      <c r="B2272" s="269">
        <v>1346.09</v>
      </c>
    </row>
    <row r="2273" spans="1:2" ht="16.149999999999999" customHeight="1">
      <c r="A2273" s="266">
        <v>35833</v>
      </c>
      <c r="B2273" s="267">
        <v>1346.42</v>
      </c>
    </row>
    <row r="2274" spans="1:2" ht="16.149999999999999" customHeight="1">
      <c r="A2274" s="266">
        <v>35834</v>
      </c>
      <c r="B2274" s="269">
        <v>1346.42</v>
      </c>
    </row>
    <row r="2275" spans="1:2" ht="16.149999999999999" customHeight="1">
      <c r="A2275" s="266">
        <v>35835</v>
      </c>
      <c r="B2275" s="267">
        <v>1346.42</v>
      </c>
    </row>
    <row r="2276" spans="1:2" ht="16.149999999999999" customHeight="1">
      <c r="A2276" s="266">
        <v>35836</v>
      </c>
      <c r="B2276" s="269">
        <v>1347.72</v>
      </c>
    </row>
    <row r="2277" spans="1:2" ht="16.149999999999999" customHeight="1">
      <c r="A2277" s="266">
        <v>35837</v>
      </c>
      <c r="B2277" s="267">
        <v>1348.23</v>
      </c>
    </row>
    <row r="2278" spans="1:2" ht="16.149999999999999" customHeight="1">
      <c r="A2278" s="266">
        <v>35838</v>
      </c>
      <c r="B2278" s="269">
        <v>1348.86</v>
      </c>
    </row>
    <row r="2279" spans="1:2" ht="16.149999999999999" customHeight="1">
      <c r="A2279" s="266">
        <v>35839</v>
      </c>
      <c r="B2279" s="267">
        <v>1349.34</v>
      </c>
    </row>
    <row r="2280" spans="1:2" ht="16.149999999999999" customHeight="1">
      <c r="A2280" s="266">
        <v>35840</v>
      </c>
      <c r="B2280" s="269">
        <v>1349.54</v>
      </c>
    </row>
    <row r="2281" spans="1:2" ht="16.149999999999999" customHeight="1">
      <c r="A2281" s="266">
        <v>35841</v>
      </c>
      <c r="B2281" s="267">
        <v>1349.54</v>
      </c>
    </row>
    <row r="2282" spans="1:2" ht="16.149999999999999" customHeight="1">
      <c r="A2282" s="266">
        <v>35842</v>
      </c>
      <c r="B2282" s="269">
        <v>1349.54</v>
      </c>
    </row>
    <row r="2283" spans="1:2" ht="16.149999999999999" customHeight="1">
      <c r="A2283" s="266">
        <v>35843</v>
      </c>
      <c r="B2283" s="267">
        <v>1350.97</v>
      </c>
    </row>
    <row r="2284" spans="1:2" ht="16.149999999999999" customHeight="1">
      <c r="A2284" s="266">
        <v>35844</v>
      </c>
      <c r="B2284" s="269">
        <v>1350.23</v>
      </c>
    </row>
    <row r="2285" spans="1:2" ht="16.149999999999999" customHeight="1">
      <c r="A2285" s="266">
        <v>35845</v>
      </c>
      <c r="B2285" s="267">
        <v>1349.95</v>
      </c>
    </row>
    <row r="2286" spans="1:2" ht="16.149999999999999" customHeight="1">
      <c r="A2286" s="266">
        <v>35846</v>
      </c>
      <c r="B2286" s="269">
        <v>1350.1</v>
      </c>
    </row>
    <row r="2287" spans="1:2" ht="16.149999999999999" customHeight="1">
      <c r="A2287" s="266">
        <v>35847</v>
      </c>
      <c r="B2287" s="267">
        <v>1347.94</v>
      </c>
    </row>
    <row r="2288" spans="1:2" ht="16.149999999999999" customHeight="1">
      <c r="A2288" s="266">
        <v>35848</v>
      </c>
      <c r="B2288" s="269">
        <v>1347.94</v>
      </c>
    </row>
    <row r="2289" spans="1:2" ht="16.149999999999999" customHeight="1">
      <c r="A2289" s="266">
        <v>35849</v>
      </c>
      <c r="B2289" s="267">
        <v>1347.94</v>
      </c>
    </row>
    <row r="2290" spans="1:2" ht="16.149999999999999" customHeight="1">
      <c r="A2290" s="266">
        <v>35850</v>
      </c>
      <c r="B2290" s="269">
        <v>1340.92</v>
      </c>
    </row>
    <row r="2291" spans="1:2" ht="16.149999999999999" customHeight="1">
      <c r="A2291" s="266">
        <v>35851</v>
      </c>
      <c r="B2291" s="267">
        <v>1334.72</v>
      </c>
    </row>
    <row r="2292" spans="1:2" ht="16.149999999999999" customHeight="1">
      <c r="A2292" s="266">
        <v>35852</v>
      </c>
      <c r="B2292" s="269">
        <v>1340.75</v>
      </c>
    </row>
    <row r="2293" spans="1:2" ht="16.149999999999999" customHeight="1">
      <c r="A2293" s="266">
        <v>35853</v>
      </c>
      <c r="B2293" s="267">
        <v>1344.25</v>
      </c>
    </row>
    <row r="2294" spans="1:2" ht="16.149999999999999" customHeight="1">
      <c r="A2294" s="266">
        <v>35854</v>
      </c>
      <c r="B2294" s="269">
        <v>1343.85</v>
      </c>
    </row>
    <row r="2295" spans="1:2" ht="16.149999999999999" customHeight="1">
      <c r="A2295" s="266">
        <v>35855</v>
      </c>
      <c r="B2295" s="267">
        <v>1343.85</v>
      </c>
    </row>
    <row r="2296" spans="1:2" ht="16.149999999999999" customHeight="1">
      <c r="A2296" s="266">
        <v>35856</v>
      </c>
      <c r="B2296" s="269">
        <v>1343.85</v>
      </c>
    </row>
    <row r="2297" spans="1:2" ht="16.149999999999999" customHeight="1">
      <c r="A2297" s="266">
        <v>35857</v>
      </c>
      <c r="B2297" s="267">
        <v>1349.04</v>
      </c>
    </row>
    <row r="2298" spans="1:2" ht="16.149999999999999" customHeight="1">
      <c r="A2298" s="266">
        <v>35858</v>
      </c>
      <c r="B2298" s="269">
        <v>1352.21</v>
      </c>
    </row>
    <row r="2299" spans="1:2" ht="16.149999999999999" customHeight="1">
      <c r="A2299" s="266">
        <v>35859</v>
      </c>
      <c r="B2299" s="267">
        <v>1349.8</v>
      </c>
    </row>
    <row r="2300" spans="1:2" ht="16.149999999999999" customHeight="1">
      <c r="A2300" s="266">
        <v>35860</v>
      </c>
      <c r="B2300" s="269">
        <v>1353.19</v>
      </c>
    </row>
    <row r="2301" spans="1:2" ht="16.149999999999999" customHeight="1">
      <c r="A2301" s="266">
        <v>35861</v>
      </c>
      <c r="B2301" s="267">
        <v>1353.71</v>
      </c>
    </row>
    <row r="2302" spans="1:2" ht="16.149999999999999" customHeight="1">
      <c r="A2302" s="266">
        <v>35862</v>
      </c>
      <c r="B2302" s="269">
        <v>1353.71</v>
      </c>
    </row>
    <row r="2303" spans="1:2" ht="16.149999999999999" customHeight="1">
      <c r="A2303" s="266">
        <v>35863</v>
      </c>
      <c r="B2303" s="267">
        <v>1353.71</v>
      </c>
    </row>
    <row r="2304" spans="1:2" ht="16.149999999999999" customHeight="1">
      <c r="A2304" s="266">
        <v>35864</v>
      </c>
      <c r="B2304" s="269">
        <v>1354.9</v>
      </c>
    </row>
    <row r="2305" spans="1:2" ht="16.149999999999999" customHeight="1">
      <c r="A2305" s="266">
        <v>35865</v>
      </c>
      <c r="B2305" s="267">
        <v>1355.88</v>
      </c>
    </row>
    <row r="2306" spans="1:2" ht="16.149999999999999" customHeight="1">
      <c r="A2306" s="266">
        <v>35866</v>
      </c>
      <c r="B2306" s="269">
        <v>1356.63</v>
      </c>
    </row>
    <row r="2307" spans="1:2" ht="16.149999999999999" customHeight="1">
      <c r="A2307" s="266">
        <v>35867</v>
      </c>
      <c r="B2307" s="267">
        <v>1356.7</v>
      </c>
    </row>
    <row r="2308" spans="1:2" ht="16.149999999999999" customHeight="1">
      <c r="A2308" s="266">
        <v>35868</v>
      </c>
      <c r="B2308" s="269">
        <v>1355.9</v>
      </c>
    </row>
    <row r="2309" spans="1:2" ht="16.149999999999999" customHeight="1">
      <c r="A2309" s="266">
        <v>35869</v>
      </c>
      <c r="B2309" s="267">
        <v>1355.9</v>
      </c>
    </row>
    <row r="2310" spans="1:2" ht="16.149999999999999" customHeight="1">
      <c r="A2310" s="266">
        <v>35870</v>
      </c>
      <c r="B2310" s="269">
        <v>1355.9</v>
      </c>
    </row>
    <row r="2311" spans="1:2" ht="16.149999999999999" customHeight="1">
      <c r="A2311" s="266">
        <v>35871</v>
      </c>
      <c r="B2311" s="267">
        <v>1358.66</v>
      </c>
    </row>
    <row r="2312" spans="1:2" ht="16.149999999999999" customHeight="1">
      <c r="A2312" s="266">
        <v>35872</v>
      </c>
      <c r="B2312" s="269">
        <v>1359.96</v>
      </c>
    </row>
    <row r="2313" spans="1:2" ht="16.149999999999999" customHeight="1">
      <c r="A2313" s="266">
        <v>35873</v>
      </c>
      <c r="B2313" s="267">
        <v>1360.56</v>
      </c>
    </row>
    <row r="2314" spans="1:2" ht="16.149999999999999" customHeight="1">
      <c r="A2314" s="266">
        <v>35874</v>
      </c>
      <c r="B2314" s="269">
        <v>1361.87</v>
      </c>
    </row>
    <row r="2315" spans="1:2" ht="16.149999999999999" customHeight="1">
      <c r="A2315" s="266">
        <v>35875</v>
      </c>
      <c r="B2315" s="267">
        <v>1361.86</v>
      </c>
    </row>
    <row r="2316" spans="1:2" ht="16.149999999999999" customHeight="1">
      <c r="A2316" s="266">
        <v>35876</v>
      </c>
      <c r="B2316" s="269">
        <v>1361.86</v>
      </c>
    </row>
    <row r="2317" spans="1:2" ht="16.149999999999999" customHeight="1">
      <c r="A2317" s="266">
        <v>35877</v>
      </c>
      <c r="B2317" s="267">
        <v>1361.86</v>
      </c>
    </row>
    <row r="2318" spans="1:2" ht="16.149999999999999" customHeight="1">
      <c r="A2318" s="266">
        <v>35878</v>
      </c>
      <c r="B2318" s="269">
        <v>1361.86</v>
      </c>
    </row>
    <row r="2319" spans="1:2" ht="16.149999999999999" customHeight="1">
      <c r="A2319" s="266">
        <v>35879</v>
      </c>
      <c r="B2319" s="267">
        <v>1364.4</v>
      </c>
    </row>
    <row r="2320" spans="1:2" ht="16.149999999999999" customHeight="1">
      <c r="A2320" s="266">
        <v>35880</v>
      </c>
      <c r="B2320" s="269">
        <v>1364.76</v>
      </c>
    </row>
    <row r="2321" spans="1:2" ht="16.149999999999999" customHeight="1">
      <c r="A2321" s="266">
        <v>35881</v>
      </c>
      <c r="B2321" s="267">
        <v>1365.66</v>
      </c>
    </row>
    <row r="2322" spans="1:2" ht="16.149999999999999" customHeight="1">
      <c r="A2322" s="266">
        <v>35882</v>
      </c>
      <c r="B2322" s="269">
        <v>1361.49</v>
      </c>
    </row>
    <row r="2323" spans="1:2" ht="16.149999999999999" customHeight="1">
      <c r="A2323" s="266">
        <v>35883</v>
      </c>
      <c r="B2323" s="267">
        <v>1361.49</v>
      </c>
    </row>
    <row r="2324" spans="1:2" ht="16.149999999999999" customHeight="1">
      <c r="A2324" s="266">
        <v>35884</v>
      </c>
      <c r="B2324" s="269">
        <v>1361.49</v>
      </c>
    </row>
    <row r="2325" spans="1:2" ht="16.149999999999999" customHeight="1">
      <c r="A2325" s="266">
        <v>35885</v>
      </c>
      <c r="B2325" s="267">
        <v>1358.03</v>
      </c>
    </row>
    <row r="2326" spans="1:2" ht="16.149999999999999" customHeight="1">
      <c r="A2326" s="266">
        <v>35886</v>
      </c>
      <c r="B2326" s="269">
        <v>1360.26</v>
      </c>
    </row>
    <row r="2327" spans="1:2" ht="16.149999999999999" customHeight="1">
      <c r="A2327" s="266">
        <v>35887</v>
      </c>
      <c r="B2327" s="267">
        <v>1362.54</v>
      </c>
    </row>
    <row r="2328" spans="1:2" ht="16.149999999999999" customHeight="1">
      <c r="A2328" s="266">
        <v>35888</v>
      </c>
      <c r="B2328" s="269">
        <v>1357.75</v>
      </c>
    </row>
    <row r="2329" spans="1:2" ht="16.149999999999999" customHeight="1">
      <c r="A2329" s="266">
        <v>35889</v>
      </c>
      <c r="B2329" s="267">
        <v>1357.71</v>
      </c>
    </row>
    <row r="2330" spans="1:2" ht="16.149999999999999" customHeight="1">
      <c r="A2330" s="266">
        <v>35890</v>
      </c>
      <c r="B2330" s="269">
        <v>1357.71</v>
      </c>
    </row>
    <row r="2331" spans="1:2" ht="16.149999999999999" customHeight="1">
      <c r="A2331" s="266">
        <v>35891</v>
      </c>
      <c r="B2331" s="267">
        <v>1357.71</v>
      </c>
    </row>
    <row r="2332" spans="1:2" ht="16.149999999999999" customHeight="1">
      <c r="A2332" s="266">
        <v>35892</v>
      </c>
      <c r="B2332" s="269">
        <v>1355.5</v>
      </c>
    </row>
    <row r="2333" spans="1:2" ht="16.149999999999999" customHeight="1">
      <c r="A2333" s="266">
        <v>35893</v>
      </c>
      <c r="B2333" s="267">
        <v>1354.15</v>
      </c>
    </row>
    <row r="2334" spans="1:2" ht="16.149999999999999" customHeight="1">
      <c r="A2334" s="266">
        <v>35894</v>
      </c>
      <c r="B2334" s="269">
        <v>1357.14</v>
      </c>
    </row>
    <row r="2335" spans="1:2" ht="16.149999999999999" customHeight="1">
      <c r="A2335" s="266">
        <v>35895</v>
      </c>
      <c r="B2335" s="267">
        <v>1357.14</v>
      </c>
    </row>
    <row r="2336" spans="1:2" ht="16.149999999999999" customHeight="1">
      <c r="A2336" s="266">
        <v>35896</v>
      </c>
      <c r="B2336" s="269">
        <v>1357.14</v>
      </c>
    </row>
    <row r="2337" spans="1:2" ht="16.149999999999999" customHeight="1">
      <c r="A2337" s="266">
        <v>35897</v>
      </c>
      <c r="B2337" s="267">
        <v>1357.14</v>
      </c>
    </row>
    <row r="2338" spans="1:2" ht="16.149999999999999" customHeight="1">
      <c r="A2338" s="266">
        <v>35898</v>
      </c>
      <c r="B2338" s="269">
        <v>1357.14</v>
      </c>
    </row>
    <row r="2339" spans="1:2" ht="16.149999999999999" customHeight="1">
      <c r="A2339" s="266">
        <v>35899</v>
      </c>
      <c r="B2339" s="267">
        <v>1363.38</v>
      </c>
    </row>
    <row r="2340" spans="1:2" ht="16.149999999999999" customHeight="1">
      <c r="A2340" s="266">
        <v>35900</v>
      </c>
      <c r="B2340" s="269">
        <v>1365.21</v>
      </c>
    </row>
    <row r="2341" spans="1:2" ht="16.149999999999999" customHeight="1">
      <c r="A2341" s="266">
        <v>35901</v>
      </c>
      <c r="B2341" s="267">
        <v>1364.06</v>
      </c>
    </row>
    <row r="2342" spans="1:2" ht="16.149999999999999" customHeight="1">
      <c r="A2342" s="266">
        <v>35902</v>
      </c>
      <c r="B2342" s="269">
        <v>1360.74</v>
      </c>
    </row>
    <row r="2343" spans="1:2" ht="16.149999999999999" customHeight="1">
      <c r="A2343" s="266">
        <v>35903</v>
      </c>
      <c r="B2343" s="267">
        <v>1360.49</v>
      </c>
    </row>
    <row r="2344" spans="1:2" ht="16.149999999999999" customHeight="1">
      <c r="A2344" s="266">
        <v>35904</v>
      </c>
      <c r="B2344" s="269">
        <v>1360.49</v>
      </c>
    </row>
    <row r="2345" spans="1:2" ht="16.149999999999999" customHeight="1">
      <c r="A2345" s="266">
        <v>35905</v>
      </c>
      <c r="B2345" s="267">
        <v>1360.49</v>
      </c>
    </row>
    <row r="2346" spans="1:2" ht="16.149999999999999" customHeight="1">
      <c r="A2346" s="266">
        <v>35906</v>
      </c>
      <c r="B2346" s="269">
        <v>1360.42</v>
      </c>
    </row>
    <row r="2347" spans="1:2" ht="16.149999999999999" customHeight="1">
      <c r="A2347" s="266">
        <v>35907</v>
      </c>
      <c r="B2347" s="267">
        <v>1357.51</v>
      </c>
    </row>
    <row r="2348" spans="1:2" ht="16.149999999999999" customHeight="1">
      <c r="A2348" s="266">
        <v>35908</v>
      </c>
      <c r="B2348" s="269">
        <v>1355.94</v>
      </c>
    </row>
    <row r="2349" spans="1:2" ht="16.149999999999999" customHeight="1">
      <c r="A2349" s="266">
        <v>35909</v>
      </c>
      <c r="B2349" s="267">
        <v>1354.91</v>
      </c>
    </row>
    <row r="2350" spans="1:2" ht="16.149999999999999" customHeight="1">
      <c r="A2350" s="266">
        <v>35910</v>
      </c>
      <c r="B2350" s="269">
        <v>1359.99</v>
      </c>
    </row>
    <row r="2351" spans="1:2" ht="16.149999999999999" customHeight="1">
      <c r="A2351" s="266">
        <v>35911</v>
      </c>
      <c r="B2351" s="267">
        <v>1359.99</v>
      </c>
    </row>
    <row r="2352" spans="1:2" ht="16.149999999999999" customHeight="1">
      <c r="A2352" s="266">
        <v>35912</v>
      </c>
      <c r="B2352" s="269">
        <v>1359.99</v>
      </c>
    </row>
    <row r="2353" spans="1:2" ht="16.149999999999999" customHeight="1">
      <c r="A2353" s="266">
        <v>35913</v>
      </c>
      <c r="B2353" s="267">
        <v>1368.17</v>
      </c>
    </row>
    <row r="2354" spans="1:2" ht="16.149999999999999" customHeight="1">
      <c r="A2354" s="266">
        <v>35914</v>
      </c>
      <c r="B2354" s="269">
        <v>1371.35</v>
      </c>
    </row>
    <row r="2355" spans="1:2" ht="16.149999999999999" customHeight="1">
      <c r="A2355" s="266">
        <v>35915</v>
      </c>
      <c r="B2355" s="267">
        <v>1365.72</v>
      </c>
    </row>
    <row r="2356" spans="1:2" ht="16.149999999999999" customHeight="1">
      <c r="A2356" s="266">
        <v>35916</v>
      </c>
      <c r="B2356" s="269">
        <v>1364.07</v>
      </c>
    </row>
    <row r="2357" spans="1:2" ht="16.149999999999999" customHeight="1">
      <c r="A2357" s="266">
        <v>35917</v>
      </c>
      <c r="B2357" s="267">
        <v>1364.07</v>
      </c>
    </row>
    <row r="2358" spans="1:2" ht="16.149999999999999" customHeight="1">
      <c r="A2358" s="266">
        <v>35918</v>
      </c>
      <c r="B2358" s="269">
        <v>1364.07</v>
      </c>
    </row>
    <row r="2359" spans="1:2" ht="16.149999999999999" customHeight="1">
      <c r="A2359" s="266">
        <v>35919</v>
      </c>
      <c r="B2359" s="267">
        <v>1364.07</v>
      </c>
    </row>
    <row r="2360" spans="1:2" ht="16.149999999999999" customHeight="1">
      <c r="A2360" s="266">
        <v>35920</v>
      </c>
      <c r="B2360" s="269">
        <v>1369.31</v>
      </c>
    </row>
    <row r="2361" spans="1:2" ht="16.149999999999999" customHeight="1">
      <c r="A2361" s="266">
        <v>35921</v>
      </c>
      <c r="B2361" s="267">
        <v>1375.39</v>
      </c>
    </row>
    <row r="2362" spans="1:2" ht="16.149999999999999" customHeight="1">
      <c r="A2362" s="266">
        <v>35922</v>
      </c>
      <c r="B2362" s="269">
        <v>1382.27</v>
      </c>
    </row>
    <row r="2363" spans="1:2" ht="16.149999999999999" customHeight="1">
      <c r="A2363" s="266">
        <v>35923</v>
      </c>
      <c r="B2363" s="267">
        <v>1383.04</v>
      </c>
    </row>
    <row r="2364" spans="1:2" ht="16.149999999999999" customHeight="1">
      <c r="A2364" s="266">
        <v>35924</v>
      </c>
      <c r="B2364" s="269">
        <v>1385.38</v>
      </c>
    </row>
    <row r="2365" spans="1:2" ht="16.149999999999999" customHeight="1">
      <c r="A2365" s="266">
        <v>35925</v>
      </c>
      <c r="B2365" s="267">
        <v>1385.38</v>
      </c>
    </row>
    <row r="2366" spans="1:2" ht="16.149999999999999" customHeight="1">
      <c r="A2366" s="266">
        <v>35926</v>
      </c>
      <c r="B2366" s="269">
        <v>1385.38</v>
      </c>
    </row>
    <row r="2367" spans="1:2" ht="16.149999999999999" customHeight="1">
      <c r="A2367" s="266">
        <v>35927</v>
      </c>
      <c r="B2367" s="267">
        <v>1387.78</v>
      </c>
    </row>
    <row r="2368" spans="1:2" ht="16.149999999999999" customHeight="1">
      <c r="A2368" s="266">
        <v>35928</v>
      </c>
      <c r="B2368" s="269">
        <v>1388.04</v>
      </c>
    </row>
    <row r="2369" spans="1:2" ht="16.149999999999999" customHeight="1">
      <c r="A2369" s="266">
        <v>35929</v>
      </c>
      <c r="B2369" s="267">
        <v>1387.15</v>
      </c>
    </row>
    <row r="2370" spans="1:2" ht="16.149999999999999" customHeight="1">
      <c r="A2370" s="266">
        <v>35930</v>
      </c>
      <c r="B2370" s="269">
        <v>1384.97</v>
      </c>
    </row>
    <row r="2371" spans="1:2" ht="16.149999999999999" customHeight="1">
      <c r="A2371" s="266">
        <v>35931</v>
      </c>
      <c r="B2371" s="267">
        <v>1383.31</v>
      </c>
    </row>
    <row r="2372" spans="1:2" ht="16.149999999999999" customHeight="1">
      <c r="A2372" s="266">
        <v>35932</v>
      </c>
      <c r="B2372" s="269">
        <v>1383.31</v>
      </c>
    </row>
    <row r="2373" spans="1:2" ht="16.149999999999999" customHeight="1">
      <c r="A2373" s="266">
        <v>35933</v>
      </c>
      <c r="B2373" s="267">
        <v>1383.31</v>
      </c>
    </row>
    <row r="2374" spans="1:2" ht="16.149999999999999" customHeight="1">
      <c r="A2374" s="266">
        <v>35934</v>
      </c>
      <c r="B2374" s="269">
        <v>1387.26</v>
      </c>
    </row>
    <row r="2375" spans="1:2" ht="16.149999999999999" customHeight="1">
      <c r="A2375" s="266">
        <v>35935</v>
      </c>
      <c r="B2375" s="267">
        <v>1390.89</v>
      </c>
    </row>
    <row r="2376" spans="1:2" ht="16.149999999999999" customHeight="1">
      <c r="A2376" s="266">
        <v>35936</v>
      </c>
      <c r="B2376" s="269">
        <v>1392.18</v>
      </c>
    </row>
    <row r="2377" spans="1:2" ht="16.149999999999999" customHeight="1">
      <c r="A2377" s="266">
        <v>35937</v>
      </c>
      <c r="B2377" s="267">
        <v>1393.62</v>
      </c>
    </row>
    <row r="2378" spans="1:2" ht="16.149999999999999" customHeight="1">
      <c r="A2378" s="266">
        <v>35938</v>
      </c>
      <c r="B2378" s="269">
        <v>1394.33</v>
      </c>
    </row>
    <row r="2379" spans="1:2" ht="16.149999999999999" customHeight="1">
      <c r="A2379" s="266">
        <v>35939</v>
      </c>
      <c r="B2379" s="267">
        <v>1394.33</v>
      </c>
    </row>
    <row r="2380" spans="1:2" ht="16.149999999999999" customHeight="1">
      <c r="A2380" s="266">
        <v>35940</v>
      </c>
      <c r="B2380" s="269">
        <v>1394.33</v>
      </c>
    </row>
    <row r="2381" spans="1:2" ht="16.149999999999999" customHeight="1">
      <c r="A2381" s="266">
        <v>35941</v>
      </c>
      <c r="B2381" s="267">
        <v>1394.33</v>
      </c>
    </row>
    <row r="2382" spans="1:2" ht="16.149999999999999" customHeight="1">
      <c r="A2382" s="266">
        <v>35942</v>
      </c>
      <c r="B2382" s="269">
        <v>1396.51</v>
      </c>
    </row>
    <row r="2383" spans="1:2" ht="16.149999999999999" customHeight="1">
      <c r="A2383" s="266">
        <v>35943</v>
      </c>
      <c r="B2383" s="267">
        <v>1397.12</v>
      </c>
    </row>
    <row r="2384" spans="1:2" ht="16.149999999999999" customHeight="1">
      <c r="A2384" s="266">
        <v>35944</v>
      </c>
      <c r="B2384" s="269">
        <v>1396.69</v>
      </c>
    </row>
    <row r="2385" spans="1:2" ht="16.149999999999999" customHeight="1">
      <c r="A2385" s="266">
        <v>35945</v>
      </c>
      <c r="B2385" s="267">
        <v>1397.07</v>
      </c>
    </row>
    <row r="2386" spans="1:2" ht="16.149999999999999" customHeight="1">
      <c r="A2386" s="266">
        <v>35946</v>
      </c>
      <c r="B2386" s="269">
        <v>1397.07</v>
      </c>
    </row>
    <row r="2387" spans="1:2" ht="16.149999999999999" customHeight="1">
      <c r="A2387" s="266">
        <v>35947</v>
      </c>
      <c r="B2387" s="267">
        <v>1397.07</v>
      </c>
    </row>
    <row r="2388" spans="1:2" ht="16.149999999999999" customHeight="1">
      <c r="A2388" s="266">
        <v>35948</v>
      </c>
      <c r="B2388" s="269">
        <v>1398.53</v>
      </c>
    </row>
    <row r="2389" spans="1:2" ht="16.149999999999999" customHeight="1">
      <c r="A2389" s="266">
        <v>35949</v>
      </c>
      <c r="B2389" s="267">
        <v>1399.56</v>
      </c>
    </row>
    <row r="2390" spans="1:2" ht="16.149999999999999" customHeight="1">
      <c r="A2390" s="266">
        <v>35950</v>
      </c>
      <c r="B2390" s="269">
        <v>1399.02</v>
      </c>
    </row>
    <row r="2391" spans="1:2" ht="16.149999999999999" customHeight="1">
      <c r="A2391" s="266">
        <v>35951</v>
      </c>
      <c r="B2391" s="267">
        <v>1397.63</v>
      </c>
    </row>
    <row r="2392" spans="1:2" ht="16.149999999999999" customHeight="1">
      <c r="A2392" s="266">
        <v>35952</v>
      </c>
      <c r="B2392" s="269">
        <v>1387.12</v>
      </c>
    </row>
    <row r="2393" spans="1:2" ht="16.149999999999999" customHeight="1">
      <c r="A2393" s="266">
        <v>35953</v>
      </c>
      <c r="B2393" s="267">
        <v>1387.12</v>
      </c>
    </row>
    <row r="2394" spans="1:2" ht="16.149999999999999" customHeight="1">
      <c r="A2394" s="266">
        <v>35954</v>
      </c>
      <c r="B2394" s="269">
        <v>1387.12</v>
      </c>
    </row>
    <row r="2395" spans="1:2" ht="16.149999999999999" customHeight="1">
      <c r="A2395" s="266">
        <v>35955</v>
      </c>
      <c r="B2395" s="267">
        <v>1386.53</v>
      </c>
    </row>
    <row r="2396" spans="1:2" ht="16.149999999999999" customHeight="1">
      <c r="A2396" s="266">
        <v>35956</v>
      </c>
      <c r="B2396" s="269">
        <v>1376.25</v>
      </c>
    </row>
    <row r="2397" spans="1:2" ht="16.149999999999999" customHeight="1">
      <c r="A2397" s="266">
        <v>35957</v>
      </c>
      <c r="B2397" s="267">
        <v>1383.23</v>
      </c>
    </row>
    <row r="2398" spans="1:2" ht="16.149999999999999" customHeight="1">
      <c r="A2398" s="266">
        <v>35958</v>
      </c>
      <c r="B2398" s="269">
        <v>1388.76</v>
      </c>
    </row>
    <row r="2399" spans="1:2" ht="16.149999999999999" customHeight="1">
      <c r="A2399" s="266">
        <v>35959</v>
      </c>
      <c r="B2399" s="267">
        <v>1380.51</v>
      </c>
    </row>
    <row r="2400" spans="1:2" ht="16.149999999999999" customHeight="1">
      <c r="A2400" s="266">
        <v>35960</v>
      </c>
      <c r="B2400" s="269">
        <v>1380.51</v>
      </c>
    </row>
    <row r="2401" spans="1:2" ht="16.149999999999999" customHeight="1">
      <c r="A2401" s="266">
        <v>35961</v>
      </c>
      <c r="B2401" s="267">
        <v>1380.51</v>
      </c>
    </row>
    <row r="2402" spans="1:2" ht="16.149999999999999" customHeight="1">
      <c r="A2402" s="266">
        <v>35962</v>
      </c>
      <c r="B2402" s="269">
        <v>1380.51</v>
      </c>
    </row>
    <row r="2403" spans="1:2" ht="16.149999999999999" customHeight="1">
      <c r="A2403" s="266">
        <v>35963</v>
      </c>
      <c r="B2403" s="267">
        <v>1388.5</v>
      </c>
    </row>
    <row r="2404" spans="1:2" ht="16.149999999999999" customHeight="1">
      <c r="A2404" s="266">
        <v>35964</v>
      </c>
      <c r="B2404" s="269">
        <v>1394.39</v>
      </c>
    </row>
    <row r="2405" spans="1:2" ht="16.149999999999999" customHeight="1">
      <c r="A2405" s="266">
        <v>35965</v>
      </c>
      <c r="B2405" s="267">
        <v>1390.85</v>
      </c>
    </row>
    <row r="2406" spans="1:2" ht="16.149999999999999" customHeight="1">
      <c r="A2406" s="266">
        <v>35966</v>
      </c>
      <c r="B2406" s="269">
        <v>1394.8</v>
      </c>
    </row>
    <row r="2407" spans="1:2" ht="16.149999999999999" customHeight="1">
      <c r="A2407" s="266">
        <v>35967</v>
      </c>
      <c r="B2407" s="267">
        <v>1394.8</v>
      </c>
    </row>
    <row r="2408" spans="1:2" ht="16.149999999999999" customHeight="1">
      <c r="A2408" s="266">
        <v>35968</v>
      </c>
      <c r="B2408" s="269">
        <v>1394.8</v>
      </c>
    </row>
    <row r="2409" spans="1:2" ht="16.149999999999999" customHeight="1">
      <c r="A2409" s="266">
        <v>35969</v>
      </c>
      <c r="B2409" s="267">
        <v>1394.8</v>
      </c>
    </row>
    <row r="2410" spans="1:2" ht="16.149999999999999" customHeight="1">
      <c r="A2410" s="266">
        <v>35970</v>
      </c>
      <c r="B2410" s="269">
        <v>1381.11</v>
      </c>
    </row>
    <row r="2411" spans="1:2" ht="16.149999999999999" customHeight="1">
      <c r="A2411" s="266">
        <v>35971</v>
      </c>
      <c r="B2411" s="267">
        <v>1375.02</v>
      </c>
    </row>
    <row r="2412" spans="1:2" ht="16.149999999999999" customHeight="1">
      <c r="A2412" s="266">
        <v>35972</v>
      </c>
      <c r="B2412" s="269">
        <v>1363.67</v>
      </c>
    </row>
    <row r="2413" spans="1:2" ht="16.149999999999999" customHeight="1">
      <c r="A2413" s="266">
        <v>35973</v>
      </c>
      <c r="B2413" s="267">
        <v>1363.04</v>
      </c>
    </row>
    <row r="2414" spans="1:2" ht="16.149999999999999" customHeight="1">
      <c r="A2414" s="266">
        <v>35974</v>
      </c>
      <c r="B2414" s="269">
        <v>1363.04</v>
      </c>
    </row>
    <row r="2415" spans="1:2" ht="16.149999999999999" customHeight="1">
      <c r="A2415" s="266">
        <v>35975</v>
      </c>
      <c r="B2415" s="267">
        <v>1363.04</v>
      </c>
    </row>
    <row r="2416" spans="1:2" ht="16.149999999999999" customHeight="1">
      <c r="A2416" s="266">
        <v>35976</v>
      </c>
      <c r="B2416" s="269">
        <v>1363.04</v>
      </c>
    </row>
    <row r="2417" spans="1:2" ht="16.149999999999999" customHeight="1">
      <c r="A2417" s="266">
        <v>35977</v>
      </c>
      <c r="B2417" s="267">
        <v>1369.88</v>
      </c>
    </row>
    <row r="2418" spans="1:2" ht="16.149999999999999" customHeight="1">
      <c r="A2418" s="266">
        <v>35978</v>
      </c>
      <c r="B2418" s="269">
        <v>1358.05</v>
      </c>
    </row>
    <row r="2419" spans="1:2" ht="16.149999999999999" customHeight="1">
      <c r="A2419" s="266">
        <v>35979</v>
      </c>
      <c r="B2419" s="267">
        <v>1345.65</v>
      </c>
    </row>
    <row r="2420" spans="1:2" ht="16.149999999999999" customHeight="1">
      <c r="A2420" s="266">
        <v>35980</v>
      </c>
      <c r="B2420" s="269">
        <v>1348.06</v>
      </c>
    </row>
    <row r="2421" spans="1:2" ht="16.149999999999999" customHeight="1">
      <c r="A2421" s="266">
        <v>35981</v>
      </c>
      <c r="B2421" s="267">
        <v>1348.06</v>
      </c>
    </row>
    <row r="2422" spans="1:2" ht="16.149999999999999" customHeight="1">
      <c r="A2422" s="266">
        <v>35982</v>
      </c>
      <c r="B2422" s="269">
        <v>1348.06</v>
      </c>
    </row>
    <row r="2423" spans="1:2" ht="16.149999999999999" customHeight="1">
      <c r="A2423" s="266">
        <v>35983</v>
      </c>
      <c r="B2423" s="267">
        <v>1357.78</v>
      </c>
    </row>
    <row r="2424" spans="1:2" ht="16.149999999999999" customHeight="1">
      <c r="A2424" s="266">
        <v>35984</v>
      </c>
      <c r="B2424" s="269">
        <v>1368.16</v>
      </c>
    </row>
    <row r="2425" spans="1:2" ht="16.149999999999999" customHeight="1">
      <c r="A2425" s="266">
        <v>35985</v>
      </c>
      <c r="B2425" s="267">
        <v>1369.12</v>
      </c>
    </row>
    <row r="2426" spans="1:2" ht="16.149999999999999" customHeight="1">
      <c r="A2426" s="266">
        <v>35986</v>
      </c>
      <c r="B2426" s="269">
        <v>1370.45</v>
      </c>
    </row>
    <row r="2427" spans="1:2" ht="16.149999999999999" customHeight="1">
      <c r="A2427" s="266">
        <v>35987</v>
      </c>
      <c r="B2427" s="267">
        <v>1374.23</v>
      </c>
    </row>
    <row r="2428" spans="1:2" ht="16.149999999999999" customHeight="1">
      <c r="A2428" s="266">
        <v>35988</v>
      </c>
      <c r="B2428" s="269">
        <v>1374.23</v>
      </c>
    </row>
    <row r="2429" spans="1:2" ht="16.149999999999999" customHeight="1">
      <c r="A2429" s="266">
        <v>35989</v>
      </c>
      <c r="B2429" s="267">
        <v>1374.23</v>
      </c>
    </row>
    <row r="2430" spans="1:2" ht="16.149999999999999" customHeight="1">
      <c r="A2430" s="266">
        <v>35990</v>
      </c>
      <c r="B2430" s="269">
        <v>1380.27</v>
      </c>
    </row>
    <row r="2431" spans="1:2" ht="16.149999999999999" customHeight="1">
      <c r="A2431" s="266">
        <v>35991</v>
      </c>
      <c r="B2431" s="267">
        <v>1381.22</v>
      </c>
    </row>
    <row r="2432" spans="1:2" ht="16.149999999999999" customHeight="1">
      <c r="A2432" s="266">
        <v>35992</v>
      </c>
      <c r="B2432" s="269">
        <v>1378.01</v>
      </c>
    </row>
    <row r="2433" spans="1:2" ht="16.149999999999999" customHeight="1">
      <c r="A2433" s="266">
        <v>35993</v>
      </c>
      <c r="B2433" s="267">
        <v>1376.74</v>
      </c>
    </row>
    <row r="2434" spans="1:2" ht="16.149999999999999" customHeight="1">
      <c r="A2434" s="266">
        <v>35994</v>
      </c>
      <c r="B2434" s="269">
        <v>1381.54</v>
      </c>
    </row>
    <row r="2435" spans="1:2" ht="16.149999999999999" customHeight="1">
      <c r="A2435" s="266">
        <v>35995</v>
      </c>
      <c r="B2435" s="267">
        <v>1381.54</v>
      </c>
    </row>
    <row r="2436" spans="1:2" ht="16.149999999999999" customHeight="1">
      <c r="A2436" s="266">
        <v>35996</v>
      </c>
      <c r="B2436" s="269">
        <v>1381.54</v>
      </c>
    </row>
    <row r="2437" spans="1:2" ht="16.149999999999999" customHeight="1">
      <c r="A2437" s="266">
        <v>35997</v>
      </c>
      <c r="B2437" s="267">
        <v>1381.54</v>
      </c>
    </row>
    <row r="2438" spans="1:2" ht="16.149999999999999" customHeight="1">
      <c r="A2438" s="266">
        <v>35998</v>
      </c>
      <c r="B2438" s="269">
        <v>1380.87</v>
      </c>
    </row>
    <row r="2439" spans="1:2" ht="16.149999999999999" customHeight="1">
      <c r="A2439" s="266">
        <v>35999</v>
      </c>
      <c r="B2439" s="267">
        <v>1376.87</v>
      </c>
    </row>
    <row r="2440" spans="1:2" ht="16.149999999999999" customHeight="1">
      <c r="A2440" s="266">
        <v>36000</v>
      </c>
      <c r="B2440" s="269">
        <v>1378.88</v>
      </c>
    </row>
    <row r="2441" spans="1:2" ht="16.149999999999999" customHeight="1">
      <c r="A2441" s="266">
        <v>36001</v>
      </c>
      <c r="B2441" s="267">
        <v>1379.61</v>
      </c>
    </row>
    <row r="2442" spans="1:2" ht="16.149999999999999" customHeight="1">
      <c r="A2442" s="266">
        <v>36002</v>
      </c>
      <c r="B2442" s="269">
        <v>1379.61</v>
      </c>
    </row>
    <row r="2443" spans="1:2" ht="16.149999999999999" customHeight="1">
      <c r="A2443" s="266">
        <v>36003</v>
      </c>
      <c r="B2443" s="267">
        <v>1379.61</v>
      </c>
    </row>
    <row r="2444" spans="1:2" ht="16.149999999999999" customHeight="1">
      <c r="A2444" s="266">
        <v>36004</v>
      </c>
      <c r="B2444" s="269">
        <v>1378.33</v>
      </c>
    </row>
    <row r="2445" spans="1:2" ht="16.149999999999999" customHeight="1">
      <c r="A2445" s="266">
        <v>36005</v>
      </c>
      <c r="B2445" s="267">
        <v>1376.12</v>
      </c>
    </row>
    <row r="2446" spans="1:2" ht="16.149999999999999" customHeight="1">
      <c r="A2446" s="266">
        <v>36006</v>
      </c>
      <c r="B2446" s="269">
        <v>1373.49</v>
      </c>
    </row>
    <row r="2447" spans="1:2" ht="16.149999999999999" customHeight="1">
      <c r="A2447" s="266">
        <v>36007</v>
      </c>
      <c r="B2447" s="267">
        <v>1370.65</v>
      </c>
    </row>
    <row r="2448" spans="1:2" ht="16.149999999999999" customHeight="1">
      <c r="A2448" s="266">
        <v>36008</v>
      </c>
      <c r="B2448" s="269">
        <v>1372.14</v>
      </c>
    </row>
    <row r="2449" spans="1:2" ht="16.149999999999999" customHeight="1">
      <c r="A2449" s="266">
        <v>36009</v>
      </c>
      <c r="B2449" s="267">
        <v>1372.14</v>
      </c>
    </row>
    <row r="2450" spans="1:2" ht="16.149999999999999" customHeight="1">
      <c r="A2450" s="266">
        <v>36010</v>
      </c>
      <c r="B2450" s="269">
        <v>1372.14</v>
      </c>
    </row>
    <row r="2451" spans="1:2" ht="16.149999999999999" customHeight="1">
      <c r="A2451" s="266">
        <v>36011</v>
      </c>
      <c r="B2451" s="267">
        <v>1371.16</v>
      </c>
    </row>
    <row r="2452" spans="1:2" ht="16.149999999999999" customHeight="1">
      <c r="A2452" s="266">
        <v>36012</v>
      </c>
      <c r="B2452" s="269">
        <v>1368.24</v>
      </c>
    </row>
    <row r="2453" spans="1:2" ht="16.149999999999999" customHeight="1">
      <c r="A2453" s="266">
        <v>36013</v>
      </c>
      <c r="B2453" s="267">
        <v>1366.44</v>
      </c>
    </row>
    <row r="2454" spans="1:2" ht="16.149999999999999" customHeight="1">
      <c r="A2454" s="266">
        <v>36014</v>
      </c>
      <c r="B2454" s="269">
        <v>1364.9</v>
      </c>
    </row>
    <row r="2455" spans="1:2" ht="16.149999999999999" customHeight="1">
      <c r="A2455" s="266">
        <v>36015</v>
      </c>
      <c r="B2455" s="267">
        <v>1364.9</v>
      </c>
    </row>
    <row r="2456" spans="1:2" ht="16.149999999999999" customHeight="1">
      <c r="A2456" s="266">
        <v>36016</v>
      </c>
      <c r="B2456" s="269">
        <v>1364.9</v>
      </c>
    </row>
    <row r="2457" spans="1:2" ht="16.149999999999999" customHeight="1">
      <c r="A2457" s="266">
        <v>36017</v>
      </c>
      <c r="B2457" s="267">
        <v>1364.9</v>
      </c>
    </row>
    <row r="2458" spans="1:2" ht="16.149999999999999" customHeight="1">
      <c r="A2458" s="266">
        <v>36018</v>
      </c>
      <c r="B2458" s="269">
        <v>1359.22</v>
      </c>
    </row>
    <row r="2459" spans="1:2" ht="16.149999999999999" customHeight="1">
      <c r="A2459" s="266">
        <v>36019</v>
      </c>
      <c r="B2459" s="267">
        <v>1365.58</v>
      </c>
    </row>
    <row r="2460" spans="1:2" ht="16.149999999999999" customHeight="1">
      <c r="A2460" s="266">
        <v>36020</v>
      </c>
      <c r="B2460" s="269">
        <v>1371.23</v>
      </c>
    </row>
    <row r="2461" spans="1:2" ht="16.149999999999999" customHeight="1">
      <c r="A2461" s="266">
        <v>36021</v>
      </c>
      <c r="B2461" s="267">
        <v>1377.08</v>
      </c>
    </row>
    <row r="2462" spans="1:2" ht="16.149999999999999" customHeight="1">
      <c r="A2462" s="266">
        <v>36022</v>
      </c>
      <c r="B2462" s="269">
        <v>1386.02</v>
      </c>
    </row>
    <row r="2463" spans="1:2" ht="16.149999999999999" customHeight="1">
      <c r="A2463" s="266">
        <v>36023</v>
      </c>
      <c r="B2463" s="267">
        <v>1386.02</v>
      </c>
    </row>
    <row r="2464" spans="1:2" ht="16.149999999999999" customHeight="1">
      <c r="A2464" s="266">
        <v>36024</v>
      </c>
      <c r="B2464" s="269">
        <v>1386.02</v>
      </c>
    </row>
    <row r="2465" spans="1:2" ht="16.149999999999999" customHeight="1">
      <c r="A2465" s="266">
        <v>36025</v>
      </c>
      <c r="B2465" s="267">
        <v>1386.02</v>
      </c>
    </row>
    <row r="2466" spans="1:2" ht="16.149999999999999" customHeight="1">
      <c r="A2466" s="266">
        <v>36026</v>
      </c>
      <c r="B2466" s="269">
        <v>1385.77</v>
      </c>
    </row>
    <row r="2467" spans="1:2" ht="16.149999999999999" customHeight="1">
      <c r="A2467" s="266">
        <v>36027</v>
      </c>
      <c r="B2467" s="267">
        <v>1384.24</v>
      </c>
    </row>
    <row r="2468" spans="1:2" ht="16.149999999999999" customHeight="1">
      <c r="A2468" s="266">
        <v>36028</v>
      </c>
      <c r="B2468" s="269">
        <v>1391.55</v>
      </c>
    </row>
    <row r="2469" spans="1:2" ht="16.149999999999999" customHeight="1">
      <c r="A2469" s="266">
        <v>36029</v>
      </c>
      <c r="B2469" s="267">
        <v>1407.27</v>
      </c>
    </row>
    <row r="2470" spans="1:2" ht="16.149999999999999" customHeight="1">
      <c r="A2470" s="266">
        <v>36030</v>
      </c>
      <c r="B2470" s="269">
        <v>1407.27</v>
      </c>
    </row>
    <row r="2471" spans="1:2" ht="16.149999999999999" customHeight="1">
      <c r="A2471" s="266">
        <v>36031</v>
      </c>
      <c r="B2471" s="267">
        <v>1407.27</v>
      </c>
    </row>
    <row r="2472" spans="1:2" ht="16.149999999999999" customHeight="1">
      <c r="A2472" s="266">
        <v>36032</v>
      </c>
      <c r="B2472" s="269">
        <v>1418.22</v>
      </c>
    </row>
    <row r="2473" spans="1:2" ht="16.149999999999999" customHeight="1">
      <c r="A2473" s="266">
        <v>36033</v>
      </c>
      <c r="B2473" s="267">
        <v>1420.27</v>
      </c>
    </row>
    <row r="2474" spans="1:2" ht="16.149999999999999" customHeight="1">
      <c r="A2474" s="266">
        <v>36034</v>
      </c>
      <c r="B2474" s="269">
        <v>1430.33</v>
      </c>
    </row>
    <row r="2475" spans="1:2" ht="16.149999999999999" customHeight="1">
      <c r="A2475" s="266">
        <v>36035</v>
      </c>
      <c r="B2475" s="267">
        <v>1438.16</v>
      </c>
    </row>
    <row r="2476" spans="1:2" ht="16.149999999999999" customHeight="1">
      <c r="A2476" s="266">
        <v>36036</v>
      </c>
      <c r="B2476" s="269">
        <v>1440.87</v>
      </c>
    </row>
    <row r="2477" spans="1:2" ht="16.149999999999999" customHeight="1">
      <c r="A2477" s="266">
        <v>36037</v>
      </c>
      <c r="B2477" s="267">
        <v>1440.87</v>
      </c>
    </row>
    <row r="2478" spans="1:2" ht="16.149999999999999" customHeight="1">
      <c r="A2478" s="266">
        <v>36038</v>
      </c>
      <c r="B2478" s="269">
        <v>1440.87</v>
      </c>
    </row>
    <row r="2479" spans="1:2" ht="16.149999999999999" customHeight="1">
      <c r="A2479" s="266">
        <v>36039</v>
      </c>
      <c r="B2479" s="267">
        <v>1441.86</v>
      </c>
    </row>
    <row r="2480" spans="1:2" ht="16.149999999999999" customHeight="1">
      <c r="A2480" s="266">
        <v>36040</v>
      </c>
      <c r="B2480" s="269">
        <v>1442.95</v>
      </c>
    </row>
    <row r="2481" spans="1:2" ht="16.149999999999999" customHeight="1">
      <c r="A2481" s="266">
        <v>36041</v>
      </c>
      <c r="B2481" s="267">
        <v>1518.56</v>
      </c>
    </row>
    <row r="2482" spans="1:2" ht="16.149999999999999" customHeight="1">
      <c r="A2482" s="266">
        <v>36042</v>
      </c>
      <c r="B2482" s="269">
        <v>1532.19</v>
      </c>
    </row>
    <row r="2483" spans="1:2" ht="16.149999999999999" customHeight="1">
      <c r="A2483" s="266">
        <v>36043</v>
      </c>
      <c r="B2483" s="267">
        <v>1538.84</v>
      </c>
    </row>
    <row r="2484" spans="1:2" ht="16.149999999999999" customHeight="1">
      <c r="A2484" s="266">
        <v>36044</v>
      </c>
      <c r="B2484" s="269">
        <v>1538.84</v>
      </c>
    </row>
    <row r="2485" spans="1:2" ht="16.149999999999999" customHeight="1">
      <c r="A2485" s="266">
        <v>36045</v>
      </c>
      <c r="B2485" s="267">
        <v>1538.84</v>
      </c>
    </row>
    <row r="2486" spans="1:2" ht="16.149999999999999" customHeight="1">
      <c r="A2486" s="266">
        <v>36046</v>
      </c>
      <c r="B2486" s="269">
        <v>1511.55</v>
      </c>
    </row>
    <row r="2487" spans="1:2" ht="16.149999999999999" customHeight="1">
      <c r="A2487" s="266">
        <v>36047</v>
      </c>
      <c r="B2487" s="267">
        <v>1505.66</v>
      </c>
    </row>
    <row r="2488" spans="1:2" ht="16.149999999999999" customHeight="1">
      <c r="A2488" s="266">
        <v>36048</v>
      </c>
      <c r="B2488" s="269">
        <v>1493.4</v>
      </c>
    </row>
    <row r="2489" spans="1:2" ht="16.149999999999999" customHeight="1">
      <c r="A2489" s="266">
        <v>36049</v>
      </c>
      <c r="B2489" s="267">
        <v>1506.27</v>
      </c>
    </row>
    <row r="2490" spans="1:2" ht="16.149999999999999" customHeight="1">
      <c r="A2490" s="266">
        <v>36050</v>
      </c>
      <c r="B2490" s="269">
        <v>1505.85</v>
      </c>
    </row>
    <row r="2491" spans="1:2" ht="16.149999999999999" customHeight="1">
      <c r="A2491" s="266">
        <v>36051</v>
      </c>
      <c r="B2491" s="267">
        <v>1505.85</v>
      </c>
    </row>
    <row r="2492" spans="1:2" ht="16.149999999999999" customHeight="1">
      <c r="A2492" s="266">
        <v>36052</v>
      </c>
      <c r="B2492" s="269">
        <v>1505.85</v>
      </c>
    </row>
    <row r="2493" spans="1:2" ht="16.149999999999999" customHeight="1">
      <c r="A2493" s="266">
        <v>36053</v>
      </c>
      <c r="B2493" s="267">
        <v>1510.41</v>
      </c>
    </row>
    <row r="2494" spans="1:2" ht="16.149999999999999" customHeight="1">
      <c r="A2494" s="266">
        <v>36054</v>
      </c>
      <c r="B2494" s="269">
        <v>1516.92</v>
      </c>
    </row>
    <row r="2495" spans="1:2" ht="16.149999999999999" customHeight="1">
      <c r="A2495" s="266">
        <v>36055</v>
      </c>
      <c r="B2495" s="267">
        <v>1520.63</v>
      </c>
    </row>
    <row r="2496" spans="1:2" ht="16.149999999999999" customHeight="1">
      <c r="A2496" s="266">
        <v>36056</v>
      </c>
      <c r="B2496" s="269">
        <v>1531.49</v>
      </c>
    </row>
    <row r="2497" spans="1:2" ht="16.149999999999999" customHeight="1">
      <c r="A2497" s="266">
        <v>36057</v>
      </c>
      <c r="B2497" s="267">
        <v>1533.95</v>
      </c>
    </row>
    <row r="2498" spans="1:2" ht="16.149999999999999" customHeight="1">
      <c r="A2498" s="266">
        <v>36058</v>
      </c>
      <c r="B2498" s="269">
        <v>1533.95</v>
      </c>
    </row>
    <row r="2499" spans="1:2" ht="16.149999999999999" customHeight="1">
      <c r="A2499" s="266">
        <v>36059</v>
      </c>
      <c r="B2499" s="267">
        <v>1533.95</v>
      </c>
    </row>
    <row r="2500" spans="1:2" ht="16.149999999999999" customHeight="1">
      <c r="A2500" s="266">
        <v>36060</v>
      </c>
      <c r="B2500" s="269">
        <v>1529.26</v>
      </c>
    </row>
    <row r="2501" spans="1:2" ht="16.149999999999999" customHeight="1">
      <c r="A2501" s="266">
        <v>36061</v>
      </c>
      <c r="B2501" s="267">
        <v>1541.16</v>
      </c>
    </row>
    <row r="2502" spans="1:2" ht="16.149999999999999" customHeight="1">
      <c r="A2502" s="266">
        <v>36062</v>
      </c>
      <c r="B2502" s="269">
        <v>1561.28</v>
      </c>
    </row>
    <row r="2503" spans="1:2" ht="16.149999999999999" customHeight="1">
      <c r="A2503" s="266">
        <v>36063</v>
      </c>
      <c r="B2503" s="267">
        <v>1548.95</v>
      </c>
    </row>
    <row r="2504" spans="1:2" ht="16.149999999999999" customHeight="1">
      <c r="A2504" s="266">
        <v>36064</v>
      </c>
      <c r="B2504" s="269">
        <v>1547.81</v>
      </c>
    </row>
    <row r="2505" spans="1:2" ht="16.149999999999999" customHeight="1">
      <c r="A2505" s="266">
        <v>36065</v>
      </c>
      <c r="B2505" s="267">
        <v>1547.81</v>
      </c>
    </row>
    <row r="2506" spans="1:2" ht="16.149999999999999" customHeight="1">
      <c r="A2506" s="266">
        <v>36066</v>
      </c>
      <c r="B2506" s="269">
        <v>1547.81</v>
      </c>
    </row>
    <row r="2507" spans="1:2" ht="16.149999999999999" customHeight="1">
      <c r="A2507" s="266">
        <v>36067</v>
      </c>
      <c r="B2507" s="267">
        <v>1556.25</v>
      </c>
    </row>
    <row r="2508" spans="1:2" ht="16.149999999999999" customHeight="1">
      <c r="A2508" s="266">
        <v>36068</v>
      </c>
      <c r="B2508" s="269">
        <v>1556.15</v>
      </c>
    </row>
    <row r="2509" spans="1:2" ht="16.149999999999999" customHeight="1">
      <c r="A2509" s="266">
        <v>36069</v>
      </c>
      <c r="B2509" s="267">
        <v>1556.52</v>
      </c>
    </row>
    <row r="2510" spans="1:2" ht="16.149999999999999" customHeight="1">
      <c r="A2510" s="266">
        <v>36070</v>
      </c>
      <c r="B2510" s="269">
        <v>1573.22</v>
      </c>
    </row>
    <row r="2511" spans="1:2" ht="16.149999999999999" customHeight="1">
      <c r="A2511" s="266">
        <v>36071</v>
      </c>
      <c r="B2511" s="267">
        <v>1578.96</v>
      </c>
    </row>
    <row r="2512" spans="1:2" ht="16.149999999999999" customHeight="1">
      <c r="A2512" s="266">
        <v>36072</v>
      </c>
      <c r="B2512" s="269">
        <v>1578.96</v>
      </c>
    </row>
    <row r="2513" spans="1:2" ht="16.149999999999999" customHeight="1">
      <c r="A2513" s="266">
        <v>36073</v>
      </c>
      <c r="B2513" s="267">
        <v>1578.96</v>
      </c>
    </row>
    <row r="2514" spans="1:2" ht="16.149999999999999" customHeight="1">
      <c r="A2514" s="266">
        <v>36074</v>
      </c>
      <c r="B2514" s="269">
        <v>1585.64</v>
      </c>
    </row>
    <row r="2515" spans="1:2" ht="16.149999999999999" customHeight="1">
      <c r="A2515" s="266">
        <v>36075</v>
      </c>
      <c r="B2515" s="267">
        <v>1588.64</v>
      </c>
    </row>
    <row r="2516" spans="1:2" ht="16.149999999999999" customHeight="1">
      <c r="A2516" s="266">
        <v>36076</v>
      </c>
      <c r="B2516" s="269">
        <v>1586.53</v>
      </c>
    </row>
    <row r="2517" spans="1:2" ht="16.149999999999999" customHeight="1">
      <c r="A2517" s="266">
        <v>36077</v>
      </c>
      <c r="B2517" s="267">
        <v>1587.46</v>
      </c>
    </row>
    <row r="2518" spans="1:2" ht="16.149999999999999" customHeight="1">
      <c r="A2518" s="266">
        <v>36078</v>
      </c>
      <c r="B2518" s="269">
        <v>1590.64</v>
      </c>
    </row>
    <row r="2519" spans="1:2" ht="16.149999999999999" customHeight="1">
      <c r="A2519" s="266">
        <v>36079</v>
      </c>
      <c r="B2519" s="267">
        <v>1590.64</v>
      </c>
    </row>
    <row r="2520" spans="1:2" ht="16.149999999999999" customHeight="1">
      <c r="A2520" s="266">
        <v>36080</v>
      </c>
      <c r="B2520" s="269">
        <v>1590.64</v>
      </c>
    </row>
    <row r="2521" spans="1:2" ht="16.149999999999999" customHeight="1">
      <c r="A2521" s="266">
        <v>36081</v>
      </c>
      <c r="B2521" s="267">
        <v>1590.64</v>
      </c>
    </row>
    <row r="2522" spans="1:2" ht="16.149999999999999" customHeight="1">
      <c r="A2522" s="266">
        <v>36082</v>
      </c>
      <c r="B2522" s="269">
        <v>1592.11</v>
      </c>
    </row>
    <row r="2523" spans="1:2" ht="16.149999999999999" customHeight="1">
      <c r="A2523" s="266">
        <v>36083</v>
      </c>
      <c r="B2523" s="267">
        <v>1591.01</v>
      </c>
    </row>
    <row r="2524" spans="1:2" ht="16.149999999999999" customHeight="1">
      <c r="A2524" s="266">
        <v>36084</v>
      </c>
      <c r="B2524" s="269">
        <v>1594.19</v>
      </c>
    </row>
    <row r="2525" spans="1:2" ht="16.149999999999999" customHeight="1">
      <c r="A2525" s="266">
        <v>36085</v>
      </c>
      <c r="B2525" s="267">
        <v>1596.21</v>
      </c>
    </row>
    <row r="2526" spans="1:2" ht="16.149999999999999" customHeight="1">
      <c r="A2526" s="266">
        <v>36086</v>
      </c>
      <c r="B2526" s="269">
        <v>1596.21</v>
      </c>
    </row>
    <row r="2527" spans="1:2" ht="16.149999999999999" customHeight="1">
      <c r="A2527" s="266">
        <v>36087</v>
      </c>
      <c r="B2527" s="267">
        <v>1596.21</v>
      </c>
    </row>
    <row r="2528" spans="1:2" ht="16.149999999999999" customHeight="1">
      <c r="A2528" s="266">
        <v>36088</v>
      </c>
      <c r="B2528" s="269">
        <v>1598.18</v>
      </c>
    </row>
    <row r="2529" spans="1:2" ht="16.149999999999999" customHeight="1">
      <c r="A2529" s="266">
        <v>36089</v>
      </c>
      <c r="B2529" s="267">
        <v>1598.61</v>
      </c>
    </row>
    <row r="2530" spans="1:2" ht="16.149999999999999" customHeight="1">
      <c r="A2530" s="266">
        <v>36090</v>
      </c>
      <c r="B2530" s="269">
        <v>1597.79</v>
      </c>
    </row>
    <row r="2531" spans="1:2" ht="16.149999999999999" customHeight="1">
      <c r="A2531" s="266">
        <v>36091</v>
      </c>
      <c r="B2531" s="267">
        <v>1599.15</v>
      </c>
    </row>
    <row r="2532" spans="1:2" ht="16.149999999999999" customHeight="1">
      <c r="A2532" s="266">
        <v>36092</v>
      </c>
      <c r="B2532" s="269">
        <v>1597.97</v>
      </c>
    </row>
    <row r="2533" spans="1:2" ht="16.149999999999999" customHeight="1">
      <c r="A2533" s="266">
        <v>36093</v>
      </c>
      <c r="B2533" s="267">
        <v>1597.97</v>
      </c>
    </row>
    <row r="2534" spans="1:2" ht="16.149999999999999" customHeight="1">
      <c r="A2534" s="266">
        <v>36094</v>
      </c>
      <c r="B2534" s="269">
        <v>1597.97</v>
      </c>
    </row>
    <row r="2535" spans="1:2" ht="16.149999999999999" customHeight="1">
      <c r="A2535" s="266">
        <v>36095</v>
      </c>
      <c r="B2535" s="267">
        <v>1590.64</v>
      </c>
    </row>
    <row r="2536" spans="1:2" ht="16.149999999999999" customHeight="1">
      <c r="A2536" s="266">
        <v>36096</v>
      </c>
      <c r="B2536" s="269">
        <v>1576.38</v>
      </c>
    </row>
    <row r="2537" spans="1:2" ht="16.149999999999999" customHeight="1">
      <c r="A2537" s="266">
        <v>36097</v>
      </c>
      <c r="B2537" s="267">
        <v>1577.9</v>
      </c>
    </row>
    <row r="2538" spans="1:2" ht="16.149999999999999" customHeight="1">
      <c r="A2538" s="266">
        <v>36098</v>
      </c>
      <c r="B2538" s="269">
        <v>1577.19</v>
      </c>
    </row>
    <row r="2539" spans="1:2" ht="16.149999999999999" customHeight="1">
      <c r="A2539" s="266">
        <v>36099</v>
      </c>
      <c r="B2539" s="267">
        <v>1575.08</v>
      </c>
    </row>
    <row r="2540" spans="1:2" ht="16.149999999999999" customHeight="1">
      <c r="A2540" s="266">
        <v>36100</v>
      </c>
      <c r="B2540" s="269">
        <v>1575.08</v>
      </c>
    </row>
    <row r="2541" spans="1:2" ht="16.149999999999999" customHeight="1">
      <c r="A2541" s="266">
        <v>36101</v>
      </c>
      <c r="B2541" s="267">
        <v>1575.08</v>
      </c>
    </row>
    <row r="2542" spans="1:2" ht="16.149999999999999" customHeight="1">
      <c r="A2542" s="266">
        <v>36102</v>
      </c>
      <c r="B2542" s="269">
        <v>1575.08</v>
      </c>
    </row>
    <row r="2543" spans="1:2" ht="16.149999999999999" customHeight="1">
      <c r="A2543" s="266">
        <v>36103</v>
      </c>
      <c r="B2543" s="267">
        <v>1569.93</v>
      </c>
    </row>
    <row r="2544" spans="1:2" ht="16.149999999999999" customHeight="1">
      <c r="A2544" s="266">
        <v>36104</v>
      </c>
      <c r="B2544" s="269">
        <v>1568.54</v>
      </c>
    </row>
    <row r="2545" spans="1:2" ht="16.149999999999999" customHeight="1">
      <c r="A2545" s="266">
        <v>36105</v>
      </c>
      <c r="B2545" s="267">
        <v>1563.32</v>
      </c>
    </row>
    <row r="2546" spans="1:2" ht="16.149999999999999" customHeight="1">
      <c r="A2546" s="266">
        <v>36106</v>
      </c>
      <c r="B2546" s="269">
        <v>1553.71</v>
      </c>
    </row>
    <row r="2547" spans="1:2" ht="16.149999999999999" customHeight="1">
      <c r="A2547" s="266">
        <v>36107</v>
      </c>
      <c r="B2547" s="267">
        <v>1553.71</v>
      </c>
    </row>
    <row r="2548" spans="1:2" ht="16.149999999999999" customHeight="1">
      <c r="A2548" s="266">
        <v>36108</v>
      </c>
      <c r="B2548" s="269">
        <v>1553.71</v>
      </c>
    </row>
    <row r="2549" spans="1:2" ht="16.149999999999999" customHeight="1">
      <c r="A2549" s="266">
        <v>36109</v>
      </c>
      <c r="B2549" s="267">
        <v>1559.35</v>
      </c>
    </row>
    <row r="2550" spans="1:2" ht="16.149999999999999" customHeight="1">
      <c r="A2550" s="266">
        <v>36110</v>
      </c>
      <c r="B2550" s="269">
        <v>1571.76</v>
      </c>
    </row>
    <row r="2551" spans="1:2" ht="16.149999999999999" customHeight="1">
      <c r="A2551" s="266">
        <v>36111</v>
      </c>
      <c r="B2551" s="267">
        <v>1577.61</v>
      </c>
    </row>
    <row r="2552" spans="1:2" ht="16.149999999999999" customHeight="1">
      <c r="A2552" s="266">
        <v>36112</v>
      </c>
      <c r="B2552" s="269">
        <v>1578.79</v>
      </c>
    </row>
    <row r="2553" spans="1:2" ht="16.149999999999999" customHeight="1">
      <c r="A2553" s="266">
        <v>36113</v>
      </c>
      <c r="B2553" s="267">
        <v>1580.99</v>
      </c>
    </row>
    <row r="2554" spans="1:2" ht="16.149999999999999" customHeight="1">
      <c r="A2554" s="266">
        <v>36114</v>
      </c>
      <c r="B2554" s="269">
        <v>1580.99</v>
      </c>
    </row>
    <row r="2555" spans="1:2" ht="16.149999999999999" customHeight="1">
      <c r="A2555" s="266">
        <v>36115</v>
      </c>
      <c r="B2555" s="267">
        <v>1580.99</v>
      </c>
    </row>
    <row r="2556" spans="1:2" ht="16.149999999999999" customHeight="1">
      <c r="A2556" s="266">
        <v>36116</v>
      </c>
      <c r="B2556" s="269">
        <v>1580.99</v>
      </c>
    </row>
    <row r="2557" spans="1:2" ht="16.149999999999999" customHeight="1">
      <c r="A2557" s="266">
        <v>36117</v>
      </c>
      <c r="B2557" s="267">
        <v>1583.29</v>
      </c>
    </row>
    <row r="2558" spans="1:2" ht="16.149999999999999" customHeight="1">
      <c r="A2558" s="266">
        <v>36118</v>
      </c>
      <c r="B2558" s="269">
        <v>1569.6</v>
      </c>
    </row>
    <row r="2559" spans="1:2" ht="16.149999999999999" customHeight="1">
      <c r="A2559" s="266">
        <v>36119</v>
      </c>
      <c r="B2559" s="267">
        <v>1558.49</v>
      </c>
    </row>
    <row r="2560" spans="1:2" ht="16.149999999999999" customHeight="1">
      <c r="A2560" s="266">
        <v>36120</v>
      </c>
      <c r="B2560" s="269">
        <v>1539.38</v>
      </c>
    </row>
    <row r="2561" spans="1:2" ht="16.149999999999999" customHeight="1">
      <c r="A2561" s="266">
        <v>36121</v>
      </c>
      <c r="B2561" s="267">
        <v>1539.38</v>
      </c>
    </row>
    <row r="2562" spans="1:2" ht="16.149999999999999" customHeight="1">
      <c r="A2562" s="266">
        <v>36122</v>
      </c>
      <c r="B2562" s="269">
        <v>1539.38</v>
      </c>
    </row>
    <row r="2563" spans="1:2" ht="16.149999999999999" customHeight="1">
      <c r="A2563" s="266">
        <v>36123</v>
      </c>
      <c r="B2563" s="267">
        <v>1547.92</v>
      </c>
    </row>
    <row r="2564" spans="1:2" ht="16.149999999999999" customHeight="1">
      <c r="A2564" s="266">
        <v>36124</v>
      </c>
      <c r="B2564" s="269">
        <v>1557.57</v>
      </c>
    </row>
    <row r="2565" spans="1:2" ht="16.149999999999999" customHeight="1">
      <c r="A2565" s="266">
        <v>36125</v>
      </c>
      <c r="B2565" s="267">
        <v>1545.53</v>
      </c>
    </row>
    <row r="2566" spans="1:2" ht="16.149999999999999" customHeight="1">
      <c r="A2566" s="266">
        <v>36126</v>
      </c>
      <c r="B2566" s="269">
        <v>1543.45</v>
      </c>
    </row>
    <row r="2567" spans="1:2" ht="16.149999999999999" customHeight="1">
      <c r="A2567" s="266">
        <v>36127</v>
      </c>
      <c r="B2567" s="267">
        <v>1547.11</v>
      </c>
    </row>
    <row r="2568" spans="1:2" ht="16.149999999999999" customHeight="1">
      <c r="A2568" s="266">
        <v>36128</v>
      </c>
      <c r="B2568" s="269">
        <v>1547.11</v>
      </c>
    </row>
    <row r="2569" spans="1:2" ht="16.149999999999999" customHeight="1">
      <c r="A2569" s="266">
        <v>36129</v>
      </c>
      <c r="B2569" s="267">
        <v>1547.11</v>
      </c>
    </row>
    <row r="2570" spans="1:2" ht="16.149999999999999" customHeight="1">
      <c r="A2570" s="266">
        <v>36130</v>
      </c>
      <c r="B2570" s="269">
        <v>1545.88</v>
      </c>
    </row>
    <row r="2571" spans="1:2" ht="16.149999999999999" customHeight="1">
      <c r="A2571" s="266">
        <v>36131</v>
      </c>
      <c r="B2571" s="267">
        <v>1545.82</v>
      </c>
    </row>
    <row r="2572" spans="1:2" ht="16.149999999999999" customHeight="1">
      <c r="A2572" s="266">
        <v>36132</v>
      </c>
      <c r="B2572" s="269">
        <v>1539.32</v>
      </c>
    </row>
    <row r="2573" spans="1:2" ht="16.149999999999999" customHeight="1">
      <c r="A2573" s="266">
        <v>36133</v>
      </c>
      <c r="B2573" s="267">
        <v>1545.89</v>
      </c>
    </row>
    <row r="2574" spans="1:2" ht="16.149999999999999" customHeight="1">
      <c r="A2574" s="266">
        <v>36134</v>
      </c>
      <c r="B2574" s="269">
        <v>1552.48</v>
      </c>
    </row>
    <row r="2575" spans="1:2" ht="16.149999999999999" customHeight="1">
      <c r="A2575" s="266">
        <v>36135</v>
      </c>
      <c r="B2575" s="267">
        <v>1552.48</v>
      </c>
    </row>
    <row r="2576" spans="1:2" ht="16.149999999999999" customHeight="1">
      <c r="A2576" s="266">
        <v>36136</v>
      </c>
      <c r="B2576" s="269">
        <v>1552.48</v>
      </c>
    </row>
    <row r="2577" spans="1:2" ht="16.149999999999999" customHeight="1">
      <c r="A2577" s="266">
        <v>36137</v>
      </c>
      <c r="B2577" s="267">
        <v>1548.63</v>
      </c>
    </row>
    <row r="2578" spans="1:2" ht="16.149999999999999" customHeight="1">
      <c r="A2578" s="266">
        <v>36138</v>
      </c>
      <c r="B2578" s="269">
        <v>1548.63</v>
      </c>
    </row>
    <row r="2579" spans="1:2" ht="16.149999999999999" customHeight="1">
      <c r="A2579" s="266">
        <v>36139</v>
      </c>
      <c r="B2579" s="267">
        <v>1541.14</v>
      </c>
    </row>
    <row r="2580" spans="1:2" ht="16.149999999999999" customHeight="1">
      <c r="A2580" s="266">
        <v>36140</v>
      </c>
      <c r="B2580" s="269">
        <v>1530.63</v>
      </c>
    </row>
    <row r="2581" spans="1:2" ht="16.149999999999999" customHeight="1">
      <c r="A2581" s="266">
        <v>36141</v>
      </c>
      <c r="B2581" s="267">
        <v>1531.13</v>
      </c>
    </row>
    <row r="2582" spans="1:2" ht="16.149999999999999" customHeight="1">
      <c r="A2582" s="266">
        <v>36142</v>
      </c>
      <c r="B2582" s="269">
        <v>1531.13</v>
      </c>
    </row>
    <row r="2583" spans="1:2" ht="16.149999999999999" customHeight="1">
      <c r="A2583" s="266">
        <v>36143</v>
      </c>
      <c r="B2583" s="267">
        <v>1531.13</v>
      </c>
    </row>
    <row r="2584" spans="1:2" ht="16.149999999999999" customHeight="1">
      <c r="A2584" s="266">
        <v>36144</v>
      </c>
      <c r="B2584" s="269">
        <v>1532.76</v>
      </c>
    </row>
    <row r="2585" spans="1:2" ht="16.149999999999999" customHeight="1">
      <c r="A2585" s="266">
        <v>36145</v>
      </c>
      <c r="B2585" s="267">
        <v>1529.07</v>
      </c>
    </row>
    <row r="2586" spans="1:2" ht="16.149999999999999" customHeight="1">
      <c r="A2586" s="266">
        <v>36146</v>
      </c>
      <c r="B2586" s="269">
        <v>1523.8</v>
      </c>
    </row>
    <row r="2587" spans="1:2" ht="16.149999999999999" customHeight="1">
      <c r="A2587" s="266">
        <v>36147</v>
      </c>
      <c r="B2587" s="267">
        <v>1515.98</v>
      </c>
    </row>
    <row r="2588" spans="1:2" ht="16.149999999999999" customHeight="1">
      <c r="A2588" s="266">
        <v>36148</v>
      </c>
      <c r="B2588" s="269">
        <v>1494.11</v>
      </c>
    </row>
    <row r="2589" spans="1:2" ht="16.149999999999999" customHeight="1">
      <c r="A2589" s="266">
        <v>36149</v>
      </c>
      <c r="B2589" s="267">
        <v>1494.11</v>
      </c>
    </row>
    <row r="2590" spans="1:2" ht="16.149999999999999" customHeight="1">
      <c r="A2590" s="266">
        <v>36150</v>
      </c>
      <c r="B2590" s="269">
        <v>1494.11</v>
      </c>
    </row>
    <row r="2591" spans="1:2" ht="16.149999999999999" customHeight="1">
      <c r="A2591" s="266">
        <v>36151</v>
      </c>
      <c r="B2591" s="267">
        <v>1477.51</v>
      </c>
    </row>
    <row r="2592" spans="1:2" ht="16.149999999999999" customHeight="1">
      <c r="A2592" s="266">
        <v>36152</v>
      </c>
      <c r="B2592" s="269">
        <v>1467.04</v>
      </c>
    </row>
    <row r="2593" spans="1:2" ht="16.149999999999999" customHeight="1">
      <c r="A2593" s="266">
        <v>36153</v>
      </c>
      <c r="B2593" s="267">
        <v>1484.88</v>
      </c>
    </row>
    <row r="2594" spans="1:2" ht="16.149999999999999" customHeight="1">
      <c r="A2594" s="266">
        <v>36154</v>
      </c>
      <c r="B2594" s="269">
        <v>1484.88</v>
      </c>
    </row>
    <row r="2595" spans="1:2" ht="16.149999999999999" customHeight="1">
      <c r="A2595" s="266">
        <v>36155</v>
      </c>
      <c r="B2595" s="267">
        <v>1484.88</v>
      </c>
    </row>
    <row r="2596" spans="1:2" ht="16.149999999999999" customHeight="1">
      <c r="A2596" s="266">
        <v>36156</v>
      </c>
      <c r="B2596" s="269">
        <v>1484.88</v>
      </c>
    </row>
    <row r="2597" spans="1:2" ht="16.149999999999999" customHeight="1">
      <c r="A2597" s="266">
        <v>36157</v>
      </c>
      <c r="B2597" s="267">
        <v>1484.88</v>
      </c>
    </row>
    <row r="2598" spans="1:2" ht="16.149999999999999" customHeight="1">
      <c r="A2598" s="266">
        <v>36158</v>
      </c>
      <c r="B2598" s="269">
        <v>1507.52</v>
      </c>
    </row>
    <row r="2599" spans="1:2" ht="16.149999999999999" customHeight="1">
      <c r="A2599" s="266">
        <v>36159</v>
      </c>
      <c r="B2599" s="267">
        <v>1535.55</v>
      </c>
    </row>
    <row r="2600" spans="1:2" ht="16.149999999999999" customHeight="1">
      <c r="A2600" s="266">
        <v>36160</v>
      </c>
      <c r="B2600" s="269">
        <v>1542.11</v>
      </c>
    </row>
    <row r="2601" spans="1:2" ht="16.149999999999999" customHeight="1">
      <c r="A2601" s="266">
        <v>36161</v>
      </c>
      <c r="B2601" s="267">
        <v>1542.11</v>
      </c>
    </row>
    <row r="2602" spans="1:2" ht="16.149999999999999" customHeight="1">
      <c r="A2602" s="266">
        <v>36162</v>
      </c>
      <c r="B2602" s="269">
        <v>1542.11</v>
      </c>
    </row>
    <row r="2603" spans="1:2" ht="16.149999999999999" customHeight="1">
      <c r="A2603" s="266">
        <v>36163</v>
      </c>
      <c r="B2603" s="267">
        <v>1542.11</v>
      </c>
    </row>
    <row r="2604" spans="1:2" ht="16.149999999999999" customHeight="1">
      <c r="A2604" s="266">
        <v>36164</v>
      </c>
      <c r="B2604" s="269">
        <v>1542.11</v>
      </c>
    </row>
    <row r="2605" spans="1:2" ht="16.149999999999999" customHeight="1">
      <c r="A2605" s="266">
        <v>36165</v>
      </c>
      <c r="B2605" s="267">
        <v>1545.11</v>
      </c>
    </row>
    <row r="2606" spans="1:2" ht="16.149999999999999" customHeight="1">
      <c r="A2606" s="266">
        <v>36166</v>
      </c>
      <c r="B2606" s="269">
        <v>1528.28</v>
      </c>
    </row>
    <row r="2607" spans="1:2" ht="16.149999999999999" customHeight="1">
      <c r="A2607" s="266">
        <v>36167</v>
      </c>
      <c r="B2607" s="267">
        <v>1530.48</v>
      </c>
    </row>
    <row r="2608" spans="1:2" ht="16.149999999999999" customHeight="1">
      <c r="A2608" s="266">
        <v>36168</v>
      </c>
      <c r="B2608" s="269">
        <v>1543.22</v>
      </c>
    </row>
    <row r="2609" spans="1:2" ht="16.149999999999999" customHeight="1">
      <c r="A2609" s="266">
        <v>36169</v>
      </c>
      <c r="B2609" s="267">
        <v>1535.96</v>
      </c>
    </row>
    <row r="2610" spans="1:2" ht="16.149999999999999" customHeight="1">
      <c r="A2610" s="266">
        <v>36170</v>
      </c>
      <c r="B2610" s="269">
        <v>1535.96</v>
      </c>
    </row>
    <row r="2611" spans="1:2" ht="16.149999999999999" customHeight="1">
      <c r="A2611" s="266">
        <v>36171</v>
      </c>
      <c r="B2611" s="267">
        <v>1535.96</v>
      </c>
    </row>
    <row r="2612" spans="1:2" ht="16.149999999999999" customHeight="1">
      <c r="A2612" s="266">
        <v>36172</v>
      </c>
      <c r="B2612" s="269">
        <v>1535.96</v>
      </c>
    </row>
    <row r="2613" spans="1:2" ht="16.149999999999999" customHeight="1">
      <c r="A2613" s="266">
        <v>36173</v>
      </c>
      <c r="B2613" s="267">
        <v>1549.35</v>
      </c>
    </row>
    <row r="2614" spans="1:2" ht="16.149999999999999" customHeight="1">
      <c r="A2614" s="266">
        <v>36174</v>
      </c>
      <c r="B2614" s="269">
        <v>1588.8</v>
      </c>
    </row>
    <row r="2615" spans="1:2" ht="16.149999999999999" customHeight="1">
      <c r="A2615" s="266">
        <v>36175</v>
      </c>
      <c r="B2615" s="267">
        <v>1584.42</v>
      </c>
    </row>
    <row r="2616" spans="1:2" ht="16.149999999999999" customHeight="1">
      <c r="A2616" s="266">
        <v>36176</v>
      </c>
      <c r="B2616" s="269">
        <v>1596.59</v>
      </c>
    </row>
    <row r="2617" spans="1:2" ht="16.149999999999999" customHeight="1">
      <c r="A2617" s="266">
        <v>36177</v>
      </c>
      <c r="B2617" s="267">
        <v>1596.59</v>
      </c>
    </row>
    <row r="2618" spans="1:2" ht="16.149999999999999" customHeight="1">
      <c r="A2618" s="266">
        <v>36178</v>
      </c>
      <c r="B2618" s="269">
        <v>1596.59</v>
      </c>
    </row>
    <row r="2619" spans="1:2" ht="16.149999999999999" customHeight="1">
      <c r="A2619" s="266">
        <v>36179</v>
      </c>
      <c r="B2619" s="267">
        <v>1580.4</v>
      </c>
    </row>
    <row r="2620" spans="1:2" ht="16.149999999999999" customHeight="1">
      <c r="A2620" s="266">
        <v>36180</v>
      </c>
      <c r="B2620" s="269">
        <v>1587.18</v>
      </c>
    </row>
    <row r="2621" spans="1:2" ht="16.149999999999999" customHeight="1">
      <c r="A2621" s="266">
        <v>36181</v>
      </c>
      <c r="B2621" s="267">
        <v>1582.57</v>
      </c>
    </row>
    <row r="2622" spans="1:2" ht="16.149999999999999" customHeight="1">
      <c r="A2622" s="266">
        <v>36182</v>
      </c>
      <c r="B2622" s="269">
        <v>1589.65</v>
      </c>
    </row>
    <row r="2623" spans="1:2" ht="16.149999999999999" customHeight="1">
      <c r="A2623" s="266">
        <v>36183</v>
      </c>
      <c r="B2623" s="267">
        <v>1591.81</v>
      </c>
    </row>
    <row r="2624" spans="1:2" ht="16.149999999999999" customHeight="1">
      <c r="A2624" s="266">
        <v>36184</v>
      </c>
      <c r="B2624" s="269">
        <v>1591.81</v>
      </c>
    </row>
    <row r="2625" spans="1:2" ht="16.149999999999999" customHeight="1">
      <c r="A2625" s="266">
        <v>36185</v>
      </c>
      <c r="B2625" s="267">
        <v>1591.81</v>
      </c>
    </row>
    <row r="2626" spans="1:2" ht="16.149999999999999" customHeight="1">
      <c r="A2626" s="266">
        <v>36186</v>
      </c>
      <c r="B2626" s="269">
        <v>1591.58</v>
      </c>
    </row>
    <row r="2627" spans="1:2" ht="16.149999999999999" customHeight="1">
      <c r="A2627" s="266">
        <v>36187</v>
      </c>
      <c r="B2627" s="267">
        <v>1591.69</v>
      </c>
    </row>
    <row r="2628" spans="1:2" ht="16.149999999999999" customHeight="1">
      <c r="A2628" s="266">
        <v>36188</v>
      </c>
      <c r="B2628" s="269">
        <v>1590.33</v>
      </c>
    </row>
    <row r="2629" spans="1:2" ht="16.149999999999999" customHeight="1">
      <c r="A2629" s="266">
        <v>36189</v>
      </c>
      <c r="B2629" s="267">
        <v>1580.72</v>
      </c>
    </row>
    <row r="2630" spans="1:2" ht="16.149999999999999" customHeight="1">
      <c r="A2630" s="266">
        <v>36190</v>
      </c>
      <c r="B2630" s="269">
        <v>1582.9</v>
      </c>
    </row>
    <row r="2631" spans="1:2" ht="16.149999999999999" customHeight="1">
      <c r="A2631" s="266">
        <v>36191</v>
      </c>
      <c r="B2631" s="267">
        <v>1582.9</v>
      </c>
    </row>
    <row r="2632" spans="1:2" ht="16.149999999999999" customHeight="1">
      <c r="A2632" s="266">
        <v>36192</v>
      </c>
      <c r="B2632" s="269">
        <v>1582.9</v>
      </c>
    </row>
    <row r="2633" spans="1:2" ht="16.149999999999999" customHeight="1">
      <c r="A2633" s="266">
        <v>36193</v>
      </c>
      <c r="B2633" s="267">
        <v>1581.27</v>
      </c>
    </row>
    <row r="2634" spans="1:2" ht="16.149999999999999" customHeight="1">
      <c r="A2634" s="266">
        <v>36194</v>
      </c>
      <c r="B2634" s="269">
        <v>1576.22</v>
      </c>
    </row>
    <row r="2635" spans="1:2" ht="16.149999999999999" customHeight="1">
      <c r="A2635" s="266">
        <v>36195</v>
      </c>
      <c r="B2635" s="267">
        <v>1574.07</v>
      </c>
    </row>
    <row r="2636" spans="1:2" ht="16.149999999999999" customHeight="1">
      <c r="A2636" s="266">
        <v>36196</v>
      </c>
      <c r="B2636" s="269">
        <v>1575.69</v>
      </c>
    </row>
    <row r="2637" spans="1:2" ht="16.149999999999999" customHeight="1">
      <c r="A2637" s="266">
        <v>36197</v>
      </c>
      <c r="B2637" s="267">
        <v>1570.94</v>
      </c>
    </row>
    <row r="2638" spans="1:2" ht="16.149999999999999" customHeight="1">
      <c r="A2638" s="266">
        <v>36198</v>
      </c>
      <c r="B2638" s="269">
        <v>1570.94</v>
      </c>
    </row>
    <row r="2639" spans="1:2" ht="16.149999999999999" customHeight="1">
      <c r="A2639" s="266">
        <v>36199</v>
      </c>
      <c r="B2639" s="267">
        <v>1570.94</v>
      </c>
    </row>
    <row r="2640" spans="1:2" ht="16.149999999999999" customHeight="1">
      <c r="A2640" s="266">
        <v>36200</v>
      </c>
      <c r="B2640" s="269">
        <v>1562.14</v>
      </c>
    </row>
    <row r="2641" spans="1:2" ht="16.149999999999999" customHeight="1">
      <c r="A2641" s="266">
        <v>36201</v>
      </c>
      <c r="B2641" s="267">
        <v>1563.39</v>
      </c>
    </row>
    <row r="2642" spans="1:2" ht="16.149999999999999" customHeight="1">
      <c r="A2642" s="266">
        <v>36202</v>
      </c>
      <c r="B2642" s="269">
        <v>1570.81</v>
      </c>
    </row>
    <row r="2643" spans="1:2" ht="16.149999999999999" customHeight="1">
      <c r="A2643" s="266">
        <v>36203</v>
      </c>
      <c r="B2643" s="267">
        <v>1564.04</v>
      </c>
    </row>
    <row r="2644" spans="1:2" ht="16.149999999999999" customHeight="1">
      <c r="A2644" s="266">
        <v>36204</v>
      </c>
      <c r="B2644" s="269">
        <v>1565.57</v>
      </c>
    </row>
    <row r="2645" spans="1:2" ht="16.149999999999999" customHeight="1">
      <c r="A2645" s="266">
        <v>36205</v>
      </c>
      <c r="B2645" s="267">
        <v>1565.57</v>
      </c>
    </row>
    <row r="2646" spans="1:2" ht="16.149999999999999" customHeight="1">
      <c r="A2646" s="266">
        <v>36206</v>
      </c>
      <c r="B2646" s="269">
        <v>1565.57</v>
      </c>
    </row>
    <row r="2647" spans="1:2" ht="16.149999999999999" customHeight="1">
      <c r="A2647" s="266">
        <v>36207</v>
      </c>
      <c r="B2647" s="267">
        <v>1557.79</v>
      </c>
    </row>
    <row r="2648" spans="1:2" ht="16.149999999999999" customHeight="1">
      <c r="A2648" s="266">
        <v>36208</v>
      </c>
      <c r="B2648" s="269">
        <v>1561.53</v>
      </c>
    </row>
    <row r="2649" spans="1:2" ht="16.149999999999999" customHeight="1">
      <c r="A2649" s="266">
        <v>36209</v>
      </c>
      <c r="B2649" s="267">
        <v>1569.4</v>
      </c>
    </row>
    <row r="2650" spans="1:2" ht="16.149999999999999" customHeight="1">
      <c r="A2650" s="266">
        <v>36210</v>
      </c>
      <c r="B2650" s="269">
        <v>1567.17</v>
      </c>
    </row>
    <row r="2651" spans="1:2" ht="16.149999999999999" customHeight="1">
      <c r="A2651" s="266">
        <v>36211</v>
      </c>
      <c r="B2651" s="267">
        <v>1560.46</v>
      </c>
    </row>
    <row r="2652" spans="1:2" ht="16.149999999999999" customHeight="1">
      <c r="A2652" s="266">
        <v>36212</v>
      </c>
      <c r="B2652" s="269">
        <v>1560.46</v>
      </c>
    </row>
    <row r="2653" spans="1:2" ht="16.149999999999999" customHeight="1">
      <c r="A2653" s="266">
        <v>36213</v>
      </c>
      <c r="B2653" s="267">
        <v>1560.46</v>
      </c>
    </row>
    <row r="2654" spans="1:2" ht="16.149999999999999" customHeight="1">
      <c r="A2654" s="266">
        <v>36214</v>
      </c>
      <c r="B2654" s="269">
        <v>1556.65</v>
      </c>
    </row>
    <row r="2655" spans="1:2" ht="16.149999999999999" customHeight="1">
      <c r="A2655" s="266">
        <v>36215</v>
      </c>
      <c r="B2655" s="267">
        <v>1550.88</v>
      </c>
    </row>
    <row r="2656" spans="1:2" ht="16.149999999999999" customHeight="1">
      <c r="A2656" s="266">
        <v>36216</v>
      </c>
      <c r="B2656" s="269">
        <v>1557.97</v>
      </c>
    </row>
    <row r="2657" spans="1:2" ht="16.149999999999999" customHeight="1">
      <c r="A2657" s="266">
        <v>36217</v>
      </c>
      <c r="B2657" s="267">
        <v>1572.46</v>
      </c>
    </row>
    <row r="2658" spans="1:2" ht="16.149999999999999" customHeight="1">
      <c r="A2658" s="266">
        <v>36218</v>
      </c>
      <c r="B2658" s="269">
        <v>1568.3</v>
      </c>
    </row>
    <row r="2659" spans="1:2" ht="16.149999999999999" customHeight="1">
      <c r="A2659" s="266">
        <v>36219</v>
      </c>
      <c r="B2659" s="267">
        <v>1568.3</v>
      </c>
    </row>
    <row r="2660" spans="1:2" ht="16.149999999999999" customHeight="1">
      <c r="A2660" s="266">
        <v>36220</v>
      </c>
      <c r="B2660" s="269">
        <v>1568.3</v>
      </c>
    </row>
    <row r="2661" spans="1:2" ht="16.149999999999999" customHeight="1">
      <c r="A2661" s="266">
        <v>36221</v>
      </c>
      <c r="B2661" s="267">
        <v>1560.4</v>
      </c>
    </row>
    <row r="2662" spans="1:2" ht="16.149999999999999" customHeight="1">
      <c r="A2662" s="266">
        <v>36222</v>
      </c>
      <c r="B2662" s="269">
        <v>1557.94</v>
      </c>
    </row>
    <row r="2663" spans="1:2" ht="16.149999999999999" customHeight="1">
      <c r="A2663" s="266">
        <v>36223</v>
      </c>
      <c r="B2663" s="267">
        <v>1558.66</v>
      </c>
    </row>
    <row r="2664" spans="1:2" ht="16.149999999999999" customHeight="1">
      <c r="A2664" s="266">
        <v>36224</v>
      </c>
      <c r="B2664" s="269">
        <v>1555.84</v>
      </c>
    </row>
    <row r="2665" spans="1:2" ht="16.149999999999999" customHeight="1">
      <c r="A2665" s="266">
        <v>36225</v>
      </c>
      <c r="B2665" s="267">
        <v>1552.37</v>
      </c>
    </row>
    <row r="2666" spans="1:2" ht="16.149999999999999" customHeight="1">
      <c r="A2666" s="266">
        <v>36226</v>
      </c>
      <c r="B2666" s="269">
        <v>1552.37</v>
      </c>
    </row>
    <row r="2667" spans="1:2" ht="16.149999999999999" customHeight="1">
      <c r="A2667" s="266">
        <v>36227</v>
      </c>
      <c r="B2667" s="267">
        <v>1552.37</v>
      </c>
    </row>
    <row r="2668" spans="1:2" ht="16.149999999999999" customHeight="1">
      <c r="A2668" s="266">
        <v>36228</v>
      </c>
      <c r="B2668" s="269">
        <v>1552.44</v>
      </c>
    </row>
    <row r="2669" spans="1:2" ht="16.149999999999999" customHeight="1">
      <c r="A2669" s="266">
        <v>36229</v>
      </c>
      <c r="B2669" s="267">
        <v>1550.33</v>
      </c>
    </row>
    <row r="2670" spans="1:2" ht="16.149999999999999" customHeight="1">
      <c r="A2670" s="266">
        <v>36230</v>
      </c>
      <c r="B2670" s="269">
        <v>1545.09</v>
      </c>
    </row>
    <row r="2671" spans="1:2" ht="16.149999999999999" customHeight="1">
      <c r="A2671" s="266">
        <v>36231</v>
      </c>
      <c r="B2671" s="267">
        <v>1552.28</v>
      </c>
    </row>
    <row r="2672" spans="1:2" ht="16.149999999999999" customHeight="1">
      <c r="A2672" s="266">
        <v>36232</v>
      </c>
      <c r="B2672" s="269">
        <v>1562.91</v>
      </c>
    </row>
    <row r="2673" spans="1:2" ht="16.149999999999999" customHeight="1">
      <c r="A2673" s="266">
        <v>36233</v>
      </c>
      <c r="B2673" s="267">
        <v>1562.91</v>
      </c>
    </row>
    <row r="2674" spans="1:2" ht="16.149999999999999" customHeight="1">
      <c r="A2674" s="266">
        <v>36234</v>
      </c>
      <c r="B2674" s="269">
        <v>1562.91</v>
      </c>
    </row>
    <row r="2675" spans="1:2" ht="16.149999999999999" customHeight="1">
      <c r="A2675" s="266">
        <v>36235</v>
      </c>
      <c r="B2675" s="267">
        <v>1563.97</v>
      </c>
    </row>
    <row r="2676" spans="1:2" ht="16.149999999999999" customHeight="1">
      <c r="A2676" s="266">
        <v>36236</v>
      </c>
      <c r="B2676" s="269">
        <v>1561.74</v>
      </c>
    </row>
    <row r="2677" spans="1:2" ht="16.149999999999999" customHeight="1">
      <c r="A2677" s="266">
        <v>36237</v>
      </c>
      <c r="B2677" s="267">
        <v>1554.85</v>
      </c>
    </row>
    <row r="2678" spans="1:2" ht="16.149999999999999" customHeight="1">
      <c r="A2678" s="266">
        <v>36238</v>
      </c>
      <c r="B2678" s="269">
        <v>1550.03</v>
      </c>
    </row>
    <row r="2679" spans="1:2" ht="16.149999999999999" customHeight="1">
      <c r="A2679" s="266">
        <v>36239</v>
      </c>
      <c r="B2679" s="267">
        <v>1546.77</v>
      </c>
    </row>
    <row r="2680" spans="1:2" ht="16.149999999999999" customHeight="1">
      <c r="A2680" s="266">
        <v>36240</v>
      </c>
      <c r="B2680" s="269">
        <v>1546.77</v>
      </c>
    </row>
    <row r="2681" spans="1:2" ht="16.149999999999999" customHeight="1">
      <c r="A2681" s="266">
        <v>36241</v>
      </c>
      <c r="B2681" s="267">
        <v>1546.77</v>
      </c>
    </row>
    <row r="2682" spans="1:2" ht="16.149999999999999" customHeight="1">
      <c r="A2682" s="266">
        <v>36242</v>
      </c>
      <c r="B2682" s="269">
        <v>1546.77</v>
      </c>
    </row>
    <row r="2683" spans="1:2" ht="16.149999999999999" customHeight="1">
      <c r="A2683" s="266">
        <v>36243</v>
      </c>
      <c r="B2683" s="267">
        <v>1544.6</v>
      </c>
    </row>
    <row r="2684" spans="1:2" ht="16.149999999999999" customHeight="1">
      <c r="A2684" s="266">
        <v>36244</v>
      </c>
      <c r="B2684" s="269">
        <v>1541.74</v>
      </c>
    </row>
    <row r="2685" spans="1:2" ht="16.149999999999999" customHeight="1">
      <c r="A2685" s="266">
        <v>36245</v>
      </c>
      <c r="B2685" s="267">
        <v>1534.28</v>
      </c>
    </row>
    <row r="2686" spans="1:2" ht="16.149999999999999" customHeight="1">
      <c r="A2686" s="266">
        <v>36246</v>
      </c>
      <c r="B2686" s="269">
        <v>1525.59</v>
      </c>
    </row>
    <row r="2687" spans="1:2" ht="16.149999999999999" customHeight="1">
      <c r="A2687" s="266">
        <v>36247</v>
      </c>
      <c r="B2687" s="267">
        <v>1525.59</v>
      </c>
    </row>
    <row r="2688" spans="1:2" ht="16.149999999999999" customHeight="1">
      <c r="A2688" s="266">
        <v>36248</v>
      </c>
      <c r="B2688" s="269">
        <v>1525.59</v>
      </c>
    </row>
    <row r="2689" spans="1:2" ht="16.149999999999999" customHeight="1">
      <c r="A2689" s="266">
        <v>36249</v>
      </c>
      <c r="B2689" s="267">
        <v>1529.59</v>
      </c>
    </row>
    <row r="2690" spans="1:2" ht="16.149999999999999" customHeight="1">
      <c r="A2690" s="266">
        <v>36250</v>
      </c>
      <c r="B2690" s="269">
        <v>1533.51</v>
      </c>
    </row>
    <row r="2691" spans="1:2" ht="16.149999999999999" customHeight="1">
      <c r="A2691" s="266">
        <v>36251</v>
      </c>
      <c r="B2691" s="267">
        <v>1533.32</v>
      </c>
    </row>
    <row r="2692" spans="1:2" ht="16.149999999999999" customHeight="1">
      <c r="A2692" s="266">
        <v>36252</v>
      </c>
      <c r="B2692" s="269">
        <v>1533.32</v>
      </c>
    </row>
    <row r="2693" spans="1:2" ht="16.149999999999999" customHeight="1">
      <c r="A2693" s="266">
        <v>36253</v>
      </c>
      <c r="B2693" s="267">
        <v>1533.32</v>
      </c>
    </row>
    <row r="2694" spans="1:2" ht="16.149999999999999" customHeight="1">
      <c r="A2694" s="266">
        <v>36254</v>
      </c>
      <c r="B2694" s="269">
        <v>1533.32</v>
      </c>
    </row>
    <row r="2695" spans="1:2" ht="16.149999999999999" customHeight="1">
      <c r="A2695" s="266">
        <v>36255</v>
      </c>
      <c r="B2695" s="267">
        <v>1533.32</v>
      </c>
    </row>
    <row r="2696" spans="1:2" ht="16.149999999999999" customHeight="1">
      <c r="A2696" s="266">
        <v>36256</v>
      </c>
      <c r="B2696" s="269">
        <v>1532.48</v>
      </c>
    </row>
    <row r="2697" spans="1:2" ht="16.149999999999999" customHeight="1">
      <c r="A2697" s="266">
        <v>36257</v>
      </c>
      <c r="B2697" s="267">
        <v>1534.13</v>
      </c>
    </row>
    <row r="2698" spans="1:2" ht="16.149999999999999" customHeight="1">
      <c r="A2698" s="266">
        <v>36258</v>
      </c>
      <c r="B2698" s="269">
        <v>1548.14</v>
      </c>
    </row>
    <row r="2699" spans="1:2" ht="16.149999999999999" customHeight="1">
      <c r="A2699" s="266">
        <v>36259</v>
      </c>
      <c r="B2699" s="267">
        <v>1574.77</v>
      </c>
    </row>
    <row r="2700" spans="1:2" ht="16.149999999999999" customHeight="1">
      <c r="A2700" s="266">
        <v>36260</v>
      </c>
      <c r="B2700" s="269">
        <v>1588.17</v>
      </c>
    </row>
    <row r="2701" spans="1:2" ht="16.149999999999999" customHeight="1">
      <c r="A2701" s="266">
        <v>36261</v>
      </c>
      <c r="B2701" s="267">
        <v>1588.17</v>
      </c>
    </row>
    <row r="2702" spans="1:2" ht="16.149999999999999" customHeight="1">
      <c r="A2702" s="266">
        <v>36262</v>
      </c>
      <c r="B2702" s="269">
        <v>1588.17</v>
      </c>
    </row>
    <row r="2703" spans="1:2" ht="16.149999999999999" customHeight="1">
      <c r="A2703" s="266">
        <v>36263</v>
      </c>
      <c r="B2703" s="267">
        <v>1588.19</v>
      </c>
    </row>
    <row r="2704" spans="1:2" ht="16.149999999999999" customHeight="1">
      <c r="A2704" s="266">
        <v>36264</v>
      </c>
      <c r="B2704" s="269">
        <v>1603.95</v>
      </c>
    </row>
    <row r="2705" spans="1:2" ht="16.149999999999999" customHeight="1">
      <c r="A2705" s="266">
        <v>36265</v>
      </c>
      <c r="B2705" s="267">
        <v>1593.17</v>
      </c>
    </row>
    <row r="2706" spans="1:2" ht="16.149999999999999" customHeight="1">
      <c r="A2706" s="266">
        <v>36266</v>
      </c>
      <c r="B2706" s="269">
        <v>1586.04</v>
      </c>
    </row>
    <row r="2707" spans="1:2" ht="16.149999999999999" customHeight="1">
      <c r="A2707" s="266">
        <v>36267</v>
      </c>
      <c r="B2707" s="267">
        <v>1578.93</v>
      </c>
    </row>
    <row r="2708" spans="1:2" ht="16.149999999999999" customHeight="1">
      <c r="A2708" s="266">
        <v>36268</v>
      </c>
      <c r="B2708" s="269">
        <v>1578.93</v>
      </c>
    </row>
    <row r="2709" spans="1:2" ht="16.149999999999999" customHeight="1">
      <c r="A2709" s="266">
        <v>36269</v>
      </c>
      <c r="B2709" s="267">
        <v>1578.93</v>
      </c>
    </row>
    <row r="2710" spans="1:2" ht="16.149999999999999" customHeight="1">
      <c r="A2710" s="266">
        <v>36270</v>
      </c>
      <c r="B2710" s="269">
        <v>1570.53</v>
      </c>
    </row>
    <row r="2711" spans="1:2" ht="16.149999999999999" customHeight="1">
      <c r="A2711" s="266">
        <v>36271</v>
      </c>
      <c r="B2711" s="267">
        <v>1563.94</v>
      </c>
    </row>
    <row r="2712" spans="1:2" ht="16.149999999999999" customHeight="1">
      <c r="A2712" s="266">
        <v>36272</v>
      </c>
      <c r="B2712" s="269">
        <v>1570.34</v>
      </c>
    </row>
    <row r="2713" spans="1:2" ht="16.149999999999999" customHeight="1">
      <c r="A2713" s="266">
        <v>36273</v>
      </c>
      <c r="B2713" s="267">
        <v>1573.86</v>
      </c>
    </row>
    <row r="2714" spans="1:2" ht="16.149999999999999" customHeight="1">
      <c r="A2714" s="266">
        <v>36274</v>
      </c>
      <c r="B2714" s="269">
        <v>1578.98</v>
      </c>
    </row>
    <row r="2715" spans="1:2" ht="16.149999999999999" customHeight="1">
      <c r="A2715" s="266">
        <v>36275</v>
      </c>
      <c r="B2715" s="267">
        <v>1578.98</v>
      </c>
    </row>
    <row r="2716" spans="1:2" ht="16.149999999999999" customHeight="1">
      <c r="A2716" s="266">
        <v>36276</v>
      </c>
      <c r="B2716" s="269">
        <v>1578.98</v>
      </c>
    </row>
    <row r="2717" spans="1:2" ht="16.149999999999999" customHeight="1">
      <c r="A2717" s="266">
        <v>36277</v>
      </c>
      <c r="B2717" s="267">
        <v>1580.78</v>
      </c>
    </row>
    <row r="2718" spans="1:2" ht="16.149999999999999" customHeight="1">
      <c r="A2718" s="266">
        <v>36278</v>
      </c>
      <c r="B2718" s="269">
        <v>1590.53</v>
      </c>
    </row>
    <row r="2719" spans="1:2" ht="16.149999999999999" customHeight="1">
      <c r="A2719" s="266">
        <v>36279</v>
      </c>
      <c r="B2719" s="267">
        <v>1598.69</v>
      </c>
    </row>
    <row r="2720" spans="1:2" ht="16.149999999999999" customHeight="1">
      <c r="A2720" s="266">
        <v>36280</v>
      </c>
      <c r="B2720" s="269">
        <v>1604.44</v>
      </c>
    </row>
    <row r="2721" spans="1:2" ht="16.149999999999999" customHeight="1">
      <c r="A2721" s="266">
        <v>36281</v>
      </c>
      <c r="B2721" s="267">
        <v>1611.48</v>
      </c>
    </row>
    <row r="2722" spans="1:2" ht="16.149999999999999" customHeight="1">
      <c r="A2722" s="266">
        <v>36282</v>
      </c>
      <c r="B2722" s="269">
        <v>1611.48</v>
      </c>
    </row>
    <row r="2723" spans="1:2" ht="16.149999999999999" customHeight="1">
      <c r="A2723" s="266">
        <v>36283</v>
      </c>
      <c r="B2723" s="267">
        <v>1611.48</v>
      </c>
    </row>
    <row r="2724" spans="1:2" ht="16.149999999999999" customHeight="1">
      <c r="A2724" s="266">
        <v>36284</v>
      </c>
      <c r="B2724" s="269">
        <v>1613.61</v>
      </c>
    </row>
    <row r="2725" spans="1:2" ht="16.149999999999999" customHeight="1">
      <c r="A2725" s="266">
        <v>36285</v>
      </c>
      <c r="B2725" s="267">
        <v>1603.97</v>
      </c>
    </row>
    <row r="2726" spans="1:2" ht="16.149999999999999" customHeight="1">
      <c r="A2726" s="266">
        <v>36286</v>
      </c>
      <c r="B2726" s="269">
        <v>1610.66</v>
      </c>
    </row>
    <row r="2727" spans="1:2" ht="16.149999999999999" customHeight="1">
      <c r="A2727" s="266">
        <v>36287</v>
      </c>
      <c r="B2727" s="267">
        <v>1618</v>
      </c>
    </row>
    <row r="2728" spans="1:2" ht="16.149999999999999" customHeight="1">
      <c r="A2728" s="266">
        <v>36288</v>
      </c>
      <c r="B2728" s="269">
        <v>1631.71</v>
      </c>
    </row>
    <row r="2729" spans="1:2" ht="16.149999999999999" customHeight="1">
      <c r="A2729" s="266">
        <v>36289</v>
      </c>
      <c r="B2729" s="267">
        <v>1631.71</v>
      </c>
    </row>
    <row r="2730" spans="1:2" ht="16.149999999999999" customHeight="1">
      <c r="A2730" s="266">
        <v>36290</v>
      </c>
      <c r="B2730" s="269">
        <v>1631.71</v>
      </c>
    </row>
    <row r="2731" spans="1:2" ht="16.149999999999999" customHeight="1">
      <c r="A2731" s="266">
        <v>36291</v>
      </c>
      <c r="B2731" s="267">
        <v>1627.3</v>
      </c>
    </row>
    <row r="2732" spans="1:2" ht="16.149999999999999" customHeight="1">
      <c r="A2732" s="266">
        <v>36292</v>
      </c>
      <c r="B2732" s="269">
        <v>1631.02</v>
      </c>
    </row>
    <row r="2733" spans="1:2" ht="16.149999999999999" customHeight="1">
      <c r="A2733" s="266">
        <v>36293</v>
      </c>
      <c r="B2733" s="267">
        <v>1631.95</v>
      </c>
    </row>
    <row r="2734" spans="1:2" ht="16.149999999999999" customHeight="1">
      <c r="A2734" s="266">
        <v>36294</v>
      </c>
      <c r="B2734" s="269">
        <v>1630.08</v>
      </c>
    </row>
    <row r="2735" spans="1:2" ht="16.149999999999999" customHeight="1">
      <c r="A2735" s="266">
        <v>36295</v>
      </c>
      <c r="B2735" s="267">
        <v>1640.15</v>
      </c>
    </row>
    <row r="2736" spans="1:2" ht="16.149999999999999" customHeight="1">
      <c r="A2736" s="266">
        <v>36296</v>
      </c>
      <c r="B2736" s="269">
        <v>1640.15</v>
      </c>
    </row>
    <row r="2737" spans="1:2" ht="16.149999999999999" customHeight="1">
      <c r="A2737" s="266">
        <v>36297</v>
      </c>
      <c r="B2737" s="267">
        <v>1640.15</v>
      </c>
    </row>
    <row r="2738" spans="1:2" ht="16.149999999999999" customHeight="1">
      <c r="A2738" s="266">
        <v>36298</v>
      </c>
      <c r="B2738" s="269">
        <v>1640.15</v>
      </c>
    </row>
    <row r="2739" spans="1:2" ht="16.149999999999999" customHeight="1">
      <c r="A2739" s="266">
        <v>36299</v>
      </c>
      <c r="B2739" s="267">
        <v>1644.11</v>
      </c>
    </row>
    <row r="2740" spans="1:2" ht="16.149999999999999" customHeight="1">
      <c r="A2740" s="266">
        <v>36300</v>
      </c>
      <c r="B2740" s="269">
        <v>1643.05</v>
      </c>
    </row>
    <row r="2741" spans="1:2" ht="16.149999999999999" customHeight="1">
      <c r="A2741" s="266">
        <v>36301</v>
      </c>
      <c r="B2741" s="267">
        <v>1644.6</v>
      </c>
    </row>
    <row r="2742" spans="1:2" ht="16.149999999999999" customHeight="1">
      <c r="A2742" s="266">
        <v>36302</v>
      </c>
      <c r="B2742" s="269">
        <v>1665.36</v>
      </c>
    </row>
    <row r="2743" spans="1:2" ht="16.149999999999999" customHeight="1">
      <c r="A2743" s="266">
        <v>36303</v>
      </c>
      <c r="B2743" s="267">
        <v>1665.36</v>
      </c>
    </row>
    <row r="2744" spans="1:2" ht="16.149999999999999" customHeight="1">
      <c r="A2744" s="266">
        <v>36304</v>
      </c>
      <c r="B2744" s="269">
        <v>1665.36</v>
      </c>
    </row>
    <row r="2745" spans="1:2" ht="16.149999999999999" customHeight="1">
      <c r="A2745" s="266">
        <v>36305</v>
      </c>
      <c r="B2745" s="267">
        <v>1671.2</v>
      </c>
    </row>
    <row r="2746" spans="1:2" ht="16.149999999999999" customHeight="1">
      <c r="A2746" s="266">
        <v>36306</v>
      </c>
      <c r="B2746" s="269">
        <v>1669.27</v>
      </c>
    </row>
    <row r="2747" spans="1:2" ht="16.149999999999999" customHeight="1">
      <c r="A2747" s="266">
        <v>36307</v>
      </c>
      <c r="B2747" s="267">
        <v>1682.12</v>
      </c>
    </row>
    <row r="2748" spans="1:2" ht="16.149999999999999" customHeight="1">
      <c r="A2748" s="266">
        <v>36308</v>
      </c>
      <c r="B2748" s="269">
        <v>1685.33</v>
      </c>
    </row>
    <row r="2749" spans="1:2" ht="16.149999999999999" customHeight="1">
      <c r="A2749" s="266">
        <v>36309</v>
      </c>
      <c r="B2749" s="267">
        <v>1671.67</v>
      </c>
    </row>
    <row r="2750" spans="1:2" ht="16.149999999999999" customHeight="1">
      <c r="A2750" s="266">
        <v>36310</v>
      </c>
      <c r="B2750" s="269">
        <v>1671.67</v>
      </c>
    </row>
    <row r="2751" spans="1:2" ht="16.149999999999999" customHeight="1">
      <c r="A2751" s="266">
        <v>36311</v>
      </c>
      <c r="B2751" s="267">
        <v>1671.67</v>
      </c>
    </row>
    <row r="2752" spans="1:2" ht="16.149999999999999" customHeight="1">
      <c r="A2752" s="266">
        <v>36312</v>
      </c>
      <c r="B2752" s="269">
        <v>1663.55</v>
      </c>
    </row>
    <row r="2753" spans="1:2" ht="16.149999999999999" customHeight="1">
      <c r="A2753" s="266">
        <v>36313</v>
      </c>
      <c r="B2753" s="267">
        <v>1657.7</v>
      </c>
    </row>
    <row r="2754" spans="1:2" ht="16.149999999999999" customHeight="1">
      <c r="A2754" s="266">
        <v>36314</v>
      </c>
      <c r="B2754" s="269">
        <v>1667.88</v>
      </c>
    </row>
    <row r="2755" spans="1:2" ht="16.149999999999999" customHeight="1">
      <c r="A2755" s="266">
        <v>36315</v>
      </c>
      <c r="B2755" s="267">
        <v>1654.75</v>
      </c>
    </row>
    <row r="2756" spans="1:2" ht="16.149999999999999" customHeight="1">
      <c r="A2756" s="266">
        <v>36316</v>
      </c>
      <c r="B2756" s="269">
        <v>1653.96</v>
      </c>
    </row>
    <row r="2757" spans="1:2" ht="16.149999999999999" customHeight="1">
      <c r="A2757" s="266">
        <v>36317</v>
      </c>
      <c r="B2757" s="267">
        <v>1653.96</v>
      </c>
    </row>
    <row r="2758" spans="1:2" ht="16.149999999999999" customHeight="1">
      <c r="A2758" s="266">
        <v>36318</v>
      </c>
      <c r="B2758" s="269">
        <v>1653.96</v>
      </c>
    </row>
    <row r="2759" spans="1:2" ht="16.149999999999999" customHeight="1">
      <c r="A2759" s="266">
        <v>36319</v>
      </c>
      <c r="B2759" s="267">
        <v>1653.96</v>
      </c>
    </row>
    <row r="2760" spans="1:2" ht="16.149999999999999" customHeight="1">
      <c r="A2760" s="266">
        <v>36320</v>
      </c>
      <c r="B2760" s="269">
        <v>1672.01</v>
      </c>
    </row>
    <row r="2761" spans="1:2" ht="16.149999999999999" customHeight="1">
      <c r="A2761" s="266">
        <v>36321</v>
      </c>
      <c r="B2761" s="267">
        <v>1679.12</v>
      </c>
    </row>
    <row r="2762" spans="1:2" ht="16.149999999999999" customHeight="1">
      <c r="A2762" s="266">
        <v>36322</v>
      </c>
      <c r="B2762" s="269">
        <v>1686.08</v>
      </c>
    </row>
    <row r="2763" spans="1:2" ht="16.149999999999999" customHeight="1">
      <c r="A2763" s="266">
        <v>36323</v>
      </c>
      <c r="B2763" s="267">
        <v>1682.09</v>
      </c>
    </row>
    <row r="2764" spans="1:2" ht="16.149999999999999" customHeight="1">
      <c r="A2764" s="266">
        <v>36324</v>
      </c>
      <c r="B2764" s="269">
        <v>1682.09</v>
      </c>
    </row>
    <row r="2765" spans="1:2" ht="16.149999999999999" customHeight="1">
      <c r="A2765" s="266">
        <v>36325</v>
      </c>
      <c r="B2765" s="267">
        <v>1682.09</v>
      </c>
    </row>
    <row r="2766" spans="1:2" ht="16.149999999999999" customHeight="1">
      <c r="A2766" s="266">
        <v>36326</v>
      </c>
      <c r="B2766" s="269">
        <v>1682.09</v>
      </c>
    </row>
    <row r="2767" spans="1:2" ht="16.149999999999999" customHeight="1">
      <c r="A2767" s="266">
        <v>36327</v>
      </c>
      <c r="B2767" s="267">
        <v>1694.56</v>
      </c>
    </row>
    <row r="2768" spans="1:2" ht="16.149999999999999" customHeight="1">
      <c r="A2768" s="266">
        <v>36328</v>
      </c>
      <c r="B2768" s="269">
        <v>1698.55</v>
      </c>
    </row>
    <row r="2769" spans="1:2" ht="16.149999999999999" customHeight="1">
      <c r="A2769" s="266">
        <v>36329</v>
      </c>
      <c r="B2769" s="267">
        <v>1693.75</v>
      </c>
    </row>
    <row r="2770" spans="1:2" ht="16.149999999999999" customHeight="1">
      <c r="A2770" s="266">
        <v>36330</v>
      </c>
      <c r="B2770" s="269">
        <v>1692.36</v>
      </c>
    </row>
    <row r="2771" spans="1:2" ht="16.149999999999999" customHeight="1">
      <c r="A2771" s="266">
        <v>36331</v>
      </c>
      <c r="B2771" s="267">
        <v>1692.36</v>
      </c>
    </row>
    <row r="2772" spans="1:2" ht="16.149999999999999" customHeight="1">
      <c r="A2772" s="266">
        <v>36332</v>
      </c>
      <c r="B2772" s="269">
        <v>1692.36</v>
      </c>
    </row>
    <row r="2773" spans="1:2" ht="16.149999999999999" customHeight="1">
      <c r="A2773" s="266">
        <v>36333</v>
      </c>
      <c r="B2773" s="267">
        <v>1694.26</v>
      </c>
    </row>
    <row r="2774" spans="1:2" ht="16.149999999999999" customHeight="1">
      <c r="A2774" s="266">
        <v>36334</v>
      </c>
      <c r="B2774" s="269">
        <v>1710.03</v>
      </c>
    </row>
    <row r="2775" spans="1:2" ht="16.149999999999999" customHeight="1">
      <c r="A2775" s="266">
        <v>36335</v>
      </c>
      <c r="B2775" s="267">
        <v>1723.26</v>
      </c>
    </row>
    <row r="2776" spans="1:2" ht="16.149999999999999" customHeight="1">
      <c r="A2776" s="266">
        <v>36336</v>
      </c>
      <c r="B2776" s="269">
        <v>1734.83</v>
      </c>
    </row>
    <row r="2777" spans="1:2" ht="16.149999999999999" customHeight="1">
      <c r="A2777" s="266">
        <v>36337</v>
      </c>
      <c r="B2777" s="267">
        <v>1737.91</v>
      </c>
    </row>
    <row r="2778" spans="1:2" ht="16.149999999999999" customHeight="1">
      <c r="A2778" s="266">
        <v>36338</v>
      </c>
      <c r="B2778" s="269">
        <v>1737.91</v>
      </c>
    </row>
    <row r="2779" spans="1:2" ht="16.149999999999999" customHeight="1">
      <c r="A2779" s="266">
        <v>36339</v>
      </c>
      <c r="B2779" s="267">
        <v>1737.91</v>
      </c>
    </row>
    <row r="2780" spans="1:2" ht="16.149999999999999" customHeight="1">
      <c r="A2780" s="266">
        <v>36340</v>
      </c>
      <c r="B2780" s="269">
        <v>1751</v>
      </c>
    </row>
    <row r="2781" spans="1:2" ht="16.149999999999999" customHeight="1">
      <c r="A2781" s="266">
        <v>36341</v>
      </c>
      <c r="B2781" s="267">
        <v>1732.1</v>
      </c>
    </row>
    <row r="2782" spans="1:2" ht="16.149999999999999" customHeight="1">
      <c r="A2782" s="266">
        <v>36342</v>
      </c>
      <c r="B2782" s="269">
        <v>1736.03</v>
      </c>
    </row>
    <row r="2783" spans="1:2" ht="16.149999999999999" customHeight="1">
      <c r="A2783" s="266">
        <v>36343</v>
      </c>
      <c r="B2783" s="267">
        <v>1751.26</v>
      </c>
    </row>
    <row r="2784" spans="1:2" ht="16.149999999999999" customHeight="1">
      <c r="A2784" s="266">
        <v>36344</v>
      </c>
      <c r="B2784" s="269">
        <v>1755.31</v>
      </c>
    </row>
    <row r="2785" spans="1:2" ht="16.149999999999999" customHeight="1">
      <c r="A2785" s="266">
        <v>36345</v>
      </c>
      <c r="B2785" s="267">
        <v>1755.31</v>
      </c>
    </row>
    <row r="2786" spans="1:2" ht="16.149999999999999" customHeight="1">
      <c r="A2786" s="266">
        <v>36346</v>
      </c>
      <c r="B2786" s="269">
        <v>1755.31</v>
      </c>
    </row>
    <row r="2787" spans="1:2" ht="16.149999999999999" customHeight="1">
      <c r="A2787" s="266">
        <v>36347</v>
      </c>
      <c r="B2787" s="267">
        <v>1755.31</v>
      </c>
    </row>
    <row r="2788" spans="1:2" ht="16.149999999999999" customHeight="1">
      <c r="A2788" s="266">
        <v>36348</v>
      </c>
      <c r="B2788" s="269">
        <v>1772.69</v>
      </c>
    </row>
    <row r="2789" spans="1:2" ht="16.149999999999999" customHeight="1">
      <c r="A2789" s="266">
        <v>36349</v>
      </c>
      <c r="B2789" s="267">
        <v>1795.36</v>
      </c>
    </row>
    <row r="2790" spans="1:2" ht="16.149999999999999" customHeight="1">
      <c r="A2790" s="266">
        <v>36350</v>
      </c>
      <c r="B2790" s="269">
        <v>1831.1</v>
      </c>
    </row>
    <row r="2791" spans="1:2" ht="16.149999999999999" customHeight="1">
      <c r="A2791" s="266">
        <v>36351</v>
      </c>
      <c r="B2791" s="267">
        <v>1840.38</v>
      </c>
    </row>
    <row r="2792" spans="1:2" ht="16.149999999999999" customHeight="1">
      <c r="A2792" s="266">
        <v>36352</v>
      </c>
      <c r="B2792" s="269">
        <v>1840.38</v>
      </c>
    </row>
    <row r="2793" spans="1:2" ht="16.149999999999999" customHeight="1">
      <c r="A2793" s="266">
        <v>36353</v>
      </c>
      <c r="B2793" s="267">
        <v>1840.38</v>
      </c>
    </row>
    <row r="2794" spans="1:2" ht="16.149999999999999" customHeight="1">
      <c r="A2794" s="266">
        <v>36354</v>
      </c>
      <c r="B2794" s="269">
        <v>1887.17</v>
      </c>
    </row>
    <row r="2795" spans="1:2" ht="16.149999999999999" customHeight="1">
      <c r="A2795" s="266">
        <v>36355</v>
      </c>
      <c r="B2795" s="267">
        <v>1926.55</v>
      </c>
    </row>
    <row r="2796" spans="1:2" ht="16.149999999999999" customHeight="1">
      <c r="A2796" s="266">
        <v>36356</v>
      </c>
      <c r="B2796" s="269">
        <v>1881.42</v>
      </c>
    </row>
    <row r="2797" spans="1:2" ht="16.149999999999999" customHeight="1">
      <c r="A2797" s="266">
        <v>36357</v>
      </c>
      <c r="B2797" s="267">
        <v>1823.29</v>
      </c>
    </row>
    <row r="2798" spans="1:2" ht="16.149999999999999" customHeight="1">
      <c r="A2798" s="266">
        <v>36358</v>
      </c>
      <c r="B2798" s="269">
        <v>1821.95</v>
      </c>
    </row>
    <row r="2799" spans="1:2" ht="16.149999999999999" customHeight="1">
      <c r="A2799" s="266">
        <v>36359</v>
      </c>
      <c r="B2799" s="267">
        <v>1821.95</v>
      </c>
    </row>
    <row r="2800" spans="1:2" ht="16.149999999999999" customHeight="1">
      <c r="A2800" s="266">
        <v>36360</v>
      </c>
      <c r="B2800" s="269">
        <v>1821.95</v>
      </c>
    </row>
    <row r="2801" spans="1:2" ht="16.149999999999999" customHeight="1">
      <c r="A2801" s="266">
        <v>36361</v>
      </c>
      <c r="B2801" s="267">
        <v>1819.04</v>
      </c>
    </row>
    <row r="2802" spans="1:2" ht="16.149999999999999" customHeight="1">
      <c r="A2802" s="266">
        <v>36362</v>
      </c>
      <c r="B2802" s="269">
        <v>1819.04</v>
      </c>
    </row>
    <row r="2803" spans="1:2" ht="16.149999999999999" customHeight="1">
      <c r="A2803" s="266">
        <v>36363</v>
      </c>
      <c r="B2803" s="267">
        <v>1809.56</v>
      </c>
    </row>
    <row r="2804" spans="1:2" ht="16.149999999999999" customHeight="1">
      <c r="A2804" s="266">
        <v>36364</v>
      </c>
      <c r="B2804" s="269">
        <v>1807.9</v>
      </c>
    </row>
    <row r="2805" spans="1:2" ht="16.149999999999999" customHeight="1">
      <c r="A2805" s="266">
        <v>36365</v>
      </c>
      <c r="B2805" s="267">
        <v>1831.19</v>
      </c>
    </row>
    <row r="2806" spans="1:2" ht="16.149999999999999" customHeight="1">
      <c r="A2806" s="266">
        <v>36366</v>
      </c>
      <c r="B2806" s="269">
        <v>1831.19</v>
      </c>
    </row>
    <row r="2807" spans="1:2" ht="16.149999999999999" customHeight="1">
      <c r="A2807" s="266">
        <v>36367</v>
      </c>
      <c r="B2807" s="267">
        <v>1831.19</v>
      </c>
    </row>
    <row r="2808" spans="1:2" ht="16.149999999999999" customHeight="1">
      <c r="A2808" s="266">
        <v>36368</v>
      </c>
      <c r="B2808" s="269">
        <v>1829.63</v>
      </c>
    </row>
    <row r="2809" spans="1:2" ht="16.149999999999999" customHeight="1">
      <c r="A2809" s="266">
        <v>36369</v>
      </c>
      <c r="B2809" s="267">
        <v>1829.06</v>
      </c>
    </row>
    <row r="2810" spans="1:2" ht="16.149999999999999" customHeight="1">
      <c r="A2810" s="266">
        <v>36370</v>
      </c>
      <c r="B2810" s="269">
        <v>1817.09</v>
      </c>
    </row>
    <row r="2811" spans="1:2" ht="16.149999999999999" customHeight="1">
      <c r="A2811" s="266">
        <v>36371</v>
      </c>
      <c r="B2811" s="267">
        <v>1806.52</v>
      </c>
    </row>
    <row r="2812" spans="1:2" ht="16.149999999999999" customHeight="1">
      <c r="A2812" s="266">
        <v>36372</v>
      </c>
      <c r="B2812" s="269">
        <v>1809.5</v>
      </c>
    </row>
    <row r="2813" spans="1:2" ht="16.149999999999999" customHeight="1">
      <c r="A2813" s="266">
        <v>36373</v>
      </c>
      <c r="B2813" s="267">
        <v>1809.5</v>
      </c>
    </row>
    <row r="2814" spans="1:2" ht="16.149999999999999" customHeight="1">
      <c r="A2814" s="266">
        <v>36374</v>
      </c>
      <c r="B2814" s="269">
        <v>1809.5</v>
      </c>
    </row>
    <row r="2815" spans="1:2" ht="16.149999999999999" customHeight="1">
      <c r="A2815" s="266">
        <v>36375</v>
      </c>
      <c r="B2815" s="267">
        <v>1813.6</v>
      </c>
    </row>
    <row r="2816" spans="1:2" ht="16.149999999999999" customHeight="1">
      <c r="A2816" s="266">
        <v>36376</v>
      </c>
      <c r="B2816" s="269">
        <v>1800.79</v>
      </c>
    </row>
    <row r="2817" spans="1:2" ht="16.149999999999999" customHeight="1">
      <c r="A2817" s="266">
        <v>36377</v>
      </c>
      <c r="B2817" s="267">
        <v>1822.84</v>
      </c>
    </row>
    <row r="2818" spans="1:2" ht="16.149999999999999" customHeight="1">
      <c r="A2818" s="266">
        <v>36378</v>
      </c>
      <c r="B2818" s="269">
        <v>1834.97</v>
      </c>
    </row>
    <row r="2819" spans="1:2" ht="16.149999999999999" customHeight="1">
      <c r="A2819" s="266">
        <v>36379</v>
      </c>
      <c r="B2819" s="267">
        <v>1849.12</v>
      </c>
    </row>
    <row r="2820" spans="1:2" ht="16.149999999999999" customHeight="1">
      <c r="A2820" s="266">
        <v>36380</v>
      </c>
      <c r="B2820" s="269">
        <v>1849.12</v>
      </c>
    </row>
    <row r="2821" spans="1:2" ht="16.149999999999999" customHeight="1">
      <c r="A2821" s="266">
        <v>36381</v>
      </c>
      <c r="B2821" s="267">
        <v>1849.12</v>
      </c>
    </row>
    <row r="2822" spans="1:2" ht="16.149999999999999" customHeight="1">
      <c r="A2822" s="266">
        <v>36382</v>
      </c>
      <c r="B2822" s="269">
        <v>1852.8</v>
      </c>
    </row>
    <row r="2823" spans="1:2" ht="16.149999999999999" customHeight="1">
      <c r="A2823" s="266">
        <v>36383</v>
      </c>
      <c r="B2823" s="267">
        <v>1855.03</v>
      </c>
    </row>
    <row r="2824" spans="1:2" ht="16.149999999999999" customHeight="1">
      <c r="A2824" s="266">
        <v>36384</v>
      </c>
      <c r="B2824" s="269">
        <v>1865.3</v>
      </c>
    </row>
    <row r="2825" spans="1:2" ht="16.149999999999999" customHeight="1">
      <c r="A2825" s="266">
        <v>36385</v>
      </c>
      <c r="B2825" s="267">
        <v>1893.25</v>
      </c>
    </row>
    <row r="2826" spans="1:2" ht="16.149999999999999" customHeight="1">
      <c r="A2826" s="266">
        <v>36386</v>
      </c>
      <c r="B2826" s="269">
        <v>1879.15</v>
      </c>
    </row>
    <row r="2827" spans="1:2" ht="16.149999999999999" customHeight="1">
      <c r="A2827" s="266">
        <v>36387</v>
      </c>
      <c r="B2827" s="267">
        <v>1879.15</v>
      </c>
    </row>
    <row r="2828" spans="1:2" ht="16.149999999999999" customHeight="1">
      <c r="A2828" s="266">
        <v>36388</v>
      </c>
      <c r="B2828" s="269">
        <v>1879.15</v>
      </c>
    </row>
    <row r="2829" spans="1:2" ht="16.149999999999999" customHeight="1">
      <c r="A2829" s="266">
        <v>36389</v>
      </c>
      <c r="B2829" s="267">
        <v>1879.15</v>
      </c>
    </row>
    <row r="2830" spans="1:2" ht="16.149999999999999" customHeight="1">
      <c r="A2830" s="266">
        <v>36390</v>
      </c>
      <c r="B2830" s="269">
        <v>1880.39</v>
      </c>
    </row>
    <row r="2831" spans="1:2" ht="16.149999999999999" customHeight="1">
      <c r="A2831" s="266">
        <v>36391</v>
      </c>
      <c r="B2831" s="267">
        <v>1898.03</v>
      </c>
    </row>
    <row r="2832" spans="1:2" ht="16.149999999999999" customHeight="1">
      <c r="A2832" s="266">
        <v>36392</v>
      </c>
      <c r="B2832" s="269">
        <v>1892.5</v>
      </c>
    </row>
    <row r="2833" spans="1:2" ht="16.149999999999999" customHeight="1">
      <c r="A2833" s="266">
        <v>36393</v>
      </c>
      <c r="B2833" s="267">
        <v>1907.94</v>
      </c>
    </row>
    <row r="2834" spans="1:2" ht="16.149999999999999" customHeight="1">
      <c r="A2834" s="266">
        <v>36394</v>
      </c>
      <c r="B2834" s="269">
        <v>1907.94</v>
      </c>
    </row>
    <row r="2835" spans="1:2" ht="16.149999999999999" customHeight="1">
      <c r="A2835" s="266">
        <v>36395</v>
      </c>
      <c r="B2835" s="267">
        <v>1907.94</v>
      </c>
    </row>
    <row r="2836" spans="1:2" ht="16.149999999999999" customHeight="1">
      <c r="A2836" s="266">
        <v>36396</v>
      </c>
      <c r="B2836" s="269">
        <v>1912.27</v>
      </c>
    </row>
    <row r="2837" spans="1:2" ht="16.149999999999999" customHeight="1">
      <c r="A2837" s="266">
        <v>36397</v>
      </c>
      <c r="B2837" s="267">
        <v>1921.87</v>
      </c>
    </row>
    <row r="2838" spans="1:2" ht="16.149999999999999" customHeight="1">
      <c r="A2838" s="266">
        <v>36398</v>
      </c>
      <c r="B2838" s="269">
        <v>1921.16</v>
      </c>
    </row>
    <row r="2839" spans="1:2" ht="16.149999999999999" customHeight="1">
      <c r="A2839" s="266">
        <v>36399</v>
      </c>
      <c r="B2839" s="267">
        <v>1914.22</v>
      </c>
    </row>
    <row r="2840" spans="1:2" ht="16.149999999999999" customHeight="1">
      <c r="A2840" s="266">
        <v>36400</v>
      </c>
      <c r="B2840" s="269">
        <v>1936.12</v>
      </c>
    </row>
    <row r="2841" spans="1:2" ht="16.149999999999999" customHeight="1">
      <c r="A2841" s="266">
        <v>36401</v>
      </c>
      <c r="B2841" s="267">
        <v>1936.12</v>
      </c>
    </row>
    <row r="2842" spans="1:2" ht="16.149999999999999" customHeight="1">
      <c r="A2842" s="266">
        <v>36402</v>
      </c>
      <c r="B2842" s="269">
        <v>1936.12</v>
      </c>
    </row>
    <row r="2843" spans="1:2" ht="16.149999999999999" customHeight="1">
      <c r="A2843" s="266">
        <v>36403</v>
      </c>
      <c r="B2843" s="267">
        <v>1954.72</v>
      </c>
    </row>
    <row r="2844" spans="1:2" ht="16.149999999999999" customHeight="1">
      <c r="A2844" s="266">
        <v>36404</v>
      </c>
      <c r="B2844" s="269">
        <v>1941.25</v>
      </c>
    </row>
    <row r="2845" spans="1:2" ht="16.149999999999999" customHeight="1">
      <c r="A2845" s="266">
        <v>36405</v>
      </c>
      <c r="B2845" s="267">
        <v>1934.46</v>
      </c>
    </row>
    <row r="2846" spans="1:2" ht="16.149999999999999" customHeight="1">
      <c r="A2846" s="266">
        <v>36406</v>
      </c>
      <c r="B2846" s="269">
        <v>1943.23</v>
      </c>
    </row>
    <row r="2847" spans="1:2" ht="16.149999999999999" customHeight="1">
      <c r="A2847" s="266">
        <v>36407</v>
      </c>
      <c r="B2847" s="267">
        <v>1943.24</v>
      </c>
    </row>
    <row r="2848" spans="1:2" ht="16.149999999999999" customHeight="1">
      <c r="A2848" s="266">
        <v>36408</v>
      </c>
      <c r="B2848" s="269">
        <v>1943.24</v>
      </c>
    </row>
    <row r="2849" spans="1:2" ht="16.149999999999999" customHeight="1">
      <c r="A2849" s="266">
        <v>36409</v>
      </c>
      <c r="B2849" s="267">
        <v>1943.24</v>
      </c>
    </row>
    <row r="2850" spans="1:2" ht="16.149999999999999" customHeight="1">
      <c r="A2850" s="266">
        <v>36410</v>
      </c>
      <c r="B2850" s="269">
        <v>1947.31</v>
      </c>
    </row>
    <row r="2851" spans="1:2" ht="16.149999999999999" customHeight="1">
      <c r="A2851" s="266">
        <v>36411</v>
      </c>
      <c r="B2851" s="267">
        <v>1969.82</v>
      </c>
    </row>
    <row r="2852" spans="1:2" ht="16.149999999999999" customHeight="1">
      <c r="A2852" s="266">
        <v>36412</v>
      </c>
      <c r="B2852" s="269">
        <v>1972.35</v>
      </c>
    </row>
    <row r="2853" spans="1:2" ht="16.149999999999999" customHeight="1">
      <c r="A2853" s="266">
        <v>36413</v>
      </c>
      <c r="B2853" s="267">
        <v>1976.07</v>
      </c>
    </row>
    <row r="2854" spans="1:2" ht="16.149999999999999" customHeight="1">
      <c r="A2854" s="266">
        <v>36414</v>
      </c>
      <c r="B2854" s="269">
        <v>1981.41</v>
      </c>
    </row>
    <row r="2855" spans="1:2" ht="16.149999999999999" customHeight="1">
      <c r="A2855" s="266">
        <v>36415</v>
      </c>
      <c r="B2855" s="267">
        <v>1981.41</v>
      </c>
    </row>
    <row r="2856" spans="1:2" ht="16.149999999999999" customHeight="1">
      <c r="A2856" s="266">
        <v>36416</v>
      </c>
      <c r="B2856" s="269">
        <v>1981.41</v>
      </c>
    </row>
    <row r="2857" spans="1:2" ht="16.149999999999999" customHeight="1">
      <c r="A2857" s="266">
        <v>36417</v>
      </c>
      <c r="B2857" s="267">
        <v>1977.85</v>
      </c>
    </row>
    <row r="2858" spans="1:2" ht="16.149999999999999" customHeight="1">
      <c r="A2858" s="266">
        <v>36418</v>
      </c>
      <c r="B2858" s="269">
        <v>1970.54</v>
      </c>
    </row>
    <row r="2859" spans="1:2" ht="16.149999999999999" customHeight="1">
      <c r="A2859" s="266">
        <v>36419</v>
      </c>
      <c r="B2859" s="267">
        <v>1967.58</v>
      </c>
    </row>
    <row r="2860" spans="1:2" ht="16.149999999999999" customHeight="1">
      <c r="A2860" s="266">
        <v>36420</v>
      </c>
      <c r="B2860" s="269">
        <v>1977.52</v>
      </c>
    </row>
    <row r="2861" spans="1:2" ht="16.149999999999999" customHeight="1">
      <c r="A2861" s="266">
        <v>36421</v>
      </c>
      <c r="B2861" s="267">
        <v>1987.08</v>
      </c>
    </row>
    <row r="2862" spans="1:2" ht="16.149999999999999" customHeight="1">
      <c r="A2862" s="266">
        <v>36422</v>
      </c>
      <c r="B2862" s="269">
        <v>1987.08</v>
      </c>
    </row>
    <row r="2863" spans="1:2" ht="16.149999999999999" customHeight="1">
      <c r="A2863" s="266">
        <v>36423</v>
      </c>
      <c r="B2863" s="267">
        <v>1987.08</v>
      </c>
    </row>
    <row r="2864" spans="1:2" ht="16.149999999999999" customHeight="1">
      <c r="A2864" s="266">
        <v>36424</v>
      </c>
      <c r="B2864" s="269">
        <v>1981.64</v>
      </c>
    </row>
    <row r="2865" spans="1:2" ht="16.149999999999999" customHeight="1">
      <c r="A2865" s="266">
        <v>36425</v>
      </c>
      <c r="B2865" s="267">
        <v>1975.46</v>
      </c>
    </row>
    <row r="2866" spans="1:2" ht="16.149999999999999" customHeight="1">
      <c r="A2866" s="266">
        <v>36426</v>
      </c>
      <c r="B2866" s="269">
        <v>1992.36</v>
      </c>
    </row>
    <row r="2867" spans="1:2" ht="16.149999999999999" customHeight="1">
      <c r="A2867" s="266">
        <v>36427</v>
      </c>
      <c r="B2867" s="267">
        <v>1994.86</v>
      </c>
    </row>
    <row r="2868" spans="1:2" ht="16.149999999999999" customHeight="1">
      <c r="A2868" s="266">
        <v>36428</v>
      </c>
      <c r="B2868" s="269">
        <v>1995.64</v>
      </c>
    </row>
    <row r="2869" spans="1:2" ht="16.149999999999999" customHeight="1">
      <c r="A2869" s="266">
        <v>36429</v>
      </c>
      <c r="B2869" s="267">
        <v>1995.64</v>
      </c>
    </row>
    <row r="2870" spans="1:2" ht="16.149999999999999" customHeight="1">
      <c r="A2870" s="266">
        <v>36430</v>
      </c>
      <c r="B2870" s="269">
        <v>1995.64</v>
      </c>
    </row>
    <row r="2871" spans="1:2" ht="16.149999999999999" customHeight="1">
      <c r="A2871" s="266">
        <v>36431</v>
      </c>
      <c r="B2871" s="267">
        <v>2013.24</v>
      </c>
    </row>
    <row r="2872" spans="1:2" ht="16.149999999999999" customHeight="1">
      <c r="A2872" s="266">
        <v>36432</v>
      </c>
      <c r="B2872" s="269">
        <v>2003.82</v>
      </c>
    </row>
    <row r="2873" spans="1:2" ht="16.149999999999999" customHeight="1">
      <c r="A2873" s="266">
        <v>36433</v>
      </c>
      <c r="B2873" s="267">
        <v>2017.27</v>
      </c>
    </row>
    <row r="2874" spans="1:2" ht="16.149999999999999" customHeight="1">
      <c r="A2874" s="266">
        <v>36434</v>
      </c>
      <c r="B2874" s="269">
        <v>2015.15</v>
      </c>
    </row>
    <row r="2875" spans="1:2" ht="16.149999999999999" customHeight="1">
      <c r="A2875" s="266">
        <v>36435</v>
      </c>
      <c r="B2875" s="267">
        <v>2004.22</v>
      </c>
    </row>
    <row r="2876" spans="1:2" ht="16.149999999999999" customHeight="1">
      <c r="A2876" s="266">
        <v>36436</v>
      </c>
      <c r="B2876" s="269">
        <v>2004.22</v>
      </c>
    </row>
    <row r="2877" spans="1:2" ht="16.149999999999999" customHeight="1">
      <c r="A2877" s="266">
        <v>36437</v>
      </c>
      <c r="B2877" s="267">
        <v>2004.22</v>
      </c>
    </row>
    <row r="2878" spans="1:2" ht="16.149999999999999" customHeight="1">
      <c r="A2878" s="266">
        <v>36438</v>
      </c>
      <c r="B2878" s="269">
        <v>1992.65</v>
      </c>
    </row>
    <row r="2879" spans="1:2" ht="16.149999999999999" customHeight="1">
      <c r="A2879" s="266">
        <v>36439</v>
      </c>
      <c r="B2879" s="267">
        <v>2000.48</v>
      </c>
    </row>
    <row r="2880" spans="1:2" ht="16.149999999999999" customHeight="1">
      <c r="A2880" s="266">
        <v>36440</v>
      </c>
      <c r="B2880" s="269">
        <v>1995.71</v>
      </c>
    </row>
    <row r="2881" spans="1:2" ht="16.149999999999999" customHeight="1">
      <c r="A2881" s="266">
        <v>36441</v>
      </c>
      <c r="B2881" s="267">
        <v>1993.18</v>
      </c>
    </row>
    <row r="2882" spans="1:2" ht="16.149999999999999" customHeight="1">
      <c r="A2882" s="266">
        <v>36442</v>
      </c>
      <c r="B2882" s="269">
        <v>1992.74</v>
      </c>
    </row>
    <row r="2883" spans="1:2" ht="16.149999999999999" customHeight="1">
      <c r="A2883" s="266">
        <v>36443</v>
      </c>
      <c r="B2883" s="267">
        <v>1992.74</v>
      </c>
    </row>
    <row r="2884" spans="1:2" ht="16.149999999999999" customHeight="1">
      <c r="A2884" s="266">
        <v>36444</v>
      </c>
      <c r="B2884" s="269">
        <v>1992.74</v>
      </c>
    </row>
    <row r="2885" spans="1:2" ht="16.149999999999999" customHeight="1">
      <c r="A2885" s="266">
        <v>36445</v>
      </c>
      <c r="B2885" s="267">
        <v>1992.03</v>
      </c>
    </row>
    <row r="2886" spans="1:2" ht="16.149999999999999" customHeight="1">
      <c r="A2886" s="266">
        <v>36446</v>
      </c>
      <c r="B2886" s="269">
        <v>1988.7</v>
      </c>
    </row>
    <row r="2887" spans="1:2" ht="16.149999999999999" customHeight="1">
      <c r="A2887" s="266">
        <v>36447</v>
      </c>
      <c r="B2887" s="267">
        <v>1981.14</v>
      </c>
    </row>
    <row r="2888" spans="1:2" ht="16.149999999999999" customHeight="1">
      <c r="A2888" s="266">
        <v>36448</v>
      </c>
      <c r="B2888" s="269">
        <v>1975.8</v>
      </c>
    </row>
    <row r="2889" spans="1:2" ht="16.149999999999999" customHeight="1">
      <c r="A2889" s="266">
        <v>36449</v>
      </c>
      <c r="B2889" s="267">
        <v>1977.04</v>
      </c>
    </row>
    <row r="2890" spans="1:2" ht="16.149999999999999" customHeight="1">
      <c r="A2890" s="266">
        <v>36450</v>
      </c>
      <c r="B2890" s="269">
        <v>1977.04</v>
      </c>
    </row>
    <row r="2891" spans="1:2" ht="16.149999999999999" customHeight="1">
      <c r="A2891" s="266">
        <v>36451</v>
      </c>
      <c r="B2891" s="267">
        <v>1977.04</v>
      </c>
    </row>
    <row r="2892" spans="1:2" ht="16.149999999999999" customHeight="1">
      <c r="A2892" s="266">
        <v>36452</v>
      </c>
      <c r="B2892" s="269">
        <v>1977.04</v>
      </c>
    </row>
    <row r="2893" spans="1:2" ht="16.149999999999999" customHeight="1">
      <c r="A2893" s="266">
        <v>36453</v>
      </c>
      <c r="B2893" s="267">
        <v>1965.92</v>
      </c>
    </row>
    <row r="2894" spans="1:2" ht="16.149999999999999" customHeight="1">
      <c r="A2894" s="266">
        <v>36454</v>
      </c>
      <c r="B2894" s="269">
        <v>1957.53</v>
      </c>
    </row>
    <row r="2895" spans="1:2" ht="16.149999999999999" customHeight="1">
      <c r="A2895" s="266">
        <v>36455</v>
      </c>
      <c r="B2895" s="267">
        <v>1946</v>
      </c>
    </row>
    <row r="2896" spans="1:2" ht="16.149999999999999" customHeight="1">
      <c r="A2896" s="266">
        <v>36456</v>
      </c>
      <c r="B2896" s="269">
        <v>1946.24</v>
      </c>
    </row>
    <row r="2897" spans="1:2" ht="16.149999999999999" customHeight="1">
      <c r="A2897" s="266">
        <v>36457</v>
      </c>
      <c r="B2897" s="267">
        <v>1946.24</v>
      </c>
    </row>
    <row r="2898" spans="1:2" ht="16.149999999999999" customHeight="1">
      <c r="A2898" s="266">
        <v>36458</v>
      </c>
      <c r="B2898" s="269">
        <v>1946.24</v>
      </c>
    </row>
    <row r="2899" spans="1:2" ht="16.149999999999999" customHeight="1">
      <c r="A2899" s="266">
        <v>36459</v>
      </c>
      <c r="B2899" s="267">
        <v>1949.33</v>
      </c>
    </row>
    <row r="2900" spans="1:2" ht="16.149999999999999" customHeight="1">
      <c r="A2900" s="266">
        <v>36460</v>
      </c>
      <c r="B2900" s="269">
        <v>1966.07</v>
      </c>
    </row>
    <row r="2901" spans="1:2" ht="16.149999999999999" customHeight="1">
      <c r="A2901" s="266">
        <v>36461</v>
      </c>
      <c r="B2901" s="267">
        <v>1968.9</v>
      </c>
    </row>
    <row r="2902" spans="1:2" ht="16.149999999999999" customHeight="1">
      <c r="A2902" s="266">
        <v>36462</v>
      </c>
      <c r="B2902" s="269">
        <v>1965.44</v>
      </c>
    </row>
    <row r="2903" spans="1:2" ht="16.149999999999999" customHeight="1">
      <c r="A2903" s="266">
        <v>36463</v>
      </c>
      <c r="B2903" s="267">
        <v>1971.59</v>
      </c>
    </row>
    <row r="2904" spans="1:2" ht="16.149999999999999" customHeight="1">
      <c r="A2904" s="266">
        <v>36464</v>
      </c>
      <c r="B2904" s="269">
        <v>1971.59</v>
      </c>
    </row>
    <row r="2905" spans="1:2" ht="16.149999999999999" customHeight="1">
      <c r="A2905" s="266">
        <v>36465</v>
      </c>
      <c r="B2905" s="267">
        <v>1971.59</v>
      </c>
    </row>
    <row r="2906" spans="1:2" ht="16.149999999999999" customHeight="1">
      <c r="A2906" s="266">
        <v>36466</v>
      </c>
      <c r="B2906" s="269">
        <v>1971.59</v>
      </c>
    </row>
    <row r="2907" spans="1:2" ht="16.149999999999999" customHeight="1">
      <c r="A2907" s="266">
        <v>36467</v>
      </c>
      <c r="B2907" s="267">
        <v>1966.5</v>
      </c>
    </row>
    <row r="2908" spans="1:2" ht="16.149999999999999" customHeight="1">
      <c r="A2908" s="266">
        <v>36468</v>
      </c>
      <c r="B2908" s="269">
        <v>1960.7</v>
      </c>
    </row>
    <row r="2909" spans="1:2" ht="16.149999999999999" customHeight="1">
      <c r="A2909" s="266">
        <v>36469</v>
      </c>
      <c r="B2909" s="267">
        <v>1962.16</v>
      </c>
    </row>
    <row r="2910" spans="1:2" ht="16.149999999999999" customHeight="1">
      <c r="A2910" s="266">
        <v>36470</v>
      </c>
      <c r="B2910" s="269">
        <v>1959.46</v>
      </c>
    </row>
    <row r="2911" spans="1:2" ht="16.149999999999999" customHeight="1">
      <c r="A2911" s="266">
        <v>36471</v>
      </c>
      <c r="B2911" s="267">
        <v>1959.46</v>
      </c>
    </row>
    <row r="2912" spans="1:2" ht="16.149999999999999" customHeight="1">
      <c r="A2912" s="266">
        <v>36472</v>
      </c>
      <c r="B2912" s="269">
        <v>1959.46</v>
      </c>
    </row>
    <row r="2913" spans="1:2" ht="16.149999999999999" customHeight="1">
      <c r="A2913" s="266">
        <v>36473</v>
      </c>
      <c r="B2913" s="267">
        <v>1954.56</v>
      </c>
    </row>
    <row r="2914" spans="1:2" ht="16.149999999999999" customHeight="1">
      <c r="A2914" s="266">
        <v>36474</v>
      </c>
      <c r="B2914" s="269">
        <v>1948.05</v>
      </c>
    </row>
    <row r="2915" spans="1:2" ht="16.149999999999999" customHeight="1">
      <c r="A2915" s="266">
        <v>36475</v>
      </c>
      <c r="B2915" s="267">
        <v>1951.11</v>
      </c>
    </row>
    <row r="2916" spans="1:2" ht="16.149999999999999" customHeight="1">
      <c r="A2916" s="266">
        <v>36476</v>
      </c>
      <c r="B2916" s="269">
        <v>1958.41</v>
      </c>
    </row>
    <row r="2917" spans="1:2" ht="16.149999999999999" customHeight="1">
      <c r="A2917" s="266">
        <v>36477</v>
      </c>
      <c r="B2917" s="267">
        <v>1961.8</v>
      </c>
    </row>
    <row r="2918" spans="1:2" ht="16.149999999999999" customHeight="1">
      <c r="A2918" s="266">
        <v>36478</v>
      </c>
      <c r="B2918" s="269">
        <v>1961.8</v>
      </c>
    </row>
    <row r="2919" spans="1:2" ht="16.149999999999999" customHeight="1">
      <c r="A2919" s="266">
        <v>36479</v>
      </c>
      <c r="B2919" s="267">
        <v>1961.8</v>
      </c>
    </row>
    <row r="2920" spans="1:2" ht="16.149999999999999" customHeight="1">
      <c r="A2920" s="266">
        <v>36480</v>
      </c>
      <c r="B2920" s="269">
        <v>1961.8</v>
      </c>
    </row>
    <row r="2921" spans="1:2" ht="16.149999999999999" customHeight="1">
      <c r="A2921" s="266">
        <v>36481</v>
      </c>
      <c r="B2921" s="267">
        <v>1961.7</v>
      </c>
    </row>
    <row r="2922" spans="1:2" ht="16.149999999999999" customHeight="1">
      <c r="A2922" s="266">
        <v>36482</v>
      </c>
      <c r="B2922" s="269">
        <v>1946.27</v>
      </c>
    </row>
    <row r="2923" spans="1:2" ht="16.149999999999999" customHeight="1">
      <c r="A2923" s="266">
        <v>36483</v>
      </c>
      <c r="B2923" s="267">
        <v>1927.47</v>
      </c>
    </row>
    <row r="2924" spans="1:2" ht="16.149999999999999" customHeight="1">
      <c r="A2924" s="266">
        <v>36484</v>
      </c>
      <c r="B2924" s="269">
        <v>1925.11</v>
      </c>
    </row>
    <row r="2925" spans="1:2" ht="16.149999999999999" customHeight="1">
      <c r="A2925" s="266">
        <v>36485</v>
      </c>
      <c r="B2925" s="267">
        <v>1925.11</v>
      </c>
    </row>
    <row r="2926" spans="1:2" ht="16.149999999999999" customHeight="1">
      <c r="A2926" s="266">
        <v>36486</v>
      </c>
      <c r="B2926" s="269">
        <v>1925.11</v>
      </c>
    </row>
    <row r="2927" spans="1:2" ht="16.149999999999999" customHeight="1">
      <c r="A2927" s="266">
        <v>36487</v>
      </c>
      <c r="B2927" s="267">
        <v>1935.48</v>
      </c>
    </row>
    <row r="2928" spans="1:2" ht="16.149999999999999" customHeight="1">
      <c r="A2928" s="266">
        <v>36488</v>
      </c>
      <c r="B2928" s="269">
        <v>1925</v>
      </c>
    </row>
    <row r="2929" spans="1:2" ht="16.149999999999999" customHeight="1">
      <c r="A2929" s="266">
        <v>36489</v>
      </c>
      <c r="B2929" s="267">
        <v>1912.86</v>
      </c>
    </row>
    <row r="2930" spans="1:2" ht="16.149999999999999" customHeight="1">
      <c r="A2930" s="266">
        <v>36490</v>
      </c>
      <c r="B2930" s="269">
        <v>1918.85</v>
      </c>
    </row>
    <row r="2931" spans="1:2" ht="16.149999999999999" customHeight="1">
      <c r="A2931" s="266">
        <v>36491</v>
      </c>
      <c r="B2931" s="267">
        <v>1921.93</v>
      </c>
    </row>
    <row r="2932" spans="1:2" ht="16.149999999999999" customHeight="1">
      <c r="A2932" s="266">
        <v>36492</v>
      </c>
      <c r="B2932" s="269">
        <v>1921.93</v>
      </c>
    </row>
    <row r="2933" spans="1:2" ht="16.149999999999999" customHeight="1">
      <c r="A2933" s="266">
        <v>36493</v>
      </c>
      <c r="B2933" s="267">
        <v>1921.93</v>
      </c>
    </row>
    <row r="2934" spans="1:2" ht="16.149999999999999" customHeight="1">
      <c r="A2934" s="266">
        <v>36494</v>
      </c>
      <c r="B2934" s="269">
        <v>1923.77</v>
      </c>
    </row>
    <row r="2935" spans="1:2" ht="16.149999999999999" customHeight="1">
      <c r="A2935" s="266">
        <v>36495</v>
      </c>
      <c r="B2935" s="267">
        <v>1922.47</v>
      </c>
    </row>
    <row r="2936" spans="1:2" ht="16.149999999999999" customHeight="1">
      <c r="A2936" s="266">
        <v>36496</v>
      </c>
      <c r="B2936" s="269">
        <v>1918.63</v>
      </c>
    </row>
    <row r="2937" spans="1:2" ht="16.149999999999999" customHeight="1">
      <c r="A2937" s="266">
        <v>36497</v>
      </c>
      <c r="B2937" s="267">
        <v>1911.35</v>
      </c>
    </row>
    <row r="2938" spans="1:2" ht="16.149999999999999" customHeight="1">
      <c r="A2938" s="266">
        <v>36498</v>
      </c>
      <c r="B2938" s="269">
        <v>1903.8</v>
      </c>
    </row>
    <row r="2939" spans="1:2" ht="16.149999999999999" customHeight="1">
      <c r="A2939" s="266">
        <v>36499</v>
      </c>
      <c r="B2939" s="267">
        <v>1903.8</v>
      </c>
    </row>
    <row r="2940" spans="1:2" ht="16.149999999999999" customHeight="1">
      <c r="A2940" s="266">
        <v>36500</v>
      </c>
      <c r="B2940" s="269">
        <v>1903.8</v>
      </c>
    </row>
    <row r="2941" spans="1:2" ht="16.149999999999999" customHeight="1">
      <c r="A2941" s="266">
        <v>36501</v>
      </c>
      <c r="B2941" s="267">
        <v>1886.46</v>
      </c>
    </row>
    <row r="2942" spans="1:2" ht="16.149999999999999" customHeight="1">
      <c r="A2942" s="266">
        <v>36502</v>
      </c>
      <c r="B2942" s="269">
        <v>1888.99</v>
      </c>
    </row>
    <row r="2943" spans="1:2" ht="16.149999999999999" customHeight="1">
      <c r="A2943" s="266">
        <v>36503</v>
      </c>
      <c r="B2943" s="267">
        <v>1888.99</v>
      </c>
    </row>
    <row r="2944" spans="1:2" ht="16.149999999999999" customHeight="1">
      <c r="A2944" s="266">
        <v>36504</v>
      </c>
      <c r="B2944" s="269">
        <v>1906.91</v>
      </c>
    </row>
    <row r="2945" spans="1:2" ht="16.149999999999999" customHeight="1">
      <c r="A2945" s="266">
        <v>36505</v>
      </c>
      <c r="B2945" s="267">
        <v>1900.22</v>
      </c>
    </row>
    <row r="2946" spans="1:2" ht="16.149999999999999" customHeight="1">
      <c r="A2946" s="266">
        <v>36506</v>
      </c>
      <c r="B2946" s="269">
        <v>1900.22</v>
      </c>
    </row>
    <row r="2947" spans="1:2" ht="16.149999999999999" customHeight="1">
      <c r="A2947" s="266">
        <v>36507</v>
      </c>
      <c r="B2947" s="267">
        <v>1900.22</v>
      </c>
    </row>
    <row r="2948" spans="1:2" ht="16.149999999999999" customHeight="1">
      <c r="A2948" s="266">
        <v>36508</v>
      </c>
      <c r="B2948" s="269">
        <v>1905.5</v>
      </c>
    </row>
    <row r="2949" spans="1:2" ht="16.149999999999999" customHeight="1">
      <c r="A2949" s="266">
        <v>36509</v>
      </c>
      <c r="B2949" s="267">
        <v>1891.67</v>
      </c>
    </row>
    <row r="2950" spans="1:2" ht="16.149999999999999" customHeight="1">
      <c r="A2950" s="266">
        <v>36510</v>
      </c>
      <c r="B2950" s="269">
        <v>1874.14</v>
      </c>
    </row>
    <row r="2951" spans="1:2" ht="16.149999999999999" customHeight="1">
      <c r="A2951" s="266">
        <v>36511</v>
      </c>
      <c r="B2951" s="267">
        <v>1879.55</v>
      </c>
    </row>
    <row r="2952" spans="1:2" ht="16.149999999999999" customHeight="1">
      <c r="A2952" s="266">
        <v>36512</v>
      </c>
      <c r="B2952" s="269">
        <v>1867.02</v>
      </c>
    </row>
    <row r="2953" spans="1:2" ht="16.149999999999999" customHeight="1">
      <c r="A2953" s="266">
        <v>36513</v>
      </c>
      <c r="B2953" s="267">
        <v>1867.02</v>
      </c>
    </row>
    <row r="2954" spans="1:2" ht="16.149999999999999" customHeight="1">
      <c r="A2954" s="266">
        <v>36514</v>
      </c>
      <c r="B2954" s="269">
        <v>1867.02</v>
      </c>
    </row>
    <row r="2955" spans="1:2" ht="16.149999999999999" customHeight="1">
      <c r="A2955" s="266">
        <v>36515</v>
      </c>
      <c r="B2955" s="267">
        <v>1868.47</v>
      </c>
    </row>
    <row r="2956" spans="1:2" ht="16.149999999999999" customHeight="1">
      <c r="A2956" s="266">
        <v>36516</v>
      </c>
      <c r="B2956" s="269">
        <v>1884.64</v>
      </c>
    </row>
    <row r="2957" spans="1:2" ht="16.149999999999999" customHeight="1">
      <c r="A2957" s="266">
        <v>36517</v>
      </c>
      <c r="B2957" s="267">
        <v>1886.27</v>
      </c>
    </row>
    <row r="2958" spans="1:2" ht="16.149999999999999" customHeight="1">
      <c r="A2958" s="266">
        <v>36518</v>
      </c>
      <c r="B2958" s="269">
        <v>1874.77</v>
      </c>
    </row>
    <row r="2959" spans="1:2" ht="16.149999999999999" customHeight="1">
      <c r="A2959" s="266">
        <v>36519</v>
      </c>
      <c r="B2959" s="267">
        <v>1874.58</v>
      </c>
    </row>
    <row r="2960" spans="1:2" ht="16.149999999999999" customHeight="1">
      <c r="A2960" s="266">
        <v>36520</v>
      </c>
      <c r="B2960" s="269">
        <v>1874.58</v>
      </c>
    </row>
    <row r="2961" spans="1:2" ht="16.149999999999999" customHeight="1">
      <c r="A2961" s="266">
        <v>36521</v>
      </c>
      <c r="B2961" s="267">
        <v>1874.58</v>
      </c>
    </row>
    <row r="2962" spans="1:2" ht="16.149999999999999" customHeight="1">
      <c r="A2962" s="266">
        <v>36522</v>
      </c>
      <c r="B2962" s="269">
        <v>1870.65</v>
      </c>
    </row>
    <row r="2963" spans="1:2" ht="16.149999999999999" customHeight="1">
      <c r="A2963" s="266">
        <v>36523</v>
      </c>
      <c r="B2963" s="267">
        <v>1867.82</v>
      </c>
    </row>
    <row r="2964" spans="1:2" ht="16.149999999999999" customHeight="1">
      <c r="A2964" s="266">
        <v>36524</v>
      </c>
      <c r="B2964" s="269">
        <v>1873.77</v>
      </c>
    </row>
    <row r="2965" spans="1:2" ht="16.149999999999999" customHeight="1">
      <c r="A2965" s="266">
        <v>36525</v>
      </c>
      <c r="B2965" s="267">
        <v>1873.77</v>
      </c>
    </row>
    <row r="2966" spans="1:2" ht="16.149999999999999" customHeight="1">
      <c r="A2966" s="266">
        <v>36526</v>
      </c>
      <c r="B2966" s="269">
        <v>1873.77</v>
      </c>
    </row>
    <row r="2967" spans="1:2" ht="16.149999999999999" customHeight="1">
      <c r="A2967" s="266">
        <v>36527</v>
      </c>
      <c r="B2967" s="267">
        <v>1873.77</v>
      </c>
    </row>
    <row r="2968" spans="1:2" ht="16.149999999999999" customHeight="1">
      <c r="A2968" s="266">
        <v>36528</v>
      </c>
      <c r="B2968" s="269">
        <v>1873.77</v>
      </c>
    </row>
    <row r="2969" spans="1:2" ht="16.149999999999999" customHeight="1">
      <c r="A2969" s="266">
        <v>36529</v>
      </c>
      <c r="B2969" s="267">
        <v>1874.35</v>
      </c>
    </row>
    <row r="2970" spans="1:2" ht="16.149999999999999" customHeight="1">
      <c r="A2970" s="266">
        <v>36530</v>
      </c>
      <c r="B2970" s="269">
        <v>1895.97</v>
      </c>
    </row>
    <row r="2971" spans="1:2" ht="16.149999999999999" customHeight="1">
      <c r="A2971" s="266">
        <v>36531</v>
      </c>
      <c r="B2971" s="267">
        <v>1912.69</v>
      </c>
    </row>
    <row r="2972" spans="1:2" ht="16.149999999999999" customHeight="1">
      <c r="A2972" s="266">
        <v>36532</v>
      </c>
      <c r="B2972" s="269">
        <v>1911.33</v>
      </c>
    </row>
    <row r="2973" spans="1:2" ht="16.149999999999999" customHeight="1">
      <c r="A2973" s="266">
        <v>36533</v>
      </c>
      <c r="B2973" s="267">
        <v>1900.14</v>
      </c>
    </row>
    <row r="2974" spans="1:2" ht="16.149999999999999" customHeight="1">
      <c r="A2974" s="266">
        <v>36534</v>
      </c>
      <c r="B2974" s="269">
        <v>1900.14</v>
      </c>
    </row>
    <row r="2975" spans="1:2" ht="16.149999999999999" customHeight="1">
      <c r="A2975" s="266">
        <v>36535</v>
      </c>
      <c r="B2975" s="267">
        <v>1900.14</v>
      </c>
    </row>
    <row r="2976" spans="1:2" ht="16.149999999999999" customHeight="1">
      <c r="A2976" s="266">
        <v>36536</v>
      </c>
      <c r="B2976" s="269">
        <v>1900.14</v>
      </c>
    </row>
    <row r="2977" spans="1:2" ht="16.149999999999999" customHeight="1">
      <c r="A2977" s="266">
        <v>36537</v>
      </c>
      <c r="B2977" s="267">
        <v>1902.25</v>
      </c>
    </row>
    <row r="2978" spans="1:2" ht="16.149999999999999" customHeight="1">
      <c r="A2978" s="266">
        <v>36538</v>
      </c>
      <c r="B2978" s="269">
        <v>1904.54</v>
      </c>
    </row>
    <row r="2979" spans="1:2" ht="16.149999999999999" customHeight="1">
      <c r="A2979" s="266">
        <v>36539</v>
      </c>
      <c r="B2979" s="267">
        <v>1917.38</v>
      </c>
    </row>
    <row r="2980" spans="1:2" ht="16.149999999999999" customHeight="1">
      <c r="A2980" s="266">
        <v>36540</v>
      </c>
      <c r="B2980" s="269">
        <v>1920.83</v>
      </c>
    </row>
    <row r="2981" spans="1:2" ht="16.149999999999999" customHeight="1">
      <c r="A2981" s="266">
        <v>36541</v>
      </c>
      <c r="B2981" s="267">
        <v>1920.83</v>
      </c>
    </row>
    <row r="2982" spans="1:2" ht="16.149999999999999" customHeight="1">
      <c r="A2982" s="266">
        <v>36542</v>
      </c>
      <c r="B2982" s="269">
        <v>1920.83</v>
      </c>
    </row>
    <row r="2983" spans="1:2" ht="16.149999999999999" customHeight="1">
      <c r="A2983" s="266">
        <v>36543</v>
      </c>
      <c r="B2983" s="267">
        <v>1919.21</v>
      </c>
    </row>
    <row r="2984" spans="1:2" ht="16.149999999999999" customHeight="1">
      <c r="A2984" s="266">
        <v>36544</v>
      </c>
      <c r="B2984" s="269">
        <v>1928.51</v>
      </c>
    </row>
    <row r="2985" spans="1:2" ht="16.149999999999999" customHeight="1">
      <c r="A2985" s="266">
        <v>36545</v>
      </c>
      <c r="B2985" s="267">
        <v>1945.17</v>
      </c>
    </row>
    <row r="2986" spans="1:2" ht="16.149999999999999" customHeight="1">
      <c r="A2986" s="266">
        <v>36546</v>
      </c>
      <c r="B2986" s="269">
        <v>1938.84</v>
      </c>
    </row>
    <row r="2987" spans="1:2" ht="16.149999999999999" customHeight="1">
      <c r="A2987" s="266">
        <v>36547</v>
      </c>
      <c r="B2987" s="267">
        <v>1931.97</v>
      </c>
    </row>
    <row r="2988" spans="1:2" ht="16.149999999999999" customHeight="1">
      <c r="A2988" s="266">
        <v>36548</v>
      </c>
      <c r="B2988" s="269">
        <v>1931.97</v>
      </c>
    </row>
    <row r="2989" spans="1:2" ht="16.149999999999999" customHeight="1">
      <c r="A2989" s="266">
        <v>36549</v>
      </c>
      <c r="B2989" s="267">
        <v>1931.97</v>
      </c>
    </row>
    <row r="2990" spans="1:2" ht="16.149999999999999" customHeight="1">
      <c r="A2990" s="266">
        <v>36550</v>
      </c>
      <c r="B2990" s="269">
        <v>1943.88</v>
      </c>
    </row>
    <row r="2991" spans="1:2" ht="16.149999999999999" customHeight="1">
      <c r="A2991" s="266">
        <v>36551</v>
      </c>
      <c r="B2991" s="267">
        <v>1939.63</v>
      </c>
    </row>
    <row r="2992" spans="1:2" ht="16.149999999999999" customHeight="1">
      <c r="A2992" s="266">
        <v>36552</v>
      </c>
      <c r="B2992" s="269">
        <v>1958.17</v>
      </c>
    </row>
    <row r="2993" spans="1:2" ht="16.149999999999999" customHeight="1">
      <c r="A2993" s="266">
        <v>36553</v>
      </c>
      <c r="B2993" s="267">
        <v>1976.14</v>
      </c>
    </row>
    <row r="2994" spans="1:2" ht="16.149999999999999" customHeight="1">
      <c r="A2994" s="266">
        <v>36554</v>
      </c>
      <c r="B2994" s="269">
        <v>1976.72</v>
      </c>
    </row>
    <row r="2995" spans="1:2" ht="16.149999999999999" customHeight="1">
      <c r="A2995" s="266">
        <v>36555</v>
      </c>
      <c r="B2995" s="267">
        <v>1976.72</v>
      </c>
    </row>
    <row r="2996" spans="1:2" ht="16.149999999999999" customHeight="1">
      <c r="A2996" s="266">
        <v>36556</v>
      </c>
      <c r="B2996" s="269">
        <v>1976.72</v>
      </c>
    </row>
    <row r="2997" spans="1:2" ht="16.149999999999999" customHeight="1">
      <c r="A2997" s="266">
        <v>36557</v>
      </c>
      <c r="B2997" s="267">
        <v>1973.36</v>
      </c>
    </row>
    <row r="2998" spans="1:2" ht="16.149999999999999" customHeight="1">
      <c r="A2998" s="266">
        <v>36558</v>
      </c>
      <c r="B2998" s="269">
        <v>1970.61</v>
      </c>
    </row>
    <row r="2999" spans="1:2" ht="16.149999999999999" customHeight="1">
      <c r="A2999" s="266">
        <v>36559</v>
      </c>
      <c r="B2999" s="267">
        <v>1965.61</v>
      </c>
    </row>
    <row r="3000" spans="1:2" ht="16.149999999999999" customHeight="1">
      <c r="A3000" s="266">
        <v>36560</v>
      </c>
      <c r="B3000" s="269">
        <v>1947.55</v>
      </c>
    </row>
    <row r="3001" spans="1:2" ht="16.149999999999999" customHeight="1">
      <c r="A3001" s="266">
        <v>36561</v>
      </c>
      <c r="B3001" s="267">
        <v>1948.6</v>
      </c>
    </row>
    <row r="3002" spans="1:2" ht="16.149999999999999" customHeight="1">
      <c r="A3002" s="266">
        <v>36562</v>
      </c>
      <c r="B3002" s="269">
        <v>1948.6</v>
      </c>
    </row>
    <row r="3003" spans="1:2" ht="16.149999999999999" customHeight="1">
      <c r="A3003" s="266">
        <v>36563</v>
      </c>
      <c r="B3003" s="267">
        <v>1948.6</v>
      </c>
    </row>
    <row r="3004" spans="1:2" ht="16.149999999999999" customHeight="1">
      <c r="A3004" s="266">
        <v>36564</v>
      </c>
      <c r="B3004" s="269">
        <v>1950.59</v>
      </c>
    </row>
    <row r="3005" spans="1:2" ht="16.149999999999999" customHeight="1">
      <c r="A3005" s="266">
        <v>36565</v>
      </c>
      <c r="B3005" s="267">
        <v>1949.54</v>
      </c>
    </row>
    <row r="3006" spans="1:2" ht="16.149999999999999" customHeight="1">
      <c r="A3006" s="266">
        <v>36566</v>
      </c>
      <c r="B3006" s="269">
        <v>1946.51</v>
      </c>
    </row>
    <row r="3007" spans="1:2" ht="16.149999999999999" customHeight="1">
      <c r="A3007" s="266">
        <v>36567</v>
      </c>
      <c r="B3007" s="267">
        <v>1952.29</v>
      </c>
    </row>
    <row r="3008" spans="1:2" ht="16.149999999999999" customHeight="1">
      <c r="A3008" s="266">
        <v>36568</v>
      </c>
      <c r="B3008" s="269">
        <v>1948.16</v>
      </c>
    </row>
    <row r="3009" spans="1:2" ht="16.149999999999999" customHeight="1">
      <c r="A3009" s="266">
        <v>36569</v>
      </c>
      <c r="B3009" s="267">
        <v>1948.16</v>
      </c>
    </row>
    <row r="3010" spans="1:2" ht="16.149999999999999" customHeight="1">
      <c r="A3010" s="266">
        <v>36570</v>
      </c>
      <c r="B3010" s="269">
        <v>1948.16</v>
      </c>
    </row>
    <row r="3011" spans="1:2" ht="16.149999999999999" customHeight="1">
      <c r="A3011" s="266">
        <v>36571</v>
      </c>
      <c r="B3011" s="267">
        <v>1950.77</v>
      </c>
    </row>
    <row r="3012" spans="1:2" ht="16.149999999999999" customHeight="1">
      <c r="A3012" s="266">
        <v>36572</v>
      </c>
      <c r="B3012" s="269">
        <v>1949.61</v>
      </c>
    </row>
    <row r="3013" spans="1:2" ht="16.149999999999999" customHeight="1">
      <c r="A3013" s="266">
        <v>36573</v>
      </c>
      <c r="B3013" s="267">
        <v>1946.79</v>
      </c>
    </row>
    <row r="3014" spans="1:2" ht="16.149999999999999" customHeight="1">
      <c r="A3014" s="266">
        <v>36574</v>
      </c>
      <c r="B3014" s="269">
        <v>1945.31</v>
      </c>
    </row>
    <row r="3015" spans="1:2" ht="16.149999999999999" customHeight="1">
      <c r="A3015" s="266">
        <v>36575</v>
      </c>
      <c r="B3015" s="267">
        <v>1947.41</v>
      </c>
    </row>
    <row r="3016" spans="1:2" ht="16.149999999999999" customHeight="1">
      <c r="A3016" s="266">
        <v>36576</v>
      </c>
      <c r="B3016" s="269">
        <v>1947.41</v>
      </c>
    </row>
    <row r="3017" spans="1:2" ht="16.149999999999999" customHeight="1">
      <c r="A3017" s="266">
        <v>36577</v>
      </c>
      <c r="B3017" s="267">
        <v>1947.41</v>
      </c>
    </row>
    <row r="3018" spans="1:2" ht="16.149999999999999" customHeight="1">
      <c r="A3018" s="266">
        <v>36578</v>
      </c>
      <c r="B3018" s="269">
        <v>1943.83</v>
      </c>
    </row>
    <row r="3019" spans="1:2" ht="16.149999999999999" customHeight="1">
      <c r="A3019" s="266">
        <v>36579</v>
      </c>
      <c r="B3019" s="267">
        <v>1941.54</v>
      </c>
    </row>
    <row r="3020" spans="1:2" ht="16.149999999999999" customHeight="1">
      <c r="A3020" s="266">
        <v>36580</v>
      </c>
      <c r="B3020" s="269">
        <v>1944.18</v>
      </c>
    </row>
    <row r="3021" spans="1:2" ht="16.149999999999999" customHeight="1">
      <c r="A3021" s="266">
        <v>36581</v>
      </c>
      <c r="B3021" s="267">
        <v>1947.72</v>
      </c>
    </row>
    <row r="3022" spans="1:2" ht="16.149999999999999" customHeight="1">
      <c r="A3022" s="266">
        <v>36582</v>
      </c>
      <c r="B3022" s="269">
        <v>1947.28</v>
      </c>
    </row>
    <row r="3023" spans="1:2" ht="16.149999999999999" customHeight="1">
      <c r="A3023" s="266">
        <v>36583</v>
      </c>
      <c r="B3023" s="267">
        <v>1947.28</v>
      </c>
    </row>
    <row r="3024" spans="1:2" ht="16.149999999999999" customHeight="1">
      <c r="A3024" s="266">
        <v>36584</v>
      </c>
      <c r="B3024" s="269">
        <v>1947.28</v>
      </c>
    </row>
    <row r="3025" spans="1:2" ht="16.149999999999999" customHeight="1">
      <c r="A3025" s="266">
        <v>36585</v>
      </c>
      <c r="B3025" s="267">
        <v>1946.17</v>
      </c>
    </row>
    <row r="3026" spans="1:2" ht="16.149999999999999" customHeight="1">
      <c r="A3026" s="266">
        <v>36586</v>
      </c>
      <c r="B3026" s="269">
        <v>1948.05</v>
      </c>
    </row>
    <row r="3027" spans="1:2" ht="16.149999999999999" customHeight="1">
      <c r="A3027" s="266">
        <v>36587</v>
      </c>
      <c r="B3027" s="267">
        <v>1950.88</v>
      </c>
    </row>
    <row r="3028" spans="1:2" ht="16.149999999999999" customHeight="1">
      <c r="A3028" s="266">
        <v>36588</v>
      </c>
      <c r="B3028" s="269">
        <v>1956.8</v>
      </c>
    </row>
    <row r="3029" spans="1:2" ht="16.149999999999999" customHeight="1">
      <c r="A3029" s="266">
        <v>36589</v>
      </c>
      <c r="B3029" s="267">
        <v>1961.16</v>
      </c>
    </row>
    <row r="3030" spans="1:2" ht="16.149999999999999" customHeight="1">
      <c r="A3030" s="266">
        <v>36590</v>
      </c>
      <c r="B3030" s="269">
        <v>1961.16</v>
      </c>
    </row>
    <row r="3031" spans="1:2" ht="16.149999999999999" customHeight="1">
      <c r="A3031" s="266">
        <v>36591</v>
      </c>
      <c r="B3031" s="267">
        <v>1961.16</v>
      </c>
    </row>
    <row r="3032" spans="1:2" ht="16.149999999999999" customHeight="1">
      <c r="A3032" s="266">
        <v>36592</v>
      </c>
      <c r="B3032" s="269">
        <v>1965.63</v>
      </c>
    </row>
    <row r="3033" spans="1:2" ht="16.149999999999999" customHeight="1">
      <c r="A3033" s="266">
        <v>36593</v>
      </c>
      <c r="B3033" s="267">
        <v>1964.26</v>
      </c>
    </row>
    <row r="3034" spans="1:2" ht="16.149999999999999" customHeight="1">
      <c r="A3034" s="266">
        <v>36594</v>
      </c>
      <c r="B3034" s="269">
        <v>1960.47</v>
      </c>
    </row>
    <row r="3035" spans="1:2" ht="16.149999999999999" customHeight="1">
      <c r="A3035" s="266">
        <v>36595</v>
      </c>
      <c r="B3035" s="267">
        <v>1959.77</v>
      </c>
    </row>
    <row r="3036" spans="1:2" ht="16.149999999999999" customHeight="1">
      <c r="A3036" s="266">
        <v>36596</v>
      </c>
      <c r="B3036" s="269">
        <v>1958.48</v>
      </c>
    </row>
    <row r="3037" spans="1:2" ht="16.149999999999999" customHeight="1">
      <c r="A3037" s="266">
        <v>36597</v>
      </c>
      <c r="B3037" s="267">
        <v>1958.48</v>
      </c>
    </row>
    <row r="3038" spans="1:2" ht="16.149999999999999" customHeight="1">
      <c r="A3038" s="266">
        <v>36598</v>
      </c>
      <c r="B3038" s="269">
        <v>1958.48</v>
      </c>
    </row>
    <row r="3039" spans="1:2" ht="16.149999999999999" customHeight="1">
      <c r="A3039" s="266">
        <v>36599</v>
      </c>
      <c r="B3039" s="267">
        <v>1957.5</v>
      </c>
    </row>
    <row r="3040" spans="1:2" ht="16.149999999999999" customHeight="1">
      <c r="A3040" s="266">
        <v>36600</v>
      </c>
      <c r="B3040" s="269">
        <v>1955.75</v>
      </c>
    </row>
    <row r="3041" spans="1:2" ht="16.149999999999999" customHeight="1">
      <c r="A3041" s="266">
        <v>36601</v>
      </c>
      <c r="B3041" s="267">
        <v>1954.26</v>
      </c>
    </row>
    <row r="3042" spans="1:2" ht="16.149999999999999" customHeight="1">
      <c r="A3042" s="266">
        <v>36602</v>
      </c>
      <c r="B3042" s="269">
        <v>1950.01</v>
      </c>
    </row>
    <row r="3043" spans="1:2" ht="16.149999999999999" customHeight="1">
      <c r="A3043" s="266">
        <v>36603</v>
      </c>
      <c r="B3043" s="267">
        <v>1952.98</v>
      </c>
    </row>
    <row r="3044" spans="1:2" ht="16.149999999999999" customHeight="1">
      <c r="A3044" s="266">
        <v>36604</v>
      </c>
      <c r="B3044" s="269">
        <v>1952.98</v>
      </c>
    </row>
    <row r="3045" spans="1:2" ht="16.149999999999999" customHeight="1">
      <c r="A3045" s="266">
        <v>36605</v>
      </c>
      <c r="B3045" s="267">
        <v>1952.98</v>
      </c>
    </row>
    <row r="3046" spans="1:2" ht="16.149999999999999" customHeight="1">
      <c r="A3046" s="266">
        <v>36606</v>
      </c>
      <c r="B3046" s="269">
        <v>1952.98</v>
      </c>
    </row>
    <row r="3047" spans="1:2" ht="16.149999999999999" customHeight="1">
      <c r="A3047" s="266">
        <v>36607</v>
      </c>
      <c r="B3047" s="267">
        <v>1956.98</v>
      </c>
    </row>
    <row r="3048" spans="1:2" ht="16.149999999999999" customHeight="1">
      <c r="A3048" s="266">
        <v>36608</v>
      </c>
      <c r="B3048" s="269">
        <v>1959.84</v>
      </c>
    </row>
    <row r="3049" spans="1:2" ht="16.149999999999999" customHeight="1">
      <c r="A3049" s="266">
        <v>36609</v>
      </c>
      <c r="B3049" s="267">
        <v>1954.57</v>
      </c>
    </row>
    <row r="3050" spans="1:2" ht="16.149999999999999" customHeight="1">
      <c r="A3050" s="266">
        <v>36610</v>
      </c>
      <c r="B3050" s="269">
        <v>1954.83</v>
      </c>
    </row>
    <row r="3051" spans="1:2" ht="16.149999999999999" customHeight="1">
      <c r="A3051" s="266">
        <v>36611</v>
      </c>
      <c r="B3051" s="267">
        <v>1954.83</v>
      </c>
    </row>
    <row r="3052" spans="1:2" ht="16.149999999999999" customHeight="1">
      <c r="A3052" s="266">
        <v>36612</v>
      </c>
      <c r="B3052" s="269">
        <v>1954.83</v>
      </c>
    </row>
    <row r="3053" spans="1:2" ht="16.149999999999999" customHeight="1">
      <c r="A3053" s="266">
        <v>36613</v>
      </c>
      <c r="B3053" s="267">
        <v>1958.93</v>
      </c>
    </row>
    <row r="3054" spans="1:2" ht="16.149999999999999" customHeight="1">
      <c r="A3054" s="266">
        <v>36614</v>
      </c>
      <c r="B3054" s="269">
        <v>1955.14</v>
      </c>
    </row>
    <row r="3055" spans="1:2" ht="16.149999999999999" customHeight="1">
      <c r="A3055" s="266">
        <v>36615</v>
      </c>
      <c r="B3055" s="267">
        <v>1949.75</v>
      </c>
    </row>
    <row r="3056" spans="1:2" ht="16.149999999999999" customHeight="1">
      <c r="A3056" s="266">
        <v>36616</v>
      </c>
      <c r="B3056" s="269">
        <v>1951.56</v>
      </c>
    </row>
    <row r="3057" spans="1:2" ht="16.149999999999999" customHeight="1">
      <c r="A3057" s="266">
        <v>36617</v>
      </c>
      <c r="B3057" s="267">
        <v>1958.12</v>
      </c>
    </row>
    <row r="3058" spans="1:2" ht="16.149999999999999" customHeight="1">
      <c r="A3058" s="266">
        <v>36618</v>
      </c>
      <c r="B3058" s="269">
        <v>1958.12</v>
      </c>
    </row>
    <row r="3059" spans="1:2" ht="16.149999999999999" customHeight="1">
      <c r="A3059" s="266">
        <v>36619</v>
      </c>
      <c r="B3059" s="267">
        <v>1958.12</v>
      </c>
    </row>
    <row r="3060" spans="1:2" ht="16.149999999999999" customHeight="1">
      <c r="A3060" s="266">
        <v>36620</v>
      </c>
      <c r="B3060" s="269">
        <v>1963.22</v>
      </c>
    </row>
    <row r="3061" spans="1:2" ht="16.149999999999999" customHeight="1">
      <c r="A3061" s="266">
        <v>36621</v>
      </c>
      <c r="B3061" s="267">
        <v>1964.1</v>
      </c>
    </row>
    <row r="3062" spans="1:2" ht="16.149999999999999" customHeight="1">
      <c r="A3062" s="266">
        <v>36622</v>
      </c>
      <c r="B3062" s="269">
        <v>1968.92</v>
      </c>
    </row>
    <row r="3063" spans="1:2" ht="16.149999999999999" customHeight="1">
      <c r="A3063" s="266">
        <v>36623</v>
      </c>
      <c r="B3063" s="267">
        <v>1986.96</v>
      </c>
    </row>
    <row r="3064" spans="1:2" ht="16.149999999999999" customHeight="1">
      <c r="A3064" s="266">
        <v>36624</v>
      </c>
      <c r="B3064" s="269">
        <v>1996.24</v>
      </c>
    </row>
    <row r="3065" spans="1:2" ht="16.149999999999999" customHeight="1">
      <c r="A3065" s="266">
        <v>36625</v>
      </c>
      <c r="B3065" s="267">
        <v>1996.24</v>
      </c>
    </row>
    <row r="3066" spans="1:2" ht="16.149999999999999" customHeight="1">
      <c r="A3066" s="266">
        <v>36626</v>
      </c>
      <c r="B3066" s="269">
        <v>1996.24</v>
      </c>
    </row>
    <row r="3067" spans="1:2" ht="16.149999999999999" customHeight="1">
      <c r="A3067" s="266">
        <v>36627</v>
      </c>
      <c r="B3067" s="267">
        <v>1998.25</v>
      </c>
    </row>
    <row r="3068" spans="1:2" ht="16.149999999999999" customHeight="1">
      <c r="A3068" s="266">
        <v>36628</v>
      </c>
      <c r="B3068" s="269">
        <v>1986.75</v>
      </c>
    </row>
    <row r="3069" spans="1:2" ht="16.149999999999999" customHeight="1">
      <c r="A3069" s="266">
        <v>36629</v>
      </c>
      <c r="B3069" s="267">
        <v>1987.38</v>
      </c>
    </row>
    <row r="3070" spans="1:2" ht="16.149999999999999" customHeight="1">
      <c r="A3070" s="266">
        <v>36630</v>
      </c>
      <c r="B3070" s="269">
        <v>1987.36</v>
      </c>
    </row>
    <row r="3071" spans="1:2" ht="16.149999999999999" customHeight="1">
      <c r="A3071" s="266">
        <v>36631</v>
      </c>
      <c r="B3071" s="267">
        <v>1987.39</v>
      </c>
    </row>
    <row r="3072" spans="1:2" ht="16.149999999999999" customHeight="1">
      <c r="A3072" s="266">
        <v>36632</v>
      </c>
      <c r="B3072" s="269">
        <v>1987.39</v>
      </c>
    </row>
    <row r="3073" spans="1:2" ht="16.149999999999999" customHeight="1">
      <c r="A3073" s="266">
        <v>36633</v>
      </c>
      <c r="B3073" s="267">
        <v>1987.39</v>
      </c>
    </row>
    <row r="3074" spans="1:2" ht="16.149999999999999" customHeight="1">
      <c r="A3074" s="266">
        <v>36634</v>
      </c>
      <c r="B3074" s="269">
        <v>1996.29</v>
      </c>
    </row>
    <row r="3075" spans="1:2" ht="16.149999999999999" customHeight="1">
      <c r="A3075" s="266">
        <v>36635</v>
      </c>
      <c r="B3075" s="267">
        <v>2003.02</v>
      </c>
    </row>
    <row r="3076" spans="1:2" ht="16.149999999999999" customHeight="1">
      <c r="A3076" s="266">
        <v>36636</v>
      </c>
      <c r="B3076" s="269">
        <v>1996.07</v>
      </c>
    </row>
    <row r="3077" spans="1:2" ht="16.149999999999999" customHeight="1">
      <c r="A3077" s="266">
        <v>36637</v>
      </c>
      <c r="B3077" s="267">
        <v>1996.07</v>
      </c>
    </row>
    <row r="3078" spans="1:2" ht="16.149999999999999" customHeight="1">
      <c r="A3078" s="266">
        <v>36638</v>
      </c>
      <c r="B3078" s="269">
        <v>1996.07</v>
      </c>
    </row>
    <row r="3079" spans="1:2" ht="16.149999999999999" customHeight="1">
      <c r="A3079" s="266">
        <v>36639</v>
      </c>
      <c r="B3079" s="267">
        <v>1996.07</v>
      </c>
    </row>
    <row r="3080" spans="1:2" ht="16.149999999999999" customHeight="1">
      <c r="A3080" s="266">
        <v>36640</v>
      </c>
      <c r="B3080" s="269">
        <v>1996.07</v>
      </c>
    </row>
    <row r="3081" spans="1:2" ht="16.149999999999999" customHeight="1">
      <c r="A3081" s="266">
        <v>36641</v>
      </c>
      <c r="B3081" s="267">
        <v>1991.17</v>
      </c>
    </row>
    <row r="3082" spans="1:2" ht="16.149999999999999" customHeight="1">
      <c r="A3082" s="266">
        <v>36642</v>
      </c>
      <c r="B3082" s="269">
        <v>1988.65</v>
      </c>
    </row>
    <row r="3083" spans="1:2" ht="16.149999999999999" customHeight="1">
      <c r="A3083" s="266">
        <v>36643</v>
      </c>
      <c r="B3083" s="267">
        <v>1998.95</v>
      </c>
    </row>
    <row r="3084" spans="1:2" ht="16.149999999999999" customHeight="1">
      <c r="A3084" s="266">
        <v>36644</v>
      </c>
      <c r="B3084" s="269">
        <v>2002.95</v>
      </c>
    </row>
    <row r="3085" spans="1:2" ht="16.149999999999999" customHeight="1">
      <c r="A3085" s="266">
        <v>36645</v>
      </c>
      <c r="B3085" s="267">
        <v>2004.47</v>
      </c>
    </row>
    <row r="3086" spans="1:2" ht="16.149999999999999" customHeight="1">
      <c r="A3086" s="266">
        <v>36646</v>
      </c>
      <c r="B3086" s="269">
        <v>2004.47</v>
      </c>
    </row>
    <row r="3087" spans="1:2" ht="16.149999999999999" customHeight="1">
      <c r="A3087" s="266">
        <v>36647</v>
      </c>
      <c r="B3087" s="267">
        <v>2004.47</v>
      </c>
    </row>
    <row r="3088" spans="1:2" ht="16.149999999999999" customHeight="1">
      <c r="A3088" s="266">
        <v>36648</v>
      </c>
      <c r="B3088" s="269">
        <v>2004.47</v>
      </c>
    </row>
    <row r="3089" spans="1:2" ht="16.149999999999999" customHeight="1">
      <c r="A3089" s="266">
        <v>36649</v>
      </c>
      <c r="B3089" s="267">
        <v>2001.62</v>
      </c>
    </row>
    <row r="3090" spans="1:2" ht="16.149999999999999" customHeight="1">
      <c r="A3090" s="266">
        <v>36650</v>
      </c>
      <c r="B3090" s="269">
        <v>2015.92</v>
      </c>
    </row>
    <row r="3091" spans="1:2" ht="16.149999999999999" customHeight="1">
      <c r="A3091" s="266">
        <v>36651</v>
      </c>
      <c r="B3091" s="267">
        <v>2027.26</v>
      </c>
    </row>
    <row r="3092" spans="1:2" ht="16.149999999999999" customHeight="1">
      <c r="A3092" s="266">
        <v>36652</v>
      </c>
      <c r="B3092" s="269">
        <v>2033.17</v>
      </c>
    </row>
    <row r="3093" spans="1:2" ht="16.149999999999999" customHeight="1">
      <c r="A3093" s="266">
        <v>36653</v>
      </c>
      <c r="B3093" s="267">
        <v>2033.17</v>
      </c>
    </row>
    <row r="3094" spans="1:2" ht="16.149999999999999" customHeight="1">
      <c r="A3094" s="266">
        <v>36654</v>
      </c>
      <c r="B3094" s="269">
        <v>2033.17</v>
      </c>
    </row>
    <row r="3095" spans="1:2" ht="16.149999999999999" customHeight="1">
      <c r="A3095" s="266">
        <v>36655</v>
      </c>
      <c r="B3095" s="267">
        <v>2044.59</v>
      </c>
    </row>
    <row r="3096" spans="1:2" ht="16.149999999999999" customHeight="1">
      <c r="A3096" s="266">
        <v>36656</v>
      </c>
      <c r="B3096" s="269">
        <v>2031.86</v>
      </c>
    </row>
    <row r="3097" spans="1:2" ht="16.149999999999999" customHeight="1">
      <c r="A3097" s="266">
        <v>36657</v>
      </c>
      <c r="B3097" s="267">
        <v>2021.68</v>
      </c>
    </row>
    <row r="3098" spans="1:2" ht="16.149999999999999" customHeight="1">
      <c r="A3098" s="266">
        <v>36658</v>
      </c>
      <c r="B3098" s="269">
        <v>2031.96</v>
      </c>
    </row>
    <row r="3099" spans="1:2" ht="16.149999999999999" customHeight="1">
      <c r="A3099" s="266">
        <v>36659</v>
      </c>
      <c r="B3099" s="267">
        <v>2039.29</v>
      </c>
    </row>
    <row r="3100" spans="1:2" ht="16.149999999999999" customHeight="1">
      <c r="A3100" s="266">
        <v>36660</v>
      </c>
      <c r="B3100" s="269">
        <v>2039.29</v>
      </c>
    </row>
    <row r="3101" spans="1:2" ht="16.149999999999999" customHeight="1">
      <c r="A3101" s="266">
        <v>36661</v>
      </c>
      <c r="B3101" s="267">
        <v>2039.29</v>
      </c>
    </row>
    <row r="3102" spans="1:2" ht="16.149999999999999" customHeight="1">
      <c r="A3102" s="266">
        <v>36662</v>
      </c>
      <c r="B3102" s="269">
        <v>2035.54</v>
      </c>
    </row>
    <row r="3103" spans="1:2" ht="16.149999999999999" customHeight="1">
      <c r="A3103" s="266">
        <v>36663</v>
      </c>
      <c r="B3103" s="267">
        <v>2037.1</v>
      </c>
    </row>
    <row r="3104" spans="1:2" ht="16.149999999999999" customHeight="1">
      <c r="A3104" s="266">
        <v>36664</v>
      </c>
      <c r="B3104" s="269">
        <v>2047.79</v>
      </c>
    </row>
    <row r="3105" spans="1:2" ht="16.149999999999999" customHeight="1">
      <c r="A3105" s="266">
        <v>36665</v>
      </c>
      <c r="B3105" s="267">
        <v>2055.35</v>
      </c>
    </row>
    <row r="3106" spans="1:2" ht="16.149999999999999" customHeight="1">
      <c r="A3106" s="266">
        <v>36666</v>
      </c>
      <c r="B3106" s="269">
        <v>2076.85</v>
      </c>
    </row>
    <row r="3107" spans="1:2" ht="16.149999999999999" customHeight="1">
      <c r="A3107" s="266">
        <v>36667</v>
      </c>
      <c r="B3107" s="267">
        <v>2076.85</v>
      </c>
    </row>
    <row r="3108" spans="1:2" ht="16.149999999999999" customHeight="1">
      <c r="A3108" s="266">
        <v>36668</v>
      </c>
      <c r="B3108" s="269">
        <v>2076.85</v>
      </c>
    </row>
    <row r="3109" spans="1:2" ht="16.149999999999999" customHeight="1">
      <c r="A3109" s="266">
        <v>36669</v>
      </c>
      <c r="B3109" s="267">
        <v>2094.73</v>
      </c>
    </row>
    <row r="3110" spans="1:2" ht="16.149999999999999" customHeight="1">
      <c r="A3110" s="266">
        <v>36670</v>
      </c>
      <c r="B3110" s="269">
        <v>2111.94</v>
      </c>
    </row>
    <row r="3111" spans="1:2" ht="16.149999999999999" customHeight="1">
      <c r="A3111" s="266">
        <v>36671</v>
      </c>
      <c r="B3111" s="267">
        <v>2142.14</v>
      </c>
    </row>
    <row r="3112" spans="1:2" ht="16.149999999999999" customHeight="1">
      <c r="A3112" s="266">
        <v>36672</v>
      </c>
      <c r="B3112" s="269">
        <v>2113.2800000000002</v>
      </c>
    </row>
    <row r="3113" spans="1:2" ht="16.149999999999999" customHeight="1">
      <c r="A3113" s="266">
        <v>36673</v>
      </c>
      <c r="B3113" s="267">
        <v>2096.52</v>
      </c>
    </row>
    <row r="3114" spans="1:2" ht="16.149999999999999" customHeight="1">
      <c r="A3114" s="266">
        <v>36674</v>
      </c>
      <c r="B3114" s="269">
        <v>2096.52</v>
      </c>
    </row>
    <row r="3115" spans="1:2" ht="16.149999999999999" customHeight="1">
      <c r="A3115" s="266">
        <v>36675</v>
      </c>
      <c r="B3115" s="267">
        <v>2096.52</v>
      </c>
    </row>
    <row r="3116" spans="1:2" ht="16.149999999999999" customHeight="1">
      <c r="A3116" s="266">
        <v>36676</v>
      </c>
      <c r="B3116" s="269">
        <v>2077.2800000000002</v>
      </c>
    </row>
    <row r="3117" spans="1:2" ht="16.149999999999999" customHeight="1">
      <c r="A3117" s="266">
        <v>36677</v>
      </c>
      <c r="B3117" s="267">
        <v>2084.92</v>
      </c>
    </row>
    <row r="3118" spans="1:2" ht="16.149999999999999" customHeight="1">
      <c r="A3118" s="266">
        <v>36678</v>
      </c>
      <c r="B3118" s="269">
        <v>2096.96</v>
      </c>
    </row>
    <row r="3119" spans="1:2" ht="16.149999999999999" customHeight="1">
      <c r="A3119" s="266">
        <v>36679</v>
      </c>
      <c r="B3119" s="267">
        <v>2095.1</v>
      </c>
    </row>
    <row r="3120" spans="1:2" ht="16.149999999999999" customHeight="1">
      <c r="A3120" s="266">
        <v>36680</v>
      </c>
      <c r="B3120" s="269">
        <v>2118.5700000000002</v>
      </c>
    </row>
    <row r="3121" spans="1:2" ht="16.149999999999999" customHeight="1">
      <c r="A3121" s="266">
        <v>36681</v>
      </c>
      <c r="B3121" s="267">
        <v>2118.5700000000002</v>
      </c>
    </row>
    <row r="3122" spans="1:2" ht="16.149999999999999" customHeight="1">
      <c r="A3122" s="266">
        <v>36682</v>
      </c>
      <c r="B3122" s="269">
        <v>2118.5700000000002</v>
      </c>
    </row>
    <row r="3123" spans="1:2" ht="16.149999999999999" customHeight="1">
      <c r="A3123" s="266">
        <v>36683</v>
      </c>
      <c r="B3123" s="267">
        <v>2118.5700000000002</v>
      </c>
    </row>
    <row r="3124" spans="1:2" ht="16.149999999999999" customHeight="1">
      <c r="A3124" s="266">
        <v>36684</v>
      </c>
      <c r="B3124" s="269">
        <v>2121.73</v>
      </c>
    </row>
    <row r="3125" spans="1:2" ht="16.149999999999999" customHeight="1">
      <c r="A3125" s="266">
        <v>36685</v>
      </c>
      <c r="B3125" s="267">
        <v>2127.0300000000002</v>
      </c>
    </row>
    <row r="3126" spans="1:2" ht="16.149999999999999" customHeight="1">
      <c r="A3126" s="266">
        <v>36686</v>
      </c>
      <c r="B3126" s="269">
        <v>2125.3000000000002</v>
      </c>
    </row>
    <row r="3127" spans="1:2" ht="16.149999999999999" customHeight="1">
      <c r="A3127" s="266">
        <v>36687</v>
      </c>
      <c r="B3127" s="267">
        <v>2115.86</v>
      </c>
    </row>
    <row r="3128" spans="1:2" ht="16.149999999999999" customHeight="1">
      <c r="A3128" s="266">
        <v>36688</v>
      </c>
      <c r="B3128" s="269">
        <v>2115.86</v>
      </c>
    </row>
    <row r="3129" spans="1:2" ht="16.149999999999999" customHeight="1">
      <c r="A3129" s="266">
        <v>36689</v>
      </c>
      <c r="B3129" s="267">
        <v>2115.86</v>
      </c>
    </row>
    <row r="3130" spans="1:2" ht="16.149999999999999" customHeight="1">
      <c r="A3130" s="266">
        <v>36690</v>
      </c>
      <c r="B3130" s="269">
        <v>2106.9699999999998</v>
      </c>
    </row>
    <row r="3131" spans="1:2" ht="16.149999999999999" customHeight="1">
      <c r="A3131" s="266">
        <v>36691</v>
      </c>
      <c r="B3131" s="267">
        <v>2122.2399999999998</v>
      </c>
    </row>
    <row r="3132" spans="1:2" ht="16.149999999999999" customHeight="1">
      <c r="A3132" s="266">
        <v>36692</v>
      </c>
      <c r="B3132" s="269">
        <v>2111.09</v>
      </c>
    </row>
    <row r="3133" spans="1:2" ht="16.149999999999999" customHeight="1">
      <c r="A3133" s="266">
        <v>36693</v>
      </c>
      <c r="B3133" s="267">
        <v>2110.5700000000002</v>
      </c>
    </row>
    <row r="3134" spans="1:2" ht="16.149999999999999" customHeight="1">
      <c r="A3134" s="266">
        <v>36694</v>
      </c>
      <c r="B3134" s="269">
        <v>2114.8000000000002</v>
      </c>
    </row>
    <row r="3135" spans="1:2" ht="16.149999999999999" customHeight="1">
      <c r="A3135" s="266">
        <v>36695</v>
      </c>
      <c r="B3135" s="267">
        <v>2114.8000000000002</v>
      </c>
    </row>
    <row r="3136" spans="1:2" ht="16.149999999999999" customHeight="1">
      <c r="A3136" s="266">
        <v>36696</v>
      </c>
      <c r="B3136" s="269">
        <v>2114.8000000000002</v>
      </c>
    </row>
    <row r="3137" spans="1:2" ht="16.149999999999999" customHeight="1">
      <c r="A3137" s="266">
        <v>36697</v>
      </c>
      <c r="B3137" s="267">
        <v>2115.15</v>
      </c>
    </row>
    <row r="3138" spans="1:2" ht="16.149999999999999" customHeight="1">
      <c r="A3138" s="266">
        <v>36698</v>
      </c>
      <c r="B3138" s="269">
        <v>2123.58</v>
      </c>
    </row>
    <row r="3139" spans="1:2" ht="16.149999999999999" customHeight="1">
      <c r="A3139" s="266">
        <v>36699</v>
      </c>
      <c r="B3139" s="267">
        <v>2134.34</v>
      </c>
    </row>
    <row r="3140" spans="1:2" ht="16.149999999999999" customHeight="1">
      <c r="A3140" s="266">
        <v>36700</v>
      </c>
      <c r="B3140" s="269">
        <v>2129.13</v>
      </c>
    </row>
    <row r="3141" spans="1:2" ht="16.149999999999999" customHeight="1">
      <c r="A3141" s="266">
        <v>36701</v>
      </c>
      <c r="B3141" s="267">
        <v>2123.9899999999998</v>
      </c>
    </row>
    <row r="3142" spans="1:2" ht="16.149999999999999" customHeight="1">
      <c r="A3142" s="266">
        <v>36702</v>
      </c>
      <c r="B3142" s="269">
        <v>2123.9899999999998</v>
      </c>
    </row>
    <row r="3143" spans="1:2" ht="16.149999999999999" customHeight="1">
      <c r="A3143" s="266">
        <v>36703</v>
      </c>
      <c r="B3143" s="267">
        <v>2123.9899999999998</v>
      </c>
    </row>
    <row r="3144" spans="1:2" ht="16.149999999999999" customHeight="1">
      <c r="A3144" s="266">
        <v>36704</v>
      </c>
      <c r="B3144" s="269">
        <v>2123.9899999999998</v>
      </c>
    </row>
    <row r="3145" spans="1:2" ht="16.149999999999999" customHeight="1">
      <c r="A3145" s="266">
        <v>36705</v>
      </c>
      <c r="B3145" s="267">
        <v>2135.65</v>
      </c>
    </row>
    <row r="3146" spans="1:2" ht="16.149999999999999" customHeight="1">
      <c r="A3146" s="266">
        <v>36706</v>
      </c>
      <c r="B3146" s="269">
        <v>2136.2199999999998</v>
      </c>
    </row>
    <row r="3147" spans="1:2" ht="16.149999999999999" customHeight="1">
      <c r="A3147" s="266">
        <v>36707</v>
      </c>
      <c r="B3147" s="267">
        <v>2139.11</v>
      </c>
    </row>
    <row r="3148" spans="1:2" ht="16.149999999999999" customHeight="1">
      <c r="A3148" s="266">
        <v>36708</v>
      </c>
      <c r="B3148" s="269">
        <v>2150.7600000000002</v>
      </c>
    </row>
    <row r="3149" spans="1:2" ht="16.149999999999999" customHeight="1">
      <c r="A3149" s="266">
        <v>36709</v>
      </c>
      <c r="B3149" s="267">
        <v>2150.7600000000002</v>
      </c>
    </row>
    <row r="3150" spans="1:2" ht="16.149999999999999" customHeight="1">
      <c r="A3150" s="266">
        <v>36710</v>
      </c>
      <c r="B3150" s="269">
        <v>2150.7600000000002</v>
      </c>
    </row>
    <row r="3151" spans="1:2" ht="16.149999999999999" customHeight="1">
      <c r="A3151" s="266">
        <v>36711</v>
      </c>
      <c r="B3151" s="267">
        <v>2150.7600000000002</v>
      </c>
    </row>
    <row r="3152" spans="1:2" ht="16.149999999999999" customHeight="1">
      <c r="A3152" s="266">
        <v>36712</v>
      </c>
      <c r="B3152" s="269">
        <v>2151.0500000000002</v>
      </c>
    </row>
    <row r="3153" spans="1:2" ht="16.149999999999999" customHeight="1">
      <c r="A3153" s="266">
        <v>36713</v>
      </c>
      <c r="B3153" s="267">
        <v>2163.44</v>
      </c>
    </row>
    <row r="3154" spans="1:2" ht="16.149999999999999" customHeight="1">
      <c r="A3154" s="266">
        <v>36714</v>
      </c>
      <c r="B3154" s="269">
        <v>2168.65</v>
      </c>
    </row>
    <row r="3155" spans="1:2" ht="16.149999999999999" customHeight="1">
      <c r="A3155" s="266">
        <v>36715</v>
      </c>
      <c r="B3155" s="267">
        <v>2165.5100000000002</v>
      </c>
    </row>
    <row r="3156" spans="1:2" ht="16.149999999999999" customHeight="1">
      <c r="A3156" s="266">
        <v>36716</v>
      </c>
      <c r="B3156" s="269">
        <v>2165.5100000000002</v>
      </c>
    </row>
    <row r="3157" spans="1:2" ht="16.149999999999999" customHeight="1">
      <c r="A3157" s="266">
        <v>36717</v>
      </c>
      <c r="B3157" s="267">
        <v>2165.5100000000002</v>
      </c>
    </row>
    <row r="3158" spans="1:2" ht="16.149999999999999" customHeight="1">
      <c r="A3158" s="266">
        <v>36718</v>
      </c>
      <c r="B3158" s="269">
        <v>2171.63</v>
      </c>
    </row>
    <row r="3159" spans="1:2" ht="16.149999999999999" customHeight="1">
      <c r="A3159" s="266">
        <v>36719</v>
      </c>
      <c r="B3159" s="267">
        <v>2182.56</v>
      </c>
    </row>
    <row r="3160" spans="1:2" ht="16.149999999999999" customHeight="1">
      <c r="A3160" s="266">
        <v>36720</v>
      </c>
      <c r="B3160" s="269">
        <v>2172.16</v>
      </c>
    </row>
    <row r="3161" spans="1:2" ht="16.149999999999999" customHeight="1">
      <c r="A3161" s="266">
        <v>36721</v>
      </c>
      <c r="B3161" s="267">
        <v>2166.2199999999998</v>
      </c>
    </row>
    <row r="3162" spans="1:2" ht="16.149999999999999" customHeight="1">
      <c r="A3162" s="266">
        <v>36722</v>
      </c>
      <c r="B3162" s="269">
        <v>2156.3200000000002</v>
      </c>
    </row>
    <row r="3163" spans="1:2" ht="16.149999999999999" customHeight="1">
      <c r="A3163" s="266">
        <v>36723</v>
      </c>
      <c r="B3163" s="267">
        <v>2156.3200000000002</v>
      </c>
    </row>
    <row r="3164" spans="1:2" ht="16.149999999999999" customHeight="1">
      <c r="A3164" s="266">
        <v>36724</v>
      </c>
      <c r="B3164" s="269">
        <v>2156.3200000000002</v>
      </c>
    </row>
    <row r="3165" spans="1:2" ht="16.149999999999999" customHeight="1">
      <c r="A3165" s="266">
        <v>36725</v>
      </c>
      <c r="B3165" s="267">
        <v>2144.0100000000002</v>
      </c>
    </row>
    <row r="3166" spans="1:2" ht="16.149999999999999" customHeight="1">
      <c r="A3166" s="266">
        <v>36726</v>
      </c>
      <c r="B3166" s="269">
        <v>2151.56</v>
      </c>
    </row>
    <row r="3167" spans="1:2" ht="16.149999999999999" customHeight="1">
      <c r="A3167" s="266">
        <v>36727</v>
      </c>
      <c r="B3167" s="267">
        <v>2155.81</v>
      </c>
    </row>
    <row r="3168" spans="1:2" ht="16.149999999999999" customHeight="1">
      <c r="A3168" s="266">
        <v>36728</v>
      </c>
      <c r="B3168" s="269">
        <v>2155.81</v>
      </c>
    </row>
    <row r="3169" spans="1:2" ht="16.149999999999999" customHeight="1">
      <c r="A3169" s="266">
        <v>36729</v>
      </c>
      <c r="B3169" s="267">
        <v>2152.3000000000002</v>
      </c>
    </row>
    <row r="3170" spans="1:2" ht="16.149999999999999" customHeight="1">
      <c r="A3170" s="266">
        <v>36730</v>
      </c>
      <c r="B3170" s="269">
        <v>2152.3000000000002</v>
      </c>
    </row>
    <row r="3171" spans="1:2" ht="16.149999999999999" customHeight="1">
      <c r="A3171" s="266">
        <v>36731</v>
      </c>
      <c r="B3171" s="267">
        <v>2152.3000000000002</v>
      </c>
    </row>
    <row r="3172" spans="1:2" ht="16.149999999999999" customHeight="1">
      <c r="A3172" s="266">
        <v>36732</v>
      </c>
      <c r="B3172" s="269">
        <v>2147.65</v>
      </c>
    </row>
    <row r="3173" spans="1:2" ht="16.149999999999999" customHeight="1">
      <c r="A3173" s="266">
        <v>36733</v>
      </c>
      <c r="B3173" s="267">
        <v>2153.91</v>
      </c>
    </row>
    <row r="3174" spans="1:2" ht="16.149999999999999" customHeight="1">
      <c r="A3174" s="266">
        <v>36734</v>
      </c>
      <c r="B3174" s="269">
        <v>2165.37</v>
      </c>
    </row>
    <row r="3175" spans="1:2" ht="16.149999999999999" customHeight="1">
      <c r="A3175" s="266">
        <v>36735</v>
      </c>
      <c r="B3175" s="267">
        <v>2173.7800000000002</v>
      </c>
    </row>
    <row r="3176" spans="1:2" ht="16.149999999999999" customHeight="1">
      <c r="A3176" s="266">
        <v>36736</v>
      </c>
      <c r="B3176" s="269">
        <v>2172.79</v>
      </c>
    </row>
    <row r="3177" spans="1:2" ht="16.149999999999999" customHeight="1">
      <c r="A3177" s="266">
        <v>36737</v>
      </c>
      <c r="B3177" s="267">
        <v>2172.79</v>
      </c>
    </row>
    <row r="3178" spans="1:2" ht="16.149999999999999" customHeight="1">
      <c r="A3178" s="266">
        <v>36738</v>
      </c>
      <c r="B3178" s="269">
        <v>2172.79</v>
      </c>
    </row>
    <row r="3179" spans="1:2" ht="16.149999999999999" customHeight="1">
      <c r="A3179" s="266">
        <v>36739</v>
      </c>
      <c r="B3179" s="267">
        <v>2174.5500000000002</v>
      </c>
    </row>
    <row r="3180" spans="1:2" ht="16.149999999999999" customHeight="1">
      <c r="A3180" s="266">
        <v>36740</v>
      </c>
      <c r="B3180" s="269">
        <v>2175.02</v>
      </c>
    </row>
    <row r="3181" spans="1:2" ht="16.149999999999999" customHeight="1">
      <c r="A3181" s="266">
        <v>36741</v>
      </c>
      <c r="B3181" s="267">
        <v>2173.62</v>
      </c>
    </row>
    <row r="3182" spans="1:2" ht="16.149999999999999" customHeight="1">
      <c r="A3182" s="266">
        <v>36742</v>
      </c>
      <c r="B3182" s="269">
        <v>2177.67</v>
      </c>
    </row>
    <row r="3183" spans="1:2" ht="16.149999999999999" customHeight="1">
      <c r="A3183" s="266">
        <v>36743</v>
      </c>
      <c r="B3183" s="267">
        <v>2180.64</v>
      </c>
    </row>
    <row r="3184" spans="1:2" ht="16.149999999999999" customHeight="1">
      <c r="A3184" s="266">
        <v>36744</v>
      </c>
      <c r="B3184" s="269">
        <v>2180.64</v>
      </c>
    </row>
    <row r="3185" spans="1:2" ht="16.149999999999999" customHeight="1">
      <c r="A3185" s="266">
        <v>36745</v>
      </c>
      <c r="B3185" s="267">
        <v>2180.64</v>
      </c>
    </row>
    <row r="3186" spans="1:2" ht="16.149999999999999" customHeight="1">
      <c r="A3186" s="266">
        <v>36746</v>
      </c>
      <c r="B3186" s="269">
        <v>2180.64</v>
      </c>
    </row>
    <row r="3187" spans="1:2" ht="16.149999999999999" customHeight="1">
      <c r="A3187" s="266">
        <v>36747</v>
      </c>
      <c r="B3187" s="267">
        <v>2176.52</v>
      </c>
    </row>
    <row r="3188" spans="1:2" ht="16.149999999999999" customHeight="1">
      <c r="A3188" s="266">
        <v>36748</v>
      </c>
      <c r="B3188" s="269">
        <v>2176.17</v>
      </c>
    </row>
    <row r="3189" spans="1:2" ht="16.149999999999999" customHeight="1">
      <c r="A3189" s="266">
        <v>36749</v>
      </c>
      <c r="B3189" s="267">
        <v>2179.6</v>
      </c>
    </row>
    <row r="3190" spans="1:2" ht="16.149999999999999" customHeight="1">
      <c r="A3190" s="266">
        <v>36750</v>
      </c>
      <c r="B3190" s="269">
        <v>2180.89</v>
      </c>
    </row>
    <row r="3191" spans="1:2" ht="16.149999999999999" customHeight="1">
      <c r="A3191" s="266">
        <v>36751</v>
      </c>
      <c r="B3191" s="267">
        <v>2180.89</v>
      </c>
    </row>
    <row r="3192" spans="1:2" ht="16.149999999999999" customHeight="1">
      <c r="A3192" s="266">
        <v>36752</v>
      </c>
      <c r="B3192" s="269">
        <v>2180.89</v>
      </c>
    </row>
    <row r="3193" spans="1:2" ht="16.149999999999999" customHeight="1">
      <c r="A3193" s="266">
        <v>36753</v>
      </c>
      <c r="B3193" s="267">
        <v>2180.9899999999998</v>
      </c>
    </row>
    <row r="3194" spans="1:2" ht="16.149999999999999" customHeight="1">
      <c r="A3194" s="266">
        <v>36754</v>
      </c>
      <c r="B3194" s="269">
        <v>2185.4499999999998</v>
      </c>
    </row>
    <row r="3195" spans="1:2" ht="16.149999999999999" customHeight="1">
      <c r="A3195" s="266">
        <v>36755</v>
      </c>
      <c r="B3195" s="267">
        <v>2185.46</v>
      </c>
    </row>
    <row r="3196" spans="1:2" ht="16.149999999999999" customHeight="1">
      <c r="A3196" s="266">
        <v>36756</v>
      </c>
      <c r="B3196" s="269">
        <v>2185.75</v>
      </c>
    </row>
    <row r="3197" spans="1:2" ht="16.149999999999999" customHeight="1">
      <c r="A3197" s="266">
        <v>36757</v>
      </c>
      <c r="B3197" s="267">
        <v>2183.0100000000002</v>
      </c>
    </row>
    <row r="3198" spans="1:2" ht="16.149999999999999" customHeight="1">
      <c r="A3198" s="266">
        <v>36758</v>
      </c>
      <c r="B3198" s="269">
        <v>2183.0100000000002</v>
      </c>
    </row>
    <row r="3199" spans="1:2" ht="16.149999999999999" customHeight="1">
      <c r="A3199" s="266">
        <v>36759</v>
      </c>
      <c r="B3199" s="267">
        <v>2183.0100000000002</v>
      </c>
    </row>
    <row r="3200" spans="1:2" ht="16.149999999999999" customHeight="1">
      <c r="A3200" s="266">
        <v>36760</v>
      </c>
      <c r="B3200" s="269">
        <v>2183.0100000000002</v>
      </c>
    </row>
    <row r="3201" spans="1:2" ht="16.149999999999999" customHeight="1">
      <c r="A3201" s="266">
        <v>36761</v>
      </c>
      <c r="B3201" s="267">
        <v>2187.83</v>
      </c>
    </row>
    <row r="3202" spans="1:2" ht="16.149999999999999" customHeight="1">
      <c r="A3202" s="266">
        <v>36762</v>
      </c>
      <c r="B3202" s="269">
        <v>2196.7199999999998</v>
      </c>
    </row>
    <row r="3203" spans="1:2" ht="16.149999999999999" customHeight="1">
      <c r="A3203" s="266">
        <v>36763</v>
      </c>
      <c r="B3203" s="267">
        <v>2205.6</v>
      </c>
    </row>
    <row r="3204" spans="1:2" ht="16.149999999999999" customHeight="1">
      <c r="A3204" s="266">
        <v>36764</v>
      </c>
      <c r="B3204" s="269">
        <v>2208.8200000000002</v>
      </c>
    </row>
    <row r="3205" spans="1:2" ht="16.149999999999999" customHeight="1">
      <c r="A3205" s="266">
        <v>36765</v>
      </c>
      <c r="B3205" s="267">
        <v>2208.8200000000002</v>
      </c>
    </row>
    <row r="3206" spans="1:2" ht="16.149999999999999" customHeight="1">
      <c r="A3206" s="266">
        <v>36766</v>
      </c>
      <c r="B3206" s="269">
        <v>2208.8200000000002</v>
      </c>
    </row>
    <row r="3207" spans="1:2" ht="16.149999999999999" customHeight="1">
      <c r="A3207" s="266">
        <v>36767</v>
      </c>
      <c r="B3207" s="267">
        <v>2208.17</v>
      </c>
    </row>
    <row r="3208" spans="1:2" ht="16.149999999999999" customHeight="1">
      <c r="A3208" s="266">
        <v>36768</v>
      </c>
      <c r="B3208" s="269">
        <v>2204.2199999999998</v>
      </c>
    </row>
    <row r="3209" spans="1:2" ht="16.149999999999999" customHeight="1">
      <c r="A3209" s="266">
        <v>36769</v>
      </c>
      <c r="B3209" s="267">
        <v>2208.21</v>
      </c>
    </row>
    <row r="3210" spans="1:2" ht="16.149999999999999" customHeight="1">
      <c r="A3210" s="266">
        <v>36770</v>
      </c>
      <c r="B3210" s="269">
        <v>2212.9699999999998</v>
      </c>
    </row>
    <row r="3211" spans="1:2" ht="16.149999999999999" customHeight="1">
      <c r="A3211" s="266">
        <v>36771</v>
      </c>
      <c r="B3211" s="267">
        <v>2214</v>
      </c>
    </row>
    <row r="3212" spans="1:2" ht="16.149999999999999" customHeight="1">
      <c r="A3212" s="266">
        <v>36772</v>
      </c>
      <c r="B3212" s="269">
        <v>2214</v>
      </c>
    </row>
    <row r="3213" spans="1:2" ht="16.149999999999999" customHeight="1">
      <c r="A3213" s="266">
        <v>36773</v>
      </c>
      <c r="B3213" s="267">
        <v>2214</v>
      </c>
    </row>
    <row r="3214" spans="1:2" ht="16.149999999999999" customHeight="1">
      <c r="A3214" s="266">
        <v>36774</v>
      </c>
      <c r="B3214" s="269">
        <v>2210.3200000000002</v>
      </c>
    </row>
    <row r="3215" spans="1:2" ht="16.149999999999999" customHeight="1">
      <c r="A3215" s="266">
        <v>36775</v>
      </c>
      <c r="B3215" s="267">
        <v>2211.13</v>
      </c>
    </row>
    <row r="3216" spans="1:2" ht="16.149999999999999" customHeight="1">
      <c r="A3216" s="266">
        <v>36776</v>
      </c>
      <c r="B3216" s="269">
        <v>2211.11</v>
      </c>
    </row>
    <row r="3217" spans="1:2" ht="16.149999999999999" customHeight="1">
      <c r="A3217" s="266">
        <v>36777</v>
      </c>
      <c r="B3217" s="267">
        <v>2209.1799999999998</v>
      </c>
    </row>
    <row r="3218" spans="1:2" ht="16.149999999999999" customHeight="1">
      <c r="A3218" s="266">
        <v>36778</v>
      </c>
      <c r="B3218" s="269">
        <v>2204.85</v>
      </c>
    </row>
    <row r="3219" spans="1:2" ht="16.149999999999999" customHeight="1">
      <c r="A3219" s="266">
        <v>36779</v>
      </c>
      <c r="B3219" s="267">
        <v>2204.85</v>
      </c>
    </row>
    <row r="3220" spans="1:2" ht="16.149999999999999" customHeight="1">
      <c r="A3220" s="266">
        <v>36780</v>
      </c>
      <c r="B3220" s="269">
        <v>2204.85</v>
      </c>
    </row>
    <row r="3221" spans="1:2" ht="16.149999999999999" customHeight="1">
      <c r="A3221" s="266">
        <v>36781</v>
      </c>
      <c r="B3221" s="267">
        <v>2206.39</v>
      </c>
    </row>
    <row r="3222" spans="1:2" ht="16.149999999999999" customHeight="1">
      <c r="A3222" s="266">
        <v>36782</v>
      </c>
      <c r="B3222" s="269">
        <v>2206.9299999999998</v>
      </c>
    </row>
    <row r="3223" spans="1:2" ht="16.149999999999999" customHeight="1">
      <c r="A3223" s="266">
        <v>36783</v>
      </c>
      <c r="B3223" s="267">
        <v>2208.64</v>
      </c>
    </row>
    <row r="3224" spans="1:2" ht="16.149999999999999" customHeight="1">
      <c r="A3224" s="266">
        <v>36784</v>
      </c>
      <c r="B3224" s="269">
        <v>2212.73</v>
      </c>
    </row>
    <row r="3225" spans="1:2" ht="16.149999999999999" customHeight="1">
      <c r="A3225" s="266">
        <v>36785</v>
      </c>
      <c r="B3225" s="267">
        <v>2210.34</v>
      </c>
    </row>
    <row r="3226" spans="1:2" ht="16.149999999999999" customHeight="1">
      <c r="A3226" s="266">
        <v>36786</v>
      </c>
      <c r="B3226" s="269">
        <v>2210.34</v>
      </c>
    </row>
    <row r="3227" spans="1:2" ht="16.149999999999999" customHeight="1">
      <c r="A3227" s="266">
        <v>36787</v>
      </c>
      <c r="B3227" s="267">
        <v>2210.34</v>
      </c>
    </row>
    <row r="3228" spans="1:2" ht="16.149999999999999" customHeight="1">
      <c r="A3228" s="266">
        <v>36788</v>
      </c>
      <c r="B3228" s="269">
        <v>2211.36</v>
      </c>
    </row>
    <row r="3229" spans="1:2" ht="16.149999999999999" customHeight="1">
      <c r="A3229" s="266">
        <v>36789</v>
      </c>
      <c r="B3229" s="267">
        <v>2210.81</v>
      </c>
    </row>
    <row r="3230" spans="1:2" ht="16.149999999999999" customHeight="1">
      <c r="A3230" s="266">
        <v>36790</v>
      </c>
      <c r="B3230" s="269">
        <v>2212.9299999999998</v>
      </c>
    </row>
    <row r="3231" spans="1:2" ht="16.149999999999999" customHeight="1">
      <c r="A3231" s="266">
        <v>36791</v>
      </c>
      <c r="B3231" s="267">
        <v>2223.46</v>
      </c>
    </row>
    <row r="3232" spans="1:2" ht="16.149999999999999" customHeight="1">
      <c r="A3232" s="266">
        <v>36792</v>
      </c>
      <c r="B3232" s="269">
        <v>2232.2399999999998</v>
      </c>
    </row>
    <row r="3233" spans="1:2" ht="16.149999999999999" customHeight="1">
      <c r="A3233" s="266">
        <v>36793</v>
      </c>
      <c r="B3233" s="267">
        <v>2232.2399999999998</v>
      </c>
    </row>
    <row r="3234" spans="1:2" ht="16.149999999999999" customHeight="1">
      <c r="A3234" s="266">
        <v>36794</v>
      </c>
      <c r="B3234" s="269">
        <v>2232.2399999999998</v>
      </c>
    </row>
    <row r="3235" spans="1:2" ht="16.149999999999999" customHeight="1">
      <c r="A3235" s="266">
        <v>36795</v>
      </c>
      <c r="B3235" s="267">
        <v>2228.0500000000002</v>
      </c>
    </row>
    <row r="3236" spans="1:2" ht="16.149999999999999" customHeight="1">
      <c r="A3236" s="266">
        <v>36796</v>
      </c>
      <c r="B3236" s="269">
        <v>2222.67</v>
      </c>
    </row>
    <row r="3237" spans="1:2" ht="16.149999999999999" customHeight="1">
      <c r="A3237" s="266">
        <v>36797</v>
      </c>
      <c r="B3237" s="267">
        <v>2216.9299999999998</v>
      </c>
    </row>
    <row r="3238" spans="1:2" ht="16.149999999999999" customHeight="1">
      <c r="A3238" s="266">
        <v>36798</v>
      </c>
      <c r="B3238" s="269">
        <v>2211.94</v>
      </c>
    </row>
    <row r="3239" spans="1:2" ht="16.149999999999999" customHeight="1">
      <c r="A3239" s="266">
        <v>36799</v>
      </c>
      <c r="B3239" s="267">
        <v>2212.2600000000002</v>
      </c>
    </row>
    <row r="3240" spans="1:2" ht="16.149999999999999" customHeight="1">
      <c r="A3240" s="266">
        <v>36800</v>
      </c>
      <c r="B3240" s="269">
        <v>2212.2600000000002</v>
      </c>
    </row>
    <row r="3241" spans="1:2" ht="16.149999999999999" customHeight="1">
      <c r="A3241" s="266">
        <v>36801</v>
      </c>
      <c r="B3241" s="267">
        <v>2212.2600000000002</v>
      </c>
    </row>
    <row r="3242" spans="1:2" ht="16.149999999999999" customHeight="1">
      <c r="A3242" s="266">
        <v>36802</v>
      </c>
      <c r="B3242" s="269">
        <v>2210.4</v>
      </c>
    </row>
    <row r="3243" spans="1:2" ht="16.149999999999999" customHeight="1">
      <c r="A3243" s="266">
        <v>36803</v>
      </c>
      <c r="B3243" s="267">
        <v>2201.5100000000002</v>
      </c>
    </row>
    <row r="3244" spans="1:2" ht="16.149999999999999" customHeight="1">
      <c r="A3244" s="266">
        <v>36804</v>
      </c>
      <c r="B3244" s="269">
        <v>2194.98</v>
      </c>
    </row>
    <row r="3245" spans="1:2" ht="16.149999999999999" customHeight="1">
      <c r="A3245" s="266">
        <v>36805</v>
      </c>
      <c r="B3245" s="267">
        <v>2185.06</v>
      </c>
    </row>
    <row r="3246" spans="1:2" ht="16.149999999999999" customHeight="1">
      <c r="A3246" s="266">
        <v>36806</v>
      </c>
      <c r="B3246" s="269">
        <v>2187.38</v>
      </c>
    </row>
    <row r="3247" spans="1:2" ht="16.149999999999999" customHeight="1">
      <c r="A3247" s="266">
        <v>36807</v>
      </c>
      <c r="B3247" s="267">
        <v>2187.38</v>
      </c>
    </row>
    <row r="3248" spans="1:2" ht="16.149999999999999" customHeight="1">
      <c r="A3248" s="266">
        <v>36808</v>
      </c>
      <c r="B3248" s="269">
        <v>2187.38</v>
      </c>
    </row>
    <row r="3249" spans="1:2" ht="16.149999999999999" customHeight="1">
      <c r="A3249" s="266">
        <v>36809</v>
      </c>
      <c r="B3249" s="267">
        <v>2184.2600000000002</v>
      </c>
    </row>
    <row r="3250" spans="1:2" ht="16.149999999999999" customHeight="1">
      <c r="A3250" s="266">
        <v>36810</v>
      </c>
      <c r="B3250" s="269">
        <v>2182.17</v>
      </c>
    </row>
    <row r="3251" spans="1:2" ht="16.149999999999999" customHeight="1">
      <c r="A3251" s="266">
        <v>36811</v>
      </c>
      <c r="B3251" s="267">
        <v>2175.9699999999998</v>
      </c>
    </row>
    <row r="3252" spans="1:2" ht="16.149999999999999" customHeight="1">
      <c r="A3252" s="266">
        <v>36812</v>
      </c>
      <c r="B3252" s="269">
        <v>2175.96</v>
      </c>
    </row>
    <row r="3253" spans="1:2" ht="16.149999999999999" customHeight="1">
      <c r="A3253" s="266">
        <v>36813</v>
      </c>
      <c r="B3253" s="267">
        <v>2180.69</v>
      </c>
    </row>
    <row r="3254" spans="1:2" ht="16.149999999999999" customHeight="1">
      <c r="A3254" s="266">
        <v>36814</v>
      </c>
      <c r="B3254" s="269">
        <v>2180.69</v>
      </c>
    </row>
    <row r="3255" spans="1:2" ht="16.149999999999999" customHeight="1">
      <c r="A3255" s="266">
        <v>36815</v>
      </c>
      <c r="B3255" s="267">
        <v>2180.69</v>
      </c>
    </row>
    <row r="3256" spans="1:2" ht="16.149999999999999" customHeight="1">
      <c r="A3256" s="266">
        <v>36816</v>
      </c>
      <c r="B3256" s="269">
        <v>2180.69</v>
      </c>
    </row>
    <row r="3257" spans="1:2" ht="16.149999999999999" customHeight="1">
      <c r="A3257" s="266">
        <v>36817</v>
      </c>
      <c r="B3257" s="267">
        <v>2178.13</v>
      </c>
    </row>
    <row r="3258" spans="1:2" ht="16.149999999999999" customHeight="1">
      <c r="A3258" s="266">
        <v>36818</v>
      </c>
      <c r="B3258" s="269">
        <v>2162.86</v>
      </c>
    </row>
    <row r="3259" spans="1:2" ht="16.149999999999999" customHeight="1">
      <c r="A3259" s="266">
        <v>36819</v>
      </c>
      <c r="B3259" s="267">
        <v>2152.31</v>
      </c>
    </row>
    <row r="3260" spans="1:2" ht="16.149999999999999" customHeight="1">
      <c r="A3260" s="266">
        <v>36820</v>
      </c>
      <c r="B3260" s="269">
        <v>2159.79</v>
      </c>
    </row>
    <row r="3261" spans="1:2" ht="16.149999999999999" customHeight="1">
      <c r="A3261" s="266">
        <v>36821</v>
      </c>
      <c r="B3261" s="267">
        <v>2159.79</v>
      </c>
    </row>
    <row r="3262" spans="1:2" ht="16.149999999999999" customHeight="1">
      <c r="A3262" s="266">
        <v>36822</v>
      </c>
      <c r="B3262" s="269">
        <v>2159.79</v>
      </c>
    </row>
    <row r="3263" spans="1:2" ht="16.149999999999999" customHeight="1">
      <c r="A3263" s="266">
        <v>36823</v>
      </c>
      <c r="B3263" s="267">
        <v>2157.84</v>
      </c>
    </row>
    <row r="3264" spans="1:2" ht="16.149999999999999" customHeight="1">
      <c r="A3264" s="266">
        <v>36824</v>
      </c>
      <c r="B3264" s="269">
        <v>2153.1799999999998</v>
      </c>
    </row>
    <row r="3265" spans="1:2" ht="16.149999999999999" customHeight="1">
      <c r="A3265" s="266">
        <v>36825</v>
      </c>
      <c r="B3265" s="267">
        <v>2170.3200000000002</v>
      </c>
    </row>
    <row r="3266" spans="1:2" ht="16.149999999999999" customHeight="1">
      <c r="A3266" s="266">
        <v>36826</v>
      </c>
      <c r="B3266" s="269">
        <v>2167.2600000000002</v>
      </c>
    </row>
    <row r="3267" spans="1:2" ht="16.149999999999999" customHeight="1">
      <c r="A3267" s="266">
        <v>36827</v>
      </c>
      <c r="B3267" s="267">
        <v>2158.14</v>
      </c>
    </row>
    <row r="3268" spans="1:2" ht="16.149999999999999" customHeight="1">
      <c r="A3268" s="266">
        <v>36828</v>
      </c>
      <c r="B3268" s="269">
        <v>2158.14</v>
      </c>
    </row>
    <row r="3269" spans="1:2" ht="16.149999999999999" customHeight="1">
      <c r="A3269" s="266">
        <v>36829</v>
      </c>
      <c r="B3269" s="267">
        <v>2158.14</v>
      </c>
    </row>
    <row r="3270" spans="1:2" ht="16.149999999999999" customHeight="1">
      <c r="A3270" s="266">
        <v>36830</v>
      </c>
      <c r="B3270" s="269">
        <v>2158.36</v>
      </c>
    </row>
    <row r="3271" spans="1:2" ht="16.149999999999999" customHeight="1">
      <c r="A3271" s="266">
        <v>36831</v>
      </c>
      <c r="B3271" s="267">
        <v>2147.89</v>
      </c>
    </row>
    <row r="3272" spans="1:2" ht="16.149999999999999" customHeight="1">
      <c r="A3272" s="266">
        <v>36832</v>
      </c>
      <c r="B3272" s="269">
        <v>2138.9499999999998</v>
      </c>
    </row>
    <row r="3273" spans="1:2" ht="16.149999999999999" customHeight="1">
      <c r="A3273" s="266">
        <v>36833</v>
      </c>
      <c r="B3273" s="267">
        <v>2136.73</v>
      </c>
    </row>
    <row r="3274" spans="1:2" ht="16.149999999999999" customHeight="1">
      <c r="A3274" s="266">
        <v>36834</v>
      </c>
      <c r="B3274" s="269">
        <v>2139.21</v>
      </c>
    </row>
    <row r="3275" spans="1:2" ht="16.149999999999999" customHeight="1">
      <c r="A3275" s="266">
        <v>36835</v>
      </c>
      <c r="B3275" s="267">
        <v>2139.21</v>
      </c>
    </row>
    <row r="3276" spans="1:2" ht="16.149999999999999" customHeight="1">
      <c r="A3276" s="266">
        <v>36836</v>
      </c>
      <c r="B3276" s="269">
        <v>2139.21</v>
      </c>
    </row>
    <row r="3277" spans="1:2" ht="16.149999999999999" customHeight="1">
      <c r="A3277" s="266">
        <v>36837</v>
      </c>
      <c r="B3277" s="267">
        <v>2139.21</v>
      </c>
    </row>
    <row r="3278" spans="1:2" ht="16.149999999999999" customHeight="1">
      <c r="A3278" s="266">
        <v>36838</v>
      </c>
      <c r="B3278" s="269">
        <v>2134.08</v>
      </c>
    </row>
    <row r="3279" spans="1:2" ht="16.149999999999999" customHeight="1">
      <c r="A3279" s="266">
        <v>36839</v>
      </c>
      <c r="B3279" s="267">
        <v>2124.84</v>
      </c>
    </row>
    <row r="3280" spans="1:2" ht="16.149999999999999" customHeight="1">
      <c r="A3280" s="266">
        <v>36840</v>
      </c>
      <c r="B3280" s="269">
        <v>2127.5100000000002</v>
      </c>
    </row>
    <row r="3281" spans="1:2" ht="16.149999999999999" customHeight="1">
      <c r="A3281" s="266">
        <v>36841</v>
      </c>
      <c r="B3281" s="267">
        <v>2126.41</v>
      </c>
    </row>
    <row r="3282" spans="1:2" ht="16.149999999999999" customHeight="1">
      <c r="A3282" s="266">
        <v>36842</v>
      </c>
      <c r="B3282" s="269">
        <v>2126.41</v>
      </c>
    </row>
    <row r="3283" spans="1:2" ht="16.149999999999999" customHeight="1">
      <c r="A3283" s="266">
        <v>36843</v>
      </c>
      <c r="B3283" s="267">
        <v>2126.41</v>
      </c>
    </row>
    <row r="3284" spans="1:2" ht="16.149999999999999" customHeight="1">
      <c r="A3284" s="266">
        <v>36844</v>
      </c>
      <c r="B3284" s="269">
        <v>2126.41</v>
      </c>
    </row>
    <row r="3285" spans="1:2" ht="16.149999999999999" customHeight="1">
      <c r="A3285" s="266">
        <v>36845</v>
      </c>
      <c r="B3285" s="267">
        <v>2125.17</v>
      </c>
    </row>
    <row r="3286" spans="1:2" ht="16.149999999999999" customHeight="1">
      <c r="A3286" s="266">
        <v>36846</v>
      </c>
      <c r="B3286" s="269">
        <v>2125.31</v>
      </c>
    </row>
    <row r="3287" spans="1:2" ht="16.149999999999999" customHeight="1">
      <c r="A3287" s="266">
        <v>36847</v>
      </c>
      <c r="B3287" s="267">
        <v>2121.64</v>
      </c>
    </row>
    <row r="3288" spans="1:2" ht="16.149999999999999" customHeight="1">
      <c r="A3288" s="266">
        <v>36848</v>
      </c>
      <c r="B3288" s="269">
        <v>2122.63</v>
      </c>
    </row>
    <row r="3289" spans="1:2" ht="16.149999999999999" customHeight="1">
      <c r="A3289" s="266">
        <v>36849</v>
      </c>
      <c r="B3289" s="267">
        <v>2122.63</v>
      </c>
    </row>
    <row r="3290" spans="1:2" ht="16.149999999999999" customHeight="1">
      <c r="A3290" s="266">
        <v>36850</v>
      </c>
      <c r="B3290" s="269">
        <v>2122.63</v>
      </c>
    </row>
    <row r="3291" spans="1:2" ht="16.149999999999999" customHeight="1">
      <c r="A3291" s="266">
        <v>36851</v>
      </c>
      <c r="B3291" s="267">
        <v>2122.61</v>
      </c>
    </row>
    <row r="3292" spans="1:2" ht="16.149999999999999" customHeight="1">
      <c r="A3292" s="266">
        <v>36852</v>
      </c>
      <c r="B3292" s="269">
        <v>2124.16</v>
      </c>
    </row>
    <row r="3293" spans="1:2" ht="16.149999999999999" customHeight="1">
      <c r="A3293" s="266">
        <v>36853</v>
      </c>
      <c r="B3293" s="267">
        <v>2131.7600000000002</v>
      </c>
    </row>
    <row r="3294" spans="1:2" ht="16.149999999999999" customHeight="1">
      <c r="A3294" s="266">
        <v>36854</v>
      </c>
      <c r="B3294" s="269">
        <v>2141.14</v>
      </c>
    </row>
    <row r="3295" spans="1:2" ht="16.149999999999999" customHeight="1">
      <c r="A3295" s="266">
        <v>36855</v>
      </c>
      <c r="B3295" s="267">
        <v>2141.91</v>
      </c>
    </row>
    <row r="3296" spans="1:2" ht="16.149999999999999" customHeight="1">
      <c r="A3296" s="266">
        <v>36856</v>
      </c>
      <c r="B3296" s="269">
        <v>2141.91</v>
      </c>
    </row>
    <row r="3297" spans="1:2" ht="16.149999999999999" customHeight="1">
      <c r="A3297" s="266">
        <v>36857</v>
      </c>
      <c r="B3297" s="267">
        <v>2141.91</v>
      </c>
    </row>
    <row r="3298" spans="1:2" ht="16.149999999999999" customHeight="1">
      <c r="A3298" s="266">
        <v>36858</v>
      </c>
      <c r="B3298" s="269">
        <v>2158.0500000000002</v>
      </c>
    </row>
    <row r="3299" spans="1:2" ht="16.149999999999999" customHeight="1">
      <c r="A3299" s="266">
        <v>36859</v>
      </c>
      <c r="B3299" s="267">
        <v>2169.8200000000002</v>
      </c>
    </row>
    <row r="3300" spans="1:2" ht="16.149999999999999" customHeight="1">
      <c r="A3300" s="266">
        <v>36860</v>
      </c>
      <c r="B3300" s="269">
        <v>2172.84</v>
      </c>
    </row>
    <row r="3301" spans="1:2" ht="16.149999999999999" customHeight="1">
      <c r="A3301" s="266">
        <v>36861</v>
      </c>
      <c r="B3301" s="267">
        <v>2168.6</v>
      </c>
    </row>
    <row r="3302" spans="1:2" ht="16.149999999999999" customHeight="1">
      <c r="A3302" s="266">
        <v>36862</v>
      </c>
      <c r="B3302" s="269">
        <v>2174.85</v>
      </c>
    </row>
    <row r="3303" spans="1:2" ht="16.149999999999999" customHeight="1">
      <c r="A3303" s="266">
        <v>36863</v>
      </c>
      <c r="B3303" s="267">
        <v>2174.85</v>
      </c>
    </row>
    <row r="3304" spans="1:2" ht="16.149999999999999" customHeight="1">
      <c r="A3304" s="266">
        <v>36864</v>
      </c>
      <c r="B3304" s="269">
        <v>2174.85</v>
      </c>
    </row>
    <row r="3305" spans="1:2" ht="16.149999999999999" customHeight="1">
      <c r="A3305" s="266">
        <v>36865</v>
      </c>
      <c r="B3305" s="267">
        <v>2180.3000000000002</v>
      </c>
    </row>
    <row r="3306" spans="1:2" ht="16.149999999999999" customHeight="1">
      <c r="A3306" s="266">
        <v>36866</v>
      </c>
      <c r="B3306" s="269">
        <v>2184.1799999999998</v>
      </c>
    </row>
    <row r="3307" spans="1:2" ht="16.149999999999999" customHeight="1">
      <c r="A3307" s="266">
        <v>36867</v>
      </c>
      <c r="B3307" s="267">
        <v>2174.29</v>
      </c>
    </row>
    <row r="3308" spans="1:2" ht="16.149999999999999" customHeight="1">
      <c r="A3308" s="266">
        <v>36868</v>
      </c>
      <c r="B3308" s="269">
        <v>2176.33</v>
      </c>
    </row>
    <row r="3309" spans="1:2" ht="16.149999999999999" customHeight="1">
      <c r="A3309" s="266">
        <v>36869</v>
      </c>
      <c r="B3309" s="267">
        <v>2176.33</v>
      </c>
    </row>
    <row r="3310" spans="1:2" ht="16.149999999999999" customHeight="1">
      <c r="A3310" s="266">
        <v>36870</v>
      </c>
      <c r="B3310" s="269">
        <v>2176.33</v>
      </c>
    </row>
    <row r="3311" spans="1:2" ht="16.149999999999999" customHeight="1">
      <c r="A3311" s="266">
        <v>36871</v>
      </c>
      <c r="B3311" s="267">
        <v>2176.33</v>
      </c>
    </row>
    <row r="3312" spans="1:2" ht="16.149999999999999" customHeight="1">
      <c r="A3312" s="266">
        <v>36872</v>
      </c>
      <c r="B3312" s="269">
        <v>2175.5700000000002</v>
      </c>
    </row>
    <row r="3313" spans="1:2" ht="16.149999999999999" customHeight="1">
      <c r="A3313" s="266">
        <v>36873</v>
      </c>
      <c r="B3313" s="267">
        <v>2183.08</v>
      </c>
    </row>
    <row r="3314" spans="1:2" ht="16.149999999999999" customHeight="1">
      <c r="A3314" s="266">
        <v>36874</v>
      </c>
      <c r="B3314" s="269">
        <v>2186.87</v>
      </c>
    </row>
    <row r="3315" spans="1:2" ht="16.149999999999999" customHeight="1">
      <c r="A3315" s="266">
        <v>36875</v>
      </c>
      <c r="B3315" s="267">
        <v>2184.7600000000002</v>
      </c>
    </row>
    <row r="3316" spans="1:2" ht="16.149999999999999" customHeight="1">
      <c r="A3316" s="266">
        <v>36876</v>
      </c>
      <c r="B3316" s="269">
        <v>2175.91</v>
      </c>
    </row>
    <row r="3317" spans="1:2" ht="16.149999999999999" customHeight="1">
      <c r="A3317" s="266">
        <v>36877</v>
      </c>
      <c r="B3317" s="267">
        <v>2175.91</v>
      </c>
    </row>
    <row r="3318" spans="1:2" ht="16.149999999999999" customHeight="1">
      <c r="A3318" s="266">
        <v>36878</v>
      </c>
      <c r="B3318" s="269">
        <v>2175.91</v>
      </c>
    </row>
    <row r="3319" spans="1:2" ht="16.149999999999999" customHeight="1">
      <c r="A3319" s="266">
        <v>36879</v>
      </c>
      <c r="B3319" s="267">
        <v>2179.13</v>
      </c>
    </row>
    <row r="3320" spans="1:2" ht="16.149999999999999" customHeight="1">
      <c r="A3320" s="266">
        <v>36880</v>
      </c>
      <c r="B3320" s="269">
        <v>2187.17</v>
      </c>
    </row>
    <row r="3321" spans="1:2" ht="16.149999999999999" customHeight="1">
      <c r="A3321" s="266">
        <v>36881</v>
      </c>
      <c r="B3321" s="267">
        <v>2185.0500000000002</v>
      </c>
    </row>
    <row r="3322" spans="1:2" ht="16.149999999999999" customHeight="1">
      <c r="A3322" s="266">
        <v>36882</v>
      </c>
      <c r="B3322" s="269">
        <v>2187.02</v>
      </c>
    </row>
    <row r="3323" spans="1:2" ht="16.149999999999999" customHeight="1">
      <c r="A3323" s="266">
        <v>36883</v>
      </c>
      <c r="B3323" s="267">
        <v>2193.5700000000002</v>
      </c>
    </row>
    <row r="3324" spans="1:2" ht="16.149999999999999" customHeight="1">
      <c r="A3324" s="266">
        <v>36884</v>
      </c>
      <c r="B3324" s="269">
        <v>2193.5700000000002</v>
      </c>
    </row>
    <row r="3325" spans="1:2" ht="16.149999999999999" customHeight="1">
      <c r="A3325" s="266">
        <v>36885</v>
      </c>
      <c r="B3325" s="267">
        <v>2193.5700000000002</v>
      </c>
    </row>
    <row r="3326" spans="1:2" ht="16.149999999999999" customHeight="1">
      <c r="A3326" s="266">
        <v>36886</v>
      </c>
      <c r="B3326" s="269">
        <v>2193.5700000000002</v>
      </c>
    </row>
    <row r="3327" spans="1:2" ht="16.149999999999999" customHeight="1">
      <c r="A3327" s="266">
        <v>36887</v>
      </c>
      <c r="B3327" s="267">
        <v>2196.7600000000002</v>
      </c>
    </row>
    <row r="3328" spans="1:2" ht="16.149999999999999" customHeight="1">
      <c r="A3328" s="266">
        <v>36888</v>
      </c>
      <c r="B3328" s="269">
        <v>2215.35</v>
      </c>
    </row>
    <row r="3329" spans="1:2" ht="16.149999999999999" customHeight="1">
      <c r="A3329" s="266">
        <v>36889</v>
      </c>
      <c r="B3329" s="267">
        <v>2229.1799999999998</v>
      </c>
    </row>
    <row r="3330" spans="1:2" ht="16.149999999999999" customHeight="1">
      <c r="A3330" s="266">
        <v>36890</v>
      </c>
      <c r="B3330" s="269">
        <v>2229.1799999999998</v>
      </c>
    </row>
    <row r="3331" spans="1:2" ht="16.149999999999999" customHeight="1">
      <c r="A3331" s="266">
        <v>36891</v>
      </c>
      <c r="B3331" s="267">
        <v>2229.1799999999998</v>
      </c>
    </row>
    <row r="3332" spans="1:2" ht="16.149999999999999" customHeight="1">
      <c r="A3332" s="266">
        <v>36892</v>
      </c>
      <c r="B3332" s="269">
        <v>2229.1799999999998</v>
      </c>
    </row>
    <row r="3333" spans="1:2" ht="16.149999999999999" customHeight="1">
      <c r="A3333" s="266">
        <v>36893</v>
      </c>
      <c r="B3333" s="267">
        <v>2229.1799999999998</v>
      </c>
    </row>
    <row r="3334" spans="1:2" ht="16.149999999999999" customHeight="1">
      <c r="A3334" s="266">
        <v>36894</v>
      </c>
      <c r="B3334" s="269">
        <v>2219.6</v>
      </c>
    </row>
    <row r="3335" spans="1:2" ht="16.149999999999999" customHeight="1">
      <c r="A3335" s="266">
        <v>36895</v>
      </c>
      <c r="B3335" s="267">
        <v>2224.38</v>
      </c>
    </row>
    <row r="3336" spans="1:2" ht="16.149999999999999" customHeight="1">
      <c r="A3336" s="266">
        <v>36896</v>
      </c>
      <c r="B3336" s="269">
        <v>2239.89</v>
      </c>
    </row>
    <row r="3337" spans="1:2" ht="16.149999999999999" customHeight="1">
      <c r="A3337" s="266">
        <v>36897</v>
      </c>
      <c r="B3337" s="267">
        <v>2243.16</v>
      </c>
    </row>
    <row r="3338" spans="1:2" ht="16.149999999999999" customHeight="1">
      <c r="A3338" s="266">
        <v>36898</v>
      </c>
      <c r="B3338" s="269">
        <v>2243.16</v>
      </c>
    </row>
    <row r="3339" spans="1:2" ht="16.149999999999999" customHeight="1">
      <c r="A3339" s="266">
        <v>36899</v>
      </c>
      <c r="B3339" s="267">
        <v>2243.16</v>
      </c>
    </row>
    <row r="3340" spans="1:2" ht="16.149999999999999" customHeight="1">
      <c r="A3340" s="266">
        <v>36900</v>
      </c>
      <c r="B3340" s="269">
        <v>2243.16</v>
      </c>
    </row>
    <row r="3341" spans="1:2" ht="16.149999999999999" customHeight="1">
      <c r="A3341" s="266">
        <v>36901</v>
      </c>
      <c r="B3341" s="267">
        <v>2235.4299999999998</v>
      </c>
    </row>
    <row r="3342" spans="1:2" ht="16.149999999999999" customHeight="1">
      <c r="A3342" s="266">
        <v>36902</v>
      </c>
      <c r="B3342" s="269">
        <v>2230.14</v>
      </c>
    </row>
    <row r="3343" spans="1:2" ht="16.149999999999999" customHeight="1">
      <c r="A3343" s="266">
        <v>36903</v>
      </c>
      <c r="B3343" s="267">
        <v>2246.58</v>
      </c>
    </row>
    <row r="3344" spans="1:2" ht="16.149999999999999" customHeight="1">
      <c r="A3344" s="266">
        <v>36904</v>
      </c>
      <c r="B3344" s="269">
        <v>2251.75</v>
      </c>
    </row>
    <row r="3345" spans="1:2" ht="16.149999999999999" customHeight="1">
      <c r="A3345" s="266">
        <v>36905</v>
      </c>
      <c r="B3345" s="267">
        <v>2251.75</v>
      </c>
    </row>
    <row r="3346" spans="1:2" ht="16.149999999999999" customHeight="1">
      <c r="A3346" s="266">
        <v>36906</v>
      </c>
      <c r="B3346" s="269">
        <v>2251.75</v>
      </c>
    </row>
    <row r="3347" spans="1:2" ht="16.149999999999999" customHeight="1">
      <c r="A3347" s="266">
        <v>36907</v>
      </c>
      <c r="B3347" s="267">
        <v>2248.61</v>
      </c>
    </row>
    <row r="3348" spans="1:2" ht="16.149999999999999" customHeight="1">
      <c r="A3348" s="266">
        <v>36908</v>
      </c>
      <c r="B3348" s="269">
        <v>2245.89</v>
      </c>
    </row>
    <row r="3349" spans="1:2" ht="16.149999999999999" customHeight="1">
      <c r="A3349" s="266">
        <v>36909</v>
      </c>
      <c r="B3349" s="267">
        <v>2236.46</v>
      </c>
    </row>
    <row r="3350" spans="1:2" ht="16.149999999999999" customHeight="1">
      <c r="A3350" s="266">
        <v>36910</v>
      </c>
      <c r="B3350" s="269">
        <v>2246.7399999999998</v>
      </c>
    </row>
    <row r="3351" spans="1:2" ht="16.149999999999999" customHeight="1">
      <c r="A3351" s="266">
        <v>36911</v>
      </c>
      <c r="B3351" s="267">
        <v>2244.59</v>
      </c>
    </row>
    <row r="3352" spans="1:2" ht="16.149999999999999" customHeight="1">
      <c r="A3352" s="266">
        <v>36912</v>
      </c>
      <c r="B3352" s="269">
        <v>2244.59</v>
      </c>
    </row>
    <row r="3353" spans="1:2" ht="16.149999999999999" customHeight="1">
      <c r="A3353" s="266">
        <v>36913</v>
      </c>
      <c r="B3353" s="267">
        <v>2244.59</v>
      </c>
    </row>
    <row r="3354" spans="1:2" ht="16.149999999999999" customHeight="1">
      <c r="A3354" s="266">
        <v>36914</v>
      </c>
      <c r="B3354" s="269">
        <v>2240.02</v>
      </c>
    </row>
    <row r="3355" spans="1:2" ht="16.149999999999999" customHeight="1">
      <c r="A3355" s="266">
        <v>36915</v>
      </c>
      <c r="B3355" s="267">
        <v>2255.8200000000002</v>
      </c>
    </row>
    <row r="3356" spans="1:2" ht="16.149999999999999" customHeight="1">
      <c r="A3356" s="266">
        <v>36916</v>
      </c>
      <c r="B3356" s="269">
        <v>2254.35</v>
      </c>
    </row>
    <row r="3357" spans="1:2" ht="16.149999999999999" customHeight="1">
      <c r="A3357" s="266">
        <v>36917</v>
      </c>
      <c r="B3357" s="267">
        <v>2250.0300000000002</v>
      </c>
    </row>
    <row r="3358" spans="1:2" ht="16.149999999999999" customHeight="1">
      <c r="A3358" s="266">
        <v>36918</v>
      </c>
      <c r="B3358" s="269">
        <v>2245.46</v>
      </c>
    </row>
    <row r="3359" spans="1:2" ht="16.149999999999999" customHeight="1">
      <c r="A3359" s="266">
        <v>36919</v>
      </c>
      <c r="B3359" s="267">
        <v>2245.46</v>
      </c>
    </row>
    <row r="3360" spans="1:2" ht="16.149999999999999" customHeight="1">
      <c r="A3360" s="266">
        <v>36920</v>
      </c>
      <c r="B3360" s="269">
        <v>2245.46</v>
      </c>
    </row>
    <row r="3361" spans="1:2" ht="16.149999999999999" customHeight="1">
      <c r="A3361" s="266">
        <v>36921</v>
      </c>
      <c r="B3361" s="267">
        <v>2240.56</v>
      </c>
    </row>
    <row r="3362" spans="1:2" ht="16.149999999999999" customHeight="1">
      <c r="A3362" s="266">
        <v>36922</v>
      </c>
      <c r="B3362" s="269">
        <v>2240.8000000000002</v>
      </c>
    </row>
    <row r="3363" spans="1:2" ht="16.149999999999999" customHeight="1">
      <c r="A3363" s="266">
        <v>36923</v>
      </c>
      <c r="B3363" s="267">
        <v>2242.08</v>
      </c>
    </row>
    <row r="3364" spans="1:2" ht="16.149999999999999" customHeight="1">
      <c r="A3364" s="266">
        <v>36924</v>
      </c>
      <c r="B3364" s="269">
        <v>2240.04</v>
      </c>
    </row>
    <row r="3365" spans="1:2" ht="16.149999999999999" customHeight="1">
      <c r="A3365" s="266">
        <v>36925</v>
      </c>
      <c r="B3365" s="267">
        <v>2242.1999999999998</v>
      </c>
    </row>
    <row r="3366" spans="1:2" ht="16.149999999999999" customHeight="1">
      <c r="A3366" s="266">
        <v>36926</v>
      </c>
      <c r="B3366" s="269">
        <v>2242.1999999999998</v>
      </c>
    </row>
    <row r="3367" spans="1:2" ht="16.149999999999999" customHeight="1">
      <c r="A3367" s="266">
        <v>36927</v>
      </c>
      <c r="B3367" s="267">
        <v>2242.1999999999998</v>
      </c>
    </row>
    <row r="3368" spans="1:2" ht="16.149999999999999" customHeight="1">
      <c r="A3368" s="266">
        <v>36928</v>
      </c>
      <c r="B3368" s="269">
        <v>2238.35</v>
      </c>
    </row>
    <row r="3369" spans="1:2" ht="16.149999999999999" customHeight="1">
      <c r="A3369" s="266">
        <v>36929</v>
      </c>
      <c r="B3369" s="267">
        <v>2235.0300000000002</v>
      </c>
    </row>
    <row r="3370" spans="1:2" ht="16.149999999999999" customHeight="1">
      <c r="A3370" s="266">
        <v>36930</v>
      </c>
      <c r="B3370" s="269">
        <v>2238.09</v>
      </c>
    </row>
    <row r="3371" spans="1:2" ht="16.149999999999999" customHeight="1">
      <c r="A3371" s="266">
        <v>36931</v>
      </c>
      <c r="B3371" s="267">
        <v>2242.6799999999998</v>
      </c>
    </row>
    <row r="3372" spans="1:2" ht="16.149999999999999" customHeight="1">
      <c r="A3372" s="266">
        <v>36932</v>
      </c>
      <c r="B3372" s="269">
        <v>2237.58</v>
      </c>
    </row>
    <row r="3373" spans="1:2" ht="16.149999999999999" customHeight="1">
      <c r="A3373" s="266">
        <v>36933</v>
      </c>
      <c r="B3373" s="267">
        <v>2237.58</v>
      </c>
    </row>
    <row r="3374" spans="1:2" ht="16.149999999999999" customHeight="1">
      <c r="A3374" s="266">
        <v>36934</v>
      </c>
      <c r="B3374" s="269">
        <v>2237.58</v>
      </c>
    </row>
    <row r="3375" spans="1:2" ht="16.149999999999999" customHeight="1">
      <c r="A3375" s="266">
        <v>36935</v>
      </c>
      <c r="B3375" s="267">
        <v>2229.59</v>
      </c>
    </row>
    <row r="3376" spans="1:2" ht="16.149999999999999" customHeight="1">
      <c r="A3376" s="266">
        <v>36936</v>
      </c>
      <c r="B3376" s="269">
        <v>2237.37</v>
      </c>
    </row>
    <row r="3377" spans="1:2" ht="16.149999999999999" customHeight="1">
      <c r="A3377" s="266">
        <v>36937</v>
      </c>
      <c r="B3377" s="267">
        <v>2239.0300000000002</v>
      </c>
    </row>
    <row r="3378" spans="1:2" ht="16.149999999999999" customHeight="1">
      <c r="A3378" s="266">
        <v>36938</v>
      </c>
      <c r="B3378" s="269">
        <v>2238.61</v>
      </c>
    </row>
    <row r="3379" spans="1:2" ht="16.149999999999999" customHeight="1">
      <c r="A3379" s="266">
        <v>36939</v>
      </c>
      <c r="B3379" s="267">
        <v>2238.5100000000002</v>
      </c>
    </row>
    <row r="3380" spans="1:2" ht="16.149999999999999" customHeight="1">
      <c r="A3380" s="266">
        <v>36940</v>
      </c>
      <c r="B3380" s="269">
        <v>2238.5100000000002</v>
      </c>
    </row>
    <row r="3381" spans="1:2" ht="16.149999999999999" customHeight="1">
      <c r="A3381" s="266">
        <v>36941</v>
      </c>
      <c r="B3381" s="267">
        <v>2238.5100000000002</v>
      </c>
    </row>
    <row r="3382" spans="1:2" ht="16.149999999999999" customHeight="1">
      <c r="A3382" s="266">
        <v>36942</v>
      </c>
      <c r="B3382" s="269">
        <v>2245.16</v>
      </c>
    </row>
    <row r="3383" spans="1:2" ht="16.149999999999999" customHeight="1">
      <c r="A3383" s="266">
        <v>36943</v>
      </c>
      <c r="B3383" s="267">
        <v>2247.09</v>
      </c>
    </row>
    <row r="3384" spans="1:2" ht="16.149999999999999" customHeight="1">
      <c r="A3384" s="266">
        <v>36944</v>
      </c>
      <c r="B3384" s="269">
        <v>2252.65</v>
      </c>
    </row>
    <row r="3385" spans="1:2" ht="16.149999999999999" customHeight="1">
      <c r="A3385" s="266">
        <v>36945</v>
      </c>
      <c r="B3385" s="267">
        <v>2252.86</v>
      </c>
    </row>
    <row r="3386" spans="1:2" ht="16.149999999999999" customHeight="1">
      <c r="A3386" s="266">
        <v>36946</v>
      </c>
      <c r="B3386" s="269">
        <v>2257.6999999999998</v>
      </c>
    </row>
    <row r="3387" spans="1:2" ht="16.149999999999999" customHeight="1">
      <c r="A3387" s="266">
        <v>36947</v>
      </c>
      <c r="B3387" s="267">
        <v>2257.6999999999998</v>
      </c>
    </row>
    <row r="3388" spans="1:2" ht="16.149999999999999" customHeight="1">
      <c r="A3388" s="266">
        <v>36948</v>
      </c>
      <c r="B3388" s="269">
        <v>2257.6999999999998</v>
      </c>
    </row>
    <row r="3389" spans="1:2" ht="16.149999999999999" customHeight="1">
      <c r="A3389" s="266">
        <v>36949</v>
      </c>
      <c r="B3389" s="267">
        <v>2256.42</v>
      </c>
    </row>
    <row r="3390" spans="1:2" ht="16.149999999999999" customHeight="1">
      <c r="A3390" s="266">
        <v>36950</v>
      </c>
      <c r="B3390" s="269">
        <v>2257.4499999999998</v>
      </c>
    </row>
    <row r="3391" spans="1:2" ht="16.149999999999999" customHeight="1">
      <c r="A3391" s="266">
        <v>36951</v>
      </c>
      <c r="B3391" s="267">
        <v>2259.64</v>
      </c>
    </row>
    <row r="3392" spans="1:2" ht="16.149999999999999" customHeight="1">
      <c r="A3392" s="266">
        <v>36952</v>
      </c>
      <c r="B3392" s="269">
        <v>2265.44</v>
      </c>
    </row>
    <row r="3393" spans="1:2" ht="16.149999999999999" customHeight="1">
      <c r="A3393" s="266">
        <v>36953</v>
      </c>
      <c r="B3393" s="267">
        <v>2264.09</v>
      </c>
    </row>
    <row r="3394" spans="1:2" ht="16.149999999999999" customHeight="1">
      <c r="A3394" s="266">
        <v>36954</v>
      </c>
      <c r="B3394" s="269">
        <v>2264.09</v>
      </c>
    </row>
    <row r="3395" spans="1:2" ht="16.149999999999999" customHeight="1">
      <c r="A3395" s="266">
        <v>36955</v>
      </c>
      <c r="B3395" s="267">
        <v>2264.09</v>
      </c>
    </row>
    <row r="3396" spans="1:2" ht="16.149999999999999" customHeight="1">
      <c r="A3396" s="266">
        <v>36956</v>
      </c>
      <c r="B3396" s="269">
        <v>2259.0700000000002</v>
      </c>
    </row>
    <row r="3397" spans="1:2" ht="16.149999999999999" customHeight="1">
      <c r="A3397" s="266">
        <v>36957</v>
      </c>
      <c r="B3397" s="267">
        <v>2260.33</v>
      </c>
    </row>
    <row r="3398" spans="1:2" ht="16.149999999999999" customHeight="1">
      <c r="A3398" s="266">
        <v>36958</v>
      </c>
      <c r="B3398" s="269">
        <v>2262.06</v>
      </c>
    </row>
    <row r="3399" spans="1:2" ht="16.149999999999999" customHeight="1">
      <c r="A3399" s="266">
        <v>36959</v>
      </c>
      <c r="B3399" s="267">
        <v>2262.5500000000002</v>
      </c>
    </row>
    <row r="3400" spans="1:2" ht="16.149999999999999" customHeight="1">
      <c r="A3400" s="266">
        <v>36960</v>
      </c>
      <c r="B3400" s="269">
        <v>2264.0100000000002</v>
      </c>
    </row>
    <row r="3401" spans="1:2" ht="16.149999999999999" customHeight="1">
      <c r="A3401" s="266">
        <v>36961</v>
      </c>
      <c r="B3401" s="267">
        <v>2264.0100000000002</v>
      </c>
    </row>
    <row r="3402" spans="1:2" ht="16.149999999999999" customHeight="1">
      <c r="A3402" s="266">
        <v>36962</v>
      </c>
      <c r="B3402" s="269">
        <v>2264.0100000000002</v>
      </c>
    </row>
    <row r="3403" spans="1:2" ht="16.149999999999999" customHeight="1">
      <c r="A3403" s="266">
        <v>36963</v>
      </c>
      <c r="B3403" s="267">
        <v>2275.98</v>
      </c>
    </row>
    <row r="3404" spans="1:2" ht="16.149999999999999" customHeight="1">
      <c r="A3404" s="266">
        <v>36964</v>
      </c>
      <c r="B3404" s="269">
        <v>2275.92</v>
      </c>
    </row>
    <row r="3405" spans="1:2" ht="16.149999999999999" customHeight="1">
      <c r="A3405" s="266">
        <v>36965</v>
      </c>
      <c r="B3405" s="267">
        <v>2282.0100000000002</v>
      </c>
    </row>
    <row r="3406" spans="1:2" ht="16.149999999999999" customHeight="1">
      <c r="A3406" s="266">
        <v>36966</v>
      </c>
      <c r="B3406" s="269">
        <v>2281.02</v>
      </c>
    </row>
    <row r="3407" spans="1:2" ht="16.149999999999999" customHeight="1">
      <c r="A3407" s="266">
        <v>36967</v>
      </c>
      <c r="B3407" s="267">
        <v>2282.96</v>
      </c>
    </row>
    <row r="3408" spans="1:2" ht="16.149999999999999" customHeight="1">
      <c r="A3408" s="266">
        <v>36968</v>
      </c>
      <c r="B3408" s="269">
        <v>2282.96</v>
      </c>
    </row>
    <row r="3409" spans="1:2" ht="16.149999999999999" customHeight="1">
      <c r="A3409" s="266">
        <v>36969</v>
      </c>
      <c r="B3409" s="267">
        <v>2282.96</v>
      </c>
    </row>
    <row r="3410" spans="1:2" ht="16.149999999999999" customHeight="1">
      <c r="A3410" s="266">
        <v>36970</v>
      </c>
      <c r="B3410" s="269">
        <v>2282.96</v>
      </c>
    </row>
    <row r="3411" spans="1:2" ht="16.149999999999999" customHeight="1">
      <c r="A3411" s="266">
        <v>36971</v>
      </c>
      <c r="B3411" s="267">
        <v>2282.17</v>
      </c>
    </row>
    <row r="3412" spans="1:2" ht="16.149999999999999" customHeight="1">
      <c r="A3412" s="266">
        <v>36972</v>
      </c>
      <c r="B3412" s="269">
        <v>2284.04</v>
      </c>
    </row>
    <row r="3413" spans="1:2" ht="16.149999999999999" customHeight="1">
      <c r="A3413" s="266">
        <v>36973</v>
      </c>
      <c r="B3413" s="267">
        <v>2290.02</v>
      </c>
    </row>
    <row r="3414" spans="1:2" ht="16.149999999999999" customHeight="1">
      <c r="A3414" s="266">
        <v>36974</v>
      </c>
      <c r="B3414" s="269">
        <v>2295.7399999999998</v>
      </c>
    </row>
    <row r="3415" spans="1:2" ht="16.149999999999999" customHeight="1">
      <c r="A3415" s="266">
        <v>36975</v>
      </c>
      <c r="B3415" s="267">
        <v>2295.7399999999998</v>
      </c>
    </row>
    <row r="3416" spans="1:2" ht="16.149999999999999" customHeight="1">
      <c r="A3416" s="266">
        <v>36976</v>
      </c>
      <c r="B3416" s="269">
        <v>2295.7399999999998</v>
      </c>
    </row>
    <row r="3417" spans="1:2" ht="16.149999999999999" customHeight="1">
      <c r="A3417" s="266">
        <v>36977</v>
      </c>
      <c r="B3417" s="267">
        <v>2293.9899999999998</v>
      </c>
    </row>
    <row r="3418" spans="1:2" ht="16.149999999999999" customHeight="1">
      <c r="A3418" s="266">
        <v>36978</v>
      </c>
      <c r="B3418" s="269">
        <v>2299.6799999999998</v>
      </c>
    </row>
    <row r="3419" spans="1:2" ht="16.149999999999999" customHeight="1">
      <c r="A3419" s="266">
        <v>36979</v>
      </c>
      <c r="B3419" s="267">
        <v>2303.86</v>
      </c>
    </row>
    <row r="3420" spans="1:2" ht="16.149999999999999" customHeight="1">
      <c r="A3420" s="266">
        <v>36980</v>
      </c>
      <c r="B3420" s="269">
        <v>2309.83</v>
      </c>
    </row>
    <row r="3421" spans="1:2" ht="16.149999999999999" customHeight="1">
      <c r="A3421" s="266">
        <v>36981</v>
      </c>
      <c r="B3421" s="267">
        <v>2310.5700000000002</v>
      </c>
    </row>
    <row r="3422" spans="1:2" ht="16.149999999999999" customHeight="1">
      <c r="A3422" s="266">
        <v>36982</v>
      </c>
      <c r="B3422" s="269">
        <v>2310.5700000000002</v>
      </c>
    </row>
    <row r="3423" spans="1:2" ht="16.149999999999999" customHeight="1">
      <c r="A3423" s="266">
        <v>36983</v>
      </c>
      <c r="B3423" s="267">
        <v>2310.5700000000002</v>
      </c>
    </row>
    <row r="3424" spans="1:2" ht="16.149999999999999" customHeight="1">
      <c r="A3424" s="266">
        <v>36984</v>
      </c>
      <c r="B3424" s="269">
        <v>2304.19</v>
      </c>
    </row>
    <row r="3425" spans="1:2" ht="16.149999999999999" customHeight="1">
      <c r="A3425" s="266">
        <v>36985</v>
      </c>
      <c r="B3425" s="267">
        <v>2308.64</v>
      </c>
    </row>
    <row r="3426" spans="1:2" ht="16.149999999999999" customHeight="1">
      <c r="A3426" s="266">
        <v>36986</v>
      </c>
      <c r="B3426" s="269">
        <v>2315.81</v>
      </c>
    </row>
    <row r="3427" spans="1:2" ht="16.149999999999999" customHeight="1">
      <c r="A3427" s="266">
        <v>36987</v>
      </c>
      <c r="B3427" s="267">
        <v>2317.46</v>
      </c>
    </row>
    <row r="3428" spans="1:2" ht="16.149999999999999" customHeight="1">
      <c r="A3428" s="266">
        <v>36988</v>
      </c>
      <c r="B3428" s="269">
        <v>2318.58</v>
      </c>
    </row>
    <row r="3429" spans="1:2" ht="16.149999999999999" customHeight="1">
      <c r="A3429" s="266">
        <v>36989</v>
      </c>
      <c r="B3429" s="267">
        <v>2318.58</v>
      </c>
    </row>
    <row r="3430" spans="1:2" ht="16.149999999999999" customHeight="1">
      <c r="A3430" s="266">
        <v>36990</v>
      </c>
      <c r="B3430" s="269">
        <v>2318.58</v>
      </c>
    </row>
    <row r="3431" spans="1:2" ht="16.149999999999999" customHeight="1">
      <c r="A3431" s="266">
        <v>36991</v>
      </c>
      <c r="B3431" s="267">
        <v>2315.21</v>
      </c>
    </row>
    <row r="3432" spans="1:2" ht="16.149999999999999" customHeight="1">
      <c r="A3432" s="266">
        <v>36992</v>
      </c>
      <c r="B3432" s="269">
        <v>2309.84</v>
      </c>
    </row>
    <row r="3433" spans="1:2" ht="16.149999999999999" customHeight="1">
      <c r="A3433" s="266">
        <v>36993</v>
      </c>
      <c r="B3433" s="267">
        <v>2314.0700000000002</v>
      </c>
    </row>
    <row r="3434" spans="1:2" ht="16.149999999999999" customHeight="1">
      <c r="A3434" s="266">
        <v>36994</v>
      </c>
      <c r="B3434" s="269">
        <v>2314.0700000000002</v>
      </c>
    </row>
    <row r="3435" spans="1:2" ht="16.149999999999999" customHeight="1">
      <c r="A3435" s="266">
        <v>36995</v>
      </c>
      <c r="B3435" s="267">
        <v>2314.0700000000002</v>
      </c>
    </row>
    <row r="3436" spans="1:2" ht="16.149999999999999" customHeight="1">
      <c r="A3436" s="266">
        <v>36996</v>
      </c>
      <c r="B3436" s="269">
        <v>2314.0700000000002</v>
      </c>
    </row>
    <row r="3437" spans="1:2" ht="16.149999999999999" customHeight="1">
      <c r="A3437" s="266">
        <v>36997</v>
      </c>
      <c r="B3437" s="267">
        <v>2314.0700000000002</v>
      </c>
    </row>
    <row r="3438" spans="1:2" ht="16.149999999999999" customHeight="1">
      <c r="A3438" s="266">
        <v>36998</v>
      </c>
      <c r="B3438" s="269">
        <v>2320.1799999999998</v>
      </c>
    </row>
    <row r="3439" spans="1:2" ht="16.149999999999999" customHeight="1">
      <c r="A3439" s="266">
        <v>36999</v>
      </c>
      <c r="B3439" s="267">
        <v>2319.5700000000002</v>
      </c>
    </row>
    <row r="3440" spans="1:2" ht="16.149999999999999" customHeight="1">
      <c r="A3440" s="266">
        <v>37000</v>
      </c>
      <c r="B3440" s="269">
        <v>2316.91</v>
      </c>
    </row>
    <row r="3441" spans="1:2" ht="16.149999999999999" customHeight="1">
      <c r="A3441" s="266">
        <v>37001</v>
      </c>
      <c r="B3441" s="267">
        <v>2327.08</v>
      </c>
    </row>
    <row r="3442" spans="1:2" ht="16.149999999999999" customHeight="1">
      <c r="A3442" s="266">
        <v>37002</v>
      </c>
      <c r="B3442" s="269">
        <v>2329.73</v>
      </c>
    </row>
    <row r="3443" spans="1:2" ht="16.149999999999999" customHeight="1">
      <c r="A3443" s="266">
        <v>37003</v>
      </c>
      <c r="B3443" s="267">
        <v>2329.73</v>
      </c>
    </row>
    <row r="3444" spans="1:2" ht="16.149999999999999" customHeight="1">
      <c r="A3444" s="266">
        <v>37004</v>
      </c>
      <c r="B3444" s="269">
        <v>2329.73</v>
      </c>
    </row>
    <row r="3445" spans="1:2" ht="16.149999999999999" customHeight="1">
      <c r="A3445" s="266">
        <v>37005</v>
      </c>
      <c r="B3445" s="267">
        <v>2334.38</v>
      </c>
    </row>
    <row r="3446" spans="1:2" ht="16.149999999999999" customHeight="1">
      <c r="A3446" s="266">
        <v>37006</v>
      </c>
      <c r="B3446" s="269">
        <v>2339.16</v>
      </c>
    </row>
    <row r="3447" spans="1:2" ht="16.149999999999999" customHeight="1">
      <c r="A3447" s="266">
        <v>37007</v>
      </c>
      <c r="B3447" s="267">
        <v>2345.21</v>
      </c>
    </row>
    <row r="3448" spans="1:2" ht="16.149999999999999" customHeight="1">
      <c r="A3448" s="266">
        <v>37008</v>
      </c>
      <c r="B3448" s="269">
        <v>2345.5700000000002</v>
      </c>
    </row>
    <row r="3449" spans="1:2" ht="16.149999999999999" customHeight="1">
      <c r="A3449" s="266">
        <v>37009</v>
      </c>
      <c r="B3449" s="267">
        <v>2346.73</v>
      </c>
    </row>
    <row r="3450" spans="1:2" ht="16.149999999999999" customHeight="1">
      <c r="A3450" s="266">
        <v>37010</v>
      </c>
      <c r="B3450" s="269">
        <v>2346.73</v>
      </c>
    </row>
    <row r="3451" spans="1:2" ht="16.149999999999999" customHeight="1">
      <c r="A3451" s="266">
        <v>37011</v>
      </c>
      <c r="B3451" s="267">
        <v>2346.73</v>
      </c>
    </row>
    <row r="3452" spans="1:2" ht="16.149999999999999" customHeight="1">
      <c r="A3452" s="266">
        <v>37012</v>
      </c>
      <c r="B3452" s="269">
        <v>2341.09</v>
      </c>
    </row>
    <row r="3453" spans="1:2" ht="16.149999999999999" customHeight="1">
      <c r="A3453" s="266">
        <v>37013</v>
      </c>
      <c r="B3453" s="267">
        <v>2341.09</v>
      </c>
    </row>
    <row r="3454" spans="1:2" ht="16.149999999999999" customHeight="1">
      <c r="A3454" s="266">
        <v>37014</v>
      </c>
      <c r="B3454" s="269">
        <v>2345.96</v>
      </c>
    </row>
    <row r="3455" spans="1:2" ht="16.149999999999999" customHeight="1">
      <c r="A3455" s="266">
        <v>37015</v>
      </c>
      <c r="B3455" s="267">
        <v>2349.9499999999998</v>
      </c>
    </row>
    <row r="3456" spans="1:2" ht="16.149999999999999" customHeight="1">
      <c r="A3456" s="266">
        <v>37016</v>
      </c>
      <c r="B3456" s="269">
        <v>2354.4699999999998</v>
      </c>
    </row>
    <row r="3457" spans="1:2" ht="16.149999999999999" customHeight="1">
      <c r="A3457" s="266">
        <v>37017</v>
      </c>
      <c r="B3457" s="267">
        <v>2354.4699999999998</v>
      </c>
    </row>
    <row r="3458" spans="1:2" ht="16.149999999999999" customHeight="1">
      <c r="A3458" s="266">
        <v>37018</v>
      </c>
      <c r="B3458" s="269">
        <v>2354.4699999999998</v>
      </c>
    </row>
    <row r="3459" spans="1:2" ht="16.149999999999999" customHeight="1">
      <c r="A3459" s="266">
        <v>37019</v>
      </c>
      <c r="B3459" s="267">
        <v>2359.54</v>
      </c>
    </row>
    <row r="3460" spans="1:2" ht="16.149999999999999" customHeight="1">
      <c r="A3460" s="266">
        <v>37020</v>
      </c>
      <c r="B3460" s="269">
        <v>2359.2199999999998</v>
      </c>
    </row>
    <row r="3461" spans="1:2" ht="16.149999999999999" customHeight="1">
      <c r="A3461" s="266">
        <v>37021</v>
      </c>
      <c r="B3461" s="267">
        <v>2359.98</v>
      </c>
    </row>
    <row r="3462" spans="1:2" ht="16.149999999999999" customHeight="1">
      <c r="A3462" s="266">
        <v>37022</v>
      </c>
      <c r="B3462" s="269">
        <v>2359.79</v>
      </c>
    </row>
    <row r="3463" spans="1:2" ht="16.149999999999999" customHeight="1">
      <c r="A3463" s="266">
        <v>37023</v>
      </c>
      <c r="B3463" s="267">
        <v>2367.3000000000002</v>
      </c>
    </row>
    <row r="3464" spans="1:2" ht="16.149999999999999" customHeight="1">
      <c r="A3464" s="266">
        <v>37024</v>
      </c>
      <c r="B3464" s="269">
        <v>2367.3000000000002</v>
      </c>
    </row>
    <row r="3465" spans="1:2" ht="16.149999999999999" customHeight="1">
      <c r="A3465" s="266">
        <v>37025</v>
      </c>
      <c r="B3465" s="267">
        <v>2367.3000000000002</v>
      </c>
    </row>
    <row r="3466" spans="1:2" ht="16.149999999999999" customHeight="1">
      <c r="A3466" s="266">
        <v>37026</v>
      </c>
      <c r="B3466" s="269">
        <v>2371.58</v>
      </c>
    </row>
    <row r="3467" spans="1:2" ht="16.149999999999999" customHeight="1">
      <c r="A3467" s="266">
        <v>37027</v>
      </c>
      <c r="B3467" s="267">
        <v>2376.9299999999998</v>
      </c>
    </row>
    <row r="3468" spans="1:2" ht="16.149999999999999" customHeight="1">
      <c r="A3468" s="266">
        <v>37028</v>
      </c>
      <c r="B3468" s="269">
        <v>2378.21</v>
      </c>
    </row>
    <row r="3469" spans="1:2" ht="16.149999999999999" customHeight="1">
      <c r="A3469" s="266">
        <v>37029</v>
      </c>
      <c r="B3469" s="267">
        <v>2378.41</v>
      </c>
    </row>
    <row r="3470" spans="1:2" ht="16.149999999999999" customHeight="1">
      <c r="A3470" s="266">
        <v>37030</v>
      </c>
      <c r="B3470" s="269">
        <v>2348.88</v>
      </c>
    </row>
    <row r="3471" spans="1:2" ht="16.149999999999999" customHeight="1">
      <c r="A3471" s="266">
        <v>37031</v>
      </c>
      <c r="B3471" s="267">
        <v>2348.88</v>
      </c>
    </row>
    <row r="3472" spans="1:2" ht="16.149999999999999" customHeight="1">
      <c r="A3472" s="266">
        <v>37032</v>
      </c>
      <c r="B3472" s="269">
        <v>2348.88</v>
      </c>
    </row>
    <row r="3473" spans="1:2" ht="16.149999999999999" customHeight="1">
      <c r="A3473" s="266">
        <v>37033</v>
      </c>
      <c r="B3473" s="267">
        <v>2314.75</v>
      </c>
    </row>
    <row r="3474" spans="1:2" ht="16.149999999999999" customHeight="1">
      <c r="A3474" s="266">
        <v>37034</v>
      </c>
      <c r="B3474" s="269">
        <v>2316.7199999999998</v>
      </c>
    </row>
    <row r="3475" spans="1:2" ht="16.149999999999999" customHeight="1">
      <c r="A3475" s="266">
        <v>37035</v>
      </c>
      <c r="B3475" s="267">
        <v>2295.23</v>
      </c>
    </row>
    <row r="3476" spans="1:2" ht="16.149999999999999" customHeight="1">
      <c r="A3476" s="266">
        <v>37036</v>
      </c>
      <c r="B3476" s="269">
        <v>2310.64</v>
      </c>
    </row>
    <row r="3477" spans="1:2" ht="16.149999999999999" customHeight="1">
      <c r="A3477" s="266">
        <v>37037</v>
      </c>
      <c r="B3477" s="267">
        <v>2339.98</v>
      </c>
    </row>
    <row r="3478" spans="1:2" ht="16.149999999999999" customHeight="1">
      <c r="A3478" s="266">
        <v>37038</v>
      </c>
      <c r="B3478" s="269">
        <v>2339.98</v>
      </c>
    </row>
    <row r="3479" spans="1:2" ht="16.149999999999999" customHeight="1">
      <c r="A3479" s="266">
        <v>37039</v>
      </c>
      <c r="B3479" s="267">
        <v>2339.98</v>
      </c>
    </row>
    <row r="3480" spans="1:2" ht="16.149999999999999" customHeight="1">
      <c r="A3480" s="266">
        <v>37040</v>
      </c>
      <c r="B3480" s="269">
        <v>2339.98</v>
      </c>
    </row>
    <row r="3481" spans="1:2" ht="16.149999999999999" customHeight="1">
      <c r="A3481" s="266">
        <v>37041</v>
      </c>
      <c r="B3481" s="267">
        <v>2331.91</v>
      </c>
    </row>
    <row r="3482" spans="1:2" ht="16.149999999999999" customHeight="1">
      <c r="A3482" s="266">
        <v>37042</v>
      </c>
      <c r="B3482" s="269">
        <v>2324.98</v>
      </c>
    </row>
    <row r="3483" spans="1:2" ht="16.149999999999999" customHeight="1">
      <c r="A3483" s="266">
        <v>37043</v>
      </c>
      <c r="B3483" s="267">
        <v>2327.25</v>
      </c>
    </row>
    <row r="3484" spans="1:2" ht="16.149999999999999" customHeight="1">
      <c r="A3484" s="266">
        <v>37044</v>
      </c>
      <c r="B3484" s="269">
        <v>2319.16</v>
      </c>
    </row>
    <row r="3485" spans="1:2" ht="16.149999999999999" customHeight="1">
      <c r="A3485" s="266">
        <v>37045</v>
      </c>
      <c r="B3485" s="267">
        <v>2319.16</v>
      </c>
    </row>
    <row r="3486" spans="1:2" ht="16.149999999999999" customHeight="1">
      <c r="A3486" s="266">
        <v>37046</v>
      </c>
      <c r="B3486" s="269">
        <v>2319.16</v>
      </c>
    </row>
    <row r="3487" spans="1:2" ht="16.149999999999999" customHeight="1">
      <c r="A3487" s="266">
        <v>37047</v>
      </c>
      <c r="B3487" s="267">
        <v>2296.88</v>
      </c>
    </row>
    <row r="3488" spans="1:2" ht="16.149999999999999" customHeight="1">
      <c r="A3488" s="266">
        <v>37048</v>
      </c>
      <c r="B3488" s="269">
        <v>2303.37</v>
      </c>
    </row>
    <row r="3489" spans="1:2" ht="16.149999999999999" customHeight="1">
      <c r="A3489" s="266">
        <v>37049</v>
      </c>
      <c r="B3489" s="267">
        <v>2303.38</v>
      </c>
    </row>
    <row r="3490" spans="1:2" ht="16.149999999999999" customHeight="1">
      <c r="A3490" s="266">
        <v>37050</v>
      </c>
      <c r="B3490" s="269">
        <v>2303.41</v>
      </c>
    </row>
    <row r="3491" spans="1:2" ht="16.149999999999999" customHeight="1">
      <c r="A3491" s="266">
        <v>37051</v>
      </c>
      <c r="B3491" s="267">
        <v>2296.31</v>
      </c>
    </row>
    <row r="3492" spans="1:2" ht="16.149999999999999" customHeight="1">
      <c r="A3492" s="266">
        <v>37052</v>
      </c>
      <c r="B3492" s="269">
        <v>2296.31</v>
      </c>
    </row>
    <row r="3493" spans="1:2" ht="16.149999999999999" customHeight="1">
      <c r="A3493" s="266">
        <v>37053</v>
      </c>
      <c r="B3493" s="267">
        <v>2296.31</v>
      </c>
    </row>
    <row r="3494" spans="1:2" ht="16.149999999999999" customHeight="1">
      <c r="A3494" s="266">
        <v>37054</v>
      </c>
      <c r="B3494" s="269">
        <v>2309.06</v>
      </c>
    </row>
    <row r="3495" spans="1:2" ht="16.149999999999999" customHeight="1">
      <c r="A3495" s="266">
        <v>37055</v>
      </c>
      <c r="B3495" s="267">
        <v>2313.7399999999998</v>
      </c>
    </row>
    <row r="3496" spans="1:2" ht="16.149999999999999" customHeight="1">
      <c r="A3496" s="266">
        <v>37056</v>
      </c>
      <c r="B3496" s="269">
        <v>2302.16</v>
      </c>
    </row>
    <row r="3497" spans="1:2" ht="16.149999999999999" customHeight="1">
      <c r="A3497" s="266">
        <v>37057</v>
      </c>
      <c r="B3497" s="267">
        <v>2300.1799999999998</v>
      </c>
    </row>
    <row r="3498" spans="1:2" ht="16.149999999999999" customHeight="1">
      <c r="A3498" s="266">
        <v>37058</v>
      </c>
      <c r="B3498" s="269">
        <v>2303.13</v>
      </c>
    </row>
    <row r="3499" spans="1:2" ht="16.149999999999999" customHeight="1">
      <c r="A3499" s="266">
        <v>37059</v>
      </c>
      <c r="B3499" s="267">
        <v>2303.13</v>
      </c>
    </row>
    <row r="3500" spans="1:2" ht="16.149999999999999" customHeight="1">
      <c r="A3500" s="266">
        <v>37060</v>
      </c>
      <c r="B3500" s="269">
        <v>2303.13</v>
      </c>
    </row>
    <row r="3501" spans="1:2" ht="16.149999999999999" customHeight="1">
      <c r="A3501" s="266">
        <v>37061</v>
      </c>
      <c r="B3501" s="267">
        <v>2303.13</v>
      </c>
    </row>
    <row r="3502" spans="1:2" ht="16.149999999999999" customHeight="1">
      <c r="A3502" s="266">
        <v>37062</v>
      </c>
      <c r="B3502" s="269">
        <v>2307.7800000000002</v>
      </c>
    </row>
    <row r="3503" spans="1:2" ht="16.149999999999999" customHeight="1">
      <c r="A3503" s="266">
        <v>37063</v>
      </c>
      <c r="B3503" s="267">
        <v>2305.35</v>
      </c>
    </row>
    <row r="3504" spans="1:2" ht="16.149999999999999" customHeight="1">
      <c r="A3504" s="266">
        <v>37064</v>
      </c>
      <c r="B3504" s="269">
        <v>2300.46</v>
      </c>
    </row>
    <row r="3505" spans="1:2" ht="16.149999999999999" customHeight="1">
      <c r="A3505" s="266">
        <v>37065</v>
      </c>
      <c r="B3505" s="267">
        <v>2298.88</v>
      </c>
    </row>
    <row r="3506" spans="1:2" ht="16.149999999999999" customHeight="1">
      <c r="A3506" s="266">
        <v>37066</v>
      </c>
      <c r="B3506" s="269">
        <v>2298.88</v>
      </c>
    </row>
    <row r="3507" spans="1:2" ht="16.149999999999999" customHeight="1">
      <c r="A3507" s="266">
        <v>37067</v>
      </c>
      <c r="B3507" s="267">
        <v>2298.88</v>
      </c>
    </row>
    <row r="3508" spans="1:2" ht="16.149999999999999" customHeight="1">
      <c r="A3508" s="266">
        <v>37068</v>
      </c>
      <c r="B3508" s="269">
        <v>2298.88</v>
      </c>
    </row>
    <row r="3509" spans="1:2" ht="16.149999999999999" customHeight="1">
      <c r="A3509" s="266">
        <v>37069</v>
      </c>
      <c r="B3509" s="267">
        <v>2304.6799999999998</v>
      </c>
    </row>
    <row r="3510" spans="1:2" ht="16.149999999999999" customHeight="1">
      <c r="A3510" s="266">
        <v>37070</v>
      </c>
      <c r="B3510" s="269">
        <v>2307.0300000000002</v>
      </c>
    </row>
    <row r="3511" spans="1:2" ht="16.149999999999999" customHeight="1">
      <c r="A3511" s="266">
        <v>37071</v>
      </c>
      <c r="B3511" s="267">
        <v>2305.33</v>
      </c>
    </row>
    <row r="3512" spans="1:2" ht="16.149999999999999" customHeight="1">
      <c r="A3512" s="266">
        <v>37072</v>
      </c>
      <c r="B3512" s="269">
        <v>2298.85</v>
      </c>
    </row>
    <row r="3513" spans="1:2" ht="16.149999999999999" customHeight="1">
      <c r="A3513" s="266">
        <v>37073</v>
      </c>
      <c r="B3513" s="267">
        <v>2298.85</v>
      </c>
    </row>
    <row r="3514" spans="1:2" ht="16.149999999999999" customHeight="1">
      <c r="A3514" s="266">
        <v>37074</v>
      </c>
      <c r="B3514" s="269">
        <v>2298.85</v>
      </c>
    </row>
    <row r="3515" spans="1:2" ht="16.149999999999999" customHeight="1">
      <c r="A3515" s="266">
        <v>37075</v>
      </c>
      <c r="B3515" s="267">
        <v>2298.85</v>
      </c>
    </row>
    <row r="3516" spans="1:2" ht="16.149999999999999" customHeight="1">
      <c r="A3516" s="266">
        <v>37076</v>
      </c>
      <c r="B3516" s="269">
        <v>2300.02</v>
      </c>
    </row>
    <row r="3517" spans="1:2" ht="16.149999999999999" customHeight="1">
      <c r="A3517" s="266">
        <v>37077</v>
      </c>
      <c r="B3517" s="267">
        <v>2303.2600000000002</v>
      </c>
    </row>
    <row r="3518" spans="1:2" ht="16.149999999999999" customHeight="1">
      <c r="A3518" s="266">
        <v>37078</v>
      </c>
      <c r="B3518" s="269">
        <v>2303.36</v>
      </c>
    </row>
    <row r="3519" spans="1:2" ht="16.149999999999999" customHeight="1">
      <c r="A3519" s="266">
        <v>37079</v>
      </c>
      <c r="B3519" s="267">
        <v>2304.75</v>
      </c>
    </row>
    <row r="3520" spans="1:2" ht="16.149999999999999" customHeight="1">
      <c r="A3520" s="266">
        <v>37080</v>
      </c>
      <c r="B3520" s="269">
        <v>2304.75</v>
      </c>
    </row>
    <row r="3521" spans="1:2" ht="16.149999999999999" customHeight="1">
      <c r="A3521" s="266">
        <v>37081</v>
      </c>
      <c r="B3521" s="267">
        <v>2304.75</v>
      </c>
    </row>
    <row r="3522" spans="1:2" ht="16.149999999999999" customHeight="1">
      <c r="A3522" s="266">
        <v>37082</v>
      </c>
      <c r="B3522" s="269">
        <v>2305.37</v>
      </c>
    </row>
    <row r="3523" spans="1:2" ht="16.149999999999999" customHeight="1">
      <c r="A3523" s="266">
        <v>37083</v>
      </c>
      <c r="B3523" s="267">
        <v>2306.16</v>
      </c>
    </row>
    <row r="3524" spans="1:2" ht="16.149999999999999" customHeight="1">
      <c r="A3524" s="266">
        <v>37084</v>
      </c>
      <c r="B3524" s="269">
        <v>2312.21</v>
      </c>
    </row>
    <row r="3525" spans="1:2" ht="16.149999999999999" customHeight="1">
      <c r="A3525" s="266">
        <v>37085</v>
      </c>
      <c r="B3525" s="267">
        <v>2323.9899999999998</v>
      </c>
    </row>
    <row r="3526" spans="1:2" ht="16.149999999999999" customHeight="1">
      <c r="A3526" s="266">
        <v>37086</v>
      </c>
      <c r="B3526" s="269">
        <v>2317.92</v>
      </c>
    </row>
    <row r="3527" spans="1:2" ht="16.149999999999999" customHeight="1">
      <c r="A3527" s="266">
        <v>37087</v>
      </c>
      <c r="B3527" s="267">
        <v>2317.92</v>
      </c>
    </row>
    <row r="3528" spans="1:2" ht="16.149999999999999" customHeight="1">
      <c r="A3528" s="266">
        <v>37088</v>
      </c>
      <c r="B3528" s="269">
        <v>2317.92</v>
      </c>
    </row>
    <row r="3529" spans="1:2" ht="16.149999999999999" customHeight="1">
      <c r="A3529" s="266">
        <v>37089</v>
      </c>
      <c r="B3529" s="267">
        <v>2302.56</v>
      </c>
    </row>
    <row r="3530" spans="1:2" ht="16.149999999999999" customHeight="1">
      <c r="A3530" s="266">
        <v>37090</v>
      </c>
      <c r="B3530" s="269">
        <v>2298.7600000000002</v>
      </c>
    </row>
    <row r="3531" spans="1:2" ht="16.149999999999999" customHeight="1">
      <c r="A3531" s="266">
        <v>37091</v>
      </c>
      <c r="B3531" s="267">
        <v>2298.63</v>
      </c>
    </row>
    <row r="3532" spans="1:2" ht="16.149999999999999" customHeight="1">
      <c r="A3532" s="266">
        <v>37092</v>
      </c>
      <c r="B3532" s="269">
        <v>2301.67</v>
      </c>
    </row>
    <row r="3533" spans="1:2" ht="16.149999999999999" customHeight="1">
      <c r="A3533" s="266">
        <v>37093</v>
      </c>
      <c r="B3533" s="267">
        <v>2301.67</v>
      </c>
    </row>
    <row r="3534" spans="1:2" ht="16.149999999999999" customHeight="1">
      <c r="A3534" s="266">
        <v>37094</v>
      </c>
      <c r="B3534" s="269">
        <v>2301.67</v>
      </c>
    </row>
    <row r="3535" spans="1:2" ht="16.149999999999999" customHeight="1">
      <c r="A3535" s="266">
        <v>37095</v>
      </c>
      <c r="B3535" s="267">
        <v>2301.67</v>
      </c>
    </row>
    <row r="3536" spans="1:2" ht="16.149999999999999" customHeight="1">
      <c r="A3536" s="266">
        <v>37096</v>
      </c>
      <c r="B3536" s="269">
        <v>2302.2600000000002</v>
      </c>
    </row>
    <row r="3537" spans="1:2" ht="16.149999999999999" customHeight="1">
      <c r="A3537" s="266">
        <v>37097</v>
      </c>
      <c r="B3537" s="267">
        <v>2301.56</v>
      </c>
    </row>
    <row r="3538" spans="1:2" ht="16.149999999999999" customHeight="1">
      <c r="A3538" s="266">
        <v>37098</v>
      </c>
      <c r="B3538" s="269">
        <v>2302.6999999999998</v>
      </c>
    </row>
    <row r="3539" spans="1:2" ht="16.149999999999999" customHeight="1">
      <c r="A3539" s="266">
        <v>37099</v>
      </c>
      <c r="B3539" s="267">
        <v>2301.5300000000002</v>
      </c>
    </row>
    <row r="3540" spans="1:2" ht="16.149999999999999" customHeight="1">
      <c r="A3540" s="266">
        <v>37100</v>
      </c>
      <c r="B3540" s="269">
        <v>2301.6999999999998</v>
      </c>
    </row>
    <row r="3541" spans="1:2" ht="16.149999999999999" customHeight="1">
      <c r="A3541" s="266">
        <v>37101</v>
      </c>
      <c r="B3541" s="267">
        <v>2301.6999999999998</v>
      </c>
    </row>
    <row r="3542" spans="1:2" ht="16.149999999999999" customHeight="1">
      <c r="A3542" s="266">
        <v>37102</v>
      </c>
      <c r="B3542" s="269">
        <v>2301.6999999999998</v>
      </c>
    </row>
    <row r="3543" spans="1:2" ht="16.149999999999999" customHeight="1">
      <c r="A3543" s="266">
        <v>37103</v>
      </c>
      <c r="B3543" s="267">
        <v>2298.27</v>
      </c>
    </row>
    <row r="3544" spans="1:2" ht="16.149999999999999" customHeight="1">
      <c r="A3544" s="266">
        <v>37104</v>
      </c>
      <c r="B3544" s="269">
        <v>2293.25</v>
      </c>
    </row>
    <row r="3545" spans="1:2" ht="16.149999999999999" customHeight="1">
      <c r="A3545" s="266">
        <v>37105</v>
      </c>
      <c r="B3545" s="267">
        <v>2295.19</v>
      </c>
    </row>
    <row r="3546" spans="1:2" ht="16.149999999999999" customHeight="1">
      <c r="A3546" s="266">
        <v>37106</v>
      </c>
      <c r="B3546" s="269">
        <v>2298.91</v>
      </c>
    </row>
    <row r="3547" spans="1:2" ht="16.149999999999999" customHeight="1">
      <c r="A3547" s="266">
        <v>37107</v>
      </c>
      <c r="B3547" s="267">
        <v>2295.7199999999998</v>
      </c>
    </row>
    <row r="3548" spans="1:2" ht="16.149999999999999" customHeight="1">
      <c r="A3548" s="266">
        <v>37108</v>
      </c>
      <c r="B3548" s="269">
        <v>2295.7199999999998</v>
      </c>
    </row>
    <row r="3549" spans="1:2" ht="16.149999999999999" customHeight="1">
      <c r="A3549" s="266">
        <v>37109</v>
      </c>
      <c r="B3549" s="267">
        <v>2295.7199999999998</v>
      </c>
    </row>
    <row r="3550" spans="1:2" ht="16.149999999999999" customHeight="1">
      <c r="A3550" s="266">
        <v>37110</v>
      </c>
      <c r="B3550" s="269">
        <v>2291.46</v>
      </c>
    </row>
    <row r="3551" spans="1:2" ht="16.149999999999999" customHeight="1">
      <c r="A3551" s="266">
        <v>37111</v>
      </c>
      <c r="B3551" s="267">
        <v>2291.46</v>
      </c>
    </row>
    <row r="3552" spans="1:2" ht="16.149999999999999" customHeight="1">
      <c r="A3552" s="266">
        <v>37112</v>
      </c>
      <c r="B3552" s="269">
        <v>2295.0500000000002</v>
      </c>
    </row>
    <row r="3553" spans="1:2" ht="16.149999999999999" customHeight="1">
      <c r="A3553" s="266">
        <v>37113</v>
      </c>
      <c r="B3553" s="267">
        <v>2291.5</v>
      </c>
    </row>
    <row r="3554" spans="1:2" ht="16.149999999999999" customHeight="1">
      <c r="A3554" s="266">
        <v>37114</v>
      </c>
      <c r="B3554" s="269">
        <v>2288.0300000000002</v>
      </c>
    </row>
    <row r="3555" spans="1:2" ht="16.149999999999999" customHeight="1">
      <c r="A3555" s="266">
        <v>37115</v>
      </c>
      <c r="B3555" s="267">
        <v>2288.0300000000002</v>
      </c>
    </row>
    <row r="3556" spans="1:2" ht="16.149999999999999" customHeight="1">
      <c r="A3556" s="266">
        <v>37116</v>
      </c>
      <c r="B3556" s="269">
        <v>2288.0300000000002</v>
      </c>
    </row>
    <row r="3557" spans="1:2" ht="16.149999999999999" customHeight="1">
      <c r="A3557" s="266">
        <v>37117</v>
      </c>
      <c r="B3557" s="267">
        <v>2284.9</v>
      </c>
    </row>
    <row r="3558" spans="1:2" ht="16.149999999999999" customHeight="1">
      <c r="A3558" s="266">
        <v>37118</v>
      </c>
      <c r="B3558" s="269">
        <v>2284.98</v>
      </c>
    </row>
    <row r="3559" spans="1:2" ht="16.149999999999999" customHeight="1">
      <c r="A3559" s="266">
        <v>37119</v>
      </c>
      <c r="B3559" s="267">
        <v>2291.41</v>
      </c>
    </row>
    <row r="3560" spans="1:2" ht="16.149999999999999" customHeight="1">
      <c r="A3560" s="266">
        <v>37120</v>
      </c>
      <c r="B3560" s="269">
        <v>2288.1799999999998</v>
      </c>
    </row>
    <row r="3561" spans="1:2" ht="16.149999999999999" customHeight="1">
      <c r="A3561" s="266">
        <v>37121</v>
      </c>
      <c r="B3561" s="267">
        <v>2285.06</v>
      </c>
    </row>
    <row r="3562" spans="1:2" ht="16.149999999999999" customHeight="1">
      <c r="A3562" s="266">
        <v>37122</v>
      </c>
      <c r="B3562" s="269">
        <v>2285.06</v>
      </c>
    </row>
    <row r="3563" spans="1:2" ht="16.149999999999999" customHeight="1">
      <c r="A3563" s="266">
        <v>37123</v>
      </c>
      <c r="B3563" s="267">
        <v>2285.06</v>
      </c>
    </row>
    <row r="3564" spans="1:2" ht="16.149999999999999" customHeight="1">
      <c r="A3564" s="266">
        <v>37124</v>
      </c>
      <c r="B3564" s="269">
        <v>2285.06</v>
      </c>
    </row>
    <row r="3565" spans="1:2" ht="16.149999999999999" customHeight="1">
      <c r="A3565" s="266">
        <v>37125</v>
      </c>
      <c r="B3565" s="267">
        <v>2283.86</v>
      </c>
    </row>
    <row r="3566" spans="1:2" ht="16.149999999999999" customHeight="1">
      <c r="A3566" s="266">
        <v>37126</v>
      </c>
      <c r="B3566" s="269">
        <v>2279.25</v>
      </c>
    </row>
    <row r="3567" spans="1:2" ht="16.149999999999999" customHeight="1">
      <c r="A3567" s="266">
        <v>37127</v>
      </c>
      <c r="B3567" s="267">
        <v>2275.0700000000002</v>
      </c>
    </row>
    <row r="3568" spans="1:2" ht="16.149999999999999" customHeight="1">
      <c r="A3568" s="266">
        <v>37128</v>
      </c>
      <c r="B3568" s="269">
        <v>2273.5</v>
      </c>
    </row>
    <row r="3569" spans="1:2" ht="16.149999999999999" customHeight="1">
      <c r="A3569" s="266">
        <v>37129</v>
      </c>
      <c r="B3569" s="267">
        <v>2273.5</v>
      </c>
    </row>
    <row r="3570" spans="1:2" ht="16.149999999999999" customHeight="1">
      <c r="A3570" s="266">
        <v>37130</v>
      </c>
      <c r="B3570" s="269">
        <v>2273.5</v>
      </c>
    </row>
    <row r="3571" spans="1:2" ht="16.149999999999999" customHeight="1">
      <c r="A3571" s="266">
        <v>37131</v>
      </c>
      <c r="B3571" s="267">
        <v>2282.56</v>
      </c>
    </row>
    <row r="3572" spans="1:2" ht="16.149999999999999" customHeight="1">
      <c r="A3572" s="266">
        <v>37132</v>
      </c>
      <c r="B3572" s="269">
        <v>2290.5700000000002</v>
      </c>
    </row>
    <row r="3573" spans="1:2" ht="16.149999999999999" customHeight="1">
      <c r="A3573" s="266">
        <v>37133</v>
      </c>
      <c r="B3573" s="267">
        <v>2297.2399999999998</v>
      </c>
    </row>
    <row r="3574" spans="1:2" ht="16.149999999999999" customHeight="1">
      <c r="A3574" s="266">
        <v>37134</v>
      </c>
      <c r="B3574" s="269">
        <v>2301.23</v>
      </c>
    </row>
    <row r="3575" spans="1:2" ht="16.149999999999999" customHeight="1">
      <c r="A3575" s="266">
        <v>37135</v>
      </c>
      <c r="B3575" s="267">
        <v>2296.85</v>
      </c>
    </row>
    <row r="3576" spans="1:2" ht="16.149999999999999" customHeight="1">
      <c r="A3576" s="266">
        <v>37136</v>
      </c>
      <c r="B3576" s="269">
        <v>2296.85</v>
      </c>
    </row>
    <row r="3577" spans="1:2" ht="16.149999999999999" customHeight="1">
      <c r="A3577" s="266">
        <v>37137</v>
      </c>
      <c r="B3577" s="267">
        <v>2296.85</v>
      </c>
    </row>
    <row r="3578" spans="1:2" ht="16.149999999999999" customHeight="1">
      <c r="A3578" s="266">
        <v>37138</v>
      </c>
      <c r="B3578" s="269">
        <v>2305.15</v>
      </c>
    </row>
    <row r="3579" spans="1:2" ht="16.149999999999999" customHeight="1">
      <c r="A3579" s="266">
        <v>37139</v>
      </c>
      <c r="B3579" s="267">
        <v>2305.2800000000002</v>
      </c>
    </row>
    <row r="3580" spans="1:2" ht="16.149999999999999" customHeight="1">
      <c r="A3580" s="266">
        <v>37140</v>
      </c>
      <c r="B3580" s="269">
        <v>2312.87</v>
      </c>
    </row>
    <row r="3581" spans="1:2" ht="16.149999999999999" customHeight="1">
      <c r="A3581" s="266">
        <v>37141</v>
      </c>
      <c r="B3581" s="267">
        <v>2317.02</v>
      </c>
    </row>
    <row r="3582" spans="1:2" ht="16.149999999999999" customHeight="1">
      <c r="A3582" s="266">
        <v>37142</v>
      </c>
      <c r="B3582" s="269">
        <v>2320.09</v>
      </c>
    </row>
    <row r="3583" spans="1:2" ht="16.149999999999999" customHeight="1">
      <c r="A3583" s="266">
        <v>37143</v>
      </c>
      <c r="B3583" s="267">
        <v>2320.09</v>
      </c>
    </row>
    <row r="3584" spans="1:2" ht="16.149999999999999" customHeight="1">
      <c r="A3584" s="266">
        <v>37144</v>
      </c>
      <c r="B3584" s="269">
        <v>2320.09</v>
      </c>
    </row>
    <row r="3585" spans="1:2" ht="16.149999999999999" customHeight="1">
      <c r="A3585" s="266">
        <v>37145</v>
      </c>
      <c r="B3585" s="267">
        <v>2324.7800000000002</v>
      </c>
    </row>
    <row r="3586" spans="1:2" ht="16.149999999999999" customHeight="1">
      <c r="A3586" s="266">
        <v>37146</v>
      </c>
      <c r="B3586" s="269">
        <v>2341.2800000000002</v>
      </c>
    </row>
    <row r="3587" spans="1:2" ht="16.149999999999999" customHeight="1">
      <c r="A3587" s="266">
        <v>37147</v>
      </c>
      <c r="B3587" s="267">
        <v>2341.14</v>
      </c>
    </row>
    <row r="3588" spans="1:2" ht="16.149999999999999" customHeight="1">
      <c r="A3588" s="266">
        <v>37148</v>
      </c>
      <c r="B3588" s="269">
        <v>2337.25</v>
      </c>
    </row>
    <row r="3589" spans="1:2" ht="16.149999999999999" customHeight="1">
      <c r="A3589" s="266">
        <v>37149</v>
      </c>
      <c r="B3589" s="267">
        <v>2342.44</v>
      </c>
    </row>
    <row r="3590" spans="1:2" ht="16.149999999999999" customHeight="1">
      <c r="A3590" s="266">
        <v>37150</v>
      </c>
      <c r="B3590" s="269">
        <v>2342.44</v>
      </c>
    </row>
    <row r="3591" spans="1:2" ht="16.149999999999999" customHeight="1">
      <c r="A3591" s="266">
        <v>37151</v>
      </c>
      <c r="B3591" s="267">
        <v>2342.44</v>
      </c>
    </row>
    <row r="3592" spans="1:2" ht="16.149999999999999" customHeight="1">
      <c r="A3592" s="266">
        <v>37152</v>
      </c>
      <c r="B3592" s="269">
        <v>2342.1799999999998</v>
      </c>
    </row>
    <row r="3593" spans="1:2" ht="16.149999999999999" customHeight="1">
      <c r="A3593" s="266">
        <v>37153</v>
      </c>
      <c r="B3593" s="267">
        <v>2338.39</v>
      </c>
    </row>
    <row r="3594" spans="1:2" ht="16.149999999999999" customHeight="1">
      <c r="A3594" s="266">
        <v>37154</v>
      </c>
      <c r="B3594" s="269">
        <v>2342.04</v>
      </c>
    </row>
    <row r="3595" spans="1:2" ht="16.149999999999999" customHeight="1">
      <c r="A3595" s="266">
        <v>37155</v>
      </c>
      <c r="B3595" s="267">
        <v>2341.6799999999998</v>
      </c>
    </row>
    <row r="3596" spans="1:2" ht="16.149999999999999" customHeight="1">
      <c r="A3596" s="266">
        <v>37156</v>
      </c>
      <c r="B3596" s="269">
        <v>2342.1799999999998</v>
      </c>
    </row>
    <row r="3597" spans="1:2" ht="16.149999999999999" customHeight="1">
      <c r="A3597" s="266">
        <v>37157</v>
      </c>
      <c r="B3597" s="267">
        <v>2342.1799999999998</v>
      </c>
    </row>
    <row r="3598" spans="1:2" ht="16.149999999999999" customHeight="1">
      <c r="A3598" s="266">
        <v>37158</v>
      </c>
      <c r="B3598" s="269">
        <v>2342.1799999999998</v>
      </c>
    </row>
    <row r="3599" spans="1:2" ht="16.149999999999999" customHeight="1">
      <c r="A3599" s="266">
        <v>37159</v>
      </c>
      <c r="B3599" s="267">
        <v>2329.6999999999998</v>
      </c>
    </row>
    <row r="3600" spans="1:2" ht="16.149999999999999" customHeight="1">
      <c r="A3600" s="266">
        <v>37160</v>
      </c>
      <c r="B3600" s="269">
        <v>2327.09</v>
      </c>
    </row>
    <row r="3601" spans="1:2" ht="16.149999999999999" customHeight="1">
      <c r="A3601" s="266">
        <v>37161</v>
      </c>
      <c r="B3601" s="267">
        <v>2328.4899999999998</v>
      </c>
    </row>
    <row r="3602" spans="1:2" ht="16.149999999999999" customHeight="1">
      <c r="A3602" s="266">
        <v>37162</v>
      </c>
      <c r="B3602" s="269">
        <v>2328.75</v>
      </c>
    </row>
    <row r="3603" spans="1:2" ht="16.149999999999999" customHeight="1">
      <c r="A3603" s="266">
        <v>37163</v>
      </c>
      <c r="B3603" s="267">
        <v>2332.19</v>
      </c>
    </row>
    <row r="3604" spans="1:2" ht="16.149999999999999" customHeight="1">
      <c r="A3604" s="266">
        <v>37164</v>
      </c>
      <c r="B3604" s="269">
        <v>2332.19</v>
      </c>
    </row>
    <row r="3605" spans="1:2" ht="16.149999999999999" customHeight="1">
      <c r="A3605" s="266">
        <v>37165</v>
      </c>
      <c r="B3605" s="267">
        <v>2332.19</v>
      </c>
    </row>
    <row r="3606" spans="1:2" ht="16.149999999999999" customHeight="1">
      <c r="A3606" s="266">
        <v>37166</v>
      </c>
      <c r="B3606" s="269">
        <v>2338.4499999999998</v>
      </c>
    </row>
    <row r="3607" spans="1:2" ht="16.149999999999999" customHeight="1">
      <c r="A3607" s="266">
        <v>37167</v>
      </c>
      <c r="B3607" s="267">
        <v>2334.2399999999998</v>
      </c>
    </row>
    <row r="3608" spans="1:2" ht="16.149999999999999" customHeight="1">
      <c r="A3608" s="266">
        <v>37168</v>
      </c>
      <c r="B3608" s="269">
        <v>2336.1799999999998</v>
      </c>
    </row>
    <row r="3609" spans="1:2" ht="16.149999999999999" customHeight="1">
      <c r="A3609" s="266">
        <v>37169</v>
      </c>
      <c r="B3609" s="267">
        <v>2336.2800000000002</v>
      </c>
    </row>
    <row r="3610" spans="1:2" ht="16.149999999999999" customHeight="1">
      <c r="A3610" s="266">
        <v>37170</v>
      </c>
      <c r="B3610" s="269">
        <v>2331.0300000000002</v>
      </c>
    </row>
    <row r="3611" spans="1:2" ht="16.149999999999999" customHeight="1">
      <c r="A3611" s="266">
        <v>37171</v>
      </c>
      <c r="B3611" s="267">
        <v>2331.0300000000002</v>
      </c>
    </row>
    <row r="3612" spans="1:2" ht="16.149999999999999" customHeight="1">
      <c r="A3612" s="266">
        <v>37172</v>
      </c>
      <c r="B3612" s="269">
        <v>2331.0300000000002</v>
      </c>
    </row>
    <row r="3613" spans="1:2" ht="16.149999999999999" customHeight="1">
      <c r="A3613" s="266">
        <v>37173</v>
      </c>
      <c r="B3613" s="267">
        <v>2331.02</v>
      </c>
    </row>
    <row r="3614" spans="1:2" ht="16.149999999999999" customHeight="1">
      <c r="A3614" s="266">
        <v>37174</v>
      </c>
      <c r="B3614" s="269">
        <v>2328.91</v>
      </c>
    </row>
    <row r="3615" spans="1:2" ht="16.149999999999999" customHeight="1">
      <c r="A3615" s="266">
        <v>37175</v>
      </c>
      <c r="B3615" s="267">
        <v>2320.41</v>
      </c>
    </row>
    <row r="3616" spans="1:2" ht="16.149999999999999" customHeight="1">
      <c r="A3616" s="266">
        <v>37176</v>
      </c>
      <c r="B3616" s="269">
        <v>2312.33</v>
      </c>
    </row>
    <row r="3617" spans="1:2" ht="16.149999999999999" customHeight="1">
      <c r="A3617" s="266">
        <v>37177</v>
      </c>
      <c r="B3617" s="267">
        <v>2314.7399999999998</v>
      </c>
    </row>
    <row r="3618" spans="1:2" ht="16.149999999999999" customHeight="1">
      <c r="A3618" s="266">
        <v>37178</v>
      </c>
      <c r="B3618" s="269">
        <v>2314.7399999999998</v>
      </c>
    </row>
    <row r="3619" spans="1:2" ht="16.149999999999999" customHeight="1">
      <c r="A3619" s="266">
        <v>37179</v>
      </c>
      <c r="B3619" s="267">
        <v>2314.7399999999998</v>
      </c>
    </row>
    <row r="3620" spans="1:2" ht="16.149999999999999" customHeight="1">
      <c r="A3620" s="266">
        <v>37180</v>
      </c>
      <c r="B3620" s="269">
        <v>2314.7399999999998</v>
      </c>
    </row>
    <row r="3621" spans="1:2" ht="16.149999999999999" customHeight="1">
      <c r="A3621" s="266">
        <v>37181</v>
      </c>
      <c r="B3621" s="267">
        <v>2303.3000000000002</v>
      </c>
    </row>
    <row r="3622" spans="1:2" ht="16.149999999999999" customHeight="1">
      <c r="A3622" s="266">
        <v>37182</v>
      </c>
      <c r="B3622" s="269">
        <v>2300.0100000000002</v>
      </c>
    </row>
    <row r="3623" spans="1:2" ht="16.149999999999999" customHeight="1">
      <c r="A3623" s="266">
        <v>37183</v>
      </c>
      <c r="B3623" s="267">
        <v>2313.2399999999998</v>
      </c>
    </row>
    <row r="3624" spans="1:2" ht="16.149999999999999" customHeight="1">
      <c r="A3624" s="266">
        <v>37184</v>
      </c>
      <c r="B3624" s="269">
        <v>2315.2600000000002</v>
      </c>
    </row>
    <row r="3625" spans="1:2" ht="16.149999999999999" customHeight="1">
      <c r="A3625" s="266">
        <v>37185</v>
      </c>
      <c r="B3625" s="267">
        <v>2315.2600000000002</v>
      </c>
    </row>
    <row r="3626" spans="1:2" ht="16.149999999999999" customHeight="1">
      <c r="A3626" s="266">
        <v>37186</v>
      </c>
      <c r="B3626" s="269">
        <v>2315.2600000000002</v>
      </c>
    </row>
    <row r="3627" spans="1:2" ht="16.149999999999999" customHeight="1">
      <c r="A3627" s="266">
        <v>37187</v>
      </c>
      <c r="B3627" s="267">
        <v>2318.4699999999998</v>
      </c>
    </row>
    <row r="3628" spans="1:2" ht="16.149999999999999" customHeight="1">
      <c r="A3628" s="266">
        <v>37188</v>
      </c>
      <c r="B3628" s="269">
        <v>2316.14</v>
      </c>
    </row>
    <row r="3629" spans="1:2" ht="16.149999999999999" customHeight="1">
      <c r="A3629" s="266">
        <v>37189</v>
      </c>
      <c r="B3629" s="267">
        <v>2319.5300000000002</v>
      </c>
    </row>
    <row r="3630" spans="1:2" ht="16.149999999999999" customHeight="1">
      <c r="A3630" s="266">
        <v>37190</v>
      </c>
      <c r="B3630" s="269">
        <v>2316.6799999999998</v>
      </c>
    </row>
    <row r="3631" spans="1:2" ht="16.149999999999999" customHeight="1">
      <c r="A3631" s="266">
        <v>37191</v>
      </c>
      <c r="B3631" s="267">
        <v>2314.5</v>
      </c>
    </row>
    <row r="3632" spans="1:2" ht="16.149999999999999" customHeight="1">
      <c r="A3632" s="266">
        <v>37192</v>
      </c>
      <c r="B3632" s="269">
        <v>2314.5</v>
      </c>
    </row>
    <row r="3633" spans="1:2" ht="16.149999999999999" customHeight="1">
      <c r="A3633" s="266">
        <v>37193</v>
      </c>
      <c r="B3633" s="267">
        <v>2314.5</v>
      </c>
    </row>
    <row r="3634" spans="1:2" ht="16.149999999999999" customHeight="1">
      <c r="A3634" s="266">
        <v>37194</v>
      </c>
      <c r="B3634" s="269">
        <v>2311.42</v>
      </c>
    </row>
    <row r="3635" spans="1:2" ht="16.149999999999999" customHeight="1">
      <c r="A3635" s="266">
        <v>37195</v>
      </c>
      <c r="B3635" s="267">
        <v>2310.02</v>
      </c>
    </row>
    <row r="3636" spans="1:2" ht="16.149999999999999" customHeight="1">
      <c r="A3636" s="266">
        <v>37196</v>
      </c>
      <c r="B3636" s="269">
        <v>2309.12</v>
      </c>
    </row>
    <row r="3637" spans="1:2" ht="16.149999999999999" customHeight="1">
      <c r="A3637" s="266">
        <v>37197</v>
      </c>
      <c r="B3637" s="267">
        <v>2309.89</v>
      </c>
    </row>
    <row r="3638" spans="1:2" ht="16.149999999999999" customHeight="1">
      <c r="A3638" s="266">
        <v>37198</v>
      </c>
      <c r="B3638" s="269">
        <v>2309.42</v>
      </c>
    </row>
    <row r="3639" spans="1:2" ht="16.149999999999999" customHeight="1">
      <c r="A3639" s="266">
        <v>37199</v>
      </c>
      <c r="B3639" s="267">
        <v>2309.42</v>
      </c>
    </row>
    <row r="3640" spans="1:2" ht="16.149999999999999" customHeight="1">
      <c r="A3640" s="266">
        <v>37200</v>
      </c>
      <c r="B3640" s="269">
        <v>2309.42</v>
      </c>
    </row>
    <row r="3641" spans="1:2" ht="16.149999999999999" customHeight="1">
      <c r="A3641" s="266">
        <v>37201</v>
      </c>
      <c r="B3641" s="267">
        <v>2309.42</v>
      </c>
    </row>
    <row r="3642" spans="1:2" ht="16.149999999999999" customHeight="1">
      <c r="A3642" s="266">
        <v>37202</v>
      </c>
      <c r="B3642" s="269">
        <v>2309.2199999999998</v>
      </c>
    </row>
    <row r="3643" spans="1:2" ht="16.149999999999999" customHeight="1">
      <c r="A3643" s="266">
        <v>37203</v>
      </c>
      <c r="B3643" s="267">
        <v>2306.5700000000002</v>
      </c>
    </row>
    <row r="3644" spans="1:2" ht="16.149999999999999" customHeight="1">
      <c r="A3644" s="266">
        <v>37204</v>
      </c>
      <c r="B3644" s="269">
        <v>2307.2399999999998</v>
      </c>
    </row>
    <row r="3645" spans="1:2" ht="16.149999999999999" customHeight="1">
      <c r="A3645" s="266">
        <v>37205</v>
      </c>
      <c r="B3645" s="267">
        <v>2303.6799999999998</v>
      </c>
    </row>
    <row r="3646" spans="1:2" ht="16.149999999999999" customHeight="1">
      <c r="A3646" s="266">
        <v>37206</v>
      </c>
      <c r="B3646" s="269">
        <v>2303.6799999999998</v>
      </c>
    </row>
    <row r="3647" spans="1:2" ht="16.149999999999999" customHeight="1">
      <c r="A3647" s="266">
        <v>37207</v>
      </c>
      <c r="B3647" s="267">
        <v>2303.6799999999998</v>
      </c>
    </row>
    <row r="3648" spans="1:2" ht="16.149999999999999" customHeight="1">
      <c r="A3648" s="266">
        <v>37208</v>
      </c>
      <c r="B3648" s="269">
        <v>2303.6799999999998</v>
      </c>
    </row>
    <row r="3649" spans="1:2" ht="16.149999999999999" customHeight="1">
      <c r="A3649" s="266">
        <v>37209</v>
      </c>
      <c r="B3649" s="267">
        <v>2300.69</v>
      </c>
    </row>
    <row r="3650" spans="1:2" ht="16.149999999999999" customHeight="1">
      <c r="A3650" s="266">
        <v>37210</v>
      </c>
      <c r="B3650" s="269">
        <v>2302.81</v>
      </c>
    </row>
    <row r="3651" spans="1:2" ht="16.149999999999999" customHeight="1">
      <c r="A3651" s="266">
        <v>37211</v>
      </c>
      <c r="B3651" s="267">
        <v>2311.5700000000002</v>
      </c>
    </row>
    <row r="3652" spans="1:2" ht="16.149999999999999" customHeight="1">
      <c r="A3652" s="266">
        <v>37212</v>
      </c>
      <c r="B3652" s="269">
        <v>2314.33</v>
      </c>
    </row>
    <row r="3653" spans="1:2" ht="16.149999999999999" customHeight="1">
      <c r="A3653" s="266">
        <v>37213</v>
      </c>
      <c r="B3653" s="267">
        <v>2314.33</v>
      </c>
    </row>
    <row r="3654" spans="1:2" ht="16.149999999999999" customHeight="1">
      <c r="A3654" s="266">
        <v>37214</v>
      </c>
      <c r="B3654" s="269">
        <v>2314.33</v>
      </c>
    </row>
    <row r="3655" spans="1:2" ht="16.149999999999999" customHeight="1">
      <c r="A3655" s="266">
        <v>37215</v>
      </c>
      <c r="B3655" s="267">
        <v>2310.9</v>
      </c>
    </row>
    <row r="3656" spans="1:2" ht="16.149999999999999" customHeight="1">
      <c r="A3656" s="266">
        <v>37216</v>
      </c>
      <c r="B3656" s="269">
        <v>2314.86</v>
      </c>
    </row>
    <row r="3657" spans="1:2" ht="16.149999999999999" customHeight="1">
      <c r="A3657" s="266">
        <v>37217</v>
      </c>
      <c r="B3657" s="267">
        <v>2319.34</v>
      </c>
    </row>
    <row r="3658" spans="1:2" ht="16.149999999999999" customHeight="1">
      <c r="A3658" s="266">
        <v>37218</v>
      </c>
      <c r="B3658" s="269">
        <v>2317.5700000000002</v>
      </c>
    </row>
    <row r="3659" spans="1:2" ht="16.149999999999999" customHeight="1">
      <c r="A3659" s="266">
        <v>37219</v>
      </c>
      <c r="B3659" s="267">
        <v>2316.4</v>
      </c>
    </row>
    <row r="3660" spans="1:2" ht="16.149999999999999" customHeight="1">
      <c r="A3660" s="266">
        <v>37220</v>
      </c>
      <c r="B3660" s="269">
        <v>2316.4</v>
      </c>
    </row>
    <row r="3661" spans="1:2" ht="16.149999999999999" customHeight="1">
      <c r="A3661" s="266">
        <v>37221</v>
      </c>
      <c r="B3661" s="267">
        <v>2316.4</v>
      </c>
    </row>
    <row r="3662" spans="1:2" ht="16.149999999999999" customHeight="1">
      <c r="A3662" s="266">
        <v>37222</v>
      </c>
      <c r="B3662" s="269">
        <v>2313.2600000000002</v>
      </c>
    </row>
    <row r="3663" spans="1:2" ht="16.149999999999999" customHeight="1">
      <c r="A3663" s="266">
        <v>37223</v>
      </c>
      <c r="B3663" s="267">
        <v>2312.9</v>
      </c>
    </row>
    <row r="3664" spans="1:2" ht="16.149999999999999" customHeight="1">
      <c r="A3664" s="266">
        <v>37224</v>
      </c>
      <c r="B3664" s="269">
        <v>2310.9699999999998</v>
      </c>
    </row>
    <row r="3665" spans="1:2" ht="16.149999999999999" customHeight="1">
      <c r="A3665" s="266">
        <v>37225</v>
      </c>
      <c r="B3665" s="267">
        <v>2308.59</v>
      </c>
    </row>
    <row r="3666" spans="1:2" ht="16.149999999999999" customHeight="1">
      <c r="A3666" s="266">
        <v>37226</v>
      </c>
      <c r="B3666" s="269">
        <v>2303.35</v>
      </c>
    </row>
    <row r="3667" spans="1:2" ht="16.149999999999999" customHeight="1">
      <c r="A3667" s="266">
        <v>37227</v>
      </c>
      <c r="B3667" s="267">
        <v>2303.35</v>
      </c>
    </row>
    <row r="3668" spans="1:2" ht="16.149999999999999" customHeight="1">
      <c r="A3668" s="266">
        <v>37228</v>
      </c>
      <c r="B3668" s="269">
        <v>2303.35</v>
      </c>
    </row>
    <row r="3669" spans="1:2" ht="16.149999999999999" customHeight="1">
      <c r="A3669" s="266">
        <v>37229</v>
      </c>
      <c r="B3669" s="267">
        <v>2304.13</v>
      </c>
    </row>
    <row r="3670" spans="1:2" ht="16.149999999999999" customHeight="1">
      <c r="A3670" s="266">
        <v>37230</v>
      </c>
      <c r="B3670" s="269">
        <v>2314.7600000000002</v>
      </c>
    </row>
    <row r="3671" spans="1:2" ht="16.149999999999999" customHeight="1">
      <c r="A3671" s="266">
        <v>37231</v>
      </c>
      <c r="B3671" s="267">
        <v>2315.36</v>
      </c>
    </row>
    <row r="3672" spans="1:2" ht="16.149999999999999" customHeight="1">
      <c r="A3672" s="266">
        <v>37232</v>
      </c>
      <c r="B3672" s="269">
        <v>2314.89</v>
      </c>
    </row>
    <row r="3673" spans="1:2" ht="16.149999999999999" customHeight="1">
      <c r="A3673" s="266">
        <v>37233</v>
      </c>
      <c r="B3673" s="267">
        <v>2310.9</v>
      </c>
    </row>
    <row r="3674" spans="1:2" ht="16.149999999999999" customHeight="1">
      <c r="A3674" s="266">
        <v>37234</v>
      </c>
      <c r="B3674" s="269">
        <v>2310.9</v>
      </c>
    </row>
    <row r="3675" spans="1:2" ht="16.149999999999999" customHeight="1">
      <c r="A3675" s="266">
        <v>37235</v>
      </c>
      <c r="B3675" s="267">
        <v>2310.9</v>
      </c>
    </row>
    <row r="3676" spans="1:2" ht="16.149999999999999" customHeight="1">
      <c r="A3676" s="266">
        <v>37236</v>
      </c>
      <c r="B3676" s="269">
        <v>2308.41</v>
      </c>
    </row>
    <row r="3677" spans="1:2" ht="16.149999999999999" customHeight="1">
      <c r="A3677" s="266">
        <v>37237</v>
      </c>
      <c r="B3677" s="267">
        <v>2306.56</v>
      </c>
    </row>
    <row r="3678" spans="1:2" ht="16.149999999999999" customHeight="1">
      <c r="A3678" s="266">
        <v>37238</v>
      </c>
      <c r="B3678" s="269">
        <v>2307.12</v>
      </c>
    </row>
    <row r="3679" spans="1:2" ht="16.149999999999999" customHeight="1">
      <c r="A3679" s="266">
        <v>37239</v>
      </c>
      <c r="B3679" s="267">
        <v>2312</v>
      </c>
    </row>
    <row r="3680" spans="1:2" ht="16.149999999999999" customHeight="1">
      <c r="A3680" s="266">
        <v>37240</v>
      </c>
      <c r="B3680" s="269">
        <v>2318.67</v>
      </c>
    </row>
    <row r="3681" spans="1:2" ht="16.149999999999999" customHeight="1">
      <c r="A3681" s="266">
        <v>37241</v>
      </c>
      <c r="B3681" s="267">
        <v>2318.67</v>
      </c>
    </row>
    <row r="3682" spans="1:2" ht="16.149999999999999" customHeight="1">
      <c r="A3682" s="266">
        <v>37242</v>
      </c>
      <c r="B3682" s="269">
        <v>2318.67</v>
      </c>
    </row>
    <row r="3683" spans="1:2" ht="16.149999999999999" customHeight="1">
      <c r="A3683" s="266">
        <v>37243</v>
      </c>
      <c r="B3683" s="267">
        <v>2310.58</v>
      </c>
    </row>
    <row r="3684" spans="1:2" ht="16.149999999999999" customHeight="1">
      <c r="A3684" s="266">
        <v>37244</v>
      </c>
      <c r="B3684" s="269">
        <v>2306.8200000000002</v>
      </c>
    </row>
    <row r="3685" spans="1:2" ht="16.149999999999999" customHeight="1">
      <c r="A3685" s="266">
        <v>37245</v>
      </c>
      <c r="B3685" s="267">
        <v>2307.1</v>
      </c>
    </row>
    <row r="3686" spans="1:2" ht="16.149999999999999" customHeight="1">
      <c r="A3686" s="266">
        <v>37246</v>
      </c>
      <c r="B3686" s="269">
        <v>2306.88</v>
      </c>
    </row>
    <row r="3687" spans="1:2" ht="16.149999999999999" customHeight="1">
      <c r="A3687" s="266">
        <v>37247</v>
      </c>
      <c r="B3687" s="267">
        <v>2303.15</v>
      </c>
    </row>
    <row r="3688" spans="1:2" ht="16.149999999999999" customHeight="1">
      <c r="A3688" s="266">
        <v>37248</v>
      </c>
      <c r="B3688" s="269">
        <v>2303.15</v>
      </c>
    </row>
    <row r="3689" spans="1:2" ht="16.149999999999999" customHeight="1">
      <c r="A3689" s="266">
        <v>37249</v>
      </c>
      <c r="B3689" s="267">
        <v>2303.15</v>
      </c>
    </row>
    <row r="3690" spans="1:2" ht="16.149999999999999" customHeight="1">
      <c r="A3690" s="266">
        <v>37250</v>
      </c>
      <c r="B3690" s="269">
        <v>2297.59</v>
      </c>
    </row>
    <row r="3691" spans="1:2" ht="16.149999999999999" customHeight="1">
      <c r="A3691" s="266">
        <v>37251</v>
      </c>
      <c r="B3691" s="267">
        <v>2297.59</v>
      </c>
    </row>
    <row r="3692" spans="1:2" ht="16.149999999999999" customHeight="1">
      <c r="A3692" s="266">
        <v>37252</v>
      </c>
      <c r="B3692" s="269">
        <v>2297.17</v>
      </c>
    </row>
    <row r="3693" spans="1:2" ht="16.149999999999999" customHeight="1">
      <c r="A3693" s="266">
        <v>37253</v>
      </c>
      <c r="B3693" s="267">
        <v>2301.33</v>
      </c>
    </row>
    <row r="3694" spans="1:2" ht="16.149999999999999" customHeight="1">
      <c r="A3694" s="266">
        <v>37254</v>
      </c>
      <c r="B3694" s="269">
        <v>2291.1799999999998</v>
      </c>
    </row>
    <row r="3695" spans="1:2" ht="16.149999999999999" customHeight="1">
      <c r="A3695" s="266">
        <v>37255</v>
      </c>
      <c r="B3695" s="267">
        <v>2291.1799999999998</v>
      </c>
    </row>
    <row r="3696" spans="1:2" ht="16.149999999999999" customHeight="1">
      <c r="A3696" s="266">
        <v>37256</v>
      </c>
      <c r="B3696" s="269">
        <v>2291.1799999999998</v>
      </c>
    </row>
    <row r="3697" spans="1:2" ht="16.149999999999999" customHeight="1">
      <c r="A3697" s="266">
        <v>37257</v>
      </c>
      <c r="B3697" s="267">
        <v>2291.1799999999998</v>
      </c>
    </row>
    <row r="3698" spans="1:2" ht="16.149999999999999" customHeight="1">
      <c r="A3698" s="266">
        <v>37258</v>
      </c>
      <c r="B3698" s="269">
        <v>2291.1799999999998</v>
      </c>
    </row>
    <row r="3699" spans="1:2" ht="16.149999999999999" customHeight="1">
      <c r="A3699" s="266">
        <v>37259</v>
      </c>
      <c r="B3699" s="267">
        <v>2289.42</v>
      </c>
    </row>
    <row r="3700" spans="1:2" ht="16.149999999999999" customHeight="1">
      <c r="A3700" s="266">
        <v>37260</v>
      </c>
      <c r="B3700" s="269">
        <v>2289.91</v>
      </c>
    </row>
    <row r="3701" spans="1:2" ht="16.149999999999999" customHeight="1">
      <c r="A3701" s="266">
        <v>37261</v>
      </c>
      <c r="B3701" s="267">
        <v>2295.59</v>
      </c>
    </row>
    <row r="3702" spans="1:2" ht="16.149999999999999" customHeight="1">
      <c r="A3702" s="266">
        <v>37262</v>
      </c>
      <c r="B3702" s="269">
        <v>2295.59</v>
      </c>
    </row>
    <row r="3703" spans="1:2" ht="16.149999999999999" customHeight="1">
      <c r="A3703" s="266">
        <v>37263</v>
      </c>
      <c r="B3703" s="267">
        <v>2295.59</v>
      </c>
    </row>
    <row r="3704" spans="1:2" ht="16.149999999999999" customHeight="1">
      <c r="A3704" s="266">
        <v>37264</v>
      </c>
      <c r="B3704" s="269">
        <v>2295.59</v>
      </c>
    </row>
    <row r="3705" spans="1:2" ht="16.149999999999999" customHeight="1">
      <c r="A3705" s="266">
        <v>37265</v>
      </c>
      <c r="B3705" s="267">
        <v>2306.31</v>
      </c>
    </row>
    <row r="3706" spans="1:2" ht="16.149999999999999" customHeight="1">
      <c r="A3706" s="266">
        <v>37266</v>
      </c>
      <c r="B3706" s="269">
        <v>2306.35</v>
      </c>
    </row>
    <row r="3707" spans="1:2" ht="16.149999999999999" customHeight="1">
      <c r="A3707" s="266">
        <v>37267</v>
      </c>
      <c r="B3707" s="267">
        <v>2311.5700000000002</v>
      </c>
    </row>
    <row r="3708" spans="1:2" ht="16.149999999999999" customHeight="1">
      <c r="A3708" s="266">
        <v>37268</v>
      </c>
      <c r="B3708" s="269">
        <v>2304.54</v>
      </c>
    </row>
    <row r="3709" spans="1:2" ht="16.149999999999999" customHeight="1">
      <c r="A3709" s="266">
        <v>37269</v>
      </c>
      <c r="B3709" s="267">
        <v>2304.54</v>
      </c>
    </row>
    <row r="3710" spans="1:2" ht="16.149999999999999" customHeight="1">
      <c r="A3710" s="266">
        <v>37270</v>
      </c>
      <c r="B3710" s="269">
        <v>2304.54</v>
      </c>
    </row>
    <row r="3711" spans="1:2" ht="16.149999999999999" customHeight="1">
      <c r="A3711" s="266">
        <v>37271</v>
      </c>
      <c r="B3711" s="267">
        <v>2297.31</v>
      </c>
    </row>
    <row r="3712" spans="1:2" ht="16.149999999999999" customHeight="1">
      <c r="A3712" s="266">
        <v>37272</v>
      </c>
      <c r="B3712" s="269">
        <v>2280.73</v>
      </c>
    </row>
    <row r="3713" spans="1:2" ht="16.149999999999999" customHeight="1">
      <c r="A3713" s="266">
        <v>37273</v>
      </c>
      <c r="B3713" s="267">
        <v>2265.66</v>
      </c>
    </row>
    <row r="3714" spans="1:2" ht="16.149999999999999" customHeight="1">
      <c r="A3714" s="266">
        <v>37274</v>
      </c>
      <c r="B3714" s="269">
        <v>2265.0100000000002</v>
      </c>
    </row>
    <row r="3715" spans="1:2" ht="16.149999999999999" customHeight="1">
      <c r="A3715" s="266">
        <v>37275</v>
      </c>
      <c r="B3715" s="267">
        <v>2269.7600000000002</v>
      </c>
    </row>
    <row r="3716" spans="1:2" ht="16.149999999999999" customHeight="1">
      <c r="A3716" s="266">
        <v>37276</v>
      </c>
      <c r="B3716" s="269">
        <v>2269.7600000000002</v>
      </c>
    </row>
    <row r="3717" spans="1:2" ht="16.149999999999999" customHeight="1">
      <c r="A3717" s="266">
        <v>37277</v>
      </c>
      <c r="B3717" s="267">
        <v>2269.7600000000002</v>
      </c>
    </row>
    <row r="3718" spans="1:2" ht="16.149999999999999" customHeight="1">
      <c r="A3718" s="266">
        <v>37278</v>
      </c>
      <c r="B3718" s="269">
        <v>2259.2399999999998</v>
      </c>
    </row>
    <row r="3719" spans="1:2" ht="16.149999999999999" customHeight="1">
      <c r="A3719" s="266">
        <v>37279</v>
      </c>
      <c r="B3719" s="267">
        <v>2247.29</v>
      </c>
    </row>
    <row r="3720" spans="1:2" ht="16.149999999999999" customHeight="1">
      <c r="A3720" s="266">
        <v>37280</v>
      </c>
      <c r="B3720" s="269">
        <v>2239.92</v>
      </c>
    </row>
    <row r="3721" spans="1:2" ht="16.149999999999999" customHeight="1">
      <c r="A3721" s="266">
        <v>37281</v>
      </c>
      <c r="B3721" s="267">
        <v>2231.98</v>
      </c>
    </row>
    <row r="3722" spans="1:2" ht="16.149999999999999" customHeight="1">
      <c r="A3722" s="266">
        <v>37282</v>
      </c>
      <c r="B3722" s="269">
        <v>2242.67</v>
      </c>
    </row>
    <row r="3723" spans="1:2" ht="16.149999999999999" customHeight="1">
      <c r="A3723" s="266">
        <v>37283</v>
      </c>
      <c r="B3723" s="267">
        <v>2242.67</v>
      </c>
    </row>
    <row r="3724" spans="1:2" ht="16.149999999999999" customHeight="1">
      <c r="A3724" s="266">
        <v>37284</v>
      </c>
      <c r="B3724" s="269">
        <v>2242.67</v>
      </c>
    </row>
    <row r="3725" spans="1:2" ht="16.149999999999999" customHeight="1">
      <c r="A3725" s="266">
        <v>37285</v>
      </c>
      <c r="B3725" s="267">
        <v>2252.37</v>
      </c>
    </row>
    <row r="3726" spans="1:2" ht="16.149999999999999" customHeight="1">
      <c r="A3726" s="266">
        <v>37286</v>
      </c>
      <c r="B3726" s="269">
        <v>2262.4499999999998</v>
      </c>
    </row>
    <row r="3727" spans="1:2" ht="16.149999999999999" customHeight="1">
      <c r="A3727" s="266">
        <v>37287</v>
      </c>
      <c r="B3727" s="267">
        <v>2264.8200000000002</v>
      </c>
    </row>
    <row r="3728" spans="1:2" ht="16.149999999999999" customHeight="1">
      <c r="A3728" s="266">
        <v>37288</v>
      </c>
      <c r="B3728" s="269">
        <v>2265.9899999999998</v>
      </c>
    </row>
    <row r="3729" spans="1:2" ht="16.149999999999999" customHeight="1">
      <c r="A3729" s="266">
        <v>37289</v>
      </c>
      <c r="B3729" s="267">
        <v>2267.33</v>
      </c>
    </row>
    <row r="3730" spans="1:2" ht="16.149999999999999" customHeight="1">
      <c r="A3730" s="266">
        <v>37290</v>
      </c>
      <c r="B3730" s="269">
        <v>2267.33</v>
      </c>
    </row>
    <row r="3731" spans="1:2" ht="16.149999999999999" customHeight="1">
      <c r="A3731" s="266">
        <v>37291</v>
      </c>
      <c r="B3731" s="267">
        <v>2267.33</v>
      </c>
    </row>
    <row r="3732" spans="1:2" ht="16.149999999999999" customHeight="1">
      <c r="A3732" s="266">
        <v>37292</v>
      </c>
      <c r="B3732" s="269">
        <v>2266.61</v>
      </c>
    </row>
    <row r="3733" spans="1:2" ht="16.149999999999999" customHeight="1">
      <c r="A3733" s="266">
        <v>37293</v>
      </c>
      <c r="B3733" s="267">
        <v>2259.81</v>
      </c>
    </row>
    <row r="3734" spans="1:2" ht="16.149999999999999" customHeight="1">
      <c r="A3734" s="266">
        <v>37294</v>
      </c>
      <c r="B3734" s="269">
        <v>2254.98</v>
      </c>
    </row>
    <row r="3735" spans="1:2" ht="16.149999999999999" customHeight="1">
      <c r="A3735" s="266">
        <v>37295</v>
      </c>
      <c r="B3735" s="267">
        <v>2260.17</v>
      </c>
    </row>
    <row r="3736" spans="1:2" ht="16.149999999999999" customHeight="1">
      <c r="A3736" s="266">
        <v>37296</v>
      </c>
      <c r="B3736" s="269">
        <v>2272.7600000000002</v>
      </c>
    </row>
    <row r="3737" spans="1:2" ht="16.149999999999999" customHeight="1">
      <c r="A3737" s="266">
        <v>37297</v>
      </c>
      <c r="B3737" s="267">
        <v>2272.7600000000002</v>
      </c>
    </row>
    <row r="3738" spans="1:2" ht="16.149999999999999" customHeight="1">
      <c r="A3738" s="266">
        <v>37298</v>
      </c>
      <c r="B3738" s="269">
        <v>2272.7600000000002</v>
      </c>
    </row>
    <row r="3739" spans="1:2" ht="16.149999999999999" customHeight="1">
      <c r="A3739" s="266">
        <v>37299</v>
      </c>
      <c r="B3739" s="267">
        <v>2283.14</v>
      </c>
    </row>
    <row r="3740" spans="1:2" ht="16.149999999999999" customHeight="1">
      <c r="A3740" s="266">
        <v>37300</v>
      </c>
      <c r="B3740" s="269">
        <v>2290.19</v>
      </c>
    </row>
    <row r="3741" spans="1:2" ht="16.149999999999999" customHeight="1">
      <c r="A3741" s="266">
        <v>37301</v>
      </c>
      <c r="B3741" s="267">
        <v>2309.27</v>
      </c>
    </row>
    <row r="3742" spans="1:2" ht="16.149999999999999" customHeight="1">
      <c r="A3742" s="266">
        <v>37302</v>
      </c>
      <c r="B3742" s="269">
        <v>2312.0300000000002</v>
      </c>
    </row>
    <row r="3743" spans="1:2" ht="16.149999999999999" customHeight="1">
      <c r="A3743" s="266">
        <v>37303</v>
      </c>
      <c r="B3743" s="267">
        <v>2288.54</v>
      </c>
    </row>
    <row r="3744" spans="1:2" ht="16.149999999999999" customHeight="1">
      <c r="A3744" s="266">
        <v>37304</v>
      </c>
      <c r="B3744" s="269">
        <v>2288.54</v>
      </c>
    </row>
    <row r="3745" spans="1:2" ht="16.149999999999999" customHeight="1">
      <c r="A3745" s="266">
        <v>37305</v>
      </c>
      <c r="B3745" s="267">
        <v>2288.54</v>
      </c>
    </row>
    <row r="3746" spans="1:2" ht="16.149999999999999" customHeight="1">
      <c r="A3746" s="266">
        <v>37306</v>
      </c>
      <c r="B3746" s="269">
        <v>2288.98</v>
      </c>
    </row>
    <row r="3747" spans="1:2" ht="16.149999999999999" customHeight="1">
      <c r="A3747" s="266">
        <v>37307</v>
      </c>
      <c r="B3747" s="267">
        <v>2280.98</v>
      </c>
    </row>
    <row r="3748" spans="1:2" ht="16.149999999999999" customHeight="1">
      <c r="A3748" s="266">
        <v>37308</v>
      </c>
      <c r="B3748" s="269">
        <v>2282.94</v>
      </c>
    </row>
    <row r="3749" spans="1:2" ht="16.149999999999999" customHeight="1">
      <c r="A3749" s="266">
        <v>37309</v>
      </c>
      <c r="B3749" s="267">
        <v>2309.4499999999998</v>
      </c>
    </row>
    <row r="3750" spans="1:2" ht="16.149999999999999" customHeight="1">
      <c r="A3750" s="266">
        <v>37310</v>
      </c>
      <c r="B3750" s="269">
        <v>2307.75</v>
      </c>
    </row>
    <row r="3751" spans="1:2" ht="16.149999999999999" customHeight="1">
      <c r="A3751" s="266">
        <v>37311</v>
      </c>
      <c r="B3751" s="267">
        <v>2307.75</v>
      </c>
    </row>
    <row r="3752" spans="1:2" ht="16.149999999999999" customHeight="1">
      <c r="A3752" s="266">
        <v>37312</v>
      </c>
      <c r="B3752" s="269">
        <v>2307.75</v>
      </c>
    </row>
    <row r="3753" spans="1:2" ht="16.149999999999999" customHeight="1">
      <c r="A3753" s="266">
        <v>37313</v>
      </c>
      <c r="B3753" s="267">
        <v>2310.21</v>
      </c>
    </row>
    <row r="3754" spans="1:2" ht="16.149999999999999" customHeight="1">
      <c r="A3754" s="266">
        <v>37314</v>
      </c>
      <c r="B3754" s="269">
        <v>2313.13</v>
      </c>
    </row>
    <row r="3755" spans="1:2" ht="16.149999999999999" customHeight="1">
      <c r="A3755" s="266">
        <v>37315</v>
      </c>
      <c r="B3755" s="267">
        <v>2309.8200000000002</v>
      </c>
    </row>
    <row r="3756" spans="1:2" ht="16.149999999999999" customHeight="1">
      <c r="A3756" s="266">
        <v>37316</v>
      </c>
      <c r="B3756" s="269">
        <v>2306.4499999999998</v>
      </c>
    </row>
    <row r="3757" spans="1:2" ht="16.149999999999999" customHeight="1">
      <c r="A3757" s="266">
        <v>37317</v>
      </c>
      <c r="B3757" s="267">
        <v>2306.33</v>
      </c>
    </row>
    <row r="3758" spans="1:2" ht="16.149999999999999" customHeight="1">
      <c r="A3758" s="266">
        <v>37318</v>
      </c>
      <c r="B3758" s="269">
        <v>2306.33</v>
      </c>
    </row>
    <row r="3759" spans="1:2" ht="16.149999999999999" customHeight="1">
      <c r="A3759" s="266">
        <v>37319</v>
      </c>
      <c r="B3759" s="267">
        <v>2306.33</v>
      </c>
    </row>
    <row r="3760" spans="1:2" ht="16.149999999999999" customHeight="1">
      <c r="A3760" s="266">
        <v>37320</v>
      </c>
      <c r="B3760" s="269">
        <v>2299.15</v>
      </c>
    </row>
    <row r="3761" spans="1:2" ht="16.149999999999999" customHeight="1">
      <c r="A3761" s="266">
        <v>37321</v>
      </c>
      <c r="B3761" s="267">
        <v>2293.6</v>
      </c>
    </row>
    <row r="3762" spans="1:2" ht="16.149999999999999" customHeight="1">
      <c r="A3762" s="266">
        <v>37322</v>
      </c>
      <c r="B3762" s="269">
        <v>2290</v>
      </c>
    </row>
    <row r="3763" spans="1:2" ht="16.149999999999999" customHeight="1">
      <c r="A3763" s="266">
        <v>37323</v>
      </c>
      <c r="B3763" s="267">
        <v>2289.83</v>
      </c>
    </row>
    <row r="3764" spans="1:2" ht="16.149999999999999" customHeight="1">
      <c r="A3764" s="266">
        <v>37324</v>
      </c>
      <c r="B3764" s="269">
        <v>2283.83</v>
      </c>
    </row>
    <row r="3765" spans="1:2" ht="16.149999999999999" customHeight="1">
      <c r="A3765" s="266">
        <v>37325</v>
      </c>
      <c r="B3765" s="267">
        <v>2283.83</v>
      </c>
    </row>
    <row r="3766" spans="1:2" ht="16.149999999999999" customHeight="1">
      <c r="A3766" s="266">
        <v>37326</v>
      </c>
      <c r="B3766" s="269">
        <v>2283.83</v>
      </c>
    </row>
    <row r="3767" spans="1:2" ht="16.149999999999999" customHeight="1">
      <c r="A3767" s="266">
        <v>37327</v>
      </c>
      <c r="B3767" s="267">
        <v>2269.88</v>
      </c>
    </row>
    <row r="3768" spans="1:2" ht="16.149999999999999" customHeight="1">
      <c r="A3768" s="266">
        <v>37328</v>
      </c>
      <c r="B3768" s="269">
        <v>2269.17</v>
      </c>
    </row>
    <row r="3769" spans="1:2" ht="16.149999999999999" customHeight="1">
      <c r="A3769" s="266">
        <v>37329</v>
      </c>
      <c r="B3769" s="267">
        <v>2270.66</v>
      </c>
    </row>
    <row r="3770" spans="1:2" ht="16.149999999999999" customHeight="1">
      <c r="A3770" s="266">
        <v>37330</v>
      </c>
      <c r="B3770" s="269">
        <v>2272.27</v>
      </c>
    </row>
    <row r="3771" spans="1:2" ht="16.149999999999999" customHeight="1">
      <c r="A3771" s="266">
        <v>37331</v>
      </c>
      <c r="B3771" s="267">
        <v>2278.56</v>
      </c>
    </row>
    <row r="3772" spans="1:2" ht="16.149999999999999" customHeight="1">
      <c r="A3772" s="266">
        <v>37332</v>
      </c>
      <c r="B3772" s="269">
        <v>2278.56</v>
      </c>
    </row>
    <row r="3773" spans="1:2" ht="16.149999999999999" customHeight="1">
      <c r="A3773" s="266">
        <v>37333</v>
      </c>
      <c r="B3773" s="267">
        <v>2278.56</v>
      </c>
    </row>
    <row r="3774" spans="1:2" ht="16.149999999999999" customHeight="1">
      <c r="A3774" s="266">
        <v>37334</v>
      </c>
      <c r="B3774" s="269">
        <v>2282.25</v>
      </c>
    </row>
    <row r="3775" spans="1:2" ht="16.149999999999999" customHeight="1">
      <c r="A3775" s="266">
        <v>37335</v>
      </c>
      <c r="B3775" s="267">
        <v>2274.5300000000002</v>
      </c>
    </row>
    <row r="3776" spans="1:2" ht="16.149999999999999" customHeight="1">
      <c r="A3776" s="266">
        <v>37336</v>
      </c>
      <c r="B3776" s="269">
        <v>2279.6</v>
      </c>
    </row>
    <row r="3777" spans="1:2" ht="16.149999999999999" customHeight="1">
      <c r="A3777" s="266">
        <v>37337</v>
      </c>
      <c r="B3777" s="267">
        <v>2280</v>
      </c>
    </row>
    <row r="3778" spans="1:2" ht="16.149999999999999" customHeight="1">
      <c r="A3778" s="266">
        <v>37338</v>
      </c>
      <c r="B3778" s="269">
        <v>2274.4699999999998</v>
      </c>
    </row>
    <row r="3779" spans="1:2" ht="16.149999999999999" customHeight="1">
      <c r="A3779" s="266">
        <v>37339</v>
      </c>
      <c r="B3779" s="267">
        <v>2274.4699999999998</v>
      </c>
    </row>
    <row r="3780" spans="1:2" ht="16.149999999999999" customHeight="1">
      <c r="A3780" s="266">
        <v>37340</v>
      </c>
      <c r="B3780" s="269">
        <v>2274.4699999999998</v>
      </c>
    </row>
    <row r="3781" spans="1:2" ht="16.149999999999999" customHeight="1">
      <c r="A3781" s="266">
        <v>37341</v>
      </c>
      <c r="B3781" s="267">
        <v>2274.4699999999998</v>
      </c>
    </row>
    <row r="3782" spans="1:2" ht="16.149999999999999" customHeight="1">
      <c r="A3782" s="266">
        <v>37342</v>
      </c>
      <c r="B3782" s="269">
        <v>2261.37</v>
      </c>
    </row>
    <row r="3783" spans="1:2" ht="16.149999999999999" customHeight="1">
      <c r="A3783" s="266">
        <v>37343</v>
      </c>
      <c r="B3783" s="267">
        <v>2261.23</v>
      </c>
    </row>
    <row r="3784" spans="1:2" ht="16.149999999999999" customHeight="1">
      <c r="A3784" s="266">
        <v>37344</v>
      </c>
      <c r="B3784" s="269">
        <v>2261.23</v>
      </c>
    </row>
    <row r="3785" spans="1:2" ht="16.149999999999999" customHeight="1">
      <c r="A3785" s="266">
        <v>37345</v>
      </c>
      <c r="B3785" s="267">
        <v>2261.23</v>
      </c>
    </row>
    <row r="3786" spans="1:2" ht="16.149999999999999" customHeight="1">
      <c r="A3786" s="266">
        <v>37346</v>
      </c>
      <c r="B3786" s="269">
        <v>2261.23</v>
      </c>
    </row>
    <row r="3787" spans="1:2" ht="16.149999999999999" customHeight="1">
      <c r="A3787" s="266">
        <v>37347</v>
      </c>
      <c r="B3787" s="267">
        <v>2261.23</v>
      </c>
    </row>
    <row r="3788" spans="1:2" ht="16.149999999999999" customHeight="1">
      <c r="A3788" s="266">
        <v>37348</v>
      </c>
      <c r="B3788" s="269">
        <v>2264.5700000000002</v>
      </c>
    </row>
    <row r="3789" spans="1:2" ht="16.149999999999999" customHeight="1">
      <c r="A3789" s="266">
        <v>37349</v>
      </c>
      <c r="B3789" s="267">
        <v>2257.16</v>
      </c>
    </row>
    <row r="3790" spans="1:2" ht="16.149999999999999" customHeight="1">
      <c r="A3790" s="266">
        <v>37350</v>
      </c>
      <c r="B3790" s="269">
        <v>2267.9899999999998</v>
      </c>
    </row>
    <row r="3791" spans="1:2" ht="16.149999999999999" customHeight="1">
      <c r="A3791" s="266">
        <v>37351</v>
      </c>
      <c r="B3791" s="267">
        <v>2269.35</v>
      </c>
    </row>
    <row r="3792" spans="1:2" ht="16.149999999999999" customHeight="1">
      <c r="A3792" s="266">
        <v>37352</v>
      </c>
      <c r="B3792" s="269">
        <v>2263.0300000000002</v>
      </c>
    </row>
    <row r="3793" spans="1:2" ht="16.149999999999999" customHeight="1">
      <c r="A3793" s="266">
        <v>37353</v>
      </c>
      <c r="B3793" s="267">
        <v>2263.0300000000002</v>
      </c>
    </row>
    <row r="3794" spans="1:2" ht="16.149999999999999" customHeight="1">
      <c r="A3794" s="266">
        <v>37354</v>
      </c>
      <c r="B3794" s="269">
        <v>2263.0300000000002</v>
      </c>
    </row>
    <row r="3795" spans="1:2" ht="16.149999999999999" customHeight="1">
      <c r="A3795" s="266">
        <v>37355</v>
      </c>
      <c r="B3795" s="267">
        <v>2255.02</v>
      </c>
    </row>
    <row r="3796" spans="1:2" ht="16.149999999999999" customHeight="1">
      <c r="A3796" s="266">
        <v>37356</v>
      </c>
      <c r="B3796" s="269">
        <v>2254.4499999999998</v>
      </c>
    </row>
    <row r="3797" spans="1:2" ht="16.149999999999999" customHeight="1">
      <c r="A3797" s="266">
        <v>37357</v>
      </c>
      <c r="B3797" s="267">
        <v>2257.7800000000002</v>
      </c>
    </row>
    <row r="3798" spans="1:2" ht="16.149999999999999" customHeight="1">
      <c r="A3798" s="266">
        <v>37358</v>
      </c>
      <c r="B3798" s="269">
        <v>2261.66</v>
      </c>
    </row>
    <row r="3799" spans="1:2" ht="16.149999999999999" customHeight="1">
      <c r="A3799" s="266">
        <v>37359</v>
      </c>
      <c r="B3799" s="267">
        <v>2264.98</v>
      </c>
    </row>
    <row r="3800" spans="1:2" ht="16.149999999999999" customHeight="1">
      <c r="A3800" s="266">
        <v>37360</v>
      </c>
      <c r="B3800" s="269">
        <v>2264.98</v>
      </c>
    </row>
    <row r="3801" spans="1:2" ht="16.149999999999999" customHeight="1">
      <c r="A3801" s="266">
        <v>37361</v>
      </c>
      <c r="B3801" s="267">
        <v>2264.98</v>
      </c>
    </row>
    <row r="3802" spans="1:2" ht="16.149999999999999" customHeight="1">
      <c r="A3802" s="266">
        <v>37362</v>
      </c>
      <c r="B3802" s="269">
        <v>2266.92</v>
      </c>
    </row>
    <row r="3803" spans="1:2" ht="16.149999999999999" customHeight="1">
      <c r="A3803" s="266">
        <v>37363</v>
      </c>
      <c r="B3803" s="267">
        <v>2262.56</v>
      </c>
    </row>
    <row r="3804" spans="1:2" ht="16.149999999999999" customHeight="1">
      <c r="A3804" s="266">
        <v>37364</v>
      </c>
      <c r="B3804" s="269">
        <v>2261.12</v>
      </c>
    </row>
    <row r="3805" spans="1:2" ht="16.149999999999999" customHeight="1">
      <c r="A3805" s="266">
        <v>37365</v>
      </c>
      <c r="B3805" s="267">
        <v>2256.66</v>
      </c>
    </row>
    <row r="3806" spans="1:2" ht="16.149999999999999" customHeight="1">
      <c r="A3806" s="266">
        <v>37366</v>
      </c>
      <c r="B3806" s="269">
        <v>2260.9</v>
      </c>
    </row>
    <row r="3807" spans="1:2" ht="16.149999999999999" customHeight="1">
      <c r="A3807" s="266">
        <v>37367</v>
      </c>
      <c r="B3807" s="267">
        <v>2260.9</v>
      </c>
    </row>
    <row r="3808" spans="1:2" ht="16.149999999999999" customHeight="1">
      <c r="A3808" s="266">
        <v>37368</v>
      </c>
      <c r="B3808" s="269">
        <v>2260.9</v>
      </c>
    </row>
    <row r="3809" spans="1:2" ht="16.149999999999999" customHeight="1">
      <c r="A3809" s="266">
        <v>37369</v>
      </c>
      <c r="B3809" s="267">
        <v>2259.88</v>
      </c>
    </row>
    <row r="3810" spans="1:2" ht="16.149999999999999" customHeight="1">
      <c r="A3810" s="266">
        <v>37370</v>
      </c>
      <c r="B3810" s="269">
        <v>2263.6799999999998</v>
      </c>
    </row>
    <row r="3811" spans="1:2" ht="16.149999999999999" customHeight="1">
      <c r="A3811" s="266">
        <v>37371</v>
      </c>
      <c r="B3811" s="267">
        <v>2265.6999999999998</v>
      </c>
    </row>
    <row r="3812" spans="1:2" ht="16.149999999999999" customHeight="1">
      <c r="A3812" s="266">
        <v>37372</v>
      </c>
      <c r="B3812" s="269">
        <v>2267.4</v>
      </c>
    </row>
    <row r="3813" spans="1:2" ht="16.149999999999999" customHeight="1">
      <c r="A3813" s="266">
        <v>37373</v>
      </c>
      <c r="B3813" s="267">
        <v>2270.92</v>
      </c>
    </row>
    <row r="3814" spans="1:2" ht="16.149999999999999" customHeight="1">
      <c r="A3814" s="266">
        <v>37374</v>
      </c>
      <c r="B3814" s="269">
        <v>2270.92</v>
      </c>
    </row>
    <row r="3815" spans="1:2" ht="16.149999999999999" customHeight="1">
      <c r="A3815" s="266">
        <v>37375</v>
      </c>
      <c r="B3815" s="267">
        <v>2270.92</v>
      </c>
    </row>
    <row r="3816" spans="1:2" ht="16.149999999999999" customHeight="1">
      <c r="A3816" s="266">
        <v>37376</v>
      </c>
      <c r="B3816" s="269">
        <v>2275.35</v>
      </c>
    </row>
    <row r="3817" spans="1:2" ht="16.149999999999999" customHeight="1">
      <c r="A3817" s="266">
        <v>37377</v>
      </c>
      <c r="B3817" s="267">
        <v>2275.4299999999998</v>
      </c>
    </row>
    <row r="3818" spans="1:2" ht="16.149999999999999" customHeight="1">
      <c r="A3818" s="266">
        <v>37378</v>
      </c>
      <c r="B3818" s="269">
        <v>2275.4299999999998</v>
      </c>
    </row>
    <row r="3819" spans="1:2" ht="16.149999999999999" customHeight="1">
      <c r="A3819" s="266">
        <v>37379</v>
      </c>
      <c r="B3819" s="267">
        <v>2279.56</v>
      </c>
    </row>
    <row r="3820" spans="1:2" ht="16.149999999999999" customHeight="1">
      <c r="A3820" s="266">
        <v>37380</v>
      </c>
      <c r="B3820" s="269">
        <v>2286.39</v>
      </c>
    </row>
    <row r="3821" spans="1:2" ht="16.149999999999999" customHeight="1">
      <c r="A3821" s="266">
        <v>37381</v>
      </c>
      <c r="B3821" s="267">
        <v>2286.39</v>
      </c>
    </row>
    <row r="3822" spans="1:2" ht="16.149999999999999" customHeight="1">
      <c r="A3822" s="266">
        <v>37382</v>
      </c>
      <c r="B3822" s="269">
        <v>2286.39</v>
      </c>
    </row>
    <row r="3823" spans="1:2" ht="16.149999999999999" customHeight="1">
      <c r="A3823" s="266">
        <v>37383</v>
      </c>
      <c r="B3823" s="267">
        <v>2285.64</v>
      </c>
    </row>
    <row r="3824" spans="1:2" ht="16.149999999999999" customHeight="1">
      <c r="A3824" s="266">
        <v>37384</v>
      </c>
      <c r="B3824" s="269">
        <v>2286.6</v>
      </c>
    </row>
    <row r="3825" spans="1:2" ht="16.149999999999999" customHeight="1">
      <c r="A3825" s="266">
        <v>37385</v>
      </c>
      <c r="B3825" s="267">
        <v>2284.9299999999998</v>
      </c>
    </row>
    <row r="3826" spans="1:2" ht="16.149999999999999" customHeight="1">
      <c r="A3826" s="266">
        <v>37386</v>
      </c>
      <c r="B3826" s="269">
        <v>2289.17</v>
      </c>
    </row>
    <row r="3827" spans="1:2" ht="16.149999999999999" customHeight="1">
      <c r="A3827" s="266">
        <v>37387</v>
      </c>
      <c r="B3827" s="267">
        <v>2292</v>
      </c>
    </row>
    <row r="3828" spans="1:2" ht="16.149999999999999" customHeight="1">
      <c r="A3828" s="266">
        <v>37388</v>
      </c>
      <c r="B3828" s="269">
        <v>2292</v>
      </c>
    </row>
    <row r="3829" spans="1:2" ht="16.149999999999999" customHeight="1">
      <c r="A3829" s="266">
        <v>37389</v>
      </c>
      <c r="B3829" s="267">
        <v>2292</v>
      </c>
    </row>
    <row r="3830" spans="1:2" ht="16.149999999999999" customHeight="1">
      <c r="A3830" s="266">
        <v>37390</v>
      </c>
      <c r="B3830" s="269">
        <v>2292</v>
      </c>
    </row>
    <row r="3831" spans="1:2" ht="16.149999999999999" customHeight="1">
      <c r="A3831" s="266">
        <v>37391</v>
      </c>
      <c r="B3831" s="267">
        <v>2293</v>
      </c>
    </row>
    <row r="3832" spans="1:2" ht="16.149999999999999" customHeight="1">
      <c r="A3832" s="266">
        <v>37392</v>
      </c>
      <c r="B3832" s="269">
        <v>2300.02</v>
      </c>
    </row>
    <row r="3833" spans="1:2" ht="16.149999999999999" customHeight="1">
      <c r="A3833" s="266">
        <v>37393</v>
      </c>
      <c r="B3833" s="267">
        <v>2314.21</v>
      </c>
    </row>
    <row r="3834" spans="1:2" ht="16.149999999999999" customHeight="1">
      <c r="A3834" s="266">
        <v>37394</v>
      </c>
      <c r="B3834" s="269">
        <v>2332.6799999999998</v>
      </c>
    </row>
    <row r="3835" spans="1:2" ht="16.149999999999999" customHeight="1">
      <c r="A3835" s="266">
        <v>37395</v>
      </c>
      <c r="B3835" s="267">
        <v>2332.6799999999998</v>
      </c>
    </row>
    <row r="3836" spans="1:2" ht="16.149999999999999" customHeight="1">
      <c r="A3836" s="266">
        <v>37396</v>
      </c>
      <c r="B3836" s="269">
        <v>2332.6799999999998</v>
      </c>
    </row>
    <row r="3837" spans="1:2" ht="16.149999999999999" customHeight="1">
      <c r="A3837" s="266">
        <v>37397</v>
      </c>
      <c r="B3837" s="267">
        <v>2350.1999999999998</v>
      </c>
    </row>
    <row r="3838" spans="1:2" ht="16.149999999999999" customHeight="1">
      <c r="A3838" s="266">
        <v>37398</v>
      </c>
      <c r="B3838" s="269">
        <v>2363.2800000000002</v>
      </c>
    </row>
    <row r="3839" spans="1:2" ht="16.149999999999999" customHeight="1">
      <c r="A3839" s="266">
        <v>37399</v>
      </c>
      <c r="B3839" s="267">
        <v>2349.8000000000002</v>
      </c>
    </row>
    <row r="3840" spans="1:2" ht="16.149999999999999" customHeight="1">
      <c r="A3840" s="266">
        <v>37400</v>
      </c>
      <c r="B3840" s="269">
        <v>2338.5500000000002</v>
      </c>
    </row>
    <row r="3841" spans="1:2" ht="16.149999999999999" customHeight="1">
      <c r="A3841" s="266">
        <v>37401</v>
      </c>
      <c r="B3841" s="267">
        <v>2331.0700000000002</v>
      </c>
    </row>
    <row r="3842" spans="1:2" ht="16.149999999999999" customHeight="1">
      <c r="A3842" s="266">
        <v>37402</v>
      </c>
      <c r="B3842" s="269">
        <v>2331.0700000000002</v>
      </c>
    </row>
    <row r="3843" spans="1:2" ht="16.149999999999999" customHeight="1">
      <c r="A3843" s="266">
        <v>37403</v>
      </c>
      <c r="B3843" s="267">
        <v>2331.0700000000002</v>
      </c>
    </row>
    <row r="3844" spans="1:2" ht="16.149999999999999" customHeight="1">
      <c r="A3844" s="266">
        <v>37404</v>
      </c>
      <c r="B3844" s="269">
        <v>2309.85</v>
      </c>
    </row>
    <row r="3845" spans="1:2" ht="16.149999999999999" customHeight="1">
      <c r="A3845" s="266">
        <v>37405</v>
      </c>
      <c r="B3845" s="267">
        <v>2314.3000000000002</v>
      </c>
    </row>
    <row r="3846" spans="1:2" ht="16.149999999999999" customHeight="1">
      <c r="A3846" s="266">
        <v>37406</v>
      </c>
      <c r="B3846" s="269">
        <v>2317.12</v>
      </c>
    </row>
    <row r="3847" spans="1:2" ht="16.149999999999999" customHeight="1">
      <c r="A3847" s="266">
        <v>37407</v>
      </c>
      <c r="B3847" s="267">
        <v>2321.16</v>
      </c>
    </row>
    <row r="3848" spans="1:2" ht="16.149999999999999" customHeight="1">
      <c r="A3848" s="266">
        <v>37408</v>
      </c>
      <c r="B3848" s="269">
        <v>2321.6799999999998</v>
      </c>
    </row>
    <row r="3849" spans="1:2" ht="16.149999999999999" customHeight="1">
      <c r="A3849" s="266">
        <v>37409</v>
      </c>
      <c r="B3849" s="267">
        <v>2321.6799999999998</v>
      </c>
    </row>
    <row r="3850" spans="1:2" ht="16.149999999999999" customHeight="1">
      <c r="A3850" s="266">
        <v>37410</v>
      </c>
      <c r="B3850" s="269">
        <v>2321.6799999999998</v>
      </c>
    </row>
    <row r="3851" spans="1:2" ht="16.149999999999999" customHeight="1">
      <c r="A3851" s="266">
        <v>37411</v>
      </c>
      <c r="B3851" s="267">
        <v>2321.6799999999998</v>
      </c>
    </row>
    <row r="3852" spans="1:2" ht="16.149999999999999" customHeight="1">
      <c r="A3852" s="266">
        <v>37412</v>
      </c>
      <c r="B3852" s="269">
        <v>2324.54</v>
      </c>
    </row>
    <row r="3853" spans="1:2" ht="16.149999999999999" customHeight="1">
      <c r="A3853" s="266">
        <v>37413</v>
      </c>
      <c r="B3853" s="267">
        <v>2331.69</v>
      </c>
    </row>
    <row r="3854" spans="1:2" ht="16.149999999999999" customHeight="1">
      <c r="A3854" s="266">
        <v>37414</v>
      </c>
      <c r="B3854" s="269">
        <v>2335.3000000000002</v>
      </c>
    </row>
    <row r="3855" spans="1:2" ht="16.149999999999999" customHeight="1">
      <c r="A3855" s="266">
        <v>37415</v>
      </c>
      <c r="B3855" s="267">
        <v>2336.11</v>
      </c>
    </row>
    <row r="3856" spans="1:2" ht="16.149999999999999" customHeight="1">
      <c r="A3856" s="266">
        <v>37416</v>
      </c>
      <c r="B3856" s="269">
        <v>2336.11</v>
      </c>
    </row>
    <row r="3857" spans="1:2" ht="16.149999999999999" customHeight="1">
      <c r="A3857" s="266">
        <v>37417</v>
      </c>
      <c r="B3857" s="267">
        <v>2336.11</v>
      </c>
    </row>
    <row r="3858" spans="1:2" ht="16.149999999999999" customHeight="1">
      <c r="A3858" s="266">
        <v>37418</v>
      </c>
      <c r="B3858" s="269">
        <v>2336.11</v>
      </c>
    </row>
    <row r="3859" spans="1:2" ht="16.149999999999999" customHeight="1">
      <c r="A3859" s="266">
        <v>37419</v>
      </c>
      <c r="B3859" s="267">
        <v>2340.36</v>
      </c>
    </row>
    <row r="3860" spans="1:2" ht="16.149999999999999" customHeight="1">
      <c r="A3860" s="266">
        <v>37420</v>
      </c>
      <c r="B3860" s="269">
        <v>2347.6799999999998</v>
      </c>
    </row>
    <row r="3861" spans="1:2" ht="16.149999999999999" customHeight="1">
      <c r="A3861" s="266">
        <v>37421</v>
      </c>
      <c r="B3861" s="267">
        <v>2357.14</v>
      </c>
    </row>
    <row r="3862" spans="1:2" ht="16.149999999999999" customHeight="1">
      <c r="A3862" s="266">
        <v>37422</v>
      </c>
      <c r="B3862" s="269">
        <v>2369.12</v>
      </c>
    </row>
    <row r="3863" spans="1:2" ht="16.149999999999999" customHeight="1">
      <c r="A3863" s="266">
        <v>37423</v>
      </c>
      <c r="B3863" s="267">
        <v>2369.12</v>
      </c>
    </row>
    <row r="3864" spans="1:2" ht="16.149999999999999" customHeight="1">
      <c r="A3864" s="266">
        <v>37424</v>
      </c>
      <c r="B3864" s="269">
        <v>2369.12</v>
      </c>
    </row>
    <row r="3865" spans="1:2" ht="16.149999999999999" customHeight="1">
      <c r="A3865" s="266">
        <v>37425</v>
      </c>
      <c r="B3865" s="267">
        <v>2379.92</v>
      </c>
    </row>
    <row r="3866" spans="1:2" ht="16.149999999999999" customHeight="1">
      <c r="A3866" s="266">
        <v>37426</v>
      </c>
      <c r="B3866" s="269">
        <v>2383.31</v>
      </c>
    </row>
    <row r="3867" spans="1:2" ht="16.149999999999999" customHeight="1">
      <c r="A3867" s="266">
        <v>37427</v>
      </c>
      <c r="B3867" s="267">
        <v>2393.87</v>
      </c>
    </row>
    <row r="3868" spans="1:2" ht="16.149999999999999" customHeight="1">
      <c r="A3868" s="266">
        <v>37428</v>
      </c>
      <c r="B3868" s="269">
        <v>2391.65</v>
      </c>
    </row>
    <row r="3869" spans="1:2" ht="16.149999999999999" customHeight="1">
      <c r="A3869" s="266">
        <v>37429</v>
      </c>
      <c r="B3869" s="267">
        <v>2384.2199999999998</v>
      </c>
    </row>
    <row r="3870" spans="1:2" ht="16.149999999999999" customHeight="1">
      <c r="A3870" s="266">
        <v>37430</v>
      </c>
      <c r="B3870" s="269">
        <v>2384.2199999999998</v>
      </c>
    </row>
    <row r="3871" spans="1:2" ht="16.149999999999999" customHeight="1">
      <c r="A3871" s="266">
        <v>37431</v>
      </c>
      <c r="B3871" s="267">
        <v>2384.2199999999998</v>
      </c>
    </row>
    <row r="3872" spans="1:2" ht="16.149999999999999" customHeight="1">
      <c r="A3872" s="266">
        <v>37432</v>
      </c>
      <c r="B3872" s="269">
        <v>2383.41</v>
      </c>
    </row>
    <row r="3873" spans="1:2" ht="16.149999999999999" customHeight="1">
      <c r="A3873" s="266">
        <v>37433</v>
      </c>
      <c r="B3873" s="267">
        <v>2386.1799999999998</v>
      </c>
    </row>
    <row r="3874" spans="1:2" ht="16.149999999999999" customHeight="1">
      <c r="A3874" s="266">
        <v>37434</v>
      </c>
      <c r="B3874" s="269">
        <v>2392.13</v>
      </c>
    </row>
    <row r="3875" spans="1:2" ht="16.149999999999999" customHeight="1">
      <c r="A3875" s="266">
        <v>37435</v>
      </c>
      <c r="B3875" s="267">
        <v>2398.14</v>
      </c>
    </row>
    <row r="3876" spans="1:2" ht="16.149999999999999" customHeight="1">
      <c r="A3876" s="266">
        <v>37436</v>
      </c>
      <c r="B3876" s="269">
        <v>2398.8200000000002</v>
      </c>
    </row>
    <row r="3877" spans="1:2" ht="16.149999999999999" customHeight="1">
      <c r="A3877" s="266">
        <v>37437</v>
      </c>
      <c r="B3877" s="267">
        <v>2398.8200000000002</v>
      </c>
    </row>
    <row r="3878" spans="1:2" ht="16.149999999999999" customHeight="1">
      <c r="A3878" s="266">
        <v>37438</v>
      </c>
      <c r="B3878" s="269">
        <v>2398.8200000000002</v>
      </c>
    </row>
    <row r="3879" spans="1:2" ht="16.149999999999999" customHeight="1">
      <c r="A3879" s="266">
        <v>37439</v>
      </c>
      <c r="B3879" s="267">
        <v>2398.8200000000002</v>
      </c>
    </row>
    <row r="3880" spans="1:2" ht="16.149999999999999" customHeight="1">
      <c r="A3880" s="266">
        <v>37440</v>
      </c>
      <c r="B3880" s="269">
        <v>2410.54</v>
      </c>
    </row>
    <row r="3881" spans="1:2" ht="16.149999999999999" customHeight="1">
      <c r="A3881" s="266">
        <v>37441</v>
      </c>
      <c r="B3881" s="267">
        <v>2425.42</v>
      </c>
    </row>
    <row r="3882" spans="1:2" ht="16.149999999999999" customHeight="1">
      <c r="A3882" s="266">
        <v>37442</v>
      </c>
      <c r="B3882" s="269">
        <v>2426.4</v>
      </c>
    </row>
    <row r="3883" spans="1:2" ht="16.149999999999999" customHeight="1">
      <c r="A3883" s="266">
        <v>37443</v>
      </c>
      <c r="B3883" s="267">
        <v>2434.3200000000002</v>
      </c>
    </row>
    <row r="3884" spans="1:2" ht="16.149999999999999" customHeight="1">
      <c r="A3884" s="266">
        <v>37444</v>
      </c>
      <c r="B3884" s="269">
        <v>2434.3200000000002</v>
      </c>
    </row>
    <row r="3885" spans="1:2" ht="16.149999999999999" customHeight="1">
      <c r="A3885" s="266">
        <v>37445</v>
      </c>
      <c r="B3885" s="267">
        <v>2434.3200000000002</v>
      </c>
    </row>
    <row r="3886" spans="1:2" ht="16.149999999999999" customHeight="1">
      <c r="A3886" s="266">
        <v>37446</v>
      </c>
      <c r="B3886" s="269">
        <v>2457.39</v>
      </c>
    </row>
    <row r="3887" spans="1:2" ht="16.149999999999999" customHeight="1">
      <c r="A3887" s="266">
        <v>37447</v>
      </c>
      <c r="B3887" s="267">
        <v>2462.1799999999998</v>
      </c>
    </row>
    <row r="3888" spans="1:2" ht="16.149999999999999" customHeight="1">
      <c r="A3888" s="266">
        <v>37448</v>
      </c>
      <c r="B3888" s="269">
        <v>2482.21</v>
      </c>
    </row>
    <row r="3889" spans="1:2" ht="16.149999999999999" customHeight="1">
      <c r="A3889" s="266">
        <v>37449</v>
      </c>
      <c r="B3889" s="267">
        <v>2506.84</v>
      </c>
    </row>
    <row r="3890" spans="1:2" ht="16.149999999999999" customHeight="1">
      <c r="A3890" s="266">
        <v>37450</v>
      </c>
      <c r="B3890" s="269">
        <v>2513.9899999999998</v>
      </c>
    </row>
    <row r="3891" spans="1:2" ht="16.149999999999999" customHeight="1">
      <c r="A3891" s="266">
        <v>37451</v>
      </c>
      <c r="B3891" s="267">
        <v>2513.9899999999998</v>
      </c>
    </row>
    <row r="3892" spans="1:2" ht="16.149999999999999" customHeight="1">
      <c r="A3892" s="266">
        <v>37452</v>
      </c>
      <c r="B3892" s="269">
        <v>2513.9899999999998</v>
      </c>
    </row>
    <row r="3893" spans="1:2" ht="16.149999999999999" customHeight="1">
      <c r="A3893" s="266">
        <v>37453</v>
      </c>
      <c r="B3893" s="267">
        <v>2507.21</v>
      </c>
    </row>
    <row r="3894" spans="1:2" ht="16.149999999999999" customHeight="1">
      <c r="A3894" s="266">
        <v>37454</v>
      </c>
      <c r="B3894" s="269">
        <v>2499.92</v>
      </c>
    </row>
    <row r="3895" spans="1:2" ht="16.149999999999999" customHeight="1">
      <c r="A3895" s="266">
        <v>37455</v>
      </c>
      <c r="B3895" s="267">
        <v>2524.7600000000002</v>
      </c>
    </row>
    <row r="3896" spans="1:2" ht="16.149999999999999" customHeight="1">
      <c r="A3896" s="266">
        <v>37456</v>
      </c>
      <c r="B3896" s="269">
        <v>2538.4699999999998</v>
      </c>
    </row>
    <row r="3897" spans="1:2" ht="16.149999999999999" customHeight="1">
      <c r="A3897" s="266">
        <v>37457</v>
      </c>
      <c r="B3897" s="267">
        <v>2529.5700000000002</v>
      </c>
    </row>
    <row r="3898" spans="1:2" ht="16.149999999999999" customHeight="1">
      <c r="A3898" s="266">
        <v>37458</v>
      </c>
      <c r="B3898" s="269">
        <v>2529.5700000000002</v>
      </c>
    </row>
    <row r="3899" spans="1:2" ht="16.149999999999999" customHeight="1">
      <c r="A3899" s="266">
        <v>37459</v>
      </c>
      <c r="B3899" s="267">
        <v>2529.5700000000002</v>
      </c>
    </row>
    <row r="3900" spans="1:2" ht="16.149999999999999" customHeight="1">
      <c r="A3900" s="266">
        <v>37460</v>
      </c>
      <c r="B3900" s="269">
        <v>2517.42</v>
      </c>
    </row>
    <row r="3901" spans="1:2" ht="16.149999999999999" customHeight="1">
      <c r="A3901" s="266">
        <v>37461</v>
      </c>
      <c r="B3901" s="267">
        <v>2539</v>
      </c>
    </row>
    <row r="3902" spans="1:2" ht="16.149999999999999" customHeight="1">
      <c r="A3902" s="266">
        <v>37462</v>
      </c>
      <c r="B3902" s="269">
        <v>2572.42</v>
      </c>
    </row>
    <row r="3903" spans="1:2" ht="16.149999999999999" customHeight="1">
      <c r="A3903" s="266">
        <v>37463</v>
      </c>
      <c r="B3903" s="267">
        <v>2580.15</v>
      </c>
    </row>
    <row r="3904" spans="1:2" ht="16.149999999999999" customHeight="1">
      <c r="A3904" s="266">
        <v>37464</v>
      </c>
      <c r="B3904" s="269">
        <v>2596.2600000000002</v>
      </c>
    </row>
    <row r="3905" spans="1:2" ht="16.149999999999999" customHeight="1">
      <c r="A3905" s="266">
        <v>37465</v>
      </c>
      <c r="B3905" s="267">
        <v>2596.2600000000002</v>
      </c>
    </row>
    <row r="3906" spans="1:2" ht="16.149999999999999" customHeight="1">
      <c r="A3906" s="266">
        <v>37466</v>
      </c>
      <c r="B3906" s="269">
        <v>2596.2600000000002</v>
      </c>
    </row>
    <row r="3907" spans="1:2" ht="16.149999999999999" customHeight="1">
      <c r="A3907" s="266">
        <v>37467</v>
      </c>
      <c r="B3907" s="267">
        <v>2599.5700000000002</v>
      </c>
    </row>
    <row r="3908" spans="1:2" ht="16.149999999999999" customHeight="1">
      <c r="A3908" s="266">
        <v>37468</v>
      </c>
      <c r="B3908" s="269">
        <v>2625.06</v>
      </c>
    </row>
    <row r="3909" spans="1:2" ht="16.149999999999999" customHeight="1">
      <c r="A3909" s="266">
        <v>37469</v>
      </c>
      <c r="B3909" s="267">
        <v>2636.3</v>
      </c>
    </row>
    <row r="3910" spans="1:2" ht="16.149999999999999" customHeight="1">
      <c r="A3910" s="266">
        <v>37470</v>
      </c>
      <c r="B3910" s="269">
        <v>2640.35</v>
      </c>
    </row>
    <row r="3911" spans="1:2" ht="16.149999999999999" customHeight="1">
      <c r="A3911" s="266">
        <v>37471</v>
      </c>
      <c r="B3911" s="267">
        <v>2643.03</v>
      </c>
    </row>
    <row r="3912" spans="1:2" ht="16.149999999999999" customHeight="1">
      <c r="A3912" s="266">
        <v>37472</v>
      </c>
      <c r="B3912" s="269">
        <v>2643.03</v>
      </c>
    </row>
    <row r="3913" spans="1:2" ht="16.149999999999999" customHeight="1">
      <c r="A3913" s="266">
        <v>37473</v>
      </c>
      <c r="B3913" s="267">
        <v>2643.03</v>
      </c>
    </row>
    <row r="3914" spans="1:2" ht="16.149999999999999" customHeight="1">
      <c r="A3914" s="266">
        <v>37474</v>
      </c>
      <c r="B3914" s="269">
        <v>2663.81</v>
      </c>
    </row>
    <row r="3915" spans="1:2" ht="16.149999999999999" customHeight="1">
      <c r="A3915" s="266">
        <v>37475</v>
      </c>
      <c r="B3915" s="267">
        <v>2670.61</v>
      </c>
    </row>
    <row r="3916" spans="1:2" ht="16.149999999999999" customHeight="1">
      <c r="A3916" s="266">
        <v>37476</v>
      </c>
      <c r="B3916" s="269">
        <v>2670.61</v>
      </c>
    </row>
    <row r="3917" spans="1:2" ht="16.149999999999999" customHeight="1">
      <c r="A3917" s="266">
        <v>37477</v>
      </c>
      <c r="B3917" s="267">
        <v>2649.32</v>
      </c>
    </row>
    <row r="3918" spans="1:2" ht="16.149999999999999" customHeight="1">
      <c r="A3918" s="266">
        <v>37478</v>
      </c>
      <c r="B3918" s="269">
        <v>2568.8000000000002</v>
      </c>
    </row>
    <row r="3919" spans="1:2" ht="16.149999999999999" customHeight="1">
      <c r="A3919" s="266">
        <v>37479</v>
      </c>
      <c r="B3919" s="267">
        <v>2568.8000000000002</v>
      </c>
    </row>
    <row r="3920" spans="1:2" ht="16.149999999999999" customHeight="1">
      <c r="A3920" s="266">
        <v>37480</v>
      </c>
      <c r="B3920" s="269">
        <v>2568.8000000000002</v>
      </c>
    </row>
    <row r="3921" spans="1:2" ht="16.149999999999999" customHeight="1">
      <c r="A3921" s="266">
        <v>37481</v>
      </c>
      <c r="B3921" s="267">
        <v>2595.8000000000002</v>
      </c>
    </row>
    <row r="3922" spans="1:2" ht="16.149999999999999" customHeight="1">
      <c r="A3922" s="266">
        <v>37482</v>
      </c>
      <c r="B3922" s="269">
        <v>2657.98</v>
      </c>
    </row>
    <row r="3923" spans="1:2" ht="16.149999999999999" customHeight="1">
      <c r="A3923" s="266">
        <v>37483</v>
      </c>
      <c r="B3923" s="267">
        <v>2635.87</v>
      </c>
    </row>
    <row r="3924" spans="1:2" ht="16.149999999999999" customHeight="1">
      <c r="A3924" s="266">
        <v>37484</v>
      </c>
      <c r="B3924" s="269">
        <v>2648.77</v>
      </c>
    </row>
    <row r="3925" spans="1:2" ht="16.149999999999999" customHeight="1">
      <c r="A3925" s="266">
        <v>37485</v>
      </c>
      <c r="B3925" s="267">
        <v>2663.61</v>
      </c>
    </row>
    <row r="3926" spans="1:2" ht="16.149999999999999" customHeight="1">
      <c r="A3926" s="266">
        <v>37486</v>
      </c>
      <c r="B3926" s="269">
        <v>2663.61</v>
      </c>
    </row>
    <row r="3927" spans="1:2" ht="16.149999999999999" customHeight="1">
      <c r="A3927" s="266">
        <v>37487</v>
      </c>
      <c r="B3927" s="267">
        <v>2663.61</v>
      </c>
    </row>
    <row r="3928" spans="1:2" ht="16.149999999999999" customHeight="1">
      <c r="A3928" s="266">
        <v>37488</v>
      </c>
      <c r="B3928" s="269">
        <v>2663.61</v>
      </c>
    </row>
    <row r="3929" spans="1:2" ht="16.149999999999999" customHeight="1">
      <c r="A3929" s="266">
        <v>37489</v>
      </c>
      <c r="B3929" s="267">
        <v>2620.91</v>
      </c>
    </row>
    <row r="3930" spans="1:2" ht="16.149999999999999" customHeight="1">
      <c r="A3930" s="266">
        <v>37490</v>
      </c>
      <c r="B3930" s="269">
        <v>2626.17</v>
      </c>
    </row>
    <row r="3931" spans="1:2" ht="16.149999999999999" customHeight="1">
      <c r="A3931" s="266">
        <v>37491</v>
      </c>
      <c r="B3931" s="267">
        <v>2652.96</v>
      </c>
    </row>
    <row r="3932" spans="1:2" ht="16.149999999999999" customHeight="1">
      <c r="A3932" s="266">
        <v>37492</v>
      </c>
      <c r="B3932" s="269">
        <v>2643.37</v>
      </c>
    </row>
    <row r="3933" spans="1:2" ht="16.149999999999999" customHeight="1">
      <c r="A3933" s="266">
        <v>37493</v>
      </c>
      <c r="B3933" s="267">
        <v>2643.37</v>
      </c>
    </row>
    <row r="3934" spans="1:2" ht="16.149999999999999" customHeight="1">
      <c r="A3934" s="266">
        <v>37494</v>
      </c>
      <c r="B3934" s="269">
        <v>2643.37</v>
      </c>
    </row>
    <row r="3935" spans="1:2" ht="16.149999999999999" customHeight="1">
      <c r="A3935" s="266">
        <v>37495</v>
      </c>
      <c r="B3935" s="267">
        <v>2653.29</v>
      </c>
    </row>
    <row r="3936" spans="1:2" ht="16.149999999999999" customHeight="1">
      <c r="A3936" s="266">
        <v>37496</v>
      </c>
      <c r="B3936" s="269">
        <v>2672.25</v>
      </c>
    </row>
    <row r="3937" spans="1:2" ht="16.149999999999999" customHeight="1">
      <c r="A3937" s="266">
        <v>37497</v>
      </c>
      <c r="B3937" s="267">
        <v>2688.64</v>
      </c>
    </row>
    <row r="3938" spans="1:2" ht="16.149999999999999" customHeight="1">
      <c r="A3938" s="266">
        <v>37498</v>
      </c>
      <c r="B3938" s="269">
        <v>2712.46</v>
      </c>
    </row>
    <row r="3939" spans="1:2" ht="16.149999999999999" customHeight="1">
      <c r="A3939" s="266">
        <v>37499</v>
      </c>
      <c r="B3939" s="267">
        <v>2703.55</v>
      </c>
    </row>
    <row r="3940" spans="1:2" ht="16.149999999999999" customHeight="1">
      <c r="A3940" s="266">
        <v>37500</v>
      </c>
      <c r="B3940" s="269">
        <v>2703.55</v>
      </c>
    </row>
    <row r="3941" spans="1:2" ht="16.149999999999999" customHeight="1">
      <c r="A3941" s="266">
        <v>37501</v>
      </c>
      <c r="B3941" s="267">
        <v>2703.55</v>
      </c>
    </row>
    <row r="3942" spans="1:2" ht="16.149999999999999" customHeight="1">
      <c r="A3942" s="266">
        <v>37502</v>
      </c>
      <c r="B3942" s="269">
        <v>2679.51</v>
      </c>
    </row>
    <row r="3943" spans="1:2" ht="16.149999999999999" customHeight="1">
      <c r="A3943" s="266">
        <v>37503</v>
      </c>
      <c r="B3943" s="267">
        <v>2677.39</v>
      </c>
    </row>
    <row r="3944" spans="1:2" ht="16.149999999999999" customHeight="1">
      <c r="A3944" s="266">
        <v>37504</v>
      </c>
      <c r="B3944" s="269">
        <v>2694.51</v>
      </c>
    </row>
    <row r="3945" spans="1:2" ht="16.149999999999999" customHeight="1">
      <c r="A3945" s="266">
        <v>37505</v>
      </c>
      <c r="B3945" s="267">
        <v>2714.77</v>
      </c>
    </row>
    <row r="3946" spans="1:2" ht="16.149999999999999" customHeight="1">
      <c r="A3946" s="266">
        <v>37506</v>
      </c>
      <c r="B3946" s="269">
        <v>2712.14</v>
      </c>
    </row>
    <row r="3947" spans="1:2" ht="16.149999999999999" customHeight="1">
      <c r="A3947" s="266">
        <v>37507</v>
      </c>
      <c r="B3947" s="267">
        <v>2712.14</v>
      </c>
    </row>
    <row r="3948" spans="1:2" ht="16.149999999999999" customHeight="1">
      <c r="A3948" s="266">
        <v>37508</v>
      </c>
      <c r="B3948" s="269">
        <v>2712.14</v>
      </c>
    </row>
    <row r="3949" spans="1:2" ht="16.149999999999999" customHeight="1">
      <c r="A3949" s="266">
        <v>37509</v>
      </c>
      <c r="B3949" s="267">
        <v>2703.63</v>
      </c>
    </row>
    <row r="3950" spans="1:2" ht="16.149999999999999" customHeight="1">
      <c r="A3950" s="266">
        <v>37510</v>
      </c>
      <c r="B3950" s="269">
        <v>2707.58</v>
      </c>
    </row>
    <row r="3951" spans="1:2" ht="16.149999999999999" customHeight="1">
      <c r="A3951" s="266">
        <v>37511</v>
      </c>
      <c r="B3951" s="267">
        <v>2718.85</v>
      </c>
    </row>
    <row r="3952" spans="1:2" ht="16.149999999999999" customHeight="1">
      <c r="A3952" s="266">
        <v>37512</v>
      </c>
      <c r="B3952" s="269">
        <v>2730.91</v>
      </c>
    </row>
    <row r="3953" spans="1:2" ht="16.149999999999999" customHeight="1">
      <c r="A3953" s="266">
        <v>37513</v>
      </c>
      <c r="B3953" s="267">
        <v>2741.29</v>
      </c>
    </row>
    <row r="3954" spans="1:2" ht="16.149999999999999" customHeight="1">
      <c r="A3954" s="266">
        <v>37514</v>
      </c>
      <c r="B3954" s="269">
        <v>2741.29</v>
      </c>
    </row>
    <row r="3955" spans="1:2" ht="16.149999999999999" customHeight="1">
      <c r="A3955" s="266">
        <v>37515</v>
      </c>
      <c r="B3955" s="267">
        <v>2741.29</v>
      </c>
    </row>
    <row r="3956" spans="1:2" ht="16.149999999999999" customHeight="1">
      <c r="A3956" s="266">
        <v>37516</v>
      </c>
      <c r="B3956" s="269">
        <v>2758.95</v>
      </c>
    </row>
    <row r="3957" spans="1:2" ht="16.149999999999999" customHeight="1">
      <c r="A3957" s="266">
        <v>37517</v>
      </c>
      <c r="B3957" s="267">
        <v>2783.44</v>
      </c>
    </row>
    <row r="3958" spans="1:2" ht="16.149999999999999" customHeight="1">
      <c r="A3958" s="266">
        <v>37518</v>
      </c>
      <c r="B3958" s="269">
        <v>2785.81</v>
      </c>
    </row>
    <row r="3959" spans="1:2" ht="16.149999999999999" customHeight="1">
      <c r="A3959" s="266">
        <v>37519</v>
      </c>
      <c r="B3959" s="267">
        <v>2789.01</v>
      </c>
    </row>
    <row r="3960" spans="1:2" ht="16.149999999999999" customHeight="1">
      <c r="A3960" s="266">
        <v>37520</v>
      </c>
      <c r="B3960" s="269">
        <v>2815.05</v>
      </c>
    </row>
    <row r="3961" spans="1:2" ht="16.149999999999999" customHeight="1">
      <c r="A3961" s="266">
        <v>37521</v>
      </c>
      <c r="B3961" s="267">
        <v>2815.05</v>
      </c>
    </row>
    <row r="3962" spans="1:2" ht="16.149999999999999" customHeight="1">
      <c r="A3962" s="266">
        <v>37522</v>
      </c>
      <c r="B3962" s="269">
        <v>2815.05</v>
      </c>
    </row>
    <row r="3963" spans="1:2" ht="16.149999999999999" customHeight="1">
      <c r="A3963" s="266">
        <v>37523</v>
      </c>
      <c r="B3963" s="267">
        <v>2793.36</v>
      </c>
    </row>
    <row r="3964" spans="1:2" ht="16.149999999999999" customHeight="1">
      <c r="A3964" s="266">
        <v>37524</v>
      </c>
      <c r="B3964" s="269">
        <v>2810.46</v>
      </c>
    </row>
    <row r="3965" spans="1:2" ht="16.149999999999999" customHeight="1">
      <c r="A3965" s="266">
        <v>37525</v>
      </c>
      <c r="B3965" s="267">
        <v>2802.32</v>
      </c>
    </row>
    <row r="3966" spans="1:2" ht="16.149999999999999" customHeight="1">
      <c r="A3966" s="266">
        <v>37526</v>
      </c>
      <c r="B3966" s="269">
        <v>2825.32</v>
      </c>
    </row>
    <row r="3967" spans="1:2" ht="16.149999999999999" customHeight="1">
      <c r="A3967" s="266">
        <v>37527</v>
      </c>
      <c r="B3967" s="267">
        <v>2828.08</v>
      </c>
    </row>
    <row r="3968" spans="1:2" ht="16.149999999999999" customHeight="1">
      <c r="A3968" s="266">
        <v>37528</v>
      </c>
      <c r="B3968" s="269">
        <v>2828.08</v>
      </c>
    </row>
    <row r="3969" spans="1:2" ht="16.149999999999999" customHeight="1">
      <c r="A3969" s="266">
        <v>37529</v>
      </c>
      <c r="B3969" s="267">
        <v>2828.08</v>
      </c>
    </row>
    <row r="3970" spans="1:2" ht="16.149999999999999" customHeight="1">
      <c r="A3970" s="266">
        <v>37530</v>
      </c>
      <c r="B3970" s="269">
        <v>2850.65</v>
      </c>
    </row>
    <row r="3971" spans="1:2" ht="16.149999999999999" customHeight="1">
      <c r="A3971" s="266">
        <v>37531</v>
      </c>
      <c r="B3971" s="267">
        <v>2885.48</v>
      </c>
    </row>
    <row r="3972" spans="1:2" ht="16.149999999999999" customHeight="1">
      <c r="A3972" s="266">
        <v>37532</v>
      </c>
      <c r="B3972" s="269">
        <v>2888.23</v>
      </c>
    </row>
    <row r="3973" spans="1:2" ht="16.149999999999999" customHeight="1">
      <c r="A3973" s="266">
        <v>37533</v>
      </c>
      <c r="B3973" s="267">
        <v>2881.78</v>
      </c>
    </row>
    <row r="3974" spans="1:2" ht="16.149999999999999" customHeight="1">
      <c r="A3974" s="266">
        <v>37534</v>
      </c>
      <c r="B3974" s="269">
        <v>2876.4</v>
      </c>
    </row>
    <row r="3975" spans="1:2" ht="16.149999999999999" customHeight="1">
      <c r="A3975" s="266">
        <v>37535</v>
      </c>
      <c r="B3975" s="267">
        <v>2876.4</v>
      </c>
    </row>
    <row r="3976" spans="1:2" ht="16.149999999999999" customHeight="1">
      <c r="A3976" s="266">
        <v>37536</v>
      </c>
      <c r="B3976" s="269">
        <v>2876.4</v>
      </c>
    </row>
    <row r="3977" spans="1:2" ht="16.149999999999999" customHeight="1">
      <c r="A3977" s="266">
        <v>37537</v>
      </c>
      <c r="B3977" s="267">
        <v>2869.73</v>
      </c>
    </row>
    <row r="3978" spans="1:2" ht="16.149999999999999" customHeight="1">
      <c r="A3978" s="266">
        <v>37538</v>
      </c>
      <c r="B3978" s="269">
        <v>2850.98</v>
      </c>
    </row>
    <row r="3979" spans="1:2" ht="16.149999999999999" customHeight="1">
      <c r="A3979" s="266">
        <v>37539</v>
      </c>
      <c r="B3979" s="267">
        <v>2854.04</v>
      </c>
    </row>
    <row r="3980" spans="1:2" ht="16.149999999999999" customHeight="1">
      <c r="A3980" s="266">
        <v>37540</v>
      </c>
      <c r="B3980" s="269">
        <v>2870.63</v>
      </c>
    </row>
    <row r="3981" spans="1:2" ht="16.149999999999999" customHeight="1">
      <c r="A3981" s="266">
        <v>37541</v>
      </c>
      <c r="B3981" s="267">
        <v>2861.16</v>
      </c>
    </row>
    <row r="3982" spans="1:2" ht="16.149999999999999" customHeight="1">
      <c r="A3982" s="266">
        <v>37542</v>
      </c>
      <c r="B3982" s="269">
        <v>2861.16</v>
      </c>
    </row>
    <row r="3983" spans="1:2" ht="16.149999999999999" customHeight="1">
      <c r="A3983" s="266">
        <v>37543</v>
      </c>
      <c r="B3983" s="267">
        <v>2861.16</v>
      </c>
    </row>
    <row r="3984" spans="1:2" ht="16.149999999999999" customHeight="1">
      <c r="A3984" s="266">
        <v>37544</v>
      </c>
      <c r="B3984" s="269">
        <v>2861.16</v>
      </c>
    </row>
    <row r="3985" spans="1:2" ht="16.149999999999999" customHeight="1">
      <c r="A3985" s="266">
        <v>37545</v>
      </c>
      <c r="B3985" s="267">
        <v>2852.99</v>
      </c>
    </row>
    <row r="3986" spans="1:2" ht="16.149999999999999" customHeight="1">
      <c r="A3986" s="266">
        <v>37546</v>
      </c>
      <c r="B3986" s="269">
        <v>2857.13</v>
      </c>
    </row>
    <row r="3987" spans="1:2" ht="16.149999999999999" customHeight="1">
      <c r="A3987" s="266">
        <v>37547</v>
      </c>
      <c r="B3987" s="267">
        <v>2853.9</v>
      </c>
    </row>
    <row r="3988" spans="1:2" ht="16.149999999999999" customHeight="1">
      <c r="A3988" s="266">
        <v>37548</v>
      </c>
      <c r="B3988" s="269">
        <v>2836.34</v>
      </c>
    </row>
    <row r="3989" spans="1:2" ht="16.149999999999999" customHeight="1">
      <c r="A3989" s="266">
        <v>37549</v>
      </c>
      <c r="B3989" s="267">
        <v>2836.34</v>
      </c>
    </row>
    <row r="3990" spans="1:2" ht="16.149999999999999" customHeight="1">
      <c r="A3990" s="266">
        <v>37550</v>
      </c>
      <c r="B3990" s="269">
        <v>2836.34</v>
      </c>
    </row>
    <row r="3991" spans="1:2" ht="16.149999999999999" customHeight="1">
      <c r="A3991" s="266">
        <v>37551</v>
      </c>
      <c r="B3991" s="267">
        <v>2791.46</v>
      </c>
    </row>
    <row r="3992" spans="1:2" ht="16.149999999999999" customHeight="1">
      <c r="A3992" s="266">
        <v>37552</v>
      </c>
      <c r="B3992" s="269">
        <v>2758.76</v>
      </c>
    </row>
    <row r="3993" spans="1:2" ht="16.149999999999999" customHeight="1">
      <c r="A3993" s="266">
        <v>37553</v>
      </c>
      <c r="B3993" s="267">
        <v>2744.32</v>
      </c>
    </row>
    <row r="3994" spans="1:2" ht="16.149999999999999" customHeight="1">
      <c r="A3994" s="266">
        <v>37554</v>
      </c>
      <c r="B3994" s="269">
        <v>2747.07</v>
      </c>
    </row>
    <row r="3995" spans="1:2" ht="16.149999999999999" customHeight="1">
      <c r="A3995" s="266">
        <v>37555</v>
      </c>
      <c r="B3995" s="267">
        <v>2755.69</v>
      </c>
    </row>
    <row r="3996" spans="1:2" ht="16.149999999999999" customHeight="1">
      <c r="A3996" s="266">
        <v>37556</v>
      </c>
      <c r="B3996" s="269">
        <v>2755.69</v>
      </c>
    </row>
    <row r="3997" spans="1:2" ht="16.149999999999999" customHeight="1">
      <c r="A3997" s="266">
        <v>37557</v>
      </c>
      <c r="B3997" s="267">
        <v>2755.69</v>
      </c>
    </row>
    <row r="3998" spans="1:2" ht="16.149999999999999" customHeight="1">
      <c r="A3998" s="266">
        <v>37558</v>
      </c>
      <c r="B3998" s="269">
        <v>2770.73</v>
      </c>
    </row>
    <row r="3999" spans="1:2" ht="16.149999999999999" customHeight="1">
      <c r="A3999" s="266">
        <v>37559</v>
      </c>
      <c r="B3999" s="267">
        <v>2781.72</v>
      </c>
    </row>
    <row r="4000" spans="1:2" ht="16.149999999999999" customHeight="1">
      <c r="A4000" s="266">
        <v>37560</v>
      </c>
      <c r="B4000" s="269">
        <v>2773.73</v>
      </c>
    </row>
    <row r="4001" spans="1:2" ht="16.149999999999999" customHeight="1">
      <c r="A4001" s="266">
        <v>37561</v>
      </c>
      <c r="B4001" s="267">
        <v>2778.6</v>
      </c>
    </row>
    <row r="4002" spans="1:2" ht="16.149999999999999" customHeight="1">
      <c r="A4002" s="266">
        <v>37562</v>
      </c>
      <c r="B4002" s="269">
        <v>2778.47</v>
      </c>
    </row>
    <row r="4003" spans="1:2" ht="16.149999999999999" customHeight="1">
      <c r="A4003" s="266">
        <v>37563</v>
      </c>
      <c r="B4003" s="267">
        <v>2778.47</v>
      </c>
    </row>
    <row r="4004" spans="1:2" ht="16.149999999999999" customHeight="1">
      <c r="A4004" s="266">
        <v>37564</v>
      </c>
      <c r="B4004" s="269">
        <v>2778.47</v>
      </c>
    </row>
    <row r="4005" spans="1:2" ht="16.149999999999999" customHeight="1">
      <c r="A4005" s="266">
        <v>37565</v>
      </c>
      <c r="B4005" s="267">
        <v>2778.47</v>
      </c>
    </row>
    <row r="4006" spans="1:2" ht="16.149999999999999" customHeight="1">
      <c r="A4006" s="266">
        <v>37566</v>
      </c>
      <c r="B4006" s="269">
        <v>2774.58</v>
      </c>
    </row>
    <row r="4007" spans="1:2" ht="16.149999999999999" customHeight="1">
      <c r="A4007" s="266">
        <v>37567</v>
      </c>
      <c r="B4007" s="267">
        <v>2761.99</v>
      </c>
    </row>
    <row r="4008" spans="1:2" ht="16.149999999999999" customHeight="1">
      <c r="A4008" s="266">
        <v>37568</v>
      </c>
      <c r="B4008" s="269">
        <v>2743</v>
      </c>
    </row>
    <row r="4009" spans="1:2" ht="16.149999999999999" customHeight="1">
      <c r="A4009" s="266">
        <v>37569</v>
      </c>
      <c r="B4009" s="267">
        <v>2743.92</v>
      </c>
    </row>
    <row r="4010" spans="1:2" ht="16.149999999999999" customHeight="1">
      <c r="A4010" s="266">
        <v>37570</v>
      </c>
      <c r="B4010" s="269">
        <v>2743.92</v>
      </c>
    </row>
    <row r="4011" spans="1:2" ht="16.149999999999999" customHeight="1">
      <c r="A4011" s="266">
        <v>37571</v>
      </c>
      <c r="B4011" s="267">
        <v>2743.92</v>
      </c>
    </row>
    <row r="4012" spans="1:2" ht="16.149999999999999" customHeight="1">
      <c r="A4012" s="266">
        <v>37572</v>
      </c>
      <c r="B4012" s="269">
        <v>2743.92</v>
      </c>
    </row>
    <row r="4013" spans="1:2" ht="16.149999999999999" customHeight="1">
      <c r="A4013" s="266">
        <v>37573</v>
      </c>
      <c r="B4013" s="267">
        <v>2727.05</v>
      </c>
    </row>
    <row r="4014" spans="1:2" ht="16.149999999999999" customHeight="1">
      <c r="A4014" s="266">
        <v>37574</v>
      </c>
      <c r="B4014" s="269">
        <v>2717.89</v>
      </c>
    </row>
    <row r="4015" spans="1:2" ht="16.149999999999999" customHeight="1">
      <c r="A4015" s="266">
        <v>37575</v>
      </c>
      <c r="B4015" s="267">
        <v>2724.04</v>
      </c>
    </row>
    <row r="4016" spans="1:2" ht="16.149999999999999" customHeight="1">
      <c r="A4016" s="266">
        <v>37576</v>
      </c>
      <c r="B4016" s="269">
        <v>2703.75</v>
      </c>
    </row>
    <row r="4017" spans="1:2" ht="16.149999999999999" customHeight="1">
      <c r="A4017" s="266">
        <v>37577</v>
      </c>
      <c r="B4017" s="267">
        <v>2703.75</v>
      </c>
    </row>
    <row r="4018" spans="1:2" ht="16.149999999999999" customHeight="1">
      <c r="A4018" s="266">
        <v>37578</v>
      </c>
      <c r="B4018" s="269">
        <v>2703.75</v>
      </c>
    </row>
    <row r="4019" spans="1:2" ht="16.149999999999999" customHeight="1">
      <c r="A4019" s="266">
        <v>37579</v>
      </c>
      <c r="B4019" s="267">
        <v>2679.96</v>
      </c>
    </row>
    <row r="4020" spans="1:2" ht="16.149999999999999" customHeight="1">
      <c r="A4020" s="266">
        <v>37580</v>
      </c>
      <c r="B4020" s="269">
        <v>2683.04</v>
      </c>
    </row>
    <row r="4021" spans="1:2" ht="16.149999999999999" customHeight="1">
      <c r="A4021" s="266">
        <v>37581</v>
      </c>
      <c r="B4021" s="267">
        <v>2671.7</v>
      </c>
    </row>
    <row r="4022" spans="1:2" ht="16.149999999999999" customHeight="1">
      <c r="A4022" s="266">
        <v>37582</v>
      </c>
      <c r="B4022" s="269">
        <v>2666.41</v>
      </c>
    </row>
    <row r="4023" spans="1:2" ht="16.149999999999999" customHeight="1">
      <c r="A4023" s="266">
        <v>37583</v>
      </c>
      <c r="B4023" s="267">
        <v>2687.25</v>
      </c>
    </row>
    <row r="4024" spans="1:2" ht="16.149999999999999" customHeight="1">
      <c r="A4024" s="266">
        <v>37584</v>
      </c>
      <c r="B4024" s="269">
        <v>2687.25</v>
      </c>
    </row>
    <row r="4025" spans="1:2" ht="16.149999999999999" customHeight="1">
      <c r="A4025" s="266">
        <v>37585</v>
      </c>
      <c r="B4025" s="267">
        <v>2687.25</v>
      </c>
    </row>
    <row r="4026" spans="1:2" ht="16.149999999999999" customHeight="1">
      <c r="A4026" s="266">
        <v>37586</v>
      </c>
      <c r="B4026" s="269">
        <v>2716.95</v>
      </c>
    </row>
    <row r="4027" spans="1:2" ht="16.149999999999999" customHeight="1">
      <c r="A4027" s="266">
        <v>37587</v>
      </c>
      <c r="B4027" s="267">
        <v>2735.04</v>
      </c>
    </row>
    <row r="4028" spans="1:2" ht="16.149999999999999" customHeight="1">
      <c r="A4028" s="266">
        <v>37588</v>
      </c>
      <c r="B4028" s="269">
        <v>2754.67</v>
      </c>
    </row>
    <row r="4029" spans="1:2" ht="16.149999999999999" customHeight="1">
      <c r="A4029" s="266">
        <v>37589</v>
      </c>
      <c r="B4029" s="267">
        <v>2758.28</v>
      </c>
    </row>
    <row r="4030" spans="1:2" ht="16.149999999999999" customHeight="1">
      <c r="A4030" s="266">
        <v>37590</v>
      </c>
      <c r="B4030" s="269">
        <v>2784.21</v>
      </c>
    </row>
    <row r="4031" spans="1:2" ht="16.149999999999999" customHeight="1">
      <c r="A4031" s="266">
        <v>37591</v>
      </c>
      <c r="B4031" s="267">
        <v>2784.21</v>
      </c>
    </row>
    <row r="4032" spans="1:2" ht="16.149999999999999" customHeight="1">
      <c r="A4032" s="266">
        <v>37592</v>
      </c>
      <c r="B4032" s="269">
        <v>2784.21</v>
      </c>
    </row>
    <row r="4033" spans="1:2" ht="16.149999999999999" customHeight="1">
      <c r="A4033" s="266">
        <v>37593</v>
      </c>
      <c r="B4033" s="267">
        <v>2812.94</v>
      </c>
    </row>
    <row r="4034" spans="1:2" ht="16.149999999999999" customHeight="1">
      <c r="A4034" s="266">
        <v>37594</v>
      </c>
      <c r="B4034" s="269">
        <v>2826.1</v>
      </c>
    </row>
    <row r="4035" spans="1:2" ht="16.149999999999999" customHeight="1">
      <c r="A4035" s="266">
        <v>37595</v>
      </c>
      <c r="B4035" s="267">
        <v>2806.63</v>
      </c>
    </row>
    <row r="4036" spans="1:2" ht="16.149999999999999" customHeight="1">
      <c r="A4036" s="266">
        <v>37596</v>
      </c>
      <c r="B4036" s="269">
        <v>2788.72</v>
      </c>
    </row>
    <row r="4037" spans="1:2" ht="16.149999999999999" customHeight="1">
      <c r="A4037" s="266">
        <v>37597</v>
      </c>
      <c r="B4037" s="267">
        <v>2782.4</v>
      </c>
    </row>
    <row r="4038" spans="1:2" ht="16.149999999999999" customHeight="1">
      <c r="A4038" s="266">
        <v>37598</v>
      </c>
      <c r="B4038" s="269">
        <v>2782.4</v>
      </c>
    </row>
    <row r="4039" spans="1:2" ht="16.149999999999999" customHeight="1">
      <c r="A4039" s="266">
        <v>37599</v>
      </c>
      <c r="B4039" s="267">
        <v>2782.4</v>
      </c>
    </row>
    <row r="4040" spans="1:2" ht="16.149999999999999" customHeight="1">
      <c r="A4040" s="266">
        <v>37600</v>
      </c>
      <c r="B4040" s="269">
        <v>2815</v>
      </c>
    </row>
    <row r="4041" spans="1:2" ht="16.149999999999999" customHeight="1">
      <c r="A4041" s="266">
        <v>37601</v>
      </c>
      <c r="B4041" s="267">
        <v>2816.42</v>
      </c>
    </row>
    <row r="4042" spans="1:2" ht="16.149999999999999" customHeight="1">
      <c r="A4042" s="266">
        <v>37602</v>
      </c>
      <c r="B4042" s="269">
        <v>2801.01</v>
      </c>
    </row>
    <row r="4043" spans="1:2" ht="16.149999999999999" customHeight="1">
      <c r="A4043" s="266">
        <v>37603</v>
      </c>
      <c r="B4043" s="267">
        <v>2793.16</v>
      </c>
    </row>
    <row r="4044" spans="1:2" ht="16.149999999999999" customHeight="1">
      <c r="A4044" s="266">
        <v>37604</v>
      </c>
      <c r="B4044" s="269">
        <v>2808.16</v>
      </c>
    </row>
    <row r="4045" spans="1:2" ht="16.149999999999999" customHeight="1">
      <c r="A4045" s="266">
        <v>37605</v>
      </c>
      <c r="B4045" s="267">
        <v>2808.16</v>
      </c>
    </row>
    <row r="4046" spans="1:2" ht="16.149999999999999" customHeight="1">
      <c r="A4046" s="266">
        <v>37606</v>
      </c>
      <c r="B4046" s="269">
        <v>2808.16</v>
      </c>
    </row>
    <row r="4047" spans="1:2" ht="16.149999999999999" customHeight="1">
      <c r="A4047" s="266">
        <v>37607</v>
      </c>
      <c r="B4047" s="267">
        <v>2807.61</v>
      </c>
    </row>
    <row r="4048" spans="1:2" ht="16.149999999999999" customHeight="1">
      <c r="A4048" s="266">
        <v>37608</v>
      </c>
      <c r="B4048" s="269">
        <v>2805.55</v>
      </c>
    </row>
    <row r="4049" spans="1:2" ht="16.149999999999999" customHeight="1">
      <c r="A4049" s="266">
        <v>37609</v>
      </c>
      <c r="B4049" s="267">
        <v>2818.81</v>
      </c>
    </row>
    <row r="4050" spans="1:2" ht="16.149999999999999" customHeight="1">
      <c r="A4050" s="266">
        <v>37610</v>
      </c>
      <c r="B4050" s="269">
        <v>2818.54</v>
      </c>
    </row>
    <row r="4051" spans="1:2" ht="16.149999999999999" customHeight="1">
      <c r="A4051" s="266">
        <v>37611</v>
      </c>
      <c r="B4051" s="267">
        <v>2814.71</v>
      </c>
    </row>
    <row r="4052" spans="1:2" ht="16.149999999999999" customHeight="1">
      <c r="A4052" s="266">
        <v>37612</v>
      </c>
      <c r="B4052" s="269">
        <v>2814.71</v>
      </c>
    </row>
    <row r="4053" spans="1:2" ht="16.149999999999999" customHeight="1">
      <c r="A4053" s="266">
        <v>37613</v>
      </c>
      <c r="B4053" s="267">
        <v>2814.71</v>
      </c>
    </row>
    <row r="4054" spans="1:2" ht="16.149999999999999" customHeight="1">
      <c r="A4054" s="266">
        <v>37614</v>
      </c>
      <c r="B4054" s="269">
        <v>2826.04</v>
      </c>
    </row>
    <row r="4055" spans="1:2" ht="16.149999999999999" customHeight="1">
      <c r="A4055" s="266">
        <v>37615</v>
      </c>
      <c r="B4055" s="267">
        <v>2823.95</v>
      </c>
    </row>
    <row r="4056" spans="1:2" ht="16.149999999999999" customHeight="1">
      <c r="A4056" s="266">
        <v>37616</v>
      </c>
      <c r="B4056" s="269">
        <v>2823.95</v>
      </c>
    </row>
    <row r="4057" spans="1:2" ht="16.149999999999999" customHeight="1">
      <c r="A4057" s="266">
        <v>37617</v>
      </c>
      <c r="B4057" s="267">
        <v>2843.57</v>
      </c>
    </row>
    <row r="4058" spans="1:2" ht="16.149999999999999" customHeight="1">
      <c r="A4058" s="266">
        <v>37618</v>
      </c>
      <c r="B4058" s="269">
        <v>2854.29</v>
      </c>
    </row>
    <row r="4059" spans="1:2" ht="16.149999999999999" customHeight="1">
      <c r="A4059" s="266">
        <v>37619</v>
      </c>
      <c r="B4059" s="267">
        <v>2854.29</v>
      </c>
    </row>
    <row r="4060" spans="1:2" ht="16.149999999999999" customHeight="1">
      <c r="A4060" s="266">
        <v>37620</v>
      </c>
      <c r="B4060" s="269">
        <v>2854.29</v>
      </c>
    </row>
    <row r="4061" spans="1:2" ht="16.149999999999999" customHeight="1">
      <c r="A4061" s="266">
        <v>37621</v>
      </c>
      <c r="B4061" s="267">
        <v>2864.79</v>
      </c>
    </row>
    <row r="4062" spans="1:2" ht="16.149999999999999" customHeight="1">
      <c r="A4062" s="266">
        <v>37622</v>
      </c>
      <c r="B4062" s="269">
        <v>2864.79</v>
      </c>
    </row>
    <row r="4063" spans="1:2" ht="16.149999999999999" customHeight="1">
      <c r="A4063" s="266">
        <v>37623</v>
      </c>
      <c r="B4063" s="267">
        <v>2864.79</v>
      </c>
    </row>
    <row r="4064" spans="1:2" ht="16.149999999999999" customHeight="1">
      <c r="A4064" s="266">
        <v>37624</v>
      </c>
      <c r="B4064" s="269">
        <v>2844.82</v>
      </c>
    </row>
    <row r="4065" spans="1:2" ht="16.149999999999999" customHeight="1">
      <c r="A4065" s="266">
        <v>37625</v>
      </c>
      <c r="B4065" s="267">
        <v>2841.56</v>
      </c>
    </row>
    <row r="4066" spans="1:2" ht="16.149999999999999" customHeight="1">
      <c r="A4066" s="266">
        <v>37626</v>
      </c>
      <c r="B4066" s="269">
        <v>2841.56</v>
      </c>
    </row>
    <row r="4067" spans="1:2" ht="16.149999999999999" customHeight="1">
      <c r="A4067" s="266">
        <v>37627</v>
      </c>
      <c r="B4067" s="267">
        <v>2841.56</v>
      </c>
    </row>
    <row r="4068" spans="1:2" ht="16.149999999999999" customHeight="1">
      <c r="A4068" s="266">
        <v>37628</v>
      </c>
      <c r="B4068" s="269">
        <v>2841.56</v>
      </c>
    </row>
    <row r="4069" spans="1:2" ht="16.149999999999999" customHeight="1">
      <c r="A4069" s="266">
        <v>37629</v>
      </c>
      <c r="B4069" s="267">
        <v>2881.83</v>
      </c>
    </row>
    <row r="4070" spans="1:2" ht="16.149999999999999" customHeight="1">
      <c r="A4070" s="266">
        <v>37630</v>
      </c>
      <c r="B4070" s="269">
        <v>2902.92</v>
      </c>
    </row>
    <row r="4071" spans="1:2" ht="16.149999999999999" customHeight="1">
      <c r="A4071" s="266">
        <v>37631</v>
      </c>
      <c r="B4071" s="267">
        <v>2915.01</v>
      </c>
    </row>
    <row r="4072" spans="1:2" ht="16.149999999999999" customHeight="1">
      <c r="A4072" s="266">
        <v>37632</v>
      </c>
      <c r="B4072" s="269">
        <v>2905.77</v>
      </c>
    </row>
    <row r="4073" spans="1:2" ht="16.149999999999999" customHeight="1">
      <c r="A4073" s="266">
        <v>37633</v>
      </c>
      <c r="B4073" s="267">
        <v>2905.77</v>
      </c>
    </row>
    <row r="4074" spans="1:2" ht="16.149999999999999" customHeight="1">
      <c r="A4074" s="266">
        <v>37634</v>
      </c>
      <c r="B4074" s="269">
        <v>2905.77</v>
      </c>
    </row>
    <row r="4075" spans="1:2" ht="16.149999999999999" customHeight="1">
      <c r="A4075" s="266">
        <v>37635</v>
      </c>
      <c r="B4075" s="267">
        <v>2906.49</v>
      </c>
    </row>
    <row r="4076" spans="1:2" ht="16.149999999999999" customHeight="1">
      <c r="A4076" s="266">
        <v>37636</v>
      </c>
      <c r="B4076" s="269">
        <v>2903.05</v>
      </c>
    </row>
    <row r="4077" spans="1:2" ht="16.149999999999999" customHeight="1">
      <c r="A4077" s="266">
        <v>37637</v>
      </c>
      <c r="B4077" s="267">
        <v>2905.41</v>
      </c>
    </row>
    <row r="4078" spans="1:2" ht="16.149999999999999" customHeight="1">
      <c r="A4078" s="266">
        <v>37638</v>
      </c>
      <c r="B4078" s="269">
        <v>2928.19</v>
      </c>
    </row>
    <row r="4079" spans="1:2" ht="16.149999999999999" customHeight="1">
      <c r="A4079" s="266">
        <v>37639</v>
      </c>
      <c r="B4079" s="267">
        <v>2923.58</v>
      </c>
    </row>
    <row r="4080" spans="1:2" ht="16.149999999999999" customHeight="1">
      <c r="A4080" s="266">
        <v>37640</v>
      </c>
      <c r="B4080" s="269">
        <v>2923.58</v>
      </c>
    </row>
    <row r="4081" spans="1:2" ht="16.149999999999999" customHeight="1">
      <c r="A4081" s="266">
        <v>37641</v>
      </c>
      <c r="B4081" s="267">
        <v>2923.58</v>
      </c>
    </row>
    <row r="4082" spans="1:2" ht="16.149999999999999" customHeight="1">
      <c r="A4082" s="266">
        <v>37642</v>
      </c>
      <c r="B4082" s="269">
        <v>2926.06</v>
      </c>
    </row>
    <row r="4083" spans="1:2" ht="16.149999999999999" customHeight="1">
      <c r="A4083" s="266">
        <v>37643</v>
      </c>
      <c r="B4083" s="267">
        <v>2933.81</v>
      </c>
    </row>
    <row r="4084" spans="1:2" ht="16.149999999999999" customHeight="1">
      <c r="A4084" s="266">
        <v>37644</v>
      </c>
      <c r="B4084" s="269">
        <v>2947.05</v>
      </c>
    </row>
    <row r="4085" spans="1:2" ht="16.149999999999999" customHeight="1">
      <c r="A4085" s="266">
        <v>37645</v>
      </c>
      <c r="B4085" s="267">
        <v>2926.88</v>
      </c>
    </row>
    <row r="4086" spans="1:2" ht="16.149999999999999" customHeight="1">
      <c r="A4086" s="266">
        <v>37646</v>
      </c>
      <c r="B4086" s="269">
        <v>2924.73</v>
      </c>
    </row>
    <row r="4087" spans="1:2" ht="16.149999999999999" customHeight="1">
      <c r="A4087" s="266">
        <v>37647</v>
      </c>
      <c r="B4087" s="267">
        <v>2924.73</v>
      </c>
    </row>
    <row r="4088" spans="1:2" ht="16.149999999999999" customHeight="1">
      <c r="A4088" s="266">
        <v>37648</v>
      </c>
      <c r="B4088" s="269">
        <v>2924.73</v>
      </c>
    </row>
    <row r="4089" spans="1:2" ht="16.149999999999999" customHeight="1">
      <c r="A4089" s="266">
        <v>37649</v>
      </c>
      <c r="B4089" s="267">
        <v>2948.3</v>
      </c>
    </row>
    <row r="4090" spans="1:2" ht="16.149999999999999" customHeight="1">
      <c r="A4090" s="266">
        <v>37650</v>
      </c>
      <c r="B4090" s="269">
        <v>2965.6</v>
      </c>
    </row>
    <row r="4091" spans="1:2" ht="16.149999999999999" customHeight="1">
      <c r="A4091" s="266">
        <v>37651</v>
      </c>
      <c r="B4091" s="267">
        <v>2950.71</v>
      </c>
    </row>
    <row r="4092" spans="1:2" ht="16.149999999999999" customHeight="1">
      <c r="A4092" s="266">
        <v>37652</v>
      </c>
      <c r="B4092" s="269">
        <v>2926.46</v>
      </c>
    </row>
    <row r="4093" spans="1:2" ht="16.149999999999999" customHeight="1">
      <c r="A4093" s="266">
        <v>37653</v>
      </c>
      <c r="B4093" s="267">
        <v>2940.26</v>
      </c>
    </row>
    <row r="4094" spans="1:2" ht="16.149999999999999" customHeight="1">
      <c r="A4094" s="266">
        <v>37654</v>
      </c>
      <c r="B4094" s="269">
        <v>2940.26</v>
      </c>
    </row>
    <row r="4095" spans="1:2" ht="16.149999999999999" customHeight="1">
      <c r="A4095" s="266">
        <v>37655</v>
      </c>
      <c r="B4095" s="267">
        <v>2940.26</v>
      </c>
    </row>
    <row r="4096" spans="1:2" ht="16.149999999999999" customHeight="1">
      <c r="A4096" s="266">
        <v>37656</v>
      </c>
      <c r="B4096" s="269">
        <v>2957.4</v>
      </c>
    </row>
    <row r="4097" spans="1:2" ht="16.149999999999999" customHeight="1">
      <c r="A4097" s="266">
        <v>37657</v>
      </c>
      <c r="B4097" s="267">
        <v>2966.78</v>
      </c>
    </row>
    <row r="4098" spans="1:2" ht="16.149999999999999" customHeight="1">
      <c r="A4098" s="266">
        <v>37658</v>
      </c>
      <c r="B4098" s="269">
        <v>2961.29</v>
      </c>
    </row>
    <row r="4099" spans="1:2" ht="16.149999999999999" customHeight="1">
      <c r="A4099" s="266">
        <v>37659</v>
      </c>
      <c r="B4099" s="267">
        <v>2963.28</v>
      </c>
    </row>
    <row r="4100" spans="1:2" ht="16.149999999999999" customHeight="1">
      <c r="A4100" s="266">
        <v>37660</v>
      </c>
      <c r="B4100" s="269">
        <v>2954.03</v>
      </c>
    </row>
    <row r="4101" spans="1:2" ht="16.149999999999999" customHeight="1">
      <c r="A4101" s="266">
        <v>37661</v>
      </c>
      <c r="B4101" s="267">
        <v>2954.03</v>
      </c>
    </row>
    <row r="4102" spans="1:2" ht="16.149999999999999" customHeight="1">
      <c r="A4102" s="266">
        <v>37662</v>
      </c>
      <c r="B4102" s="269">
        <v>2954.03</v>
      </c>
    </row>
    <row r="4103" spans="1:2" ht="16.149999999999999" customHeight="1">
      <c r="A4103" s="266">
        <v>37663</v>
      </c>
      <c r="B4103" s="267">
        <v>2968.88</v>
      </c>
    </row>
    <row r="4104" spans="1:2" ht="16.149999999999999" customHeight="1">
      <c r="A4104" s="266">
        <v>37664</v>
      </c>
      <c r="B4104" s="269">
        <v>2963.21</v>
      </c>
    </row>
    <row r="4105" spans="1:2" ht="16.149999999999999" customHeight="1">
      <c r="A4105" s="266">
        <v>37665</v>
      </c>
      <c r="B4105" s="267">
        <v>2960.77</v>
      </c>
    </row>
    <row r="4106" spans="1:2" ht="16.149999999999999" customHeight="1">
      <c r="A4106" s="266">
        <v>37666</v>
      </c>
      <c r="B4106" s="269">
        <v>2959.75</v>
      </c>
    </row>
    <row r="4107" spans="1:2" ht="16.149999999999999" customHeight="1">
      <c r="A4107" s="266">
        <v>37667</v>
      </c>
      <c r="B4107" s="267">
        <v>2954.76</v>
      </c>
    </row>
    <row r="4108" spans="1:2" ht="16.149999999999999" customHeight="1">
      <c r="A4108" s="266">
        <v>37668</v>
      </c>
      <c r="B4108" s="269">
        <v>2954.76</v>
      </c>
    </row>
    <row r="4109" spans="1:2" ht="16.149999999999999" customHeight="1">
      <c r="A4109" s="266">
        <v>37669</v>
      </c>
      <c r="B4109" s="267">
        <v>2954.76</v>
      </c>
    </row>
    <row r="4110" spans="1:2" ht="16.149999999999999" customHeight="1">
      <c r="A4110" s="266">
        <v>37670</v>
      </c>
      <c r="B4110" s="269">
        <v>2934.58</v>
      </c>
    </row>
    <row r="4111" spans="1:2" ht="16.149999999999999" customHeight="1">
      <c r="A4111" s="266">
        <v>37671</v>
      </c>
      <c r="B4111" s="267">
        <v>2929.64</v>
      </c>
    </row>
    <row r="4112" spans="1:2" ht="16.149999999999999" customHeight="1">
      <c r="A4112" s="266">
        <v>37672</v>
      </c>
      <c r="B4112" s="269">
        <v>2937.44</v>
      </c>
    </row>
    <row r="4113" spans="1:2" ht="16.149999999999999" customHeight="1">
      <c r="A4113" s="266">
        <v>37673</v>
      </c>
      <c r="B4113" s="267">
        <v>2938.23</v>
      </c>
    </row>
    <row r="4114" spans="1:2" ht="16.149999999999999" customHeight="1">
      <c r="A4114" s="266">
        <v>37674</v>
      </c>
      <c r="B4114" s="269">
        <v>2939.92</v>
      </c>
    </row>
    <row r="4115" spans="1:2" ht="16.149999999999999" customHeight="1">
      <c r="A4115" s="266">
        <v>37675</v>
      </c>
      <c r="B4115" s="267">
        <v>2939.92</v>
      </c>
    </row>
    <row r="4116" spans="1:2" ht="16.149999999999999" customHeight="1">
      <c r="A4116" s="266">
        <v>37676</v>
      </c>
      <c r="B4116" s="269">
        <v>2939.92</v>
      </c>
    </row>
    <row r="4117" spans="1:2" ht="16.149999999999999" customHeight="1">
      <c r="A4117" s="266">
        <v>37677</v>
      </c>
      <c r="B4117" s="267">
        <v>2949.05</v>
      </c>
    </row>
    <row r="4118" spans="1:2" ht="16.149999999999999" customHeight="1">
      <c r="A4118" s="266">
        <v>37678</v>
      </c>
      <c r="B4118" s="269">
        <v>2951.81</v>
      </c>
    </row>
    <row r="4119" spans="1:2" ht="16.149999999999999" customHeight="1">
      <c r="A4119" s="266">
        <v>37679</v>
      </c>
      <c r="B4119" s="267">
        <v>2949.85</v>
      </c>
    </row>
    <row r="4120" spans="1:2" ht="16.149999999999999" customHeight="1">
      <c r="A4120" s="266">
        <v>37680</v>
      </c>
      <c r="B4120" s="269">
        <v>2956.31</v>
      </c>
    </row>
    <row r="4121" spans="1:2" ht="16.149999999999999" customHeight="1">
      <c r="A4121" s="266">
        <v>37681</v>
      </c>
      <c r="B4121" s="267">
        <v>2957.87</v>
      </c>
    </row>
    <row r="4122" spans="1:2" ht="16.149999999999999" customHeight="1">
      <c r="A4122" s="266">
        <v>37682</v>
      </c>
      <c r="B4122" s="269">
        <v>2957.87</v>
      </c>
    </row>
    <row r="4123" spans="1:2" ht="16.149999999999999" customHeight="1">
      <c r="A4123" s="266">
        <v>37683</v>
      </c>
      <c r="B4123" s="267">
        <v>2957.87</v>
      </c>
    </row>
    <row r="4124" spans="1:2" ht="16.149999999999999" customHeight="1">
      <c r="A4124" s="266">
        <v>37684</v>
      </c>
      <c r="B4124" s="269">
        <v>2959.97</v>
      </c>
    </row>
    <row r="4125" spans="1:2" ht="16.149999999999999" customHeight="1">
      <c r="A4125" s="266">
        <v>37685</v>
      </c>
      <c r="B4125" s="267">
        <v>2962.06</v>
      </c>
    </row>
    <row r="4126" spans="1:2" ht="16.149999999999999" customHeight="1">
      <c r="A4126" s="266">
        <v>37686</v>
      </c>
      <c r="B4126" s="269">
        <v>2960.77</v>
      </c>
    </row>
    <row r="4127" spans="1:2" ht="16.149999999999999" customHeight="1">
      <c r="A4127" s="266">
        <v>37687</v>
      </c>
      <c r="B4127" s="267">
        <v>2960.11</v>
      </c>
    </row>
    <row r="4128" spans="1:2" ht="16.149999999999999" customHeight="1">
      <c r="A4128" s="266">
        <v>37688</v>
      </c>
      <c r="B4128" s="269">
        <v>2959.75</v>
      </c>
    </row>
    <row r="4129" spans="1:2" ht="16.149999999999999" customHeight="1">
      <c r="A4129" s="266">
        <v>37689</v>
      </c>
      <c r="B4129" s="267">
        <v>2959.75</v>
      </c>
    </row>
    <row r="4130" spans="1:2" ht="16.149999999999999" customHeight="1">
      <c r="A4130" s="266">
        <v>37690</v>
      </c>
      <c r="B4130" s="269">
        <v>2959.75</v>
      </c>
    </row>
    <row r="4131" spans="1:2" ht="16.149999999999999" customHeight="1">
      <c r="A4131" s="266">
        <v>37691</v>
      </c>
      <c r="B4131" s="267">
        <v>2961.93</v>
      </c>
    </row>
    <row r="4132" spans="1:2" ht="16.149999999999999" customHeight="1">
      <c r="A4132" s="266">
        <v>37692</v>
      </c>
      <c r="B4132" s="269">
        <v>2962.76</v>
      </c>
    </row>
    <row r="4133" spans="1:2" ht="16.149999999999999" customHeight="1">
      <c r="A4133" s="266">
        <v>37693</v>
      </c>
      <c r="B4133" s="267">
        <v>2961.99</v>
      </c>
    </row>
    <row r="4134" spans="1:2" ht="16.149999999999999" customHeight="1">
      <c r="A4134" s="266">
        <v>37694</v>
      </c>
      <c r="B4134" s="269">
        <v>2959.39</v>
      </c>
    </row>
    <row r="4135" spans="1:2" ht="16.149999999999999" customHeight="1">
      <c r="A4135" s="266">
        <v>37695</v>
      </c>
      <c r="B4135" s="267">
        <v>2958.86</v>
      </c>
    </row>
    <row r="4136" spans="1:2" ht="16.149999999999999" customHeight="1">
      <c r="A4136" s="266">
        <v>37696</v>
      </c>
      <c r="B4136" s="269">
        <v>2958.86</v>
      </c>
    </row>
    <row r="4137" spans="1:2" ht="16.149999999999999" customHeight="1">
      <c r="A4137" s="266">
        <v>37697</v>
      </c>
      <c r="B4137" s="267">
        <v>2958.86</v>
      </c>
    </row>
    <row r="4138" spans="1:2" ht="16.149999999999999" customHeight="1">
      <c r="A4138" s="266">
        <v>37698</v>
      </c>
      <c r="B4138" s="269">
        <v>2956.47</v>
      </c>
    </row>
    <row r="4139" spans="1:2" ht="16.149999999999999" customHeight="1">
      <c r="A4139" s="266">
        <v>37699</v>
      </c>
      <c r="B4139" s="267">
        <v>2955.84</v>
      </c>
    </row>
    <row r="4140" spans="1:2" ht="16.149999999999999" customHeight="1">
      <c r="A4140" s="266">
        <v>37700</v>
      </c>
      <c r="B4140" s="269">
        <v>2955.64</v>
      </c>
    </row>
    <row r="4141" spans="1:2" ht="16.149999999999999" customHeight="1">
      <c r="A4141" s="266">
        <v>37701</v>
      </c>
      <c r="B4141" s="267">
        <v>2954.62</v>
      </c>
    </row>
    <row r="4142" spans="1:2" ht="16.149999999999999" customHeight="1">
      <c r="A4142" s="266">
        <v>37702</v>
      </c>
      <c r="B4142" s="269">
        <v>2956.06</v>
      </c>
    </row>
    <row r="4143" spans="1:2" ht="16.149999999999999" customHeight="1">
      <c r="A4143" s="266">
        <v>37703</v>
      </c>
      <c r="B4143" s="267">
        <v>2956.06</v>
      </c>
    </row>
    <row r="4144" spans="1:2" ht="16.149999999999999" customHeight="1">
      <c r="A4144" s="266">
        <v>37704</v>
      </c>
      <c r="B4144" s="269">
        <v>2956.06</v>
      </c>
    </row>
    <row r="4145" spans="1:2" ht="16.149999999999999" customHeight="1">
      <c r="A4145" s="266">
        <v>37705</v>
      </c>
      <c r="B4145" s="267">
        <v>2956.06</v>
      </c>
    </row>
    <row r="4146" spans="1:2" ht="16.149999999999999" customHeight="1">
      <c r="A4146" s="266">
        <v>37706</v>
      </c>
      <c r="B4146" s="269">
        <v>2959.26</v>
      </c>
    </row>
    <row r="4147" spans="1:2" ht="16.149999999999999" customHeight="1">
      <c r="A4147" s="266">
        <v>37707</v>
      </c>
      <c r="B4147" s="267">
        <v>2959.84</v>
      </c>
    </row>
    <row r="4148" spans="1:2" ht="16.149999999999999" customHeight="1">
      <c r="A4148" s="266">
        <v>37708</v>
      </c>
      <c r="B4148" s="269">
        <v>2958.73</v>
      </c>
    </row>
    <row r="4149" spans="1:2" ht="16.149999999999999" customHeight="1">
      <c r="A4149" s="266">
        <v>37709</v>
      </c>
      <c r="B4149" s="267">
        <v>2958.25</v>
      </c>
    </row>
    <row r="4150" spans="1:2" ht="16.149999999999999" customHeight="1">
      <c r="A4150" s="266">
        <v>37710</v>
      </c>
      <c r="B4150" s="269">
        <v>2958.25</v>
      </c>
    </row>
    <row r="4151" spans="1:2" ht="16.149999999999999" customHeight="1">
      <c r="A4151" s="266">
        <v>37711</v>
      </c>
      <c r="B4151" s="267">
        <v>2958.25</v>
      </c>
    </row>
    <row r="4152" spans="1:2" ht="16.149999999999999" customHeight="1">
      <c r="A4152" s="266">
        <v>37712</v>
      </c>
      <c r="B4152" s="269">
        <v>2958.15</v>
      </c>
    </row>
    <row r="4153" spans="1:2" ht="16.149999999999999" customHeight="1">
      <c r="A4153" s="266">
        <v>37713</v>
      </c>
      <c r="B4153" s="267">
        <v>2958.56</v>
      </c>
    </row>
    <row r="4154" spans="1:2" ht="16.149999999999999" customHeight="1">
      <c r="A4154" s="266">
        <v>37714</v>
      </c>
      <c r="B4154" s="269">
        <v>2956.5</v>
      </c>
    </row>
    <row r="4155" spans="1:2" ht="16.149999999999999" customHeight="1">
      <c r="A4155" s="266">
        <v>37715</v>
      </c>
      <c r="B4155" s="267">
        <v>2951.14</v>
      </c>
    </row>
    <row r="4156" spans="1:2" ht="16.149999999999999" customHeight="1">
      <c r="A4156" s="266">
        <v>37716</v>
      </c>
      <c r="B4156" s="269">
        <v>2946.79</v>
      </c>
    </row>
    <row r="4157" spans="1:2" ht="16.149999999999999" customHeight="1">
      <c r="A4157" s="266">
        <v>37717</v>
      </c>
      <c r="B4157" s="267">
        <v>2946.79</v>
      </c>
    </row>
    <row r="4158" spans="1:2" ht="16.149999999999999" customHeight="1">
      <c r="A4158" s="266">
        <v>37718</v>
      </c>
      <c r="B4158" s="269">
        <v>2946.79</v>
      </c>
    </row>
    <row r="4159" spans="1:2" ht="16.149999999999999" customHeight="1">
      <c r="A4159" s="266">
        <v>37719</v>
      </c>
      <c r="B4159" s="267">
        <v>2942.41</v>
      </c>
    </row>
    <row r="4160" spans="1:2" ht="16.149999999999999" customHeight="1">
      <c r="A4160" s="266">
        <v>37720</v>
      </c>
      <c r="B4160" s="269">
        <v>2938.32</v>
      </c>
    </row>
    <row r="4161" spans="1:2" ht="16.149999999999999" customHeight="1">
      <c r="A4161" s="266">
        <v>37721</v>
      </c>
      <c r="B4161" s="267">
        <v>2920.4</v>
      </c>
    </row>
    <row r="4162" spans="1:2" ht="16.149999999999999" customHeight="1">
      <c r="A4162" s="266">
        <v>37722</v>
      </c>
      <c r="B4162" s="269">
        <v>2911.74</v>
      </c>
    </row>
    <row r="4163" spans="1:2" ht="16.149999999999999" customHeight="1">
      <c r="A4163" s="266">
        <v>37723</v>
      </c>
      <c r="B4163" s="267">
        <v>2923.07</v>
      </c>
    </row>
    <row r="4164" spans="1:2" ht="16.149999999999999" customHeight="1">
      <c r="A4164" s="266">
        <v>37724</v>
      </c>
      <c r="B4164" s="269">
        <v>2923.07</v>
      </c>
    </row>
    <row r="4165" spans="1:2" ht="16.149999999999999" customHeight="1">
      <c r="A4165" s="266">
        <v>37725</v>
      </c>
      <c r="B4165" s="267">
        <v>2923.07</v>
      </c>
    </row>
    <row r="4166" spans="1:2" ht="16.149999999999999" customHeight="1">
      <c r="A4166" s="266">
        <v>37726</v>
      </c>
      <c r="B4166" s="269">
        <v>2931.69</v>
      </c>
    </row>
    <row r="4167" spans="1:2" ht="16.149999999999999" customHeight="1">
      <c r="A4167" s="266">
        <v>37727</v>
      </c>
      <c r="B4167" s="267">
        <v>2919.58</v>
      </c>
    </row>
    <row r="4168" spans="1:2" ht="16.149999999999999" customHeight="1">
      <c r="A4168" s="266">
        <v>37728</v>
      </c>
      <c r="B4168" s="269">
        <v>2918.01</v>
      </c>
    </row>
    <row r="4169" spans="1:2" ht="16.149999999999999" customHeight="1">
      <c r="A4169" s="266">
        <v>37729</v>
      </c>
      <c r="B4169" s="267">
        <v>2918.01</v>
      </c>
    </row>
    <row r="4170" spans="1:2" ht="16.149999999999999" customHeight="1">
      <c r="A4170" s="266">
        <v>37730</v>
      </c>
      <c r="B4170" s="269">
        <v>2918.01</v>
      </c>
    </row>
    <row r="4171" spans="1:2" ht="16.149999999999999" customHeight="1">
      <c r="A4171" s="266">
        <v>37731</v>
      </c>
      <c r="B4171" s="267">
        <v>2918.01</v>
      </c>
    </row>
    <row r="4172" spans="1:2" ht="16.149999999999999" customHeight="1">
      <c r="A4172" s="266">
        <v>37732</v>
      </c>
      <c r="B4172" s="269">
        <v>2918.01</v>
      </c>
    </row>
    <row r="4173" spans="1:2" ht="16.149999999999999" customHeight="1">
      <c r="A4173" s="266">
        <v>37733</v>
      </c>
      <c r="B4173" s="267">
        <v>2920.04</v>
      </c>
    </row>
    <row r="4174" spans="1:2" ht="16.149999999999999" customHeight="1">
      <c r="A4174" s="266">
        <v>37734</v>
      </c>
      <c r="B4174" s="269">
        <v>2916.03</v>
      </c>
    </row>
    <row r="4175" spans="1:2" ht="16.149999999999999" customHeight="1">
      <c r="A4175" s="266">
        <v>37735</v>
      </c>
      <c r="B4175" s="267">
        <v>2911</v>
      </c>
    </row>
    <row r="4176" spans="1:2" ht="16.149999999999999" customHeight="1">
      <c r="A4176" s="266">
        <v>37736</v>
      </c>
      <c r="B4176" s="269">
        <v>2908.25</v>
      </c>
    </row>
    <row r="4177" spans="1:2" ht="16.149999999999999" customHeight="1">
      <c r="A4177" s="266">
        <v>37737</v>
      </c>
      <c r="B4177" s="267">
        <v>2912.83</v>
      </c>
    </row>
    <row r="4178" spans="1:2" ht="16.149999999999999" customHeight="1">
      <c r="A4178" s="266">
        <v>37738</v>
      </c>
      <c r="B4178" s="269">
        <v>2912.83</v>
      </c>
    </row>
    <row r="4179" spans="1:2" ht="16.149999999999999" customHeight="1">
      <c r="A4179" s="266">
        <v>37739</v>
      </c>
      <c r="B4179" s="267">
        <v>2912.83</v>
      </c>
    </row>
    <row r="4180" spans="1:2" ht="16.149999999999999" customHeight="1">
      <c r="A4180" s="266">
        <v>37740</v>
      </c>
      <c r="B4180" s="269">
        <v>2900</v>
      </c>
    </row>
    <row r="4181" spans="1:2" ht="16.149999999999999" customHeight="1">
      <c r="A4181" s="266">
        <v>37741</v>
      </c>
      <c r="B4181" s="267">
        <v>2887.82</v>
      </c>
    </row>
    <row r="4182" spans="1:2" ht="16.149999999999999" customHeight="1">
      <c r="A4182" s="266">
        <v>37742</v>
      </c>
      <c r="B4182" s="269">
        <v>2868.43</v>
      </c>
    </row>
    <row r="4183" spans="1:2" ht="16.149999999999999" customHeight="1">
      <c r="A4183" s="266">
        <v>37743</v>
      </c>
      <c r="B4183" s="267">
        <v>2868.43</v>
      </c>
    </row>
    <row r="4184" spans="1:2" ht="16.149999999999999" customHeight="1">
      <c r="A4184" s="266">
        <v>37744</v>
      </c>
      <c r="B4184" s="269">
        <v>2865.94</v>
      </c>
    </row>
    <row r="4185" spans="1:2" ht="16.149999999999999" customHeight="1">
      <c r="A4185" s="266">
        <v>37745</v>
      </c>
      <c r="B4185" s="267">
        <v>2865.94</v>
      </c>
    </row>
    <row r="4186" spans="1:2" ht="16.149999999999999" customHeight="1">
      <c r="A4186" s="266">
        <v>37746</v>
      </c>
      <c r="B4186" s="269">
        <v>2865.94</v>
      </c>
    </row>
    <row r="4187" spans="1:2" ht="16.149999999999999" customHeight="1">
      <c r="A4187" s="266">
        <v>37747</v>
      </c>
      <c r="B4187" s="267">
        <v>2858.37</v>
      </c>
    </row>
    <row r="4188" spans="1:2" ht="16.149999999999999" customHeight="1">
      <c r="A4188" s="266">
        <v>37748</v>
      </c>
      <c r="B4188" s="269">
        <v>2856.98</v>
      </c>
    </row>
    <row r="4189" spans="1:2" ht="16.149999999999999" customHeight="1">
      <c r="A4189" s="266">
        <v>37749</v>
      </c>
      <c r="B4189" s="267">
        <v>2866.06</v>
      </c>
    </row>
    <row r="4190" spans="1:2" ht="16.149999999999999" customHeight="1">
      <c r="A4190" s="266">
        <v>37750</v>
      </c>
      <c r="B4190" s="269">
        <v>2848.41</v>
      </c>
    </row>
    <row r="4191" spans="1:2" ht="16.149999999999999" customHeight="1">
      <c r="A4191" s="266">
        <v>37751</v>
      </c>
      <c r="B4191" s="267">
        <v>2840.04</v>
      </c>
    </row>
    <row r="4192" spans="1:2" ht="16.149999999999999" customHeight="1">
      <c r="A4192" s="266">
        <v>37752</v>
      </c>
      <c r="B4192" s="269">
        <v>2840.04</v>
      </c>
    </row>
    <row r="4193" spans="1:2" ht="16.149999999999999" customHeight="1">
      <c r="A4193" s="266">
        <v>37753</v>
      </c>
      <c r="B4193" s="267">
        <v>2840.04</v>
      </c>
    </row>
    <row r="4194" spans="1:2" ht="16.149999999999999" customHeight="1">
      <c r="A4194" s="266">
        <v>37754</v>
      </c>
      <c r="B4194" s="269">
        <v>2833.86</v>
      </c>
    </row>
    <row r="4195" spans="1:2" ht="16.149999999999999" customHeight="1">
      <c r="A4195" s="266">
        <v>37755</v>
      </c>
      <c r="B4195" s="267">
        <v>2813.6</v>
      </c>
    </row>
    <row r="4196" spans="1:2" ht="16.149999999999999" customHeight="1">
      <c r="A4196" s="266">
        <v>37756</v>
      </c>
      <c r="B4196" s="269">
        <v>2821.08</v>
      </c>
    </row>
    <row r="4197" spans="1:2" ht="16.149999999999999" customHeight="1">
      <c r="A4197" s="266">
        <v>37757</v>
      </c>
      <c r="B4197" s="267">
        <v>2827.99</v>
      </c>
    </row>
    <row r="4198" spans="1:2" ht="16.149999999999999" customHeight="1">
      <c r="A4198" s="266">
        <v>37758</v>
      </c>
      <c r="B4198" s="269">
        <v>2816.46</v>
      </c>
    </row>
    <row r="4199" spans="1:2" ht="16.149999999999999" customHeight="1">
      <c r="A4199" s="266">
        <v>37759</v>
      </c>
      <c r="B4199" s="267">
        <v>2816.46</v>
      </c>
    </row>
    <row r="4200" spans="1:2" ht="16.149999999999999" customHeight="1">
      <c r="A4200" s="266">
        <v>37760</v>
      </c>
      <c r="B4200" s="269">
        <v>2816.46</v>
      </c>
    </row>
    <row r="4201" spans="1:2" ht="16.149999999999999" customHeight="1">
      <c r="A4201" s="266">
        <v>37761</v>
      </c>
      <c r="B4201" s="267">
        <v>2874.77</v>
      </c>
    </row>
    <row r="4202" spans="1:2" ht="16.149999999999999" customHeight="1">
      <c r="A4202" s="266">
        <v>37762</v>
      </c>
      <c r="B4202" s="269">
        <v>2909.83</v>
      </c>
    </row>
    <row r="4203" spans="1:2" ht="16.149999999999999" customHeight="1">
      <c r="A4203" s="266">
        <v>37763</v>
      </c>
      <c r="B4203" s="267">
        <v>2912.46</v>
      </c>
    </row>
    <row r="4204" spans="1:2" ht="16.149999999999999" customHeight="1">
      <c r="A4204" s="266">
        <v>37764</v>
      </c>
      <c r="B4204" s="269">
        <v>2905.91</v>
      </c>
    </row>
    <row r="4205" spans="1:2" ht="16.149999999999999" customHeight="1">
      <c r="A4205" s="266">
        <v>37765</v>
      </c>
      <c r="B4205" s="267">
        <v>2868.37</v>
      </c>
    </row>
    <row r="4206" spans="1:2" ht="16.149999999999999" customHeight="1">
      <c r="A4206" s="266">
        <v>37766</v>
      </c>
      <c r="B4206" s="269">
        <v>2868.37</v>
      </c>
    </row>
    <row r="4207" spans="1:2" ht="16.149999999999999" customHeight="1">
      <c r="A4207" s="266">
        <v>37767</v>
      </c>
      <c r="B4207" s="267">
        <v>2868.37</v>
      </c>
    </row>
    <row r="4208" spans="1:2" ht="16.149999999999999" customHeight="1">
      <c r="A4208" s="266">
        <v>37768</v>
      </c>
      <c r="B4208" s="269">
        <v>2868.37</v>
      </c>
    </row>
    <row r="4209" spans="1:2" ht="16.149999999999999" customHeight="1">
      <c r="A4209" s="266">
        <v>37769</v>
      </c>
      <c r="B4209" s="267">
        <v>2850.03</v>
      </c>
    </row>
    <row r="4210" spans="1:2" ht="16.149999999999999" customHeight="1">
      <c r="A4210" s="266">
        <v>37770</v>
      </c>
      <c r="B4210" s="269">
        <v>2874.91</v>
      </c>
    </row>
    <row r="4211" spans="1:2" ht="16.149999999999999" customHeight="1">
      <c r="A4211" s="266">
        <v>37771</v>
      </c>
      <c r="B4211" s="267">
        <v>2855.88</v>
      </c>
    </row>
    <row r="4212" spans="1:2" ht="16.149999999999999" customHeight="1">
      <c r="A4212" s="266">
        <v>37772</v>
      </c>
      <c r="B4212" s="269">
        <v>2853.33</v>
      </c>
    </row>
    <row r="4213" spans="1:2" ht="16.149999999999999" customHeight="1">
      <c r="A4213" s="266">
        <v>37773</v>
      </c>
      <c r="B4213" s="267">
        <v>2853.33</v>
      </c>
    </row>
    <row r="4214" spans="1:2" ht="16.149999999999999" customHeight="1">
      <c r="A4214" s="266">
        <v>37774</v>
      </c>
      <c r="B4214" s="269">
        <v>2853.33</v>
      </c>
    </row>
    <row r="4215" spans="1:2" ht="16.149999999999999" customHeight="1">
      <c r="A4215" s="266">
        <v>37775</v>
      </c>
      <c r="B4215" s="267">
        <v>2853.33</v>
      </c>
    </row>
    <row r="4216" spans="1:2" ht="16.149999999999999" customHeight="1">
      <c r="A4216" s="266">
        <v>37776</v>
      </c>
      <c r="B4216" s="269">
        <v>2846.16</v>
      </c>
    </row>
    <row r="4217" spans="1:2" ht="16.149999999999999" customHeight="1">
      <c r="A4217" s="266">
        <v>37777</v>
      </c>
      <c r="B4217" s="267">
        <v>2849.71</v>
      </c>
    </row>
    <row r="4218" spans="1:2" ht="16.149999999999999" customHeight="1">
      <c r="A4218" s="266">
        <v>37778</v>
      </c>
      <c r="B4218" s="269">
        <v>2839.21</v>
      </c>
    </row>
    <row r="4219" spans="1:2" ht="16.149999999999999" customHeight="1">
      <c r="A4219" s="266">
        <v>37779</v>
      </c>
      <c r="B4219" s="267">
        <v>2828.2</v>
      </c>
    </row>
    <row r="4220" spans="1:2" ht="16.149999999999999" customHeight="1">
      <c r="A4220" s="266">
        <v>37780</v>
      </c>
      <c r="B4220" s="269">
        <v>2828.2</v>
      </c>
    </row>
    <row r="4221" spans="1:2" ht="16.149999999999999" customHeight="1">
      <c r="A4221" s="266">
        <v>37781</v>
      </c>
      <c r="B4221" s="267">
        <v>2828.2</v>
      </c>
    </row>
    <row r="4222" spans="1:2" ht="16.149999999999999" customHeight="1">
      <c r="A4222" s="266">
        <v>37782</v>
      </c>
      <c r="B4222" s="269">
        <v>2818.5</v>
      </c>
    </row>
    <row r="4223" spans="1:2" ht="16.149999999999999" customHeight="1">
      <c r="A4223" s="266">
        <v>37783</v>
      </c>
      <c r="B4223" s="267">
        <v>2809.63</v>
      </c>
    </row>
    <row r="4224" spans="1:2" ht="16.149999999999999" customHeight="1">
      <c r="A4224" s="266">
        <v>37784</v>
      </c>
      <c r="B4224" s="269">
        <v>2821.27</v>
      </c>
    </row>
    <row r="4225" spans="1:2" ht="16.149999999999999" customHeight="1">
      <c r="A4225" s="266">
        <v>37785</v>
      </c>
      <c r="B4225" s="267">
        <v>2832.2</v>
      </c>
    </row>
    <row r="4226" spans="1:2" ht="16.149999999999999" customHeight="1">
      <c r="A4226" s="266">
        <v>37786</v>
      </c>
      <c r="B4226" s="269">
        <v>2821.61</v>
      </c>
    </row>
    <row r="4227" spans="1:2" ht="16.149999999999999" customHeight="1">
      <c r="A4227" s="266">
        <v>37787</v>
      </c>
      <c r="B4227" s="267">
        <v>2821.61</v>
      </c>
    </row>
    <row r="4228" spans="1:2" ht="16.149999999999999" customHeight="1">
      <c r="A4228" s="266">
        <v>37788</v>
      </c>
      <c r="B4228" s="269">
        <v>2821.61</v>
      </c>
    </row>
    <row r="4229" spans="1:2" ht="16.149999999999999" customHeight="1">
      <c r="A4229" s="266">
        <v>37789</v>
      </c>
      <c r="B4229" s="267">
        <v>2818.62</v>
      </c>
    </row>
    <row r="4230" spans="1:2" ht="16.149999999999999" customHeight="1">
      <c r="A4230" s="266">
        <v>37790</v>
      </c>
      <c r="B4230" s="269">
        <v>2828.96</v>
      </c>
    </row>
    <row r="4231" spans="1:2" ht="16.149999999999999" customHeight="1">
      <c r="A4231" s="266">
        <v>37791</v>
      </c>
      <c r="B4231" s="267">
        <v>2829.42</v>
      </c>
    </row>
    <row r="4232" spans="1:2" ht="16.149999999999999" customHeight="1">
      <c r="A4232" s="266">
        <v>37792</v>
      </c>
      <c r="B4232" s="269">
        <v>2827.4</v>
      </c>
    </row>
    <row r="4233" spans="1:2" ht="16.149999999999999" customHeight="1">
      <c r="A4233" s="266">
        <v>37793</v>
      </c>
      <c r="B4233" s="267">
        <v>2826.36</v>
      </c>
    </row>
    <row r="4234" spans="1:2" ht="16.149999999999999" customHeight="1">
      <c r="A4234" s="266">
        <v>37794</v>
      </c>
      <c r="B4234" s="269">
        <v>2826.36</v>
      </c>
    </row>
    <row r="4235" spans="1:2" ht="16.149999999999999" customHeight="1">
      <c r="A4235" s="266">
        <v>37795</v>
      </c>
      <c r="B4235" s="267">
        <v>2826.36</v>
      </c>
    </row>
    <row r="4236" spans="1:2" ht="16.149999999999999" customHeight="1">
      <c r="A4236" s="266">
        <v>37796</v>
      </c>
      <c r="B4236" s="269">
        <v>2826.36</v>
      </c>
    </row>
    <row r="4237" spans="1:2" ht="16.149999999999999" customHeight="1">
      <c r="A4237" s="266">
        <v>37797</v>
      </c>
      <c r="B4237" s="267">
        <v>2815.26</v>
      </c>
    </row>
    <row r="4238" spans="1:2" ht="16.149999999999999" customHeight="1">
      <c r="A4238" s="266">
        <v>37798</v>
      </c>
      <c r="B4238" s="269">
        <v>2806.96</v>
      </c>
    </row>
    <row r="4239" spans="1:2" ht="16.149999999999999" customHeight="1">
      <c r="A4239" s="266">
        <v>37799</v>
      </c>
      <c r="B4239" s="267">
        <v>2812.28</v>
      </c>
    </row>
    <row r="4240" spans="1:2" ht="16.149999999999999" customHeight="1">
      <c r="A4240" s="266">
        <v>37800</v>
      </c>
      <c r="B4240" s="269">
        <v>2817.32</v>
      </c>
    </row>
    <row r="4241" spans="1:2" ht="16.149999999999999" customHeight="1">
      <c r="A4241" s="266">
        <v>37801</v>
      </c>
      <c r="B4241" s="267">
        <v>2817.32</v>
      </c>
    </row>
    <row r="4242" spans="1:2" ht="16.149999999999999" customHeight="1">
      <c r="A4242" s="266">
        <v>37802</v>
      </c>
      <c r="B4242" s="269">
        <v>2817.32</v>
      </c>
    </row>
    <row r="4243" spans="1:2" ht="16.149999999999999" customHeight="1">
      <c r="A4243" s="266">
        <v>37803</v>
      </c>
      <c r="B4243" s="267">
        <v>2817.32</v>
      </c>
    </row>
    <row r="4244" spans="1:2" ht="16.149999999999999" customHeight="1">
      <c r="A4244" s="266">
        <v>37804</v>
      </c>
      <c r="B4244" s="269">
        <v>2817.63</v>
      </c>
    </row>
    <row r="4245" spans="1:2" ht="16.149999999999999" customHeight="1">
      <c r="A4245" s="266">
        <v>37805</v>
      </c>
      <c r="B4245" s="267">
        <v>2812.4</v>
      </c>
    </row>
    <row r="4246" spans="1:2" ht="16.149999999999999" customHeight="1">
      <c r="A4246" s="266">
        <v>37806</v>
      </c>
      <c r="B4246" s="269">
        <v>2815.14</v>
      </c>
    </row>
    <row r="4247" spans="1:2" ht="16.149999999999999" customHeight="1">
      <c r="A4247" s="266">
        <v>37807</v>
      </c>
      <c r="B4247" s="267">
        <v>2815.14</v>
      </c>
    </row>
    <row r="4248" spans="1:2" ht="16.149999999999999" customHeight="1">
      <c r="A4248" s="266">
        <v>37808</v>
      </c>
      <c r="B4248" s="269">
        <v>2815.14</v>
      </c>
    </row>
    <row r="4249" spans="1:2" ht="16.149999999999999" customHeight="1">
      <c r="A4249" s="266">
        <v>37809</v>
      </c>
      <c r="B4249" s="267">
        <v>2815.14</v>
      </c>
    </row>
    <row r="4250" spans="1:2" ht="16.149999999999999" customHeight="1">
      <c r="A4250" s="266">
        <v>37810</v>
      </c>
      <c r="B4250" s="269">
        <v>2820.85</v>
      </c>
    </row>
    <row r="4251" spans="1:2" ht="16.149999999999999" customHeight="1">
      <c r="A4251" s="266">
        <v>37811</v>
      </c>
      <c r="B4251" s="267">
        <v>2838.88</v>
      </c>
    </row>
    <row r="4252" spans="1:2" ht="16.149999999999999" customHeight="1">
      <c r="A4252" s="266">
        <v>37812</v>
      </c>
      <c r="B4252" s="269">
        <v>2846.89</v>
      </c>
    </row>
    <row r="4253" spans="1:2" ht="16.149999999999999" customHeight="1">
      <c r="A4253" s="266">
        <v>37813</v>
      </c>
      <c r="B4253" s="267">
        <v>2855.41</v>
      </c>
    </row>
    <row r="4254" spans="1:2" ht="16.149999999999999" customHeight="1">
      <c r="A4254" s="266">
        <v>37814</v>
      </c>
      <c r="B4254" s="269">
        <v>2856.96</v>
      </c>
    </row>
    <row r="4255" spans="1:2" ht="16.149999999999999" customHeight="1">
      <c r="A4255" s="266">
        <v>37815</v>
      </c>
      <c r="B4255" s="267">
        <v>2856.96</v>
      </c>
    </row>
    <row r="4256" spans="1:2" ht="16.149999999999999" customHeight="1">
      <c r="A4256" s="266">
        <v>37816</v>
      </c>
      <c r="B4256" s="269">
        <v>2856.96</v>
      </c>
    </row>
    <row r="4257" spans="1:2" ht="16.149999999999999" customHeight="1">
      <c r="A4257" s="266">
        <v>37817</v>
      </c>
      <c r="B4257" s="267">
        <v>2871.88</v>
      </c>
    </row>
    <row r="4258" spans="1:2" ht="16.149999999999999" customHeight="1">
      <c r="A4258" s="266">
        <v>37818</v>
      </c>
      <c r="B4258" s="269">
        <v>2879.37</v>
      </c>
    </row>
    <row r="4259" spans="1:2" ht="16.149999999999999" customHeight="1">
      <c r="A4259" s="266">
        <v>37819</v>
      </c>
      <c r="B4259" s="267">
        <v>2888.57</v>
      </c>
    </row>
    <row r="4260" spans="1:2" ht="16.149999999999999" customHeight="1">
      <c r="A4260" s="266">
        <v>37820</v>
      </c>
      <c r="B4260" s="269">
        <v>2883.9</v>
      </c>
    </row>
    <row r="4261" spans="1:2" ht="16.149999999999999" customHeight="1">
      <c r="A4261" s="266">
        <v>37821</v>
      </c>
      <c r="B4261" s="267">
        <v>2880.69</v>
      </c>
    </row>
    <row r="4262" spans="1:2" ht="16.149999999999999" customHeight="1">
      <c r="A4262" s="266">
        <v>37822</v>
      </c>
      <c r="B4262" s="269">
        <v>2880.69</v>
      </c>
    </row>
    <row r="4263" spans="1:2" ht="16.149999999999999" customHeight="1">
      <c r="A4263" s="266">
        <v>37823</v>
      </c>
      <c r="B4263" s="267">
        <v>2880.69</v>
      </c>
    </row>
    <row r="4264" spans="1:2" ht="16.149999999999999" customHeight="1">
      <c r="A4264" s="266">
        <v>37824</v>
      </c>
      <c r="B4264" s="269">
        <v>2878.33</v>
      </c>
    </row>
    <row r="4265" spans="1:2" ht="16.149999999999999" customHeight="1">
      <c r="A4265" s="266">
        <v>37825</v>
      </c>
      <c r="B4265" s="267">
        <v>2878.56</v>
      </c>
    </row>
    <row r="4266" spans="1:2" ht="16.149999999999999" customHeight="1">
      <c r="A4266" s="266">
        <v>37826</v>
      </c>
      <c r="B4266" s="269">
        <v>2882.7</v>
      </c>
    </row>
    <row r="4267" spans="1:2" ht="16.149999999999999" customHeight="1">
      <c r="A4267" s="266">
        <v>37827</v>
      </c>
      <c r="B4267" s="267">
        <v>2887.31</v>
      </c>
    </row>
    <row r="4268" spans="1:2" ht="16.149999999999999" customHeight="1">
      <c r="A4268" s="266">
        <v>37828</v>
      </c>
      <c r="B4268" s="269">
        <v>2888.32</v>
      </c>
    </row>
    <row r="4269" spans="1:2" ht="16.149999999999999" customHeight="1">
      <c r="A4269" s="266">
        <v>37829</v>
      </c>
      <c r="B4269" s="267">
        <v>2888.32</v>
      </c>
    </row>
    <row r="4270" spans="1:2" ht="16.149999999999999" customHeight="1">
      <c r="A4270" s="266">
        <v>37830</v>
      </c>
      <c r="B4270" s="269">
        <v>2888.32</v>
      </c>
    </row>
    <row r="4271" spans="1:2" ht="16.149999999999999" customHeight="1">
      <c r="A4271" s="266">
        <v>37831</v>
      </c>
      <c r="B4271" s="267">
        <v>2883.15</v>
      </c>
    </row>
    <row r="4272" spans="1:2" ht="16.149999999999999" customHeight="1">
      <c r="A4272" s="266">
        <v>37832</v>
      </c>
      <c r="B4272" s="269">
        <v>2873.17</v>
      </c>
    </row>
    <row r="4273" spans="1:2" ht="16.149999999999999" customHeight="1">
      <c r="A4273" s="266">
        <v>37833</v>
      </c>
      <c r="B4273" s="267">
        <v>2880.4</v>
      </c>
    </row>
    <row r="4274" spans="1:2" ht="16.149999999999999" customHeight="1">
      <c r="A4274" s="266">
        <v>37834</v>
      </c>
      <c r="B4274" s="269">
        <v>2879.6</v>
      </c>
    </row>
    <row r="4275" spans="1:2" ht="16.149999999999999" customHeight="1">
      <c r="A4275" s="266">
        <v>37835</v>
      </c>
      <c r="B4275" s="267">
        <v>2886.87</v>
      </c>
    </row>
    <row r="4276" spans="1:2" ht="16.149999999999999" customHeight="1">
      <c r="A4276" s="266">
        <v>37836</v>
      </c>
      <c r="B4276" s="269">
        <v>2886.87</v>
      </c>
    </row>
    <row r="4277" spans="1:2" ht="16.149999999999999" customHeight="1">
      <c r="A4277" s="266">
        <v>37837</v>
      </c>
      <c r="B4277" s="267">
        <v>2886.87</v>
      </c>
    </row>
    <row r="4278" spans="1:2" ht="16.149999999999999" customHeight="1">
      <c r="A4278" s="266">
        <v>37838</v>
      </c>
      <c r="B4278" s="269">
        <v>2894.58</v>
      </c>
    </row>
    <row r="4279" spans="1:2" ht="16.149999999999999" customHeight="1">
      <c r="A4279" s="266">
        <v>37839</v>
      </c>
      <c r="B4279" s="267">
        <v>2901.09</v>
      </c>
    </row>
    <row r="4280" spans="1:2" ht="16.149999999999999" customHeight="1">
      <c r="A4280" s="266">
        <v>37840</v>
      </c>
      <c r="B4280" s="269">
        <v>2887.05</v>
      </c>
    </row>
    <row r="4281" spans="1:2" ht="16.149999999999999" customHeight="1">
      <c r="A4281" s="266">
        <v>37841</v>
      </c>
      <c r="B4281" s="267">
        <v>2887.05</v>
      </c>
    </row>
    <row r="4282" spans="1:2" ht="16.149999999999999" customHeight="1">
      <c r="A4282" s="266">
        <v>37842</v>
      </c>
      <c r="B4282" s="269">
        <v>2875.18</v>
      </c>
    </row>
    <row r="4283" spans="1:2" ht="16.149999999999999" customHeight="1">
      <c r="A4283" s="266">
        <v>37843</v>
      </c>
      <c r="B4283" s="267">
        <v>2875.18</v>
      </c>
    </row>
    <row r="4284" spans="1:2" ht="16.149999999999999" customHeight="1">
      <c r="A4284" s="266">
        <v>37844</v>
      </c>
      <c r="B4284" s="269">
        <v>2875.18</v>
      </c>
    </row>
    <row r="4285" spans="1:2" ht="16.149999999999999" customHeight="1">
      <c r="A4285" s="266">
        <v>37845</v>
      </c>
      <c r="B4285" s="267">
        <v>2873.51</v>
      </c>
    </row>
    <row r="4286" spans="1:2" ht="16.149999999999999" customHeight="1">
      <c r="A4286" s="266">
        <v>37846</v>
      </c>
      <c r="B4286" s="269">
        <v>2868.5</v>
      </c>
    </row>
    <row r="4287" spans="1:2" ht="16.149999999999999" customHeight="1">
      <c r="A4287" s="266">
        <v>37847</v>
      </c>
      <c r="B4287" s="267">
        <v>2870.67</v>
      </c>
    </row>
    <row r="4288" spans="1:2" ht="16.149999999999999" customHeight="1">
      <c r="A4288" s="266">
        <v>37848</v>
      </c>
      <c r="B4288" s="269">
        <v>2864.81</v>
      </c>
    </row>
    <row r="4289" spans="1:2" ht="16.149999999999999" customHeight="1">
      <c r="A4289" s="266">
        <v>37849</v>
      </c>
      <c r="B4289" s="267">
        <v>2861.34</v>
      </c>
    </row>
    <row r="4290" spans="1:2" ht="16.149999999999999" customHeight="1">
      <c r="A4290" s="266">
        <v>37850</v>
      </c>
      <c r="B4290" s="269">
        <v>2861.34</v>
      </c>
    </row>
    <row r="4291" spans="1:2" ht="16.149999999999999" customHeight="1">
      <c r="A4291" s="266">
        <v>37851</v>
      </c>
      <c r="B4291" s="267">
        <v>2861.34</v>
      </c>
    </row>
    <row r="4292" spans="1:2" ht="16.149999999999999" customHeight="1">
      <c r="A4292" s="266">
        <v>37852</v>
      </c>
      <c r="B4292" s="269">
        <v>2861.34</v>
      </c>
    </row>
    <row r="4293" spans="1:2" ht="16.149999999999999" customHeight="1">
      <c r="A4293" s="266">
        <v>37853</v>
      </c>
      <c r="B4293" s="267">
        <v>2869.29</v>
      </c>
    </row>
    <row r="4294" spans="1:2" ht="16.149999999999999" customHeight="1">
      <c r="A4294" s="266">
        <v>37854</v>
      </c>
      <c r="B4294" s="269">
        <v>2861.63</v>
      </c>
    </row>
    <row r="4295" spans="1:2" ht="16.149999999999999" customHeight="1">
      <c r="A4295" s="266">
        <v>37855</v>
      </c>
      <c r="B4295" s="267">
        <v>2853.56</v>
      </c>
    </row>
    <row r="4296" spans="1:2" ht="16.149999999999999" customHeight="1">
      <c r="A4296" s="266">
        <v>37856</v>
      </c>
      <c r="B4296" s="269">
        <v>2841.25</v>
      </c>
    </row>
    <row r="4297" spans="1:2" ht="16.149999999999999" customHeight="1">
      <c r="A4297" s="266">
        <v>37857</v>
      </c>
      <c r="B4297" s="267">
        <v>2841.25</v>
      </c>
    </row>
    <row r="4298" spans="1:2" ht="16.149999999999999" customHeight="1">
      <c r="A4298" s="266">
        <v>37858</v>
      </c>
      <c r="B4298" s="269">
        <v>2841.25</v>
      </c>
    </row>
    <row r="4299" spans="1:2" ht="16.149999999999999" customHeight="1">
      <c r="A4299" s="266">
        <v>37859</v>
      </c>
      <c r="B4299" s="267">
        <v>2843.66</v>
      </c>
    </row>
    <row r="4300" spans="1:2" ht="16.149999999999999" customHeight="1">
      <c r="A4300" s="266">
        <v>37860</v>
      </c>
      <c r="B4300" s="269">
        <v>2848.86</v>
      </c>
    </row>
    <row r="4301" spans="1:2" ht="16.149999999999999" customHeight="1">
      <c r="A4301" s="266">
        <v>37861</v>
      </c>
      <c r="B4301" s="267">
        <v>2850.89</v>
      </c>
    </row>
    <row r="4302" spans="1:2" ht="16.149999999999999" customHeight="1">
      <c r="A4302" s="266">
        <v>37862</v>
      </c>
      <c r="B4302" s="269">
        <v>2846.26</v>
      </c>
    </row>
    <row r="4303" spans="1:2" ht="16.149999999999999" customHeight="1">
      <c r="A4303" s="266">
        <v>37863</v>
      </c>
      <c r="B4303" s="267">
        <v>2832.94</v>
      </c>
    </row>
    <row r="4304" spans="1:2" ht="16.149999999999999" customHeight="1">
      <c r="A4304" s="266">
        <v>37864</v>
      </c>
      <c r="B4304" s="269">
        <v>2832.94</v>
      </c>
    </row>
    <row r="4305" spans="1:2" ht="16.149999999999999" customHeight="1">
      <c r="A4305" s="266">
        <v>37865</v>
      </c>
      <c r="B4305" s="267">
        <v>2832.94</v>
      </c>
    </row>
    <row r="4306" spans="1:2" ht="16.149999999999999" customHeight="1">
      <c r="A4306" s="266">
        <v>37866</v>
      </c>
      <c r="B4306" s="269">
        <v>2832.94</v>
      </c>
    </row>
    <row r="4307" spans="1:2" ht="16.149999999999999" customHeight="1">
      <c r="A4307" s="266">
        <v>37867</v>
      </c>
      <c r="B4307" s="267">
        <v>2841.02</v>
      </c>
    </row>
    <row r="4308" spans="1:2" ht="16.149999999999999" customHeight="1">
      <c r="A4308" s="266">
        <v>37868</v>
      </c>
      <c r="B4308" s="269">
        <v>2826.46</v>
      </c>
    </row>
    <row r="4309" spans="1:2" ht="16.149999999999999" customHeight="1">
      <c r="A4309" s="266">
        <v>37869</v>
      </c>
      <c r="B4309" s="267">
        <v>2816.74</v>
      </c>
    </row>
    <row r="4310" spans="1:2" ht="16.149999999999999" customHeight="1">
      <c r="A4310" s="266">
        <v>37870</v>
      </c>
      <c r="B4310" s="269">
        <v>2820.46</v>
      </c>
    </row>
    <row r="4311" spans="1:2" ht="16.149999999999999" customHeight="1">
      <c r="A4311" s="266">
        <v>37871</v>
      </c>
      <c r="B4311" s="267">
        <v>2820.46</v>
      </c>
    </row>
    <row r="4312" spans="1:2" ht="16.149999999999999" customHeight="1">
      <c r="A4312" s="266">
        <v>37872</v>
      </c>
      <c r="B4312" s="269">
        <v>2820.46</v>
      </c>
    </row>
    <row r="4313" spans="1:2" ht="16.149999999999999" customHeight="1">
      <c r="A4313" s="266">
        <v>37873</v>
      </c>
      <c r="B4313" s="267">
        <v>2822.85</v>
      </c>
    </row>
    <row r="4314" spans="1:2" ht="16.149999999999999" customHeight="1">
      <c r="A4314" s="266">
        <v>37874</v>
      </c>
      <c r="B4314" s="269">
        <v>2820.2</v>
      </c>
    </row>
    <row r="4315" spans="1:2" ht="16.149999999999999" customHeight="1">
      <c r="A4315" s="266">
        <v>37875</v>
      </c>
      <c r="B4315" s="267">
        <v>2825.28</v>
      </c>
    </row>
    <row r="4316" spans="1:2" ht="16.149999999999999" customHeight="1">
      <c r="A4316" s="266">
        <v>37876</v>
      </c>
      <c r="B4316" s="269">
        <v>2829.82</v>
      </c>
    </row>
    <row r="4317" spans="1:2" ht="16.149999999999999" customHeight="1">
      <c r="A4317" s="266">
        <v>37877</v>
      </c>
      <c r="B4317" s="267">
        <v>2824.88</v>
      </c>
    </row>
    <row r="4318" spans="1:2" ht="16.149999999999999" customHeight="1">
      <c r="A4318" s="266">
        <v>37878</v>
      </c>
      <c r="B4318" s="269">
        <v>2824.88</v>
      </c>
    </row>
    <row r="4319" spans="1:2" ht="16.149999999999999" customHeight="1">
      <c r="A4319" s="266">
        <v>37879</v>
      </c>
      <c r="B4319" s="267">
        <v>2824.88</v>
      </c>
    </row>
    <row r="4320" spans="1:2" ht="16.149999999999999" customHeight="1">
      <c r="A4320" s="266">
        <v>37880</v>
      </c>
      <c r="B4320" s="269">
        <v>2824.53</v>
      </c>
    </row>
    <row r="4321" spans="1:2" ht="16.149999999999999" customHeight="1">
      <c r="A4321" s="266">
        <v>37881</v>
      </c>
      <c r="B4321" s="267">
        <v>2823.79</v>
      </c>
    </row>
    <row r="4322" spans="1:2" ht="16.149999999999999" customHeight="1">
      <c r="A4322" s="266">
        <v>37882</v>
      </c>
      <c r="B4322" s="269">
        <v>2823.28</v>
      </c>
    </row>
    <row r="4323" spans="1:2" ht="16.149999999999999" customHeight="1">
      <c r="A4323" s="266">
        <v>37883</v>
      </c>
      <c r="B4323" s="267">
        <v>2833.64</v>
      </c>
    </row>
    <row r="4324" spans="1:2" ht="16.149999999999999" customHeight="1">
      <c r="A4324" s="266">
        <v>37884</v>
      </c>
      <c r="B4324" s="269">
        <v>2844.64</v>
      </c>
    </row>
    <row r="4325" spans="1:2" ht="16.149999999999999" customHeight="1">
      <c r="A4325" s="266">
        <v>37885</v>
      </c>
      <c r="B4325" s="267">
        <v>2844.64</v>
      </c>
    </row>
    <row r="4326" spans="1:2" ht="16.149999999999999" customHeight="1">
      <c r="A4326" s="266">
        <v>37886</v>
      </c>
      <c r="B4326" s="269">
        <v>2844.64</v>
      </c>
    </row>
    <row r="4327" spans="1:2" ht="16.149999999999999" customHeight="1">
      <c r="A4327" s="266">
        <v>37887</v>
      </c>
      <c r="B4327" s="267">
        <v>2859.37</v>
      </c>
    </row>
    <row r="4328" spans="1:2" ht="16.149999999999999" customHeight="1">
      <c r="A4328" s="266">
        <v>37888</v>
      </c>
      <c r="B4328" s="269">
        <v>2866.42</v>
      </c>
    </row>
    <row r="4329" spans="1:2" ht="16.149999999999999" customHeight="1">
      <c r="A4329" s="266">
        <v>37889</v>
      </c>
      <c r="B4329" s="267">
        <v>2872.3</v>
      </c>
    </row>
    <row r="4330" spans="1:2" ht="16.149999999999999" customHeight="1">
      <c r="A4330" s="266">
        <v>37890</v>
      </c>
      <c r="B4330" s="269">
        <v>2871.39</v>
      </c>
    </row>
    <row r="4331" spans="1:2" ht="16.149999999999999" customHeight="1">
      <c r="A4331" s="266">
        <v>37891</v>
      </c>
      <c r="B4331" s="267">
        <v>2879.32</v>
      </c>
    </row>
    <row r="4332" spans="1:2" ht="16.149999999999999" customHeight="1">
      <c r="A4332" s="266">
        <v>37892</v>
      </c>
      <c r="B4332" s="269">
        <v>2879.32</v>
      </c>
    </row>
    <row r="4333" spans="1:2" ht="16.149999999999999" customHeight="1">
      <c r="A4333" s="266">
        <v>37893</v>
      </c>
      <c r="B4333" s="267">
        <v>2879.32</v>
      </c>
    </row>
    <row r="4334" spans="1:2" ht="16.149999999999999" customHeight="1">
      <c r="A4334" s="266">
        <v>37894</v>
      </c>
      <c r="B4334" s="269">
        <v>2889.39</v>
      </c>
    </row>
    <row r="4335" spans="1:2" ht="16.149999999999999" customHeight="1">
      <c r="A4335" s="266">
        <v>37895</v>
      </c>
      <c r="B4335" s="267">
        <v>2888.21</v>
      </c>
    </row>
    <row r="4336" spans="1:2" ht="16.149999999999999" customHeight="1">
      <c r="A4336" s="266">
        <v>37896</v>
      </c>
      <c r="B4336" s="269">
        <v>2907.41</v>
      </c>
    </row>
    <row r="4337" spans="1:2" ht="16.149999999999999" customHeight="1">
      <c r="A4337" s="266">
        <v>37897</v>
      </c>
      <c r="B4337" s="267">
        <v>2905.12</v>
      </c>
    </row>
    <row r="4338" spans="1:2" ht="16.149999999999999" customHeight="1">
      <c r="A4338" s="266">
        <v>37898</v>
      </c>
      <c r="B4338" s="269">
        <v>2881.88</v>
      </c>
    </row>
    <row r="4339" spans="1:2" ht="16.149999999999999" customHeight="1">
      <c r="A4339" s="266">
        <v>37899</v>
      </c>
      <c r="B4339" s="267">
        <v>2881.88</v>
      </c>
    </row>
    <row r="4340" spans="1:2" ht="16.149999999999999" customHeight="1">
      <c r="A4340" s="266">
        <v>37900</v>
      </c>
      <c r="B4340" s="269">
        <v>2881.88</v>
      </c>
    </row>
    <row r="4341" spans="1:2" ht="16.149999999999999" customHeight="1">
      <c r="A4341" s="266">
        <v>37901</v>
      </c>
      <c r="B4341" s="267">
        <v>2872.7</v>
      </c>
    </row>
    <row r="4342" spans="1:2" ht="16.149999999999999" customHeight="1">
      <c r="A4342" s="266">
        <v>37902</v>
      </c>
      <c r="B4342" s="269">
        <v>2868.91</v>
      </c>
    </row>
    <row r="4343" spans="1:2" ht="16.149999999999999" customHeight="1">
      <c r="A4343" s="266">
        <v>37903</v>
      </c>
      <c r="B4343" s="267">
        <v>2887.59</v>
      </c>
    </row>
    <row r="4344" spans="1:2" ht="16.149999999999999" customHeight="1">
      <c r="A4344" s="266">
        <v>37904</v>
      </c>
      <c r="B4344" s="269">
        <v>2878.39</v>
      </c>
    </row>
    <row r="4345" spans="1:2" ht="16.149999999999999" customHeight="1">
      <c r="A4345" s="266">
        <v>37905</v>
      </c>
      <c r="B4345" s="267">
        <v>2868.85</v>
      </c>
    </row>
    <row r="4346" spans="1:2" ht="16.149999999999999" customHeight="1">
      <c r="A4346" s="266">
        <v>37906</v>
      </c>
      <c r="B4346" s="269">
        <v>2868.85</v>
      </c>
    </row>
    <row r="4347" spans="1:2" ht="16.149999999999999" customHeight="1">
      <c r="A4347" s="266">
        <v>37907</v>
      </c>
      <c r="B4347" s="267">
        <v>2868.85</v>
      </c>
    </row>
    <row r="4348" spans="1:2" ht="16.149999999999999" customHeight="1">
      <c r="A4348" s="266">
        <v>37908</v>
      </c>
      <c r="B4348" s="269">
        <v>2868.85</v>
      </c>
    </row>
    <row r="4349" spans="1:2" ht="16.149999999999999" customHeight="1">
      <c r="A4349" s="266">
        <v>37909</v>
      </c>
      <c r="B4349" s="267">
        <v>2865.32</v>
      </c>
    </row>
    <row r="4350" spans="1:2" ht="16.149999999999999" customHeight="1">
      <c r="A4350" s="266">
        <v>37910</v>
      </c>
      <c r="B4350" s="269">
        <v>2873.7</v>
      </c>
    </row>
    <row r="4351" spans="1:2" ht="16.149999999999999" customHeight="1">
      <c r="A4351" s="266">
        <v>37911</v>
      </c>
      <c r="B4351" s="267">
        <v>2867.75</v>
      </c>
    </row>
    <row r="4352" spans="1:2" ht="16.149999999999999" customHeight="1">
      <c r="A4352" s="266">
        <v>37912</v>
      </c>
      <c r="B4352" s="269">
        <v>2865.04</v>
      </c>
    </row>
    <row r="4353" spans="1:2" ht="16.149999999999999" customHeight="1">
      <c r="A4353" s="266">
        <v>37913</v>
      </c>
      <c r="B4353" s="267">
        <v>2865.04</v>
      </c>
    </row>
    <row r="4354" spans="1:2" ht="16.149999999999999" customHeight="1">
      <c r="A4354" s="266">
        <v>37914</v>
      </c>
      <c r="B4354" s="269">
        <v>2865.04</v>
      </c>
    </row>
    <row r="4355" spans="1:2" ht="16.149999999999999" customHeight="1">
      <c r="A4355" s="266">
        <v>37915</v>
      </c>
      <c r="B4355" s="267">
        <v>2864.34</v>
      </c>
    </row>
    <row r="4356" spans="1:2" ht="16.149999999999999" customHeight="1">
      <c r="A4356" s="266">
        <v>37916</v>
      </c>
      <c r="B4356" s="269">
        <v>2864.25</v>
      </c>
    </row>
    <row r="4357" spans="1:2" ht="16.149999999999999" customHeight="1">
      <c r="A4357" s="266">
        <v>37917</v>
      </c>
      <c r="B4357" s="267">
        <v>2870.01</v>
      </c>
    </row>
    <row r="4358" spans="1:2" ht="16.149999999999999" customHeight="1">
      <c r="A4358" s="266">
        <v>37918</v>
      </c>
      <c r="B4358" s="269">
        <v>2872.55</v>
      </c>
    </row>
    <row r="4359" spans="1:2" ht="16.149999999999999" customHeight="1">
      <c r="A4359" s="266">
        <v>37919</v>
      </c>
      <c r="B4359" s="267">
        <v>2857.88</v>
      </c>
    </row>
    <row r="4360" spans="1:2" ht="16.149999999999999" customHeight="1">
      <c r="A4360" s="266">
        <v>37920</v>
      </c>
      <c r="B4360" s="269">
        <v>2857.88</v>
      </c>
    </row>
    <row r="4361" spans="1:2" ht="16.149999999999999" customHeight="1">
      <c r="A4361" s="266">
        <v>37921</v>
      </c>
      <c r="B4361" s="267">
        <v>2857.88</v>
      </c>
    </row>
    <row r="4362" spans="1:2" ht="16.149999999999999" customHeight="1">
      <c r="A4362" s="266">
        <v>37922</v>
      </c>
      <c r="B4362" s="269">
        <v>2882.77</v>
      </c>
    </row>
    <row r="4363" spans="1:2" ht="16.149999999999999" customHeight="1">
      <c r="A4363" s="266">
        <v>37923</v>
      </c>
      <c r="B4363" s="267">
        <v>2879.34</v>
      </c>
    </row>
    <row r="4364" spans="1:2" ht="16.149999999999999" customHeight="1">
      <c r="A4364" s="266">
        <v>37924</v>
      </c>
      <c r="B4364" s="269">
        <v>2870.11</v>
      </c>
    </row>
    <row r="4365" spans="1:2" ht="16.149999999999999" customHeight="1">
      <c r="A4365" s="266">
        <v>37925</v>
      </c>
      <c r="B4365" s="267">
        <v>2884.17</v>
      </c>
    </row>
    <row r="4366" spans="1:2" ht="16.149999999999999" customHeight="1">
      <c r="A4366" s="266">
        <v>37926</v>
      </c>
      <c r="B4366" s="269">
        <v>2878.05</v>
      </c>
    </row>
    <row r="4367" spans="1:2" ht="16.149999999999999" customHeight="1">
      <c r="A4367" s="266">
        <v>37927</v>
      </c>
      <c r="B4367" s="267">
        <v>2878.05</v>
      </c>
    </row>
    <row r="4368" spans="1:2" ht="16.149999999999999" customHeight="1">
      <c r="A4368" s="266">
        <v>37928</v>
      </c>
      <c r="B4368" s="269">
        <v>2878.05</v>
      </c>
    </row>
    <row r="4369" spans="1:2" ht="16.149999999999999" customHeight="1">
      <c r="A4369" s="266">
        <v>37929</v>
      </c>
      <c r="B4369" s="267">
        <v>2878.05</v>
      </c>
    </row>
    <row r="4370" spans="1:2" ht="16.149999999999999" customHeight="1">
      <c r="A4370" s="266">
        <v>37930</v>
      </c>
      <c r="B4370" s="269">
        <v>2869.46</v>
      </c>
    </row>
    <row r="4371" spans="1:2" ht="16.149999999999999" customHeight="1">
      <c r="A4371" s="266">
        <v>37931</v>
      </c>
      <c r="B4371" s="267">
        <v>2856.34</v>
      </c>
    </row>
    <row r="4372" spans="1:2" ht="16.149999999999999" customHeight="1">
      <c r="A4372" s="266">
        <v>37932</v>
      </c>
      <c r="B4372" s="269">
        <v>2854.17</v>
      </c>
    </row>
    <row r="4373" spans="1:2" ht="16.149999999999999" customHeight="1">
      <c r="A4373" s="266">
        <v>37933</v>
      </c>
      <c r="B4373" s="267">
        <v>2843.82</v>
      </c>
    </row>
    <row r="4374" spans="1:2" ht="16.149999999999999" customHeight="1">
      <c r="A4374" s="266">
        <v>37934</v>
      </c>
      <c r="B4374" s="269">
        <v>2843.82</v>
      </c>
    </row>
    <row r="4375" spans="1:2" ht="16.149999999999999" customHeight="1">
      <c r="A4375" s="266">
        <v>37935</v>
      </c>
      <c r="B4375" s="267">
        <v>2843.82</v>
      </c>
    </row>
    <row r="4376" spans="1:2" ht="16.149999999999999" customHeight="1">
      <c r="A4376" s="266">
        <v>37936</v>
      </c>
      <c r="B4376" s="269">
        <v>2840.41</v>
      </c>
    </row>
    <row r="4377" spans="1:2" ht="16.149999999999999" customHeight="1">
      <c r="A4377" s="266">
        <v>37937</v>
      </c>
      <c r="B4377" s="267">
        <v>2840.41</v>
      </c>
    </row>
    <row r="4378" spans="1:2" ht="16.149999999999999" customHeight="1">
      <c r="A4378" s="266">
        <v>37938</v>
      </c>
      <c r="B4378" s="269">
        <v>2845.69</v>
      </c>
    </row>
    <row r="4379" spans="1:2" ht="16.149999999999999" customHeight="1">
      <c r="A4379" s="266">
        <v>37939</v>
      </c>
      <c r="B4379" s="267">
        <v>2850.24</v>
      </c>
    </row>
    <row r="4380" spans="1:2" ht="16.149999999999999" customHeight="1">
      <c r="A4380" s="266">
        <v>37940</v>
      </c>
      <c r="B4380" s="269">
        <v>2842.53</v>
      </c>
    </row>
    <row r="4381" spans="1:2" ht="16.149999999999999" customHeight="1">
      <c r="A4381" s="266">
        <v>37941</v>
      </c>
      <c r="B4381" s="267">
        <v>2842.53</v>
      </c>
    </row>
    <row r="4382" spans="1:2" ht="16.149999999999999" customHeight="1">
      <c r="A4382" s="266">
        <v>37942</v>
      </c>
      <c r="B4382" s="269">
        <v>2842.53</v>
      </c>
    </row>
    <row r="4383" spans="1:2" ht="16.149999999999999" customHeight="1">
      <c r="A4383" s="266">
        <v>37943</v>
      </c>
      <c r="B4383" s="267">
        <v>2842.53</v>
      </c>
    </row>
    <row r="4384" spans="1:2" ht="16.149999999999999" customHeight="1">
      <c r="A4384" s="266">
        <v>37944</v>
      </c>
      <c r="B4384" s="269">
        <v>2831.97</v>
      </c>
    </row>
    <row r="4385" spans="1:2" ht="16.149999999999999" customHeight="1">
      <c r="A4385" s="266">
        <v>37945</v>
      </c>
      <c r="B4385" s="267">
        <v>2826.6</v>
      </c>
    </row>
    <row r="4386" spans="1:2" ht="16.149999999999999" customHeight="1">
      <c r="A4386" s="266">
        <v>37946</v>
      </c>
      <c r="B4386" s="269">
        <v>2831.1</v>
      </c>
    </row>
    <row r="4387" spans="1:2" ht="16.149999999999999" customHeight="1">
      <c r="A4387" s="266">
        <v>37947</v>
      </c>
      <c r="B4387" s="267">
        <v>2836.45</v>
      </c>
    </row>
    <row r="4388" spans="1:2" ht="16.149999999999999" customHeight="1">
      <c r="A4388" s="266">
        <v>37948</v>
      </c>
      <c r="B4388" s="269">
        <v>2836.45</v>
      </c>
    </row>
    <row r="4389" spans="1:2" ht="16.149999999999999" customHeight="1">
      <c r="A4389" s="266">
        <v>37949</v>
      </c>
      <c r="B4389" s="267">
        <v>2836.45</v>
      </c>
    </row>
    <row r="4390" spans="1:2" ht="16.149999999999999" customHeight="1">
      <c r="A4390" s="266">
        <v>37950</v>
      </c>
      <c r="B4390" s="269">
        <v>2838.02</v>
      </c>
    </row>
    <row r="4391" spans="1:2" ht="16.149999999999999" customHeight="1">
      <c r="A4391" s="266">
        <v>37951</v>
      </c>
      <c r="B4391" s="267">
        <v>2839.2</v>
      </c>
    </row>
    <row r="4392" spans="1:2" ht="16.149999999999999" customHeight="1">
      <c r="A4392" s="266">
        <v>37952</v>
      </c>
      <c r="B4392" s="269">
        <v>2838.7</v>
      </c>
    </row>
    <row r="4393" spans="1:2" ht="16.149999999999999" customHeight="1">
      <c r="A4393" s="266">
        <v>37953</v>
      </c>
      <c r="B4393" s="267">
        <v>2838.7</v>
      </c>
    </row>
    <row r="4394" spans="1:2" ht="16.149999999999999" customHeight="1">
      <c r="A4394" s="266">
        <v>37954</v>
      </c>
      <c r="B4394" s="269">
        <v>2836.05</v>
      </c>
    </row>
    <row r="4395" spans="1:2" ht="16.149999999999999" customHeight="1">
      <c r="A4395" s="266">
        <v>37955</v>
      </c>
      <c r="B4395" s="267">
        <v>2836.05</v>
      </c>
    </row>
    <row r="4396" spans="1:2" ht="16.149999999999999" customHeight="1">
      <c r="A4396" s="266">
        <v>37956</v>
      </c>
      <c r="B4396" s="269">
        <v>2836.05</v>
      </c>
    </row>
    <row r="4397" spans="1:2" ht="16.149999999999999" customHeight="1">
      <c r="A4397" s="266">
        <v>37957</v>
      </c>
      <c r="B4397" s="267">
        <v>2829.08</v>
      </c>
    </row>
    <row r="4398" spans="1:2" ht="16.149999999999999" customHeight="1">
      <c r="A4398" s="266">
        <v>37958</v>
      </c>
      <c r="B4398" s="269">
        <v>2817.14</v>
      </c>
    </row>
    <row r="4399" spans="1:2" ht="16.149999999999999" customHeight="1">
      <c r="A4399" s="266">
        <v>37959</v>
      </c>
      <c r="B4399" s="267">
        <v>2815.19</v>
      </c>
    </row>
    <row r="4400" spans="1:2" ht="16.149999999999999" customHeight="1">
      <c r="A4400" s="266">
        <v>37960</v>
      </c>
      <c r="B4400" s="269">
        <v>2815.33</v>
      </c>
    </row>
    <row r="4401" spans="1:2" ht="16.149999999999999" customHeight="1">
      <c r="A4401" s="266">
        <v>37961</v>
      </c>
      <c r="B4401" s="267">
        <v>2808.42</v>
      </c>
    </row>
    <row r="4402" spans="1:2" ht="16.149999999999999" customHeight="1">
      <c r="A4402" s="266">
        <v>37962</v>
      </c>
      <c r="B4402" s="269">
        <v>2808.42</v>
      </c>
    </row>
    <row r="4403" spans="1:2" ht="16.149999999999999" customHeight="1">
      <c r="A4403" s="266">
        <v>37963</v>
      </c>
      <c r="B4403" s="267">
        <v>2808.42</v>
      </c>
    </row>
    <row r="4404" spans="1:2" ht="16.149999999999999" customHeight="1">
      <c r="A4404" s="266">
        <v>37964</v>
      </c>
      <c r="B4404" s="269">
        <v>2808.42</v>
      </c>
    </row>
    <row r="4405" spans="1:2" ht="16.149999999999999" customHeight="1">
      <c r="A4405" s="266">
        <v>37965</v>
      </c>
      <c r="B4405" s="267">
        <v>2822.78</v>
      </c>
    </row>
    <row r="4406" spans="1:2" ht="16.149999999999999" customHeight="1">
      <c r="A4406" s="266">
        <v>37966</v>
      </c>
      <c r="B4406" s="269">
        <v>2815.45</v>
      </c>
    </row>
    <row r="4407" spans="1:2" ht="16.149999999999999" customHeight="1">
      <c r="A4407" s="266">
        <v>37967</v>
      </c>
      <c r="B4407" s="267">
        <v>2808.31</v>
      </c>
    </row>
    <row r="4408" spans="1:2" ht="16.149999999999999" customHeight="1">
      <c r="A4408" s="266">
        <v>37968</v>
      </c>
      <c r="B4408" s="269">
        <v>2812.81</v>
      </c>
    </row>
    <row r="4409" spans="1:2" ht="16.149999999999999" customHeight="1">
      <c r="A4409" s="266">
        <v>37969</v>
      </c>
      <c r="B4409" s="267">
        <v>2812.81</v>
      </c>
    </row>
    <row r="4410" spans="1:2" ht="16.149999999999999" customHeight="1">
      <c r="A4410" s="266">
        <v>37970</v>
      </c>
      <c r="B4410" s="269">
        <v>2812.81</v>
      </c>
    </row>
    <row r="4411" spans="1:2" ht="16.149999999999999" customHeight="1">
      <c r="A4411" s="266">
        <v>37971</v>
      </c>
      <c r="B4411" s="267">
        <v>2807.25</v>
      </c>
    </row>
    <row r="4412" spans="1:2" ht="16.149999999999999" customHeight="1">
      <c r="A4412" s="266">
        <v>37972</v>
      </c>
      <c r="B4412" s="269">
        <v>2793.06</v>
      </c>
    </row>
    <row r="4413" spans="1:2" ht="16.149999999999999" customHeight="1">
      <c r="A4413" s="266">
        <v>37973</v>
      </c>
      <c r="B4413" s="267">
        <v>2795.21</v>
      </c>
    </row>
    <row r="4414" spans="1:2" ht="16.149999999999999" customHeight="1">
      <c r="A4414" s="266">
        <v>37974</v>
      </c>
      <c r="B4414" s="269">
        <v>2801.67</v>
      </c>
    </row>
    <row r="4415" spans="1:2" ht="16.149999999999999" customHeight="1">
      <c r="A4415" s="266">
        <v>37975</v>
      </c>
      <c r="B4415" s="267">
        <v>2806.89</v>
      </c>
    </row>
    <row r="4416" spans="1:2" ht="16.149999999999999" customHeight="1">
      <c r="A4416" s="266">
        <v>37976</v>
      </c>
      <c r="B4416" s="269">
        <v>2806.89</v>
      </c>
    </row>
    <row r="4417" spans="1:2" ht="16.149999999999999" customHeight="1">
      <c r="A4417" s="266">
        <v>37977</v>
      </c>
      <c r="B4417" s="267">
        <v>2806.89</v>
      </c>
    </row>
    <row r="4418" spans="1:2" ht="16.149999999999999" customHeight="1">
      <c r="A4418" s="266">
        <v>37978</v>
      </c>
      <c r="B4418" s="269">
        <v>2809.09</v>
      </c>
    </row>
    <row r="4419" spans="1:2" ht="16.149999999999999" customHeight="1">
      <c r="A4419" s="266">
        <v>37979</v>
      </c>
      <c r="B4419" s="267">
        <v>2806.33</v>
      </c>
    </row>
    <row r="4420" spans="1:2" ht="16.149999999999999" customHeight="1">
      <c r="A4420" s="266">
        <v>37980</v>
      </c>
      <c r="B4420" s="269">
        <v>2796.89</v>
      </c>
    </row>
    <row r="4421" spans="1:2" ht="16.149999999999999" customHeight="1">
      <c r="A4421" s="266">
        <v>37981</v>
      </c>
      <c r="B4421" s="267">
        <v>2796.89</v>
      </c>
    </row>
    <row r="4422" spans="1:2" ht="16.149999999999999" customHeight="1">
      <c r="A4422" s="266">
        <v>37982</v>
      </c>
      <c r="B4422" s="269">
        <v>2795.21</v>
      </c>
    </row>
    <row r="4423" spans="1:2" ht="16.149999999999999" customHeight="1">
      <c r="A4423" s="266">
        <v>37983</v>
      </c>
      <c r="B4423" s="267">
        <v>2795.21</v>
      </c>
    </row>
    <row r="4424" spans="1:2" ht="16.149999999999999" customHeight="1">
      <c r="A4424" s="266">
        <v>37984</v>
      </c>
      <c r="B4424" s="269">
        <v>2795.21</v>
      </c>
    </row>
    <row r="4425" spans="1:2" ht="16.149999999999999" customHeight="1">
      <c r="A4425" s="266">
        <v>37985</v>
      </c>
      <c r="B4425" s="267">
        <v>2780.82</v>
      </c>
    </row>
    <row r="4426" spans="1:2" ht="16.149999999999999" customHeight="1">
      <c r="A4426" s="266">
        <v>37986</v>
      </c>
      <c r="B4426" s="269">
        <v>2778.21</v>
      </c>
    </row>
    <row r="4427" spans="1:2" ht="16.149999999999999" customHeight="1">
      <c r="A4427" s="266">
        <v>37987</v>
      </c>
      <c r="B4427" s="267">
        <v>2778.21</v>
      </c>
    </row>
    <row r="4428" spans="1:2" ht="16.149999999999999" customHeight="1">
      <c r="A4428" s="266">
        <v>37988</v>
      </c>
      <c r="B4428" s="269">
        <v>2778.21</v>
      </c>
    </row>
    <row r="4429" spans="1:2" ht="16.149999999999999" customHeight="1">
      <c r="A4429" s="266">
        <v>37989</v>
      </c>
      <c r="B4429" s="267">
        <v>2777.96</v>
      </c>
    </row>
    <row r="4430" spans="1:2" ht="16.149999999999999" customHeight="1">
      <c r="A4430" s="266">
        <v>37990</v>
      </c>
      <c r="B4430" s="269">
        <v>2777.96</v>
      </c>
    </row>
    <row r="4431" spans="1:2" ht="16.149999999999999" customHeight="1">
      <c r="A4431" s="266">
        <v>37991</v>
      </c>
      <c r="B4431" s="267">
        <v>2777.96</v>
      </c>
    </row>
    <row r="4432" spans="1:2" ht="16.149999999999999" customHeight="1">
      <c r="A4432" s="266">
        <v>37992</v>
      </c>
      <c r="B4432" s="269">
        <v>2778.92</v>
      </c>
    </row>
    <row r="4433" spans="1:2" ht="16.149999999999999" customHeight="1">
      <c r="A4433" s="266">
        <v>37993</v>
      </c>
      <c r="B4433" s="267">
        <v>2765.76</v>
      </c>
    </row>
    <row r="4434" spans="1:2" ht="16.149999999999999" customHeight="1">
      <c r="A4434" s="266">
        <v>37994</v>
      </c>
      <c r="B4434" s="269">
        <v>2758.83</v>
      </c>
    </row>
    <row r="4435" spans="1:2" ht="16.149999999999999" customHeight="1">
      <c r="A4435" s="266">
        <v>37995</v>
      </c>
      <c r="B4435" s="267">
        <v>2750.89</v>
      </c>
    </row>
    <row r="4436" spans="1:2" ht="16.149999999999999" customHeight="1">
      <c r="A4436" s="266">
        <v>37996</v>
      </c>
      <c r="B4436" s="269">
        <v>2754.33</v>
      </c>
    </row>
    <row r="4437" spans="1:2" ht="16.149999999999999" customHeight="1">
      <c r="A4437" s="266">
        <v>37997</v>
      </c>
      <c r="B4437" s="267">
        <v>2754.33</v>
      </c>
    </row>
    <row r="4438" spans="1:2" ht="16.149999999999999" customHeight="1">
      <c r="A4438" s="266">
        <v>37998</v>
      </c>
      <c r="B4438" s="269">
        <v>2754.33</v>
      </c>
    </row>
    <row r="4439" spans="1:2" ht="16.149999999999999" customHeight="1">
      <c r="A4439" s="266">
        <v>37999</v>
      </c>
      <c r="B4439" s="267">
        <v>2754.33</v>
      </c>
    </row>
    <row r="4440" spans="1:2" ht="16.149999999999999" customHeight="1">
      <c r="A4440" s="266">
        <v>38000</v>
      </c>
      <c r="B4440" s="269">
        <v>2762.31</v>
      </c>
    </row>
    <row r="4441" spans="1:2" ht="16.149999999999999" customHeight="1">
      <c r="A4441" s="266">
        <v>38001</v>
      </c>
      <c r="B4441" s="267">
        <v>2747.06</v>
      </c>
    </row>
    <row r="4442" spans="1:2" ht="16.149999999999999" customHeight="1">
      <c r="A4442" s="266">
        <v>38002</v>
      </c>
      <c r="B4442" s="269">
        <v>2723.83</v>
      </c>
    </row>
    <row r="4443" spans="1:2" ht="16.149999999999999" customHeight="1">
      <c r="A4443" s="266">
        <v>38003</v>
      </c>
      <c r="B4443" s="267">
        <v>2728.7</v>
      </c>
    </row>
    <row r="4444" spans="1:2" ht="16.149999999999999" customHeight="1">
      <c r="A4444" s="266">
        <v>38004</v>
      </c>
      <c r="B4444" s="269">
        <v>2728.7</v>
      </c>
    </row>
    <row r="4445" spans="1:2" ht="16.149999999999999" customHeight="1">
      <c r="A4445" s="266">
        <v>38005</v>
      </c>
      <c r="B4445" s="267">
        <v>2728.7</v>
      </c>
    </row>
    <row r="4446" spans="1:2" ht="16.149999999999999" customHeight="1">
      <c r="A4446" s="266">
        <v>38006</v>
      </c>
      <c r="B4446" s="269">
        <v>2728.7</v>
      </c>
    </row>
    <row r="4447" spans="1:2" ht="16.149999999999999" customHeight="1">
      <c r="A4447" s="266">
        <v>38007</v>
      </c>
      <c r="B4447" s="267">
        <v>2730.75</v>
      </c>
    </row>
    <row r="4448" spans="1:2" ht="16.149999999999999" customHeight="1">
      <c r="A4448" s="266">
        <v>38008</v>
      </c>
      <c r="B4448" s="269">
        <v>2740.76</v>
      </c>
    </row>
    <row r="4449" spans="1:2" ht="16.149999999999999" customHeight="1">
      <c r="A4449" s="266">
        <v>38009</v>
      </c>
      <c r="B4449" s="267">
        <v>2742.88</v>
      </c>
    </row>
    <row r="4450" spans="1:2" ht="16.149999999999999" customHeight="1">
      <c r="A4450" s="266">
        <v>38010</v>
      </c>
      <c r="B4450" s="269">
        <v>2747.72</v>
      </c>
    </row>
    <row r="4451" spans="1:2" ht="16.149999999999999" customHeight="1">
      <c r="A4451" s="266">
        <v>38011</v>
      </c>
      <c r="B4451" s="267">
        <v>2747.72</v>
      </c>
    </row>
    <row r="4452" spans="1:2" ht="16.149999999999999" customHeight="1">
      <c r="A4452" s="266">
        <v>38012</v>
      </c>
      <c r="B4452" s="269">
        <v>2747.72</v>
      </c>
    </row>
    <row r="4453" spans="1:2" ht="16.149999999999999" customHeight="1">
      <c r="A4453" s="266">
        <v>38013</v>
      </c>
      <c r="B4453" s="267">
        <v>2766.89</v>
      </c>
    </row>
    <row r="4454" spans="1:2" ht="16.149999999999999" customHeight="1">
      <c r="A4454" s="266">
        <v>38014</v>
      </c>
      <c r="B4454" s="269">
        <v>2736.28</v>
      </c>
    </row>
    <row r="4455" spans="1:2" ht="16.149999999999999" customHeight="1">
      <c r="A4455" s="266">
        <v>38015</v>
      </c>
      <c r="B4455" s="267">
        <v>2721.56</v>
      </c>
    </row>
    <row r="4456" spans="1:2" ht="16.149999999999999" customHeight="1">
      <c r="A4456" s="266">
        <v>38016</v>
      </c>
      <c r="B4456" s="269">
        <v>2740.55</v>
      </c>
    </row>
    <row r="4457" spans="1:2" ht="16.149999999999999" customHeight="1">
      <c r="A4457" s="266">
        <v>38017</v>
      </c>
      <c r="B4457" s="267">
        <v>2742.47</v>
      </c>
    </row>
    <row r="4458" spans="1:2" ht="16.149999999999999" customHeight="1">
      <c r="A4458" s="266">
        <v>38018</v>
      </c>
      <c r="B4458" s="269">
        <v>2742.47</v>
      </c>
    </row>
    <row r="4459" spans="1:2" ht="16.149999999999999" customHeight="1">
      <c r="A4459" s="266">
        <v>38019</v>
      </c>
      <c r="B4459" s="267">
        <v>2742.47</v>
      </c>
    </row>
    <row r="4460" spans="1:2" ht="16.149999999999999" customHeight="1">
      <c r="A4460" s="266">
        <v>38020</v>
      </c>
      <c r="B4460" s="269">
        <v>2738.15</v>
      </c>
    </row>
    <row r="4461" spans="1:2" ht="16.149999999999999" customHeight="1">
      <c r="A4461" s="266">
        <v>38021</v>
      </c>
      <c r="B4461" s="267">
        <v>2747.28</v>
      </c>
    </row>
    <row r="4462" spans="1:2" ht="16.149999999999999" customHeight="1">
      <c r="A4462" s="266">
        <v>38022</v>
      </c>
      <c r="B4462" s="269">
        <v>2750.67</v>
      </c>
    </row>
    <row r="4463" spans="1:2" ht="16.149999999999999" customHeight="1">
      <c r="A4463" s="266">
        <v>38023</v>
      </c>
      <c r="B4463" s="267">
        <v>2748.9</v>
      </c>
    </row>
    <row r="4464" spans="1:2" ht="16.149999999999999" customHeight="1">
      <c r="A4464" s="266">
        <v>38024</v>
      </c>
      <c r="B4464" s="269">
        <v>2757.14</v>
      </c>
    </row>
    <row r="4465" spans="1:2" ht="16.149999999999999" customHeight="1">
      <c r="A4465" s="266">
        <v>38025</v>
      </c>
      <c r="B4465" s="267">
        <v>2757.14</v>
      </c>
    </row>
    <row r="4466" spans="1:2" ht="16.149999999999999" customHeight="1">
      <c r="A4466" s="266">
        <v>38026</v>
      </c>
      <c r="B4466" s="269">
        <v>2757.14</v>
      </c>
    </row>
    <row r="4467" spans="1:2" ht="16.149999999999999" customHeight="1">
      <c r="A4467" s="266">
        <v>38027</v>
      </c>
      <c r="B4467" s="267">
        <v>2741.17</v>
      </c>
    </row>
    <row r="4468" spans="1:2" ht="16.149999999999999" customHeight="1">
      <c r="A4468" s="266">
        <v>38028</v>
      </c>
      <c r="B4468" s="269">
        <v>2735.5</v>
      </c>
    </row>
    <row r="4469" spans="1:2" ht="16.149999999999999" customHeight="1">
      <c r="A4469" s="266">
        <v>38029</v>
      </c>
      <c r="B4469" s="267">
        <v>2736.94</v>
      </c>
    </row>
    <row r="4470" spans="1:2" ht="16.149999999999999" customHeight="1">
      <c r="A4470" s="266">
        <v>38030</v>
      </c>
      <c r="B4470" s="269">
        <v>2736.42</v>
      </c>
    </row>
    <row r="4471" spans="1:2" ht="16.149999999999999" customHeight="1">
      <c r="A4471" s="266">
        <v>38031</v>
      </c>
      <c r="B4471" s="267">
        <v>2724.36</v>
      </c>
    </row>
    <row r="4472" spans="1:2" ht="16.149999999999999" customHeight="1">
      <c r="A4472" s="266">
        <v>38032</v>
      </c>
      <c r="B4472" s="269">
        <v>2724.36</v>
      </c>
    </row>
    <row r="4473" spans="1:2" ht="16.149999999999999" customHeight="1">
      <c r="A4473" s="266">
        <v>38033</v>
      </c>
      <c r="B4473" s="267">
        <v>2724.36</v>
      </c>
    </row>
    <row r="4474" spans="1:2" ht="16.149999999999999" customHeight="1">
      <c r="A4474" s="266">
        <v>38034</v>
      </c>
      <c r="B4474" s="269">
        <v>2724.36</v>
      </c>
    </row>
    <row r="4475" spans="1:2" ht="16.149999999999999" customHeight="1">
      <c r="A4475" s="266">
        <v>38035</v>
      </c>
      <c r="B4475" s="267">
        <v>2715.2</v>
      </c>
    </row>
    <row r="4476" spans="1:2" ht="16.149999999999999" customHeight="1">
      <c r="A4476" s="266">
        <v>38036</v>
      </c>
      <c r="B4476" s="269">
        <v>2697.66</v>
      </c>
    </row>
    <row r="4477" spans="1:2" ht="16.149999999999999" customHeight="1">
      <c r="A4477" s="266">
        <v>38037</v>
      </c>
      <c r="B4477" s="267">
        <v>2693.84</v>
      </c>
    </row>
    <row r="4478" spans="1:2" ht="16.149999999999999" customHeight="1">
      <c r="A4478" s="266">
        <v>38038</v>
      </c>
      <c r="B4478" s="269">
        <v>2700.19</v>
      </c>
    </row>
    <row r="4479" spans="1:2" ht="16.149999999999999" customHeight="1">
      <c r="A4479" s="266">
        <v>38039</v>
      </c>
      <c r="B4479" s="267">
        <v>2700.19</v>
      </c>
    </row>
    <row r="4480" spans="1:2" ht="16.149999999999999" customHeight="1">
      <c r="A4480" s="266">
        <v>38040</v>
      </c>
      <c r="B4480" s="269">
        <v>2700.19</v>
      </c>
    </row>
    <row r="4481" spans="1:2" ht="16.149999999999999" customHeight="1">
      <c r="A4481" s="266">
        <v>38041</v>
      </c>
      <c r="B4481" s="267">
        <v>2665.83</v>
      </c>
    </row>
    <row r="4482" spans="1:2" ht="16.149999999999999" customHeight="1">
      <c r="A4482" s="266">
        <v>38042</v>
      </c>
      <c r="B4482" s="269">
        <v>2651.94</v>
      </c>
    </row>
    <row r="4483" spans="1:2" ht="16.149999999999999" customHeight="1">
      <c r="A4483" s="266">
        <v>38043</v>
      </c>
      <c r="B4483" s="267">
        <v>2664.3</v>
      </c>
    </row>
    <row r="4484" spans="1:2" ht="16.149999999999999" customHeight="1">
      <c r="A4484" s="266">
        <v>38044</v>
      </c>
      <c r="B4484" s="269">
        <v>2686.54</v>
      </c>
    </row>
    <row r="4485" spans="1:2" ht="16.149999999999999" customHeight="1">
      <c r="A4485" s="266">
        <v>38045</v>
      </c>
      <c r="B4485" s="267">
        <v>2682.34</v>
      </c>
    </row>
    <row r="4486" spans="1:2" ht="16.149999999999999" customHeight="1">
      <c r="A4486" s="266">
        <v>38046</v>
      </c>
      <c r="B4486" s="269">
        <v>2682.34</v>
      </c>
    </row>
    <row r="4487" spans="1:2" ht="16.149999999999999" customHeight="1">
      <c r="A4487" s="266">
        <v>38047</v>
      </c>
      <c r="B4487" s="267">
        <v>2682.34</v>
      </c>
    </row>
    <row r="4488" spans="1:2" ht="16.149999999999999" customHeight="1">
      <c r="A4488" s="266">
        <v>38048</v>
      </c>
      <c r="B4488" s="269">
        <v>2662.81</v>
      </c>
    </row>
    <row r="4489" spans="1:2" ht="16.149999999999999" customHeight="1">
      <c r="A4489" s="266">
        <v>38049</v>
      </c>
      <c r="B4489" s="267">
        <v>2660.42</v>
      </c>
    </row>
    <row r="4490" spans="1:2" ht="16.149999999999999" customHeight="1">
      <c r="A4490" s="266">
        <v>38050</v>
      </c>
      <c r="B4490" s="269">
        <v>2670.97</v>
      </c>
    </row>
    <row r="4491" spans="1:2" ht="16.149999999999999" customHeight="1">
      <c r="A4491" s="266">
        <v>38051</v>
      </c>
      <c r="B4491" s="267">
        <v>2676.41</v>
      </c>
    </row>
    <row r="4492" spans="1:2" ht="16.149999999999999" customHeight="1">
      <c r="A4492" s="266">
        <v>38052</v>
      </c>
      <c r="B4492" s="269">
        <v>2673.29</v>
      </c>
    </row>
    <row r="4493" spans="1:2" ht="16.149999999999999" customHeight="1">
      <c r="A4493" s="266">
        <v>38053</v>
      </c>
      <c r="B4493" s="267">
        <v>2673.29</v>
      </c>
    </row>
    <row r="4494" spans="1:2" ht="16.149999999999999" customHeight="1">
      <c r="A4494" s="266">
        <v>38054</v>
      </c>
      <c r="B4494" s="269">
        <v>2673.29</v>
      </c>
    </row>
    <row r="4495" spans="1:2" ht="16.149999999999999" customHeight="1">
      <c r="A4495" s="266">
        <v>38055</v>
      </c>
      <c r="B4495" s="267">
        <v>2675.65</v>
      </c>
    </row>
    <row r="4496" spans="1:2" ht="16.149999999999999" customHeight="1">
      <c r="A4496" s="266">
        <v>38056</v>
      </c>
      <c r="B4496" s="269">
        <v>2679.22</v>
      </c>
    </row>
    <row r="4497" spans="1:2" ht="16.149999999999999" customHeight="1">
      <c r="A4497" s="266">
        <v>38057</v>
      </c>
      <c r="B4497" s="267">
        <v>2685.17</v>
      </c>
    </row>
    <row r="4498" spans="1:2" ht="16.149999999999999" customHeight="1">
      <c r="A4498" s="266">
        <v>38058</v>
      </c>
      <c r="B4498" s="269">
        <v>2683.08</v>
      </c>
    </row>
    <row r="4499" spans="1:2" ht="16.149999999999999" customHeight="1">
      <c r="A4499" s="266">
        <v>38059</v>
      </c>
      <c r="B4499" s="267">
        <v>2669.48</v>
      </c>
    </row>
    <row r="4500" spans="1:2" ht="16.149999999999999" customHeight="1">
      <c r="A4500" s="266">
        <v>38060</v>
      </c>
      <c r="B4500" s="269">
        <v>2669.48</v>
      </c>
    </row>
    <row r="4501" spans="1:2" ht="16.149999999999999" customHeight="1">
      <c r="A4501" s="266">
        <v>38061</v>
      </c>
      <c r="B4501" s="267">
        <v>2669.48</v>
      </c>
    </row>
    <row r="4502" spans="1:2" ht="16.149999999999999" customHeight="1">
      <c r="A4502" s="266">
        <v>38062</v>
      </c>
      <c r="B4502" s="269">
        <v>2661.45</v>
      </c>
    </row>
    <row r="4503" spans="1:2" ht="16.149999999999999" customHeight="1">
      <c r="A4503" s="266">
        <v>38063</v>
      </c>
      <c r="B4503" s="267">
        <v>2648.97</v>
      </c>
    </row>
    <row r="4504" spans="1:2" ht="16.149999999999999" customHeight="1">
      <c r="A4504" s="266">
        <v>38064</v>
      </c>
      <c r="B4504" s="269">
        <v>2650.21</v>
      </c>
    </row>
    <row r="4505" spans="1:2" ht="16.149999999999999" customHeight="1">
      <c r="A4505" s="266">
        <v>38065</v>
      </c>
      <c r="B4505" s="267">
        <v>2669.07</v>
      </c>
    </row>
    <row r="4506" spans="1:2" ht="16.149999999999999" customHeight="1">
      <c r="A4506" s="266">
        <v>38066</v>
      </c>
      <c r="B4506" s="269">
        <v>2669.39</v>
      </c>
    </row>
    <row r="4507" spans="1:2" ht="16.149999999999999" customHeight="1">
      <c r="A4507" s="266">
        <v>38067</v>
      </c>
      <c r="B4507" s="267">
        <v>2669.39</v>
      </c>
    </row>
    <row r="4508" spans="1:2" ht="16.149999999999999" customHeight="1">
      <c r="A4508" s="266">
        <v>38068</v>
      </c>
      <c r="B4508" s="269">
        <v>2669.39</v>
      </c>
    </row>
    <row r="4509" spans="1:2" ht="16.149999999999999" customHeight="1">
      <c r="A4509" s="266">
        <v>38069</v>
      </c>
      <c r="B4509" s="267">
        <v>2669.39</v>
      </c>
    </row>
    <row r="4510" spans="1:2" ht="16.149999999999999" customHeight="1">
      <c r="A4510" s="266">
        <v>38070</v>
      </c>
      <c r="B4510" s="269">
        <v>2664.5</v>
      </c>
    </row>
    <row r="4511" spans="1:2" ht="16.149999999999999" customHeight="1">
      <c r="A4511" s="266">
        <v>38071</v>
      </c>
      <c r="B4511" s="267">
        <v>2667.05</v>
      </c>
    </row>
    <row r="4512" spans="1:2" ht="16.149999999999999" customHeight="1">
      <c r="A4512" s="266">
        <v>38072</v>
      </c>
      <c r="B4512" s="269">
        <v>2679.33</v>
      </c>
    </row>
    <row r="4513" spans="1:2" ht="16.149999999999999" customHeight="1">
      <c r="A4513" s="266">
        <v>38073</v>
      </c>
      <c r="B4513" s="267">
        <v>2673.68</v>
      </c>
    </row>
    <row r="4514" spans="1:2" ht="16.149999999999999" customHeight="1">
      <c r="A4514" s="266">
        <v>38074</v>
      </c>
      <c r="B4514" s="269">
        <v>2673.68</v>
      </c>
    </row>
    <row r="4515" spans="1:2" ht="16.149999999999999" customHeight="1">
      <c r="A4515" s="266">
        <v>38075</v>
      </c>
      <c r="B4515" s="267">
        <v>2673.68</v>
      </c>
    </row>
    <row r="4516" spans="1:2" ht="16.149999999999999" customHeight="1">
      <c r="A4516" s="266">
        <v>38076</v>
      </c>
      <c r="B4516" s="269">
        <v>2676.93</v>
      </c>
    </row>
    <row r="4517" spans="1:2" ht="16.149999999999999" customHeight="1">
      <c r="A4517" s="266">
        <v>38077</v>
      </c>
      <c r="B4517" s="267">
        <v>2678.16</v>
      </c>
    </row>
    <row r="4518" spans="1:2" ht="16.149999999999999" customHeight="1">
      <c r="A4518" s="266">
        <v>38078</v>
      </c>
      <c r="B4518" s="269">
        <v>2682.09</v>
      </c>
    </row>
    <row r="4519" spans="1:2" ht="16.149999999999999" customHeight="1">
      <c r="A4519" s="266">
        <v>38079</v>
      </c>
      <c r="B4519" s="267">
        <v>2671.01</v>
      </c>
    </row>
    <row r="4520" spans="1:2" ht="16.149999999999999" customHeight="1">
      <c r="A4520" s="266">
        <v>38080</v>
      </c>
      <c r="B4520" s="269">
        <v>2666.55</v>
      </c>
    </row>
    <row r="4521" spans="1:2" ht="16.149999999999999" customHeight="1">
      <c r="A4521" s="266">
        <v>38081</v>
      </c>
      <c r="B4521" s="267">
        <v>2666.55</v>
      </c>
    </row>
    <row r="4522" spans="1:2" ht="16.149999999999999" customHeight="1">
      <c r="A4522" s="266">
        <v>38082</v>
      </c>
      <c r="B4522" s="269">
        <v>2666.55</v>
      </c>
    </row>
    <row r="4523" spans="1:2" ht="16.149999999999999" customHeight="1">
      <c r="A4523" s="266">
        <v>38083</v>
      </c>
      <c r="B4523" s="267">
        <v>2667.06</v>
      </c>
    </row>
    <row r="4524" spans="1:2" ht="16.149999999999999" customHeight="1">
      <c r="A4524" s="266">
        <v>38084</v>
      </c>
      <c r="B4524" s="269">
        <v>2663.05</v>
      </c>
    </row>
    <row r="4525" spans="1:2" ht="16.149999999999999" customHeight="1">
      <c r="A4525" s="266">
        <v>38085</v>
      </c>
      <c r="B4525" s="267">
        <v>2659.05</v>
      </c>
    </row>
    <row r="4526" spans="1:2" ht="16.149999999999999" customHeight="1">
      <c r="A4526" s="266">
        <v>38086</v>
      </c>
      <c r="B4526" s="269">
        <v>2659.05</v>
      </c>
    </row>
    <row r="4527" spans="1:2" ht="16.149999999999999" customHeight="1">
      <c r="A4527" s="266">
        <v>38087</v>
      </c>
      <c r="B4527" s="267">
        <v>2659.05</v>
      </c>
    </row>
    <row r="4528" spans="1:2" ht="16.149999999999999" customHeight="1">
      <c r="A4528" s="266">
        <v>38088</v>
      </c>
      <c r="B4528" s="269">
        <v>2659.05</v>
      </c>
    </row>
    <row r="4529" spans="1:2" ht="16.149999999999999" customHeight="1">
      <c r="A4529" s="266">
        <v>38089</v>
      </c>
      <c r="B4529" s="267">
        <v>2659.05</v>
      </c>
    </row>
    <row r="4530" spans="1:2" ht="16.149999999999999" customHeight="1">
      <c r="A4530" s="266">
        <v>38090</v>
      </c>
      <c r="B4530" s="269">
        <v>2648.8</v>
      </c>
    </row>
    <row r="4531" spans="1:2" ht="16.149999999999999" customHeight="1">
      <c r="A4531" s="266">
        <v>38091</v>
      </c>
      <c r="B4531" s="267">
        <v>2642.55</v>
      </c>
    </row>
    <row r="4532" spans="1:2" ht="16.149999999999999" customHeight="1">
      <c r="A4532" s="266">
        <v>38092</v>
      </c>
      <c r="B4532" s="269">
        <v>2631.72</v>
      </c>
    </row>
    <row r="4533" spans="1:2" ht="16.149999999999999" customHeight="1">
      <c r="A4533" s="266">
        <v>38093</v>
      </c>
      <c r="B4533" s="267">
        <v>2619.59</v>
      </c>
    </row>
    <row r="4534" spans="1:2" ht="16.149999999999999" customHeight="1">
      <c r="A4534" s="266">
        <v>38094</v>
      </c>
      <c r="B4534" s="269">
        <v>2620.19</v>
      </c>
    </row>
    <row r="4535" spans="1:2" ht="16.149999999999999" customHeight="1">
      <c r="A4535" s="266">
        <v>38095</v>
      </c>
      <c r="B4535" s="267">
        <v>2620.19</v>
      </c>
    </row>
    <row r="4536" spans="1:2" ht="16.149999999999999" customHeight="1">
      <c r="A4536" s="266">
        <v>38096</v>
      </c>
      <c r="B4536" s="269">
        <v>2620.19</v>
      </c>
    </row>
    <row r="4537" spans="1:2" ht="16.149999999999999" customHeight="1">
      <c r="A4537" s="266">
        <v>38097</v>
      </c>
      <c r="B4537" s="267">
        <v>2612.3000000000002</v>
      </c>
    </row>
    <row r="4538" spans="1:2" ht="16.149999999999999" customHeight="1">
      <c r="A4538" s="266">
        <v>38098</v>
      </c>
      <c r="B4538" s="269">
        <v>2620.94</v>
      </c>
    </row>
    <row r="4539" spans="1:2" ht="16.149999999999999" customHeight="1">
      <c r="A4539" s="266">
        <v>38099</v>
      </c>
      <c r="B4539" s="267">
        <v>2628.19</v>
      </c>
    </row>
    <row r="4540" spans="1:2" ht="16.149999999999999" customHeight="1">
      <c r="A4540" s="266">
        <v>38100</v>
      </c>
      <c r="B4540" s="269">
        <v>2618.21</v>
      </c>
    </row>
    <row r="4541" spans="1:2" ht="16.149999999999999" customHeight="1">
      <c r="A4541" s="266">
        <v>38101</v>
      </c>
      <c r="B4541" s="267">
        <v>2622.74</v>
      </c>
    </row>
    <row r="4542" spans="1:2" ht="16.149999999999999" customHeight="1">
      <c r="A4542" s="266">
        <v>38102</v>
      </c>
      <c r="B4542" s="269">
        <v>2622.74</v>
      </c>
    </row>
    <row r="4543" spans="1:2" ht="16.149999999999999" customHeight="1">
      <c r="A4543" s="266">
        <v>38103</v>
      </c>
      <c r="B4543" s="267">
        <v>2622.74</v>
      </c>
    </row>
    <row r="4544" spans="1:2" ht="16.149999999999999" customHeight="1">
      <c r="A4544" s="266">
        <v>38104</v>
      </c>
      <c r="B4544" s="269">
        <v>2613.94</v>
      </c>
    </row>
    <row r="4545" spans="1:2" ht="16.149999999999999" customHeight="1">
      <c r="A4545" s="266">
        <v>38105</v>
      </c>
      <c r="B4545" s="267">
        <v>2620.9699999999998</v>
      </c>
    </row>
    <row r="4546" spans="1:2" ht="16.149999999999999" customHeight="1">
      <c r="A4546" s="266">
        <v>38106</v>
      </c>
      <c r="B4546" s="269">
        <v>2635.96</v>
      </c>
    </row>
    <row r="4547" spans="1:2" ht="16.149999999999999" customHeight="1">
      <c r="A4547" s="266">
        <v>38107</v>
      </c>
      <c r="B4547" s="267">
        <v>2646.99</v>
      </c>
    </row>
    <row r="4548" spans="1:2" ht="16.149999999999999" customHeight="1">
      <c r="A4548" s="266">
        <v>38108</v>
      </c>
      <c r="B4548" s="269">
        <v>2655.18</v>
      </c>
    </row>
    <row r="4549" spans="1:2" ht="16.149999999999999" customHeight="1">
      <c r="A4549" s="266">
        <v>38109</v>
      </c>
      <c r="B4549" s="267">
        <v>2655.18</v>
      </c>
    </row>
    <row r="4550" spans="1:2" ht="16.149999999999999" customHeight="1">
      <c r="A4550" s="266">
        <v>38110</v>
      </c>
      <c r="B4550" s="269">
        <v>2655.18</v>
      </c>
    </row>
    <row r="4551" spans="1:2" ht="16.149999999999999" customHeight="1">
      <c r="A4551" s="266">
        <v>38111</v>
      </c>
      <c r="B4551" s="267">
        <v>2670.92</v>
      </c>
    </row>
    <row r="4552" spans="1:2" ht="16.149999999999999" customHeight="1">
      <c r="A4552" s="266">
        <v>38112</v>
      </c>
      <c r="B4552" s="269">
        <v>2664.79</v>
      </c>
    </row>
    <row r="4553" spans="1:2" ht="16.149999999999999" customHeight="1">
      <c r="A4553" s="266">
        <v>38113</v>
      </c>
      <c r="B4553" s="267">
        <v>2658.43</v>
      </c>
    </row>
    <row r="4554" spans="1:2" ht="16.149999999999999" customHeight="1">
      <c r="A4554" s="266">
        <v>38114</v>
      </c>
      <c r="B4554" s="269">
        <v>2690.68</v>
      </c>
    </row>
    <row r="4555" spans="1:2" ht="16.149999999999999" customHeight="1">
      <c r="A4555" s="266">
        <v>38115</v>
      </c>
      <c r="B4555" s="267">
        <v>2708.02</v>
      </c>
    </row>
    <row r="4556" spans="1:2" ht="16.149999999999999" customHeight="1">
      <c r="A4556" s="266">
        <v>38116</v>
      </c>
      <c r="B4556" s="269">
        <v>2708.02</v>
      </c>
    </row>
    <row r="4557" spans="1:2" ht="16.149999999999999" customHeight="1">
      <c r="A4557" s="266">
        <v>38117</v>
      </c>
      <c r="B4557" s="267">
        <v>2708.02</v>
      </c>
    </row>
    <row r="4558" spans="1:2" ht="16.149999999999999" customHeight="1">
      <c r="A4558" s="266">
        <v>38118</v>
      </c>
      <c r="B4558" s="269">
        <v>2731.79</v>
      </c>
    </row>
    <row r="4559" spans="1:2" ht="16.149999999999999" customHeight="1">
      <c r="A4559" s="266">
        <v>38119</v>
      </c>
      <c r="B4559" s="267">
        <v>2729.54</v>
      </c>
    </row>
    <row r="4560" spans="1:2" ht="16.149999999999999" customHeight="1">
      <c r="A4560" s="266">
        <v>38120</v>
      </c>
      <c r="B4560" s="269">
        <v>2729.01</v>
      </c>
    </row>
    <row r="4561" spans="1:2" ht="16.149999999999999" customHeight="1">
      <c r="A4561" s="266">
        <v>38121</v>
      </c>
      <c r="B4561" s="267">
        <v>2741.66</v>
      </c>
    </row>
    <row r="4562" spans="1:2" ht="16.149999999999999" customHeight="1">
      <c r="A4562" s="266">
        <v>38122</v>
      </c>
      <c r="B4562" s="269">
        <v>2719.89</v>
      </c>
    </row>
    <row r="4563" spans="1:2" ht="16.149999999999999" customHeight="1">
      <c r="A4563" s="266">
        <v>38123</v>
      </c>
      <c r="B4563" s="267">
        <v>2719.89</v>
      </c>
    </row>
    <row r="4564" spans="1:2" ht="16.149999999999999" customHeight="1">
      <c r="A4564" s="266">
        <v>38124</v>
      </c>
      <c r="B4564" s="269">
        <v>2719.89</v>
      </c>
    </row>
    <row r="4565" spans="1:2" ht="16.149999999999999" customHeight="1">
      <c r="A4565" s="266">
        <v>38125</v>
      </c>
      <c r="B4565" s="267">
        <v>2713.3</v>
      </c>
    </row>
    <row r="4566" spans="1:2" ht="16.149999999999999" customHeight="1">
      <c r="A4566" s="266">
        <v>38126</v>
      </c>
      <c r="B4566" s="269">
        <v>2725.45</v>
      </c>
    </row>
    <row r="4567" spans="1:2" ht="16.149999999999999" customHeight="1">
      <c r="A4567" s="266">
        <v>38127</v>
      </c>
      <c r="B4567" s="267">
        <v>2737.55</v>
      </c>
    </row>
    <row r="4568" spans="1:2" ht="16.149999999999999" customHeight="1">
      <c r="A4568" s="266">
        <v>38128</v>
      </c>
      <c r="B4568" s="269">
        <v>2759.79</v>
      </c>
    </row>
    <row r="4569" spans="1:2" ht="16.149999999999999" customHeight="1">
      <c r="A4569" s="266">
        <v>38129</v>
      </c>
      <c r="B4569" s="267">
        <v>2766.83</v>
      </c>
    </row>
    <row r="4570" spans="1:2" ht="16.149999999999999" customHeight="1">
      <c r="A4570" s="266">
        <v>38130</v>
      </c>
      <c r="B4570" s="269">
        <v>2766.83</v>
      </c>
    </row>
    <row r="4571" spans="1:2" ht="16.149999999999999" customHeight="1">
      <c r="A4571" s="266">
        <v>38131</v>
      </c>
      <c r="B4571" s="267">
        <v>2766.83</v>
      </c>
    </row>
    <row r="4572" spans="1:2" ht="16.149999999999999" customHeight="1">
      <c r="A4572" s="266">
        <v>38132</v>
      </c>
      <c r="B4572" s="269">
        <v>2766.83</v>
      </c>
    </row>
    <row r="4573" spans="1:2" ht="16.149999999999999" customHeight="1">
      <c r="A4573" s="266">
        <v>38133</v>
      </c>
      <c r="B4573" s="267">
        <v>2760.06</v>
      </c>
    </row>
    <row r="4574" spans="1:2" ht="16.149999999999999" customHeight="1">
      <c r="A4574" s="266">
        <v>38134</v>
      </c>
      <c r="B4574" s="269">
        <v>2754.83</v>
      </c>
    </row>
    <row r="4575" spans="1:2" ht="16.149999999999999" customHeight="1">
      <c r="A4575" s="266">
        <v>38135</v>
      </c>
      <c r="B4575" s="267">
        <v>2745.91</v>
      </c>
    </row>
    <row r="4576" spans="1:2" ht="16.149999999999999" customHeight="1">
      <c r="A4576" s="266">
        <v>38136</v>
      </c>
      <c r="B4576" s="269">
        <v>2724.92</v>
      </c>
    </row>
    <row r="4577" spans="1:2" ht="16.149999999999999" customHeight="1">
      <c r="A4577" s="266">
        <v>38137</v>
      </c>
      <c r="B4577" s="267">
        <v>2724.92</v>
      </c>
    </row>
    <row r="4578" spans="1:2" ht="16.149999999999999" customHeight="1">
      <c r="A4578" s="266">
        <v>38138</v>
      </c>
      <c r="B4578" s="269">
        <v>2724.92</v>
      </c>
    </row>
    <row r="4579" spans="1:2" ht="16.149999999999999" customHeight="1">
      <c r="A4579" s="266">
        <v>38139</v>
      </c>
      <c r="B4579" s="267">
        <v>2724.92</v>
      </c>
    </row>
    <row r="4580" spans="1:2" ht="16.149999999999999" customHeight="1">
      <c r="A4580" s="266">
        <v>38140</v>
      </c>
      <c r="B4580" s="269">
        <v>2736.39</v>
      </c>
    </row>
    <row r="4581" spans="1:2" ht="16.149999999999999" customHeight="1">
      <c r="A4581" s="266">
        <v>38141</v>
      </c>
      <c r="B4581" s="267">
        <v>2727.68</v>
      </c>
    </row>
    <row r="4582" spans="1:2" ht="16.149999999999999" customHeight="1">
      <c r="A4582" s="266">
        <v>38142</v>
      </c>
      <c r="B4582" s="269">
        <v>2722.69</v>
      </c>
    </row>
    <row r="4583" spans="1:2" ht="16.149999999999999" customHeight="1">
      <c r="A4583" s="266">
        <v>38143</v>
      </c>
      <c r="B4583" s="267">
        <v>2715.37</v>
      </c>
    </row>
    <row r="4584" spans="1:2" ht="16.149999999999999" customHeight="1">
      <c r="A4584" s="266">
        <v>38144</v>
      </c>
      <c r="B4584" s="269">
        <v>2715.37</v>
      </c>
    </row>
    <row r="4585" spans="1:2" ht="16.149999999999999" customHeight="1">
      <c r="A4585" s="266">
        <v>38145</v>
      </c>
      <c r="B4585" s="267">
        <v>2715.37</v>
      </c>
    </row>
    <row r="4586" spans="1:2" ht="16.149999999999999" customHeight="1">
      <c r="A4586" s="266">
        <v>38146</v>
      </c>
      <c r="B4586" s="269">
        <v>2707.33</v>
      </c>
    </row>
    <row r="4587" spans="1:2" ht="16.149999999999999" customHeight="1">
      <c r="A4587" s="266">
        <v>38147</v>
      </c>
      <c r="B4587" s="267">
        <v>2705.97</v>
      </c>
    </row>
    <row r="4588" spans="1:2" ht="16.149999999999999" customHeight="1">
      <c r="A4588" s="266">
        <v>38148</v>
      </c>
      <c r="B4588" s="269">
        <v>2719.34</v>
      </c>
    </row>
    <row r="4589" spans="1:2" ht="16.149999999999999" customHeight="1">
      <c r="A4589" s="266">
        <v>38149</v>
      </c>
      <c r="B4589" s="267">
        <v>2732.4</v>
      </c>
    </row>
    <row r="4590" spans="1:2" ht="16.149999999999999" customHeight="1">
      <c r="A4590" s="266">
        <v>38150</v>
      </c>
      <c r="B4590" s="269">
        <v>2734.94</v>
      </c>
    </row>
    <row r="4591" spans="1:2" ht="16.149999999999999" customHeight="1">
      <c r="A4591" s="266">
        <v>38151</v>
      </c>
      <c r="B4591" s="267">
        <v>2734.94</v>
      </c>
    </row>
    <row r="4592" spans="1:2" ht="16.149999999999999" customHeight="1">
      <c r="A4592" s="266">
        <v>38152</v>
      </c>
      <c r="B4592" s="269">
        <v>2734.94</v>
      </c>
    </row>
    <row r="4593" spans="1:2" ht="16.149999999999999" customHeight="1">
      <c r="A4593" s="266">
        <v>38153</v>
      </c>
      <c r="B4593" s="267">
        <v>2734.94</v>
      </c>
    </row>
    <row r="4594" spans="1:2" ht="16.149999999999999" customHeight="1">
      <c r="A4594" s="266">
        <v>38154</v>
      </c>
      <c r="B4594" s="269">
        <v>2735.05</v>
      </c>
    </row>
    <row r="4595" spans="1:2" ht="16.149999999999999" customHeight="1">
      <c r="A4595" s="266">
        <v>38155</v>
      </c>
      <c r="B4595" s="267">
        <v>2725.87</v>
      </c>
    </row>
    <row r="4596" spans="1:2" ht="16.149999999999999" customHeight="1">
      <c r="A4596" s="266">
        <v>38156</v>
      </c>
      <c r="B4596" s="269">
        <v>2713.07</v>
      </c>
    </row>
    <row r="4597" spans="1:2" ht="16.149999999999999" customHeight="1">
      <c r="A4597" s="266">
        <v>38157</v>
      </c>
      <c r="B4597" s="267">
        <v>2710.99</v>
      </c>
    </row>
    <row r="4598" spans="1:2" ht="16.149999999999999" customHeight="1">
      <c r="A4598" s="266">
        <v>38158</v>
      </c>
      <c r="B4598" s="269">
        <v>2710.99</v>
      </c>
    </row>
    <row r="4599" spans="1:2" ht="16.149999999999999" customHeight="1">
      <c r="A4599" s="266">
        <v>38159</v>
      </c>
      <c r="B4599" s="267">
        <v>2710.99</v>
      </c>
    </row>
    <row r="4600" spans="1:2" ht="16.149999999999999" customHeight="1">
      <c r="A4600" s="266">
        <v>38160</v>
      </c>
      <c r="B4600" s="269">
        <v>2710.99</v>
      </c>
    </row>
    <row r="4601" spans="1:2" ht="16.149999999999999" customHeight="1">
      <c r="A4601" s="266">
        <v>38161</v>
      </c>
      <c r="B4601" s="267">
        <v>2709.3</v>
      </c>
    </row>
    <row r="4602" spans="1:2" ht="16.149999999999999" customHeight="1">
      <c r="A4602" s="266">
        <v>38162</v>
      </c>
      <c r="B4602" s="269">
        <v>2715.53</v>
      </c>
    </row>
    <row r="4603" spans="1:2" ht="16.149999999999999" customHeight="1">
      <c r="A4603" s="266">
        <v>38163</v>
      </c>
      <c r="B4603" s="267">
        <v>2702.6</v>
      </c>
    </row>
    <row r="4604" spans="1:2" ht="16.149999999999999" customHeight="1">
      <c r="A4604" s="266">
        <v>38164</v>
      </c>
      <c r="B4604" s="269">
        <v>2697.08</v>
      </c>
    </row>
    <row r="4605" spans="1:2" ht="16.149999999999999" customHeight="1">
      <c r="A4605" s="266">
        <v>38165</v>
      </c>
      <c r="B4605" s="267">
        <v>2697.08</v>
      </c>
    </row>
    <row r="4606" spans="1:2" ht="16.149999999999999" customHeight="1">
      <c r="A4606" s="266">
        <v>38166</v>
      </c>
      <c r="B4606" s="269">
        <v>2697.08</v>
      </c>
    </row>
    <row r="4607" spans="1:2" ht="16.149999999999999" customHeight="1">
      <c r="A4607" s="266">
        <v>38167</v>
      </c>
      <c r="B4607" s="267">
        <v>2695.02</v>
      </c>
    </row>
    <row r="4608" spans="1:2" ht="16.149999999999999" customHeight="1">
      <c r="A4608" s="266">
        <v>38168</v>
      </c>
      <c r="B4608" s="269">
        <v>2699.58</v>
      </c>
    </row>
    <row r="4609" spans="1:2" ht="16.149999999999999" customHeight="1">
      <c r="A4609" s="266">
        <v>38169</v>
      </c>
      <c r="B4609" s="267">
        <v>2694.09</v>
      </c>
    </row>
    <row r="4610" spans="1:2" ht="16.149999999999999" customHeight="1">
      <c r="A4610" s="266">
        <v>38170</v>
      </c>
      <c r="B4610" s="269">
        <v>2682.25</v>
      </c>
    </row>
    <row r="4611" spans="1:2" ht="16.149999999999999" customHeight="1">
      <c r="A4611" s="266">
        <v>38171</v>
      </c>
      <c r="B4611" s="267">
        <v>2674.1</v>
      </c>
    </row>
    <row r="4612" spans="1:2" ht="16.149999999999999" customHeight="1">
      <c r="A4612" s="266">
        <v>38172</v>
      </c>
      <c r="B4612" s="269">
        <v>2674.1</v>
      </c>
    </row>
    <row r="4613" spans="1:2" ht="16.149999999999999" customHeight="1">
      <c r="A4613" s="266">
        <v>38173</v>
      </c>
      <c r="B4613" s="267">
        <v>2674.1</v>
      </c>
    </row>
    <row r="4614" spans="1:2" ht="16.149999999999999" customHeight="1">
      <c r="A4614" s="266">
        <v>38174</v>
      </c>
      <c r="B4614" s="269">
        <v>2674.1</v>
      </c>
    </row>
    <row r="4615" spans="1:2" ht="16.149999999999999" customHeight="1">
      <c r="A4615" s="266">
        <v>38175</v>
      </c>
      <c r="B4615" s="267">
        <v>2672.95</v>
      </c>
    </row>
    <row r="4616" spans="1:2" ht="16.149999999999999" customHeight="1">
      <c r="A4616" s="266">
        <v>38176</v>
      </c>
      <c r="B4616" s="269">
        <v>2675.05</v>
      </c>
    </row>
    <row r="4617" spans="1:2" ht="16.149999999999999" customHeight="1">
      <c r="A4617" s="266">
        <v>38177</v>
      </c>
      <c r="B4617" s="267">
        <v>2677.42</v>
      </c>
    </row>
    <row r="4618" spans="1:2" ht="16.149999999999999" customHeight="1">
      <c r="A4618" s="266">
        <v>38178</v>
      </c>
      <c r="B4618" s="269">
        <v>2668.83</v>
      </c>
    </row>
    <row r="4619" spans="1:2" ht="16.149999999999999" customHeight="1">
      <c r="A4619" s="266">
        <v>38179</v>
      </c>
      <c r="B4619" s="267">
        <v>2668.83</v>
      </c>
    </row>
    <row r="4620" spans="1:2" ht="16.149999999999999" customHeight="1">
      <c r="A4620" s="266">
        <v>38180</v>
      </c>
      <c r="B4620" s="269">
        <v>2668.83</v>
      </c>
    </row>
    <row r="4621" spans="1:2" ht="16.149999999999999" customHeight="1">
      <c r="A4621" s="266">
        <v>38181</v>
      </c>
      <c r="B4621" s="267">
        <v>2670.01</v>
      </c>
    </row>
    <row r="4622" spans="1:2" ht="16.149999999999999" customHeight="1">
      <c r="A4622" s="266">
        <v>38182</v>
      </c>
      <c r="B4622" s="269">
        <v>2674.41</v>
      </c>
    </row>
    <row r="4623" spans="1:2" ht="16.149999999999999" customHeight="1">
      <c r="A4623" s="266">
        <v>38183</v>
      </c>
      <c r="B4623" s="267">
        <v>2662.19</v>
      </c>
    </row>
    <row r="4624" spans="1:2" ht="16.149999999999999" customHeight="1">
      <c r="A4624" s="266">
        <v>38184</v>
      </c>
      <c r="B4624" s="269">
        <v>2642.78</v>
      </c>
    </row>
    <row r="4625" spans="1:2" ht="16.149999999999999" customHeight="1">
      <c r="A4625" s="266">
        <v>38185</v>
      </c>
      <c r="B4625" s="267">
        <v>2628.3</v>
      </c>
    </row>
    <row r="4626" spans="1:2" ht="16.149999999999999" customHeight="1">
      <c r="A4626" s="266">
        <v>38186</v>
      </c>
      <c r="B4626" s="269">
        <v>2628.3</v>
      </c>
    </row>
    <row r="4627" spans="1:2" ht="16.149999999999999" customHeight="1">
      <c r="A4627" s="266">
        <v>38187</v>
      </c>
      <c r="B4627" s="267">
        <v>2628.3</v>
      </c>
    </row>
    <row r="4628" spans="1:2" ht="16.149999999999999" customHeight="1">
      <c r="A4628" s="266">
        <v>38188</v>
      </c>
      <c r="B4628" s="269">
        <v>2632.64</v>
      </c>
    </row>
    <row r="4629" spans="1:2" ht="16.149999999999999" customHeight="1">
      <c r="A4629" s="266">
        <v>38189</v>
      </c>
      <c r="B4629" s="267">
        <v>2632.64</v>
      </c>
    </row>
    <row r="4630" spans="1:2" ht="16.149999999999999" customHeight="1">
      <c r="A4630" s="266">
        <v>38190</v>
      </c>
      <c r="B4630" s="269">
        <v>2633.14</v>
      </c>
    </row>
    <row r="4631" spans="1:2" ht="16.149999999999999" customHeight="1">
      <c r="A4631" s="266">
        <v>38191</v>
      </c>
      <c r="B4631" s="267">
        <v>2619.84</v>
      </c>
    </row>
    <row r="4632" spans="1:2" ht="16.149999999999999" customHeight="1">
      <c r="A4632" s="266">
        <v>38192</v>
      </c>
      <c r="B4632" s="269">
        <v>2628.46</v>
      </c>
    </row>
    <row r="4633" spans="1:2" ht="16.149999999999999" customHeight="1">
      <c r="A4633" s="266">
        <v>38193</v>
      </c>
      <c r="B4633" s="267">
        <v>2628.46</v>
      </c>
    </row>
    <row r="4634" spans="1:2" ht="16.149999999999999" customHeight="1">
      <c r="A4634" s="266">
        <v>38194</v>
      </c>
      <c r="B4634" s="269">
        <v>2628.46</v>
      </c>
    </row>
    <row r="4635" spans="1:2" ht="16.149999999999999" customHeight="1">
      <c r="A4635" s="266">
        <v>38195</v>
      </c>
      <c r="B4635" s="267">
        <v>2636.32</v>
      </c>
    </row>
    <row r="4636" spans="1:2" ht="16.149999999999999" customHeight="1">
      <c r="A4636" s="266">
        <v>38196</v>
      </c>
      <c r="B4636" s="269">
        <v>2639.72</v>
      </c>
    </row>
    <row r="4637" spans="1:2" ht="16.149999999999999" customHeight="1">
      <c r="A4637" s="266">
        <v>38197</v>
      </c>
      <c r="B4637" s="267">
        <v>2634.44</v>
      </c>
    </row>
    <row r="4638" spans="1:2" ht="16.149999999999999" customHeight="1">
      <c r="A4638" s="266">
        <v>38198</v>
      </c>
      <c r="B4638" s="269">
        <v>2619.5500000000002</v>
      </c>
    </row>
    <row r="4639" spans="1:2" ht="16.149999999999999" customHeight="1">
      <c r="A4639" s="266">
        <v>38199</v>
      </c>
      <c r="B4639" s="267">
        <v>2612.44</v>
      </c>
    </row>
    <row r="4640" spans="1:2" ht="16.149999999999999" customHeight="1">
      <c r="A4640" s="266">
        <v>38200</v>
      </c>
      <c r="B4640" s="269">
        <v>2612.44</v>
      </c>
    </row>
    <row r="4641" spans="1:2" ht="16.149999999999999" customHeight="1">
      <c r="A4641" s="266">
        <v>38201</v>
      </c>
      <c r="B4641" s="267">
        <v>2612.44</v>
      </c>
    </row>
    <row r="4642" spans="1:2" ht="16.149999999999999" customHeight="1">
      <c r="A4642" s="266">
        <v>38202</v>
      </c>
      <c r="B4642" s="269">
        <v>2613.58</v>
      </c>
    </row>
    <row r="4643" spans="1:2" ht="16.149999999999999" customHeight="1">
      <c r="A4643" s="266">
        <v>38203</v>
      </c>
      <c r="B4643" s="267">
        <v>2605.85</v>
      </c>
    </row>
    <row r="4644" spans="1:2" ht="16.149999999999999" customHeight="1">
      <c r="A4644" s="266">
        <v>38204</v>
      </c>
      <c r="B4644" s="269">
        <v>2609.39</v>
      </c>
    </row>
    <row r="4645" spans="1:2" ht="16.149999999999999" customHeight="1">
      <c r="A4645" s="266">
        <v>38205</v>
      </c>
      <c r="B4645" s="267">
        <v>2609.61</v>
      </c>
    </row>
    <row r="4646" spans="1:2" ht="16.149999999999999" customHeight="1">
      <c r="A4646" s="266">
        <v>38206</v>
      </c>
      <c r="B4646" s="269">
        <v>2602.91</v>
      </c>
    </row>
    <row r="4647" spans="1:2" ht="16.149999999999999" customHeight="1">
      <c r="A4647" s="266">
        <v>38207</v>
      </c>
      <c r="B4647" s="267">
        <v>2602.91</v>
      </c>
    </row>
    <row r="4648" spans="1:2" ht="16.149999999999999" customHeight="1">
      <c r="A4648" s="266">
        <v>38208</v>
      </c>
      <c r="B4648" s="269">
        <v>2602.91</v>
      </c>
    </row>
    <row r="4649" spans="1:2" ht="16.149999999999999" customHeight="1">
      <c r="A4649" s="266">
        <v>38209</v>
      </c>
      <c r="B4649" s="267">
        <v>2597.71</v>
      </c>
    </row>
    <row r="4650" spans="1:2" ht="16.149999999999999" customHeight="1">
      <c r="A4650" s="266">
        <v>38210</v>
      </c>
      <c r="B4650" s="269">
        <v>2598.98</v>
      </c>
    </row>
    <row r="4651" spans="1:2" ht="16.149999999999999" customHeight="1">
      <c r="A4651" s="266">
        <v>38211</v>
      </c>
      <c r="B4651" s="267">
        <v>2606.9299999999998</v>
      </c>
    </row>
    <row r="4652" spans="1:2" ht="16.149999999999999" customHeight="1">
      <c r="A4652" s="266">
        <v>38212</v>
      </c>
      <c r="B4652" s="269">
        <v>2614.9699999999998</v>
      </c>
    </row>
    <row r="4653" spans="1:2" ht="16.149999999999999" customHeight="1">
      <c r="A4653" s="266">
        <v>38213</v>
      </c>
      <c r="B4653" s="267">
        <v>2609.92</v>
      </c>
    </row>
    <row r="4654" spans="1:2" ht="16.149999999999999" customHeight="1">
      <c r="A4654" s="266">
        <v>38214</v>
      </c>
      <c r="B4654" s="269">
        <v>2609.92</v>
      </c>
    </row>
    <row r="4655" spans="1:2" ht="16.149999999999999" customHeight="1">
      <c r="A4655" s="266">
        <v>38215</v>
      </c>
      <c r="B4655" s="267">
        <v>2609.92</v>
      </c>
    </row>
    <row r="4656" spans="1:2" ht="16.149999999999999" customHeight="1">
      <c r="A4656" s="266">
        <v>38216</v>
      </c>
      <c r="B4656" s="269">
        <v>2609.92</v>
      </c>
    </row>
    <row r="4657" spans="1:2" ht="16.149999999999999" customHeight="1">
      <c r="A4657" s="266">
        <v>38217</v>
      </c>
      <c r="B4657" s="267">
        <v>2608.88</v>
      </c>
    </row>
    <row r="4658" spans="1:2" ht="16.149999999999999" customHeight="1">
      <c r="A4658" s="266">
        <v>38218</v>
      </c>
      <c r="B4658" s="269">
        <v>2609.88</v>
      </c>
    </row>
    <row r="4659" spans="1:2" ht="16.149999999999999" customHeight="1">
      <c r="A4659" s="266">
        <v>38219</v>
      </c>
      <c r="B4659" s="267">
        <v>2607.62</v>
      </c>
    </row>
    <row r="4660" spans="1:2" ht="16.149999999999999" customHeight="1">
      <c r="A4660" s="266">
        <v>38220</v>
      </c>
      <c r="B4660" s="269">
        <v>2606.5700000000002</v>
      </c>
    </row>
    <row r="4661" spans="1:2" ht="16.149999999999999" customHeight="1">
      <c r="A4661" s="266">
        <v>38221</v>
      </c>
      <c r="B4661" s="267">
        <v>2606.5700000000002</v>
      </c>
    </row>
    <row r="4662" spans="1:2" ht="16.149999999999999" customHeight="1">
      <c r="A4662" s="266">
        <v>38222</v>
      </c>
      <c r="B4662" s="269">
        <v>2606.5700000000002</v>
      </c>
    </row>
    <row r="4663" spans="1:2" ht="16.149999999999999" customHeight="1">
      <c r="A4663" s="266">
        <v>38223</v>
      </c>
      <c r="B4663" s="267">
        <v>2595.75</v>
      </c>
    </row>
    <row r="4664" spans="1:2" ht="16.149999999999999" customHeight="1">
      <c r="A4664" s="266">
        <v>38224</v>
      </c>
      <c r="B4664" s="269">
        <v>2589.25</v>
      </c>
    </row>
    <row r="4665" spans="1:2" ht="16.149999999999999" customHeight="1">
      <c r="A4665" s="266">
        <v>38225</v>
      </c>
      <c r="B4665" s="267">
        <v>2575.5100000000002</v>
      </c>
    </row>
    <row r="4666" spans="1:2" ht="16.149999999999999" customHeight="1">
      <c r="A4666" s="266">
        <v>38226</v>
      </c>
      <c r="B4666" s="269">
        <v>2568.6799999999998</v>
      </c>
    </row>
    <row r="4667" spans="1:2" ht="16.149999999999999" customHeight="1">
      <c r="A4667" s="266">
        <v>38227</v>
      </c>
      <c r="B4667" s="267">
        <v>2574.4899999999998</v>
      </c>
    </row>
    <row r="4668" spans="1:2" ht="16.149999999999999" customHeight="1">
      <c r="A4668" s="266">
        <v>38228</v>
      </c>
      <c r="B4668" s="269">
        <v>2574.4899999999998</v>
      </c>
    </row>
    <row r="4669" spans="1:2" ht="16.149999999999999" customHeight="1">
      <c r="A4669" s="266">
        <v>38229</v>
      </c>
      <c r="B4669" s="267">
        <v>2574.4899999999998</v>
      </c>
    </row>
    <row r="4670" spans="1:2" ht="16.149999999999999" customHeight="1">
      <c r="A4670" s="266">
        <v>38230</v>
      </c>
      <c r="B4670" s="269">
        <v>2551.4299999999998</v>
      </c>
    </row>
    <row r="4671" spans="1:2" ht="16.149999999999999" customHeight="1">
      <c r="A4671" s="266">
        <v>38231</v>
      </c>
      <c r="B4671" s="267">
        <v>2536.5100000000002</v>
      </c>
    </row>
    <row r="4672" spans="1:2" ht="16.149999999999999" customHeight="1">
      <c r="A4672" s="266">
        <v>38232</v>
      </c>
      <c r="B4672" s="269">
        <v>2538.59</v>
      </c>
    </row>
    <row r="4673" spans="1:2" ht="16.149999999999999" customHeight="1">
      <c r="A4673" s="266">
        <v>38233</v>
      </c>
      <c r="B4673" s="267">
        <v>2552.7800000000002</v>
      </c>
    </row>
    <row r="4674" spans="1:2" ht="16.149999999999999" customHeight="1">
      <c r="A4674" s="266">
        <v>38234</v>
      </c>
      <c r="B4674" s="269">
        <v>2564.89</v>
      </c>
    </row>
    <row r="4675" spans="1:2" ht="16.149999999999999" customHeight="1">
      <c r="A4675" s="266">
        <v>38235</v>
      </c>
      <c r="B4675" s="267">
        <v>2564.89</v>
      </c>
    </row>
    <row r="4676" spans="1:2" ht="16.149999999999999" customHeight="1">
      <c r="A4676" s="266">
        <v>38236</v>
      </c>
      <c r="B4676" s="269">
        <v>2564.89</v>
      </c>
    </row>
    <row r="4677" spans="1:2" ht="16.149999999999999" customHeight="1">
      <c r="A4677" s="266">
        <v>38237</v>
      </c>
      <c r="B4677" s="267">
        <v>2564.89</v>
      </c>
    </row>
    <row r="4678" spans="1:2" ht="16.149999999999999" customHeight="1">
      <c r="A4678" s="266">
        <v>38238</v>
      </c>
      <c r="B4678" s="269">
        <v>2552.7399999999998</v>
      </c>
    </row>
    <row r="4679" spans="1:2" ht="16.149999999999999" customHeight="1">
      <c r="A4679" s="266">
        <v>38239</v>
      </c>
      <c r="B4679" s="267">
        <v>2536</v>
      </c>
    </row>
    <row r="4680" spans="1:2" ht="16.149999999999999" customHeight="1">
      <c r="A4680" s="266">
        <v>38240</v>
      </c>
      <c r="B4680" s="269">
        <v>2523.08</v>
      </c>
    </row>
    <row r="4681" spans="1:2" ht="16.149999999999999" customHeight="1">
      <c r="A4681" s="266">
        <v>38241</v>
      </c>
      <c r="B4681" s="267">
        <v>2535.29</v>
      </c>
    </row>
    <row r="4682" spans="1:2" ht="16.149999999999999" customHeight="1">
      <c r="A4682" s="266">
        <v>38242</v>
      </c>
      <c r="B4682" s="269">
        <v>2535.29</v>
      </c>
    </row>
    <row r="4683" spans="1:2" ht="16.149999999999999" customHeight="1">
      <c r="A4683" s="266">
        <v>38243</v>
      </c>
      <c r="B4683" s="267">
        <v>2535.29</v>
      </c>
    </row>
    <row r="4684" spans="1:2" ht="16.149999999999999" customHeight="1">
      <c r="A4684" s="266">
        <v>38244</v>
      </c>
      <c r="B4684" s="269">
        <v>2525.12</v>
      </c>
    </row>
    <row r="4685" spans="1:2" ht="16.149999999999999" customHeight="1">
      <c r="A4685" s="266">
        <v>38245</v>
      </c>
      <c r="B4685" s="267">
        <v>2521.77</v>
      </c>
    </row>
    <row r="4686" spans="1:2" ht="16.149999999999999" customHeight="1">
      <c r="A4686" s="266">
        <v>38246</v>
      </c>
      <c r="B4686" s="269">
        <v>2536.4</v>
      </c>
    </row>
    <row r="4687" spans="1:2" ht="16.149999999999999" customHeight="1">
      <c r="A4687" s="266">
        <v>38247</v>
      </c>
      <c r="B4687" s="267">
        <v>2522.5700000000002</v>
      </c>
    </row>
    <row r="4688" spans="1:2" ht="16.149999999999999" customHeight="1">
      <c r="A4688" s="266">
        <v>38248</v>
      </c>
      <c r="B4688" s="269">
        <v>2518.3000000000002</v>
      </c>
    </row>
    <row r="4689" spans="1:2" ht="16.149999999999999" customHeight="1">
      <c r="A4689" s="266">
        <v>38249</v>
      </c>
      <c r="B4689" s="267">
        <v>2518.3000000000002</v>
      </c>
    </row>
    <row r="4690" spans="1:2" ht="16.149999999999999" customHeight="1">
      <c r="A4690" s="266">
        <v>38250</v>
      </c>
      <c r="B4690" s="269">
        <v>2518.3000000000002</v>
      </c>
    </row>
    <row r="4691" spans="1:2" ht="16.149999999999999" customHeight="1">
      <c r="A4691" s="266">
        <v>38251</v>
      </c>
      <c r="B4691" s="267">
        <v>2548.1999999999998</v>
      </c>
    </row>
    <row r="4692" spans="1:2" ht="16.149999999999999" customHeight="1">
      <c r="A4692" s="266">
        <v>38252</v>
      </c>
      <c r="B4692" s="269">
        <v>2561.1999999999998</v>
      </c>
    </row>
    <row r="4693" spans="1:2" ht="16.149999999999999" customHeight="1">
      <c r="A4693" s="266">
        <v>38253</v>
      </c>
      <c r="B4693" s="267">
        <v>2560.66</v>
      </c>
    </row>
    <row r="4694" spans="1:2" ht="16.149999999999999" customHeight="1">
      <c r="A4694" s="266">
        <v>38254</v>
      </c>
      <c r="B4694" s="269">
        <v>2567.83</v>
      </c>
    </row>
    <row r="4695" spans="1:2" ht="16.149999999999999" customHeight="1">
      <c r="A4695" s="266">
        <v>38255</v>
      </c>
      <c r="B4695" s="267">
        <v>2602.1999999999998</v>
      </c>
    </row>
    <row r="4696" spans="1:2" ht="16.149999999999999" customHeight="1">
      <c r="A4696" s="266">
        <v>38256</v>
      </c>
      <c r="B4696" s="269">
        <v>2602.1999999999998</v>
      </c>
    </row>
    <row r="4697" spans="1:2" ht="16.149999999999999" customHeight="1">
      <c r="A4697" s="266">
        <v>38257</v>
      </c>
      <c r="B4697" s="267">
        <v>2602.1999999999998</v>
      </c>
    </row>
    <row r="4698" spans="1:2" ht="16.149999999999999" customHeight="1">
      <c r="A4698" s="266">
        <v>38258</v>
      </c>
      <c r="B4698" s="269">
        <v>2600.64</v>
      </c>
    </row>
    <row r="4699" spans="1:2" ht="16.149999999999999" customHeight="1">
      <c r="A4699" s="266">
        <v>38259</v>
      </c>
      <c r="B4699" s="267">
        <v>2596.2800000000002</v>
      </c>
    </row>
    <row r="4700" spans="1:2" ht="16.149999999999999" customHeight="1">
      <c r="A4700" s="266">
        <v>38260</v>
      </c>
      <c r="B4700" s="269">
        <v>2595.17</v>
      </c>
    </row>
    <row r="4701" spans="1:2" ht="16.149999999999999" customHeight="1">
      <c r="A4701" s="266">
        <v>38261</v>
      </c>
      <c r="B4701" s="267">
        <v>2608.3000000000002</v>
      </c>
    </row>
    <row r="4702" spans="1:2" ht="16.149999999999999" customHeight="1">
      <c r="A4702" s="266">
        <v>38262</v>
      </c>
      <c r="B4702" s="269">
        <v>2630.81</v>
      </c>
    </row>
    <row r="4703" spans="1:2" ht="16.149999999999999" customHeight="1">
      <c r="A4703" s="266">
        <v>38263</v>
      </c>
      <c r="B4703" s="267">
        <v>2630.81</v>
      </c>
    </row>
    <row r="4704" spans="1:2" ht="16.149999999999999" customHeight="1">
      <c r="A4704" s="266">
        <v>38264</v>
      </c>
      <c r="B4704" s="269">
        <v>2630.81</v>
      </c>
    </row>
    <row r="4705" spans="1:2" ht="16.149999999999999" customHeight="1">
      <c r="A4705" s="266">
        <v>38265</v>
      </c>
      <c r="B4705" s="267">
        <v>2629.65</v>
      </c>
    </row>
    <row r="4706" spans="1:2" ht="16.149999999999999" customHeight="1">
      <c r="A4706" s="266">
        <v>38266</v>
      </c>
      <c r="B4706" s="269">
        <v>2608.36</v>
      </c>
    </row>
    <row r="4707" spans="1:2" ht="16.149999999999999" customHeight="1">
      <c r="A4707" s="266">
        <v>38267</v>
      </c>
      <c r="B4707" s="267">
        <v>2603.34</v>
      </c>
    </row>
    <row r="4708" spans="1:2" ht="16.149999999999999" customHeight="1">
      <c r="A4708" s="266">
        <v>38268</v>
      </c>
      <c r="B4708" s="269">
        <v>2601.6999999999998</v>
      </c>
    </row>
    <row r="4709" spans="1:2" ht="16.149999999999999" customHeight="1">
      <c r="A4709" s="266">
        <v>38269</v>
      </c>
      <c r="B4709" s="267">
        <v>2583.7399999999998</v>
      </c>
    </row>
    <row r="4710" spans="1:2" ht="16.149999999999999" customHeight="1">
      <c r="A4710" s="266">
        <v>38270</v>
      </c>
      <c r="B4710" s="269">
        <v>2583.7399999999998</v>
      </c>
    </row>
    <row r="4711" spans="1:2" ht="16.149999999999999" customHeight="1">
      <c r="A4711" s="266">
        <v>38271</v>
      </c>
      <c r="B4711" s="267">
        <v>2583.7399999999998</v>
      </c>
    </row>
    <row r="4712" spans="1:2" ht="16.149999999999999" customHeight="1">
      <c r="A4712" s="266">
        <v>38272</v>
      </c>
      <c r="B4712" s="269">
        <v>2583.7399999999998</v>
      </c>
    </row>
    <row r="4713" spans="1:2" ht="16.149999999999999" customHeight="1">
      <c r="A4713" s="266">
        <v>38273</v>
      </c>
      <c r="B4713" s="267">
        <v>2558.04</v>
      </c>
    </row>
    <row r="4714" spans="1:2" ht="16.149999999999999" customHeight="1">
      <c r="A4714" s="266">
        <v>38274</v>
      </c>
      <c r="B4714" s="269">
        <v>2553.0700000000002</v>
      </c>
    </row>
    <row r="4715" spans="1:2" ht="16.149999999999999" customHeight="1">
      <c r="A4715" s="266">
        <v>38275</v>
      </c>
      <c r="B4715" s="267">
        <v>2549.1</v>
      </c>
    </row>
    <row r="4716" spans="1:2" ht="16.149999999999999" customHeight="1">
      <c r="A4716" s="266">
        <v>38276</v>
      </c>
      <c r="B4716" s="269">
        <v>2562.56</v>
      </c>
    </row>
    <row r="4717" spans="1:2" ht="16.149999999999999" customHeight="1">
      <c r="A4717" s="266">
        <v>38277</v>
      </c>
      <c r="B4717" s="267">
        <v>2562.56</v>
      </c>
    </row>
    <row r="4718" spans="1:2" ht="16.149999999999999" customHeight="1">
      <c r="A4718" s="266">
        <v>38278</v>
      </c>
      <c r="B4718" s="269">
        <v>2562.56</v>
      </c>
    </row>
    <row r="4719" spans="1:2" ht="16.149999999999999" customHeight="1">
      <c r="A4719" s="266">
        <v>38279</v>
      </c>
      <c r="B4719" s="267">
        <v>2562.56</v>
      </c>
    </row>
    <row r="4720" spans="1:2" ht="16.149999999999999" customHeight="1">
      <c r="A4720" s="266">
        <v>38280</v>
      </c>
      <c r="B4720" s="269">
        <v>2556.1799999999998</v>
      </c>
    </row>
    <row r="4721" spans="1:2" ht="16.149999999999999" customHeight="1">
      <c r="A4721" s="266">
        <v>38281</v>
      </c>
      <c r="B4721" s="267">
        <v>2561.33</v>
      </c>
    </row>
    <row r="4722" spans="1:2" ht="16.149999999999999" customHeight="1">
      <c r="A4722" s="266">
        <v>38282</v>
      </c>
      <c r="B4722" s="269">
        <v>2555.2600000000002</v>
      </c>
    </row>
    <row r="4723" spans="1:2" ht="16.149999999999999" customHeight="1">
      <c r="A4723" s="266">
        <v>38283</v>
      </c>
      <c r="B4723" s="267">
        <v>2553.02</v>
      </c>
    </row>
    <row r="4724" spans="1:2" ht="16.149999999999999" customHeight="1">
      <c r="A4724" s="266">
        <v>38284</v>
      </c>
      <c r="B4724" s="269">
        <v>2553.02</v>
      </c>
    </row>
    <row r="4725" spans="1:2" ht="16.149999999999999" customHeight="1">
      <c r="A4725" s="266">
        <v>38285</v>
      </c>
      <c r="B4725" s="267">
        <v>2553.02</v>
      </c>
    </row>
    <row r="4726" spans="1:2" ht="16.149999999999999" customHeight="1">
      <c r="A4726" s="266">
        <v>38286</v>
      </c>
      <c r="B4726" s="269">
        <v>2568.11</v>
      </c>
    </row>
    <row r="4727" spans="1:2" ht="16.149999999999999" customHeight="1">
      <c r="A4727" s="266">
        <v>38287</v>
      </c>
      <c r="B4727" s="267">
        <v>2582.39</v>
      </c>
    </row>
    <row r="4728" spans="1:2" ht="16.149999999999999" customHeight="1">
      <c r="A4728" s="266">
        <v>38288</v>
      </c>
      <c r="B4728" s="269">
        <v>2579.59</v>
      </c>
    </row>
    <row r="4729" spans="1:2" ht="16.149999999999999" customHeight="1">
      <c r="A4729" s="266">
        <v>38289</v>
      </c>
      <c r="B4729" s="267">
        <v>2585.8000000000002</v>
      </c>
    </row>
    <row r="4730" spans="1:2" ht="16.149999999999999" customHeight="1">
      <c r="A4730" s="266">
        <v>38290</v>
      </c>
      <c r="B4730" s="269">
        <v>2575.19</v>
      </c>
    </row>
    <row r="4731" spans="1:2" ht="16.149999999999999" customHeight="1">
      <c r="A4731" s="266">
        <v>38291</v>
      </c>
      <c r="B4731" s="267">
        <v>2575.19</v>
      </c>
    </row>
    <row r="4732" spans="1:2" ht="16.149999999999999" customHeight="1">
      <c r="A4732" s="266">
        <v>38292</v>
      </c>
      <c r="B4732" s="269">
        <v>2575.19</v>
      </c>
    </row>
    <row r="4733" spans="1:2" ht="16.149999999999999" customHeight="1">
      <c r="A4733" s="266">
        <v>38293</v>
      </c>
      <c r="B4733" s="267">
        <v>2575.19</v>
      </c>
    </row>
    <row r="4734" spans="1:2" ht="16.149999999999999" customHeight="1">
      <c r="A4734" s="266">
        <v>38294</v>
      </c>
      <c r="B4734" s="269">
        <v>2568.08</v>
      </c>
    </row>
    <row r="4735" spans="1:2" ht="16.149999999999999" customHeight="1">
      <c r="A4735" s="266">
        <v>38295</v>
      </c>
      <c r="B4735" s="267">
        <v>2561.2800000000002</v>
      </c>
    </row>
    <row r="4736" spans="1:2" ht="16.149999999999999" customHeight="1">
      <c r="A4736" s="266">
        <v>38296</v>
      </c>
      <c r="B4736" s="269">
        <v>2550.37</v>
      </c>
    </row>
    <row r="4737" spans="1:2" ht="16.149999999999999" customHeight="1">
      <c r="A4737" s="266">
        <v>38297</v>
      </c>
      <c r="B4737" s="267">
        <v>2547.79</v>
      </c>
    </row>
    <row r="4738" spans="1:2" ht="16.149999999999999" customHeight="1">
      <c r="A4738" s="266">
        <v>38298</v>
      </c>
      <c r="B4738" s="269">
        <v>2547.79</v>
      </c>
    </row>
    <row r="4739" spans="1:2" ht="16.149999999999999" customHeight="1">
      <c r="A4739" s="266">
        <v>38299</v>
      </c>
      <c r="B4739" s="267">
        <v>2547.79</v>
      </c>
    </row>
    <row r="4740" spans="1:2" ht="16.149999999999999" customHeight="1">
      <c r="A4740" s="266">
        <v>38300</v>
      </c>
      <c r="B4740" s="269">
        <v>2544.65</v>
      </c>
    </row>
    <row r="4741" spans="1:2" ht="16.149999999999999" customHeight="1">
      <c r="A4741" s="266">
        <v>38301</v>
      </c>
      <c r="B4741" s="267">
        <v>2542.1999999999998</v>
      </c>
    </row>
    <row r="4742" spans="1:2" ht="16.149999999999999" customHeight="1">
      <c r="A4742" s="266">
        <v>38302</v>
      </c>
      <c r="B4742" s="269">
        <v>2540.4699999999998</v>
      </c>
    </row>
    <row r="4743" spans="1:2" ht="16.149999999999999" customHeight="1">
      <c r="A4743" s="266">
        <v>38303</v>
      </c>
      <c r="B4743" s="267">
        <v>2540.4699999999998</v>
      </c>
    </row>
    <row r="4744" spans="1:2" ht="16.149999999999999" customHeight="1">
      <c r="A4744" s="266">
        <v>38304</v>
      </c>
      <c r="B4744" s="269">
        <v>2541.98</v>
      </c>
    </row>
    <row r="4745" spans="1:2" ht="16.149999999999999" customHeight="1">
      <c r="A4745" s="266">
        <v>38305</v>
      </c>
      <c r="B4745" s="267">
        <v>2541.98</v>
      </c>
    </row>
    <row r="4746" spans="1:2" ht="16.149999999999999" customHeight="1">
      <c r="A4746" s="266">
        <v>38306</v>
      </c>
      <c r="B4746" s="269">
        <v>2541.98</v>
      </c>
    </row>
    <row r="4747" spans="1:2" ht="16.149999999999999" customHeight="1">
      <c r="A4747" s="266">
        <v>38307</v>
      </c>
      <c r="B4747" s="267">
        <v>2541.98</v>
      </c>
    </row>
    <row r="4748" spans="1:2" ht="16.149999999999999" customHeight="1">
      <c r="A4748" s="266">
        <v>38308</v>
      </c>
      <c r="B4748" s="269">
        <v>2535.89</v>
      </c>
    </row>
    <row r="4749" spans="1:2" ht="16.149999999999999" customHeight="1">
      <c r="A4749" s="266">
        <v>38309</v>
      </c>
      <c r="B4749" s="267">
        <v>2523.41</v>
      </c>
    </row>
    <row r="4750" spans="1:2" ht="16.149999999999999" customHeight="1">
      <c r="A4750" s="266">
        <v>38310</v>
      </c>
      <c r="B4750" s="269">
        <v>2515.3200000000002</v>
      </c>
    </row>
    <row r="4751" spans="1:2" ht="16.149999999999999" customHeight="1">
      <c r="A4751" s="266">
        <v>38311</v>
      </c>
      <c r="B4751" s="267">
        <v>2517.86</v>
      </c>
    </row>
    <row r="4752" spans="1:2" ht="16.149999999999999" customHeight="1">
      <c r="A4752" s="266">
        <v>38312</v>
      </c>
      <c r="B4752" s="269">
        <v>2517.86</v>
      </c>
    </row>
    <row r="4753" spans="1:2" ht="16.149999999999999" customHeight="1">
      <c r="A4753" s="266">
        <v>38313</v>
      </c>
      <c r="B4753" s="267">
        <v>2517.86</v>
      </c>
    </row>
    <row r="4754" spans="1:2" ht="16.149999999999999" customHeight="1">
      <c r="A4754" s="266">
        <v>38314</v>
      </c>
      <c r="B4754" s="269">
        <v>2521.81</v>
      </c>
    </row>
    <row r="4755" spans="1:2" ht="16.149999999999999" customHeight="1">
      <c r="A4755" s="266">
        <v>38315</v>
      </c>
      <c r="B4755" s="267">
        <v>2509.79</v>
      </c>
    </row>
    <row r="4756" spans="1:2" ht="16.149999999999999" customHeight="1">
      <c r="A4756" s="266">
        <v>38316</v>
      </c>
      <c r="B4756" s="269">
        <v>2501.88</v>
      </c>
    </row>
    <row r="4757" spans="1:2" ht="16.149999999999999" customHeight="1">
      <c r="A4757" s="266">
        <v>38317</v>
      </c>
      <c r="B4757" s="267">
        <v>2501.88</v>
      </c>
    </row>
    <row r="4758" spans="1:2" ht="16.149999999999999" customHeight="1">
      <c r="A4758" s="266">
        <v>38318</v>
      </c>
      <c r="B4758" s="269">
        <v>2484.36</v>
      </c>
    </row>
    <row r="4759" spans="1:2" ht="16.149999999999999" customHeight="1">
      <c r="A4759" s="266">
        <v>38319</v>
      </c>
      <c r="B4759" s="267">
        <v>2484.36</v>
      </c>
    </row>
    <row r="4760" spans="1:2" ht="16.149999999999999" customHeight="1">
      <c r="A4760" s="266">
        <v>38320</v>
      </c>
      <c r="B4760" s="269">
        <v>2484.36</v>
      </c>
    </row>
    <row r="4761" spans="1:2" ht="16.149999999999999" customHeight="1">
      <c r="A4761" s="266">
        <v>38321</v>
      </c>
      <c r="B4761" s="267">
        <v>2479.1</v>
      </c>
    </row>
    <row r="4762" spans="1:2" ht="16.149999999999999" customHeight="1">
      <c r="A4762" s="266">
        <v>38322</v>
      </c>
      <c r="B4762" s="269">
        <v>2479.1799999999998</v>
      </c>
    </row>
    <row r="4763" spans="1:2" ht="16.149999999999999" customHeight="1">
      <c r="A4763" s="266">
        <v>38323</v>
      </c>
      <c r="B4763" s="267">
        <v>2472.12</v>
      </c>
    </row>
    <row r="4764" spans="1:2" ht="16.149999999999999" customHeight="1">
      <c r="A4764" s="266">
        <v>38324</v>
      </c>
      <c r="B4764" s="269">
        <v>2481.9299999999998</v>
      </c>
    </row>
    <row r="4765" spans="1:2" ht="16.149999999999999" customHeight="1">
      <c r="A4765" s="266">
        <v>38325</v>
      </c>
      <c r="B4765" s="267">
        <v>2475.23</v>
      </c>
    </row>
    <row r="4766" spans="1:2" ht="16.149999999999999" customHeight="1">
      <c r="A4766" s="266">
        <v>38326</v>
      </c>
      <c r="B4766" s="269">
        <v>2475.23</v>
      </c>
    </row>
    <row r="4767" spans="1:2" ht="16.149999999999999" customHeight="1">
      <c r="A4767" s="266">
        <v>38327</v>
      </c>
      <c r="B4767" s="267">
        <v>2475.23</v>
      </c>
    </row>
    <row r="4768" spans="1:2" ht="16.149999999999999" customHeight="1">
      <c r="A4768" s="266">
        <v>38328</v>
      </c>
      <c r="B4768" s="269">
        <v>2466.71</v>
      </c>
    </row>
    <row r="4769" spans="1:2" ht="16.149999999999999" customHeight="1">
      <c r="A4769" s="266">
        <v>38329</v>
      </c>
      <c r="B4769" s="267">
        <v>2455.12</v>
      </c>
    </row>
    <row r="4770" spans="1:2" ht="16.149999999999999" customHeight="1">
      <c r="A4770" s="266">
        <v>38330</v>
      </c>
      <c r="B4770" s="269">
        <v>2455.12</v>
      </c>
    </row>
    <row r="4771" spans="1:2" ht="16.149999999999999" customHeight="1">
      <c r="A4771" s="266">
        <v>38331</v>
      </c>
      <c r="B4771" s="267">
        <v>2464.19</v>
      </c>
    </row>
    <row r="4772" spans="1:2" ht="16.149999999999999" customHeight="1">
      <c r="A4772" s="266">
        <v>38332</v>
      </c>
      <c r="B4772" s="269">
        <v>2440.7199999999998</v>
      </c>
    </row>
    <row r="4773" spans="1:2" ht="16.149999999999999" customHeight="1">
      <c r="A4773" s="266">
        <v>38333</v>
      </c>
      <c r="B4773" s="267">
        <v>2440.7199999999998</v>
      </c>
    </row>
    <row r="4774" spans="1:2" ht="16.149999999999999" customHeight="1">
      <c r="A4774" s="266">
        <v>38334</v>
      </c>
      <c r="B4774" s="269">
        <v>2440.7199999999998</v>
      </c>
    </row>
    <row r="4775" spans="1:2" ht="16.149999999999999" customHeight="1">
      <c r="A4775" s="266">
        <v>38335</v>
      </c>
      <c r="B4775" s="267">
        <v>2416.29</v>
      </c>
    </row>
    <row r="4776" spans="1:2" ht="16.149999999999999" customHeight="1">
      <c r="A4776" s="266">
        <v>38336</v>
      </c>
      <c r="B4776" s="269">
        <v>2385.1</v>
      </c>
    </row>
    <row r="4777" spans="1:2" ht="16.149999999999999" customHeight="1">
      <c r="A4777" s="266">
        <v>38337</v>
      </c>
      <c r="B4777" s="267">
        <v>2376.37</v>
      </c>
    </row>
    <row r="4778" spans="1:2" ht="16.149999999999999" customHeight="1">
      <c r="A4778" s="266">
        <v>38338</v>
      </c>
      <c r="B4778" s="269">
        <v>2365.75</v>
      </c>
    </row>
    <row r="4779" spans="1:2" ht="16.149999999999999" customHeight="1">
      <c r="A4779" s="266">
        <v>38339</v>
      </c>
      <c r="B4779" s="267">
        <v>2361.46</v>
      </c>
    </row>
    <row r="4780" spans="1:2" ht="16.149999999999999" customHeight="1">
      <c r="A4780" s="266">
        <v>38340</v>
      </c>
      <c r="B4780" s="269">
        <v>2361.46</v>
      </c>
    </row>
    <row r="4781" spans="1:2" ht="16.149999999999999" customHeight="1">
      <c r="A4781" s="266">
        <v>38341</v>
      </c>
      <c r="B4781" s="267">
        <v>2361.46</v>
      </c>
    </row>
    <row r="4782" spans="1:2" ht="16.149999999999999" customHeight="1">
      <c r="A4782" s="266">
        <v>38342</v>
      </c>
      <c r="B4782" s="269">
        <v>2329.79</v>
      </c>
    </row>
    <row r="4783" spans="1:2" ht="16.149999999999999" customHeight="1">
      <c r="A4783" s="266">
        <v>38343</v>
      </c>
      <c r="B4783" s="267">
        <v>2316.12</v>
      </c>
    </row>
    <row r="4784" spans="1:2" ht="16.149999999999999" customHeight="1">
      <c r="A4784" s="266">
        <v>38344</v>
      </c>
      <c r="B4784" s="269">
        <v>2381.0300000000002</v>
      </c>
    </row>
    <row r="4785" spans="1:2" ht="16.149999999999999" customHeight="1">
      <c r="A4785" s="266">
        <v>38345</v>
      </c>
      <c r="B4785" s="267">
        <v>2404.4</v>
      </c>
    </row>
    <row r="4786" spans="1:2" ht="16.149999999999999" customHeight="1">
      <c r="A4786" s="266">
        <v>38346</v>
      </c>
      <c r="B4786" s="269">
        <v>2375.9899999999998</v>
      </c>
    </row>
    <row r="4787" spans="1:2" ht="16.149999999999999" customHeight="1">
      <c r="A4787" s="266">
        <v>38347</v>
      </c>
      <c r="B4787" s="267">
        <v>2375.9899999999998</v>
      </c>
    </row>
    <row r="4788" spans="1:2" ht="16.149999999999999" customHeight="1">
      <c r="A4788" s="266">
        <v>38348</v>
      </c>
      <c r="B4788" s="269">
        <v>2375.9899999999998</v>
      </c>
    </row>
    <row r="4789" spans="1:2" ht="16.149999999999999" customHeight="1">
      <c r="A4789" s="266">
        <v>38349</v>
      </c>
      <c r="B4789" s="267">
        <v>2385.3200000000002</v>
      </c>
    </row>
    <row r="4790" spans="1:2" ht="16.149999999999999" customHeight="1">
      <c r="A4790" s="266">
        <v>38350</v>
      </c>
      <c r="B4790" s="269">
        <v>2415.37</v>
      </c>
    </row>
    <row r="4791" spans="1:2" ht="16.149999999999999" customHeight="1">
      <c r="A4791" s="266">
        <v>38351</v>
      </c>
      <c r="B4791" s="267">
        <v>2412.1</v>
      </c>
    </row>
    <row r="4792" spans="1:2" ht="16.149999999999999" customHeight="1">
      <c r="A4792" s="266">
        <v>38352</v>
      </c>
      <c r="B4792" s="269">
        <v>2389.75</v>
      </c>
    </row>
    <row r="4793" spans="1:2" ht="16.149999999999999" customHeight="1">
      <c r="A4793" s="266">
        <v>38353</v>
      </c>
      <c r="B4793" s="267">
        <v>2389.75</v>
      </c>
    </row>
    <row r="4794" spans="1:2" ht="16.149999999999999" customHeight="1">
      <c r="A4794" s="266">
        <v>38354</v>
      </c>
      <c r="B4794" s="269">
        <v>2389.75</v>
      </c>
    </row>
    <row r="4795" spans="1:2" ht="16.149999999999999" customHeight="1">
      <c r="A4795" s="266">
        <v>38355</v>
      </c>
      <c r="B4795" s="267">
        <v>2389.75</v>
      </c>
    </row>
    <row r="4796" spans="1:2" ht="16.149999999999999" customHeight="1">
      <c r="A4796" s="266">
        <v>38356</v>
      </c>
      <c r="B4796" s="269">
        <v>2338.84</v>
      </c>
    </row>
    <row r="4797" spans="1:2" ht="16.149999999999999" customHeight="1">
      <c r="A4797" s="266">
        <v>38357</v>
      </c>
      <c r="B4797" s="267">
        <v>2315.4499999999998</v>
      </c>
    </row>
    <row r="4798" spans="1:2" ht="16.149999999999999" customHeight="1">
      <c r="A4798" s="266">
        <v>38358</v>
      </c>
      <c r="B4798" s="269">
        <v>2344.4499999999998</v>
      </c>
    </row>
    <row r="4799" spans="1:2" ht="16.149999999999999" customHeight="1">
      <c r="A4799" s="266">
        <v>38359</v>
      </c>
      <c r="B4799" s="267">
        <v>2386.67</v>
      </c>
    </row>
    <row r="4800" spans="1:2" ht="16.149999999999999" customHeight="1">
      <c r="A4800" s="266">
        <v>38360</v>
      </c>
      <c r="B4800" s="269">
        <v>2358.54</v>
      </c>
    </row>
    <row r="4801" spans="1:2" ht="16.149999999999999" customHeight="1">
      <c r="A4801" s="266">
        <v>38361</v>
      </c>
      <c r="B4801" s="267">
        <v>2358.54</v>
      </c>
    </row>
    <row r="4802" spans="1:2" ht="16.149999999999999" customHeight="1">
      <c r="A4802" s="266">
        <v>38362</v>
      </c>
      <c r="B4802" s="269">
        <v>2358.54</v>
      </c>
    </row>
    <row r="4803" spans="1:2" ht="16.149999999999999" customHeight="1">
      <c r="A4803" s="266">
        <v>38363</v>
      </c>
      <c r="B4803" s="267">
        <v>2358.54</v>
      </c>
    </row>
    <row r="4804" spans="1:2" ht="16.149999999999999" customHeight="1">
      <c r="A4804" s="266">
        <v>38364</v>
      </c>
      <c r="B4804" s="269">
        <v>2380.96</v>
      </c>
    </row>
    <row r="4805" spans="1:2" ht="16.149999999999999" customHeight="1">
      <c r="A4805" s="266">
        <v>38365</v>
      </c>
      <c r="B4805" s="267">
        <v>2358.64</v>
      </c>
    </row>
    <row r="4806" spans="1:2" ht="16.149999999999999" customHeight="1">
      <c r="A4806" s="266">
        <v>38366</v>
      </c>
      <c r="B4806" s="269">
        <v>2340.42</v>
      </c>
    </row>
    <row r="4807" spans="1:2" ht="16.149999999999999" customHeight="1">
      <c r="A4807" s="266">
        <v>38367</v>
      </c>
      <c r="B4807" s="267">
        <v>2351.23</v>
      </c>
    </row>
    <row r="4808" spans="1:2" ht="16.149999999999999" customHeight="1">
      <c r="A4808" s="266">
        <v>38368</v>
      </c>
      <c r="B4808" s="269">
        <v>2351.23</v>
      </c>
    </row>
    <row r="4809" spans="1:2" ht="16.149999999999999" customHeight="1">
      <c r="A4809" s="266">
        <v>38369</v>
      </c>
      <c r="B4809" s="267">
        <v>2351.23</v>
      </c>
    </row>
    <row r="4810" spans="1:2" ht="16.149999999999999" customHeight="1">
      <c r="A4810" s="266">
        <v>38370</v>
      </c>
      <c r="B4810" s="269">
        <v>2351.23</v>
      </c>
    </row>
    <row r="4811" spans="1:2" ht="16.149999999999999" customHeight="1">
      <c r="A4811" s="266">
        <v>38371</v>
      </c>
      <c r="B4811" s="267">
        <v>2371.77</v>
      </c>
    </row>
    <row r="4812" spans="1:2" ht="16.149999999999999" customHeight="1">
      <c r="A4812" s="266">
        <v>38372</v>
      </c>
      <c r="B4812" s="269">
        <v>2363.69</v>
      </c>
    </row>
    <row r="4813" spans="1:2" ht="16.149999999999999" customHeight="1">
      <c r="A4813" s="266">
        <v>38373</v>
      </c>
      <c r="B4813" s="267">
        <v>2381.54</v>
      </c>
    </row>
    <row r="4814" spans="1:2" ht="16.149999999999999" customHeight="1">
      <c r="A4814" s="266">
        <v>38374</v>
      </c>
      <c r="B4814" s="269">
        <v>2373.86</v>
      </c>
    </row>
    <row r="4815" spans="1:2" ht="16.149999999999999" customHeight="1">
      <c r="A4815" s="266">
        <v>38375</v>
      </c>
      <c r="B4815" s="267">
        <v>2373.86</v>
      </c>
    </row>
    <row r="4816" spans="1:2" ht="16.149999999999999" customHeight="1">
      <c r="A4816" s="266">
        <v>38376</v>
      </c>
      <c r="B4816" s="269">
        <v>2373.86</v>
      </c>
    </row>
    <row r="4817" spans="1:2" ht="16.149999999999999" customHeight="1">
      <c r="A4817" s="266">
        <v>38377</v>
      </c>
      <c r="B4817" s="267">
        <v>2370.77</v>
      </c>
    </row>
    <row r="4818" spans="1:2" ht="16.149999999999999" customHeight="1">
      <c r="A4818" s="266">
        <v>38378</v>
      </c>
      <c r="B4818" s="269">
        <v>2370.08</v>
      </c>
    </row>
    <row r="4819" spans="1:2" ht="16.149999999999999" customHeight="1">
      <c r="A4819" s="266">
        <v>38379</v>
      </c>
      <c r="B4819" s="267">
        <v>2370.9499999999998</v>
      </c>
    </row>
    <row r="4820" spans="1:2" ht="16.149999999999999" customHeight="1">
      <c r="A4820" s="266">
        <v>38380</v>
      </c>
      <c r="B4820" s="269">
        <v>2372.63</v>
      </c>
    </row>
    <row r="4821" spans="1:2" ht="16.149999999999999" customHeight="1">
      <c r="A4821" s="266">
        <v>38381</v>
      </c>
      <c r="B4821" s="267">
        <v>2367.7600000000002</v>
      </c>
    </row>
    <row r="4822" spans="1:2" ht="16.149999999999999" customHeight="1">
      <c r="A4822" s="266">
        <v>38382</v>
      </c>
      <c r="B4822" s="269">
        <v>2367.7600000000002</v>
      </c>
    </row>
    <row r="4823" spans="1:2" ht="16.149999999999999" customHeight="1">
      <c r="A4823" s="266">
        <v>38383</v>
      </c>
      <c r="B4823" s="267">
        <v>2367.7600000000002</v>
      </c>
    </row>
    <row r="4824" spans="1:2" ht="16.149999999999999" customHeight="1">
      <c r="A4824" s="266">
        <v>38384</v>
      </c>
      <c r="B4824" s="269">
        <v>2363.75</v>
      </c>
    </row>
    <row r="4825" spans="1:2" ht="16.149999999999999" customHeight="1">
      <c r="A4825" s="266">
        <v>38385</v>
      </c>
      <c r="B4825" s="267">
        <v>2358.16</v>
      </c>
    </row>
    <row r="4826" spans="1:2" ht="16.149999999999999" customHeight="1">
      <c r="A4826" s="266">
        <v>38386</v>
      </c>
      <c r="B4826" s="269">
        <v>2364.13</v>
      </c>
    </row>
    <row r="4827" spans="1:2" ht="16.149999999999999" customHeight="1">
      <c r="A4827" s="266">
        <v>38387</v>
      </c>
      <c r="B4827" s="267">
        <v>2365.08</v>
      </c>
    </row>
    <row r="4828" spans="1:2" ht="16.149999999999999" customHeight="1">
      <c r="A4828" s="266">
        <v>38388</v>
      </c>
      <c r="B4828" s="269">
        <v>2361.92</v>
      </c>
    </row>
    <row r="4829" spans="1:2" ht="16.149999999999999" customHeight="1">
      <c r="A4829" s="266">
        <v>38389</v>
      </c>
      <c r="B4829" s="267">
        <v>2361.92</v>
      </c>
    </row>
    <row r="4830" spans="1:2" ht="16.149999999999999" customHeight="1">
      <c r="A4830" s="266">
        <v>38390</v>
      </c>
      <c r="B4830" s="269">
        <v>2361.92</v>
      </c>
    </row>
    <row r="4831" spans="1:2" ht="16.149999999999999" customHeight="1">
      <c r="A4831" s="266">
        <v>38391</v>
      </c>
      <c r="B4831" s="267">
        <v>2365.79</v>
      </c>
    </row>
    <row r="4832" spans="1:2" ht="16.149999999999999" customHeight="1">
      <c r="A4832" s="266">
        <v>38392</v>
      </c>
      <c r="B4832" s="269">
        <v>2364.16</v>
      </c>
    </row>
    <row r="4833" spans="1:2" ht="16.149999999999999" customHeight="1">
      <c r="A4833" s="266">
        <v>38393</v>
      </c>
      <c r="B4833" s="267">
        <v>2358.61</v>
      </c>
    </row>
    <row r="4834" spans="1:2" ht="16.149999999999999" customHeight="1">
      <c r="A4834" s="266">
        <v>38394</v>
      </c>
      <c r="B4834" s="269">
        <v>2344.94</v>
      </c>
    </row>
    <row r="4835" spans="1:2" ht="16.149999999999999" customHeight="1">
      <c r="A4835" s="266">
        <v>38395</v>
      </c>
      <c r="B4835" s="267">
        <v>2346.04</v>
      </c>
    </row>
    <row r="4836" spans="1:2" ht="16.149999999999999" customHeight="1">
      <c r="A4836" s="266">
        <v>38396</v>
      </c>
      <c r="B4836" s="269">
        <v>2346.04</v>
      </c>
    </row>
    <row r="4837" spans="1:2" ht="16.149999999999999" customHeight="1">
      <c r="A4837" s="266">
        <v>38397</v>
      </c>
      <c r="B4837" s="267">
        <v>2346.04</v>
      </c>
    </row>
    <row r="4838" spans="1:2" ht="16.149999999999999" customHeight="1">
      <c r="A4838" s="266">
        <v>38398</v>
      </c>
      <c r="B4838" s="269">
        <v>2338.27</v>
      </c>
    </row>
    <row r="4839" spans="1:2" ht="16.149999999999999" customHeight="1">
      <c r="A4839" s="266">
        <v>38399</v>
      </c>
      <c r="B4839" s="267">
        <v>2330.62</v>
      </c>
    </row>
    <row r="4840" spans="1:2" ht="16.149999999999999" customHeight="1">
      <c r="A4840" s="266">
        <v>38400</v>
      </c>
      <c r="B4840" s="269">
        <v>2331.6999999999998</v>
      </c>
    </row>
    <row r="4841" spans="1:2" ht="16.149999999999999" customHeight="1">
      <c r="A4841" s="266">
        <v>38401</v>
      </c>
      <c r="B4841" s="267">
        <v>2327.4499999999998</v>
      </c>
    </row>
    <row r="4842" spans="1:2" ht="16.149999999999999" customHeight="1">
      <c r="A4842" s="266">
        <v>38402</v>
      </c>
      <c r="B4842" s="269">
        <v>2318.12</v>
      </c>
    </row>
    <row r="4843" spans="1:2" ht="16.149999999999999" customHeight="1">
      <c r="A4843" s="266">
        <v>38403</v>
      </c>
      <c r="B4843" s="267">
        <v>2318.12</v>
      </c>
    </row>
    <row r="4844" spans="1:2" ht="16.149999999999999" customHeight="1">
      <c r="A4844" s="266">
        <v>38404</v>
      </c>
      <c r="B4844" s="269">
        <v>2318.12</v>
      </c>
    </row>
    <row r="4845" spans="1:2" ht="16.149999999999999" customHeight="1">
      <c r="A4845" s="266">
        <v>38405</v>
      </c>
      <c r="B4845" s="267">
        <v>2318.12</v>
      </c>
    </row>
    <row r="4846" spans="1:2" ht="16.149999999999999" customHeight="1">
      <c r="A4846" s="266">
        <v>38406</v>
      </c>
      <c r="B4846" s="269">
        <v>2311.83</v>
      </c>
    </row>
    <row r="4847" spans="1:2" ht="16.149999999999999" customHeight="1">
      <c r="A4847" s="266">
        <v>38407</v>
      </c>
      <c r="B4847" s="267">
        <v>2308.58</v>
      </c>
    </row>
    <row r="4848" spans="1:2" ht="16.149999999999999" customHeight="1">
      <c r="A4848" s="266">
        <v>38408</v>
      </c>
      <c r="B4848" s="269">
        <v>2308.6999999999998</v>
      </c>
    </row>
    <row r="4849" spans="1:2" ht="16.149999999999999" customHeight="1">
      <c r="A4849" s="266">
        <v>38409</v>
      </c>
      <c r="B4849" s="267">
        <v>2323.77</v>
      </c>
    </row>
    <row r="4850" spans="1:2" ht="16.149999999999999" customHeight="1">
      <c r="A4850" s="266">
        <v>38410</v>
      </c>
      <c r="B4850" s="269">
        <v>2323.77</v>
      </c>
    </row>
    <row r="4851" spans="1:2" ht="16.149999999999999" customHeight="1">
      <c r="A4851" s="266">
        <v>38411</v>
      </c>
      <c r="B4851" s="267">
        <v>2323.77</v>
      </c>
    </row>
    <row r="4852" spans="1:2" ht="16.149999999999999" customHeight="1">
      <c r="A4852" s="266">
        <v>38412</v>
      </c>
      <c r="B4852" s="269">
        <v>2327.98</v>
      </c>
    </row>
    <row r="4853" spans="1:2" ht="16.149999999999999" customHeight="1">
      <c r="A4853" s="266">
        <v>38413</v>
      </c>
      <c r="B4853" s="267">
        <v>2329.67</v>
      </c>
    </row>
    <row r="4854" spans="1:2" ht="16.149999999999999" customHeight="1">
      <c r="A4854" s="266">
        <v>38414</v>
      </c>
      <c r="B4854" s="269">
        <v>2333.65</v>
      </c>
    </row>
    <row r="4855" spans="1:2" ht="16.149999999999999" customHeight="1">
      <c r="A4855" s="266">
        <v>38415</v>
      </c>
      <c r="B4855" s="267">
        <v>2333.6999999999998</v>
      </c>
    </row>
    <row r="4856" spans="1:2" ht="16.149999999999999" customHeight="1">
      <c r="A4856" s="266">
        <v>38416</v>
      </c>
      <c r="B4856" s="269">
        <v>2338.9299999999998</v>
      </c>
    </row>
    <row r="4857" spans="1:2" ht="16.149999999999999" customHeight="1">
      <c r="A4857" s="266">
        <v>38417</v>
      </c>
      <c r="B4857" s="267">
        <v>2338.9299999999998</v>
      </c>
    </row>
    <row r="4858" spans="1:2" ht="16.149999999999999" customHeight="1">
      <c r="A4858" s="266">
        <v>38418</v>
      </c>
      <c r="B4858" s="269">
        <v>2338.9299999999998</v>
      </c>
    </row>
    <row r="4859" spans="1:2" ht="16.149999999999999" customHeight="1">
      <c r="A4859" s="266">
        <v>38419</v>
      </c>
      <c r="B4859" s="267">
        <v>2324.89</v>
      </c>
    </row>
    <row r="4860" spans="1:2" ht="16.149999999999999" customHeight="1">
      <c r="A4860" s="266">
        <v>38420</v>
      </c>
      <c r="B4860" s="269">
        <v>2325.69</v>
      </c>
    </row>
    <row r="4861" spans="1:2" ht="16.149999999999999" customHeight="1">
      <c r="A4861" s="266">
        <v>38421</v>
      </c>
      <c r="B4861" s="267">
        <v>2334.11</v>
      </c>
    </row>
    <row r="4862" spans="1:2" ht="16.149999999999999" customHeight="1">
      <c r="A4862" s="266">
        <v>38422</v>
      </c>
      <c r="B4862" s="269">
        <v>2340.34</v>
      </c>
    </row>
    <row r="4863" spans="1:2" ht="16.149999999999999" customHeight="1">
      <c r="A4863" s="266">
        <v>38423</v>
      </c>
      <c r="B4863" s="267">
        <v>2332.7199999999998</v>
      </c>
    </row>
    <row r="4864" spans="1:2" ht="16.149999999999999" customHeight="1">
      <c r="A4864" s="266">
        <v>38424</v>
      </c>
      <c r="B4864" s="269">
        <v>2332.7199999999998</v>
      </c>
    </row>
    <row r="4865" spans="1:2" ht="16.149999999999999" customHeight="1">
      <c r="A4865" s="266">
        <v>38425</v>
      </c>
      <c r="B4865" s="267">
        <v>2332.7199999999998</v>
      </c>
    </row>
    <row r="4866" spans="1:2" ht="16.149999999999999" customHeight="1">
      <c r="A4866" s="266">
        <v>38426</v>
      </c>
      <c r="B4866" s="269">
        <v>2346.71</v>
      </c>
    </row>
    <row r="4867" spans="1:2" ht="16.149999999999999" customHeight="1">
      <c r="A4867" s="266">
        <v>38427</v>
      </c>
      <c r="B4867" s="267">
        <v>2362.36</v>
      </c>
    </row>
    <row r="4868" spans="1:2" ht="16.149999999999999" customHeight="1">
      <c r="A4868" s="266">
        <v>38428</v>
      </c>
      <c r="B4868" s="269">
        <v>2386.4699999999998</v>
      </c>
    </row>
    <row r="4869" spans="1:2" ht="16.149999999999999" customHeight="1">
      <c r="A4869" s="266">
        <v>38429</v>
      </c>
      <c r="B4869" s="267">
        <v>2374.46</v>
      </c>
    </row>
    <row r="4870" spans="1:2" ht="16.149999999999999" customHeight="1">
      <c r="A4870" s="266">
        <v>38430</v>
      </c>
      <c r="B4870" s="269">
        <v>2371.4299999999998</v>
      </c>
    </row>
    <row r="4871" spans="1:2" ht="16.149999999999999" customHeight="1">
      <c r="A4871" s="266">
        <v>38431</v>
      </c>
      <c r="B4871" s="267">
        <v>2371.4299999999998</v>
      </c>
    </row>
    <row r="4872" spans="1:2" ht="16.149999999999999" customHeight="1">
      <c r="A4872" s="266">
        <v>38432</v>
      </c>
      <c r="B4872" s="269">
        <v>2371.4299999999998</v>
      </c>
    </row>
    <row r="4873" spans="1:2" ht="16.149999999999999" customHeight="1">
      <c r="A4873" s="266">
        <v>38433</v>
      </c>
      <c r="B4873" s="267">
        <v>2371.4299999999998</v>
      </c>
    </row>
    <row r="4874" spans="1:2" ht="16.149999999999999" customHeight="1">
      <c r="A4874" s="266">
        <v>38434</v>
      </c>
      <c r="B4874" s="269">
        <v>2361.7800000000002</v>
      </c>
    </row>
    <row r="4875" spans="1:2" ht="16.149999999999999" customHeight="1">
      <c r="A4875" s="266">
        <v>38435</v>
      </c>
      <c r="B4875" s="267">
        <v>2382.3000000000002</v>
      </c>
    </row>
    <row r="4876" spans="1:2" ht="16.149999999999999" customHeight="1">
      <c r="A4876" s="266">
        <v>38436</v>
      </c>
      <c r="B4876" s="269">
        <v>2382.3000000000002</v>
      </c>
    </row>
    <row r="4877" spans="1:2" ht="16.149999999999999" customHeight="1">
      <c r="A4877" s="266">
        <v>38437</v>
      </c>
      <c r="B4877" s="267">
        <v>2382.3000000000002</v>
      </c>
    </row>
    <row r="4878" spans="1:2" ht="16.149999999999999" customHeight="1">
      <c r="A4878" s="266">
        <v>38438</v>
      </c>
      <c r="B4878" s="269">
        <v>2382.3000000000002</v>
      </c>
    </row>
    <row r="4879" spans="1:2" ht="16.149999999999999" customHeight="1">
      <c r="A4879" s="266">
        <v>38439</v>
      </c>
      <c r="B4879" s="267">
        <v>2382.3000000000002</v>
      </c>
    </row>
    <row r="4880" spans="1:2" ht="16.149999999999999" customHeight="1">
      <c r="A4880" s="266">
        <v>38440</v>
      </c>
      <c r="B4880" s="269">
        <v>2397.25</v>
      </c>
    </row>
    <row r="4881" spans="1:2" ht="16.149999999999999" customHeight="1">
      <c r="A4881" s="266">
        <v>38441</v>
      </c>
      <c r="B4881" s="267">
        <v>2393.3200000000002</v>
      </c>
    </row>
    <row r="4882" spans="1:2" ht="16.149999999999999" customHeight="1">
      <c r="A4882" s="266">
        <v>38442</v>
      </c>
      <c r="B4882" s="269">
        <v>2376.48</v>
      </c>
    </row>
    <row r="4883" spans="1:2" ht="16.149999999999999" customHeight="1">
      <c r="A4883" s="266">
        <v>38443</v>
      </c>
      <c r="B4883" s="267">
        <v>2363.23</v>
      </c>
    </row>
    <row r="4884" spans="1:2" ht="16.149999999999999" customHeight="1">
      <c r="A4884" s="266">
        <v>38444</v>
      </c>
      <c r="B4884" s="269">
        <v>2365.98</v>
      </c>
    </row>
    <row r="4885" spans="1:2" ht="16.149999999999999" customHeight="1">
      <c r="A4885" s="266">
        <v>38445</v>
      </c>
      <c r="B4885" s="267">
        <v>2365.98</v>
      </c>
    </row>
    <row r="4886" spans="1:2" ht="16.149999999999999" customHeight="1">
      <c r="A4886" s="266">
        <v>38446</v>
      </c>
      <c r="B4886" s="269">
        <v>2365.98</v>
      </c>
    </row>
    <row r="4887" spans="1:2" ht="16.149999999999999" customHeight="1">
      <c r="A4887" s="266">
        <v>38447</v>
      </c>
      <c r="B4887" s="267">
        <v>2374.4699999999998</v>
      </c>
    </row>
    <row r="4888" spans="1:2" ht="16.149999999999999" customHeight="1">
      <c r="A4888" s="266">
        <v>38448</v>
      </c>
      <c r="B4888" s="269">
        <v>2369.67</v>
      </c>
    </row>
    <row r="4889" spans="1:2" ht="16.149999999999999" customHeight="1">
      <c r="A4889" s="266">
        <v>38449</v>
      </c>
      <c r="B4889" s="267">
        <v>2362.2800000000002</v>
      </c>
    </row>
    <row r="4890" spans="1:2" ht="16.149999999999999" customHeight="1">
      <c r="A4890" s="266">
        <v>38450</v>
      </c>
      <c r="B4890" s="269">
        <v>2353.16</v>
      </c>
    </row>
    <row r="4891" spans="1:2" ht="16.149999999999999" customHeight="1">
      <c r="A4891" s="266">
        <v>38451</v>
      </c>
      <c r="B4891" s="267">
        <v>2349.8000000000002</v>
      </c>
    </row>
    <row r="4892" spans="1:2" ht="16.149999999999999" customHeight="1">
      <c r="A4892" s="266">
        <v>38452</v>
      </c>
      <c r="B4892" s="269">
        <v>2349.8000000000002</v>
      </c>
    </row>
    <row r="4893" spans="1:2" ht="16.149999999999999" customHeight="1">
      <c r="A4893" s="266">
        <v>38453</v>
      </c>
      <c r="B4893" s="267">
        <v>2349.8000000000002</v>
      </c>
    </row>
    <row r="4894" spans="1:2" ht="16.149999999999999" customHeight="1">
      <c r="A4894" s="266">
        <v>38454</v>
      </c>
      <c r="B4894" s="269">
        <v>2331.9499999999998</v>
      </c>
    </row>
    <row r="4895" spans="1:2" ht="16.149999999999999" customHeight="1">
      <c r="A4895" s="266">
        <v>38455</v>
      </c>
      <c r="B4895" s="267">
        <v>2335.4</v>
      </c>
    </row>
    <row r="4896" spans="1:2" ht="16.149999999999999" customHeight="1">
      <c r="A4896" s="266">
        <v>38456</v>
      </c>
      <c r="B4896" s="269">
        <v>2328.7399999999998</v>
      </c>
    </row>
    <row r="4897" spans="1:2" ht="16.149999999999999" customHeight="1">
      <c r="A4897" s="266">
        <v>38457</v>
      </c>
      <c r="B4897" s="267">
        <v>2346.09</v>
      </c>
    </row>
    <row r="4898" spans="1:2" ht="16.149999999999999" customHeight="1">
      <c r="A4898" s="266">
        <v>38458</v>
      </c>
      <c r="B4898" s="269">
        <v>2363.96</v>
      </c>
    </row>
    <row r="4899" spans="1:2" ht="16.149999999999999" customHeight="1">
      <c r="A4899" s="266">
        <v>38459</v>
      </c>
      <c r="B4899" s="267">
        <v>2363.96</v>
      </c>
    </row>
    <row r="4900" spans="1:2" ht="16.149999999999999" customHeight="1">
      <c r="A4900" s="266">
        <v>38460</v>
      </c>
      <c r="B4900" s="269">
        <v>2363.96</v>
      </c>
    </row>
    <row r="4901" spans="1:2" ht="16.149999999999999" customHeight="1">
      <c r="A4901" s="266">
        <v>38461</v>
      </c>
      <c r="B4901" s="267">
        <v>2363.3000000000002</v>
      </c>
    </row>
    <row r="4902" spans="1:2" ht="16.149999999999999" customHeight="1">
      <c r="A4902" s="266">
        <v>38462</v>
      </c>
      <c r="B4902" s="269">
        <v>2355.64</v>
      </c>
    </row>
    <row r="4903" spans="1:2" ht="16.149999999999999" customHeight="1">
      <c r="A4903" s="266">
        <v>38463</v>
      </c>
      <c r="B4903" s="267">
        <v>2344.4499999999998</v>
      </c>
    </row>
    <row r="4904" spans="1:2" ht="16.149999999999999" customHeight="1">
      <c r="A4904" s="266">
        <v>38464</v>
      </c>
      <c r="B4904" s="269">
        <v>2336.35</v>
      </c>
    </row>
    <row r="4905" spans="1:2" ht="16.149999999999999" customHeight="1">
      <c r="A4905" s="266">
        <v>38465</v>
      </c>
      <c r="B4905" s="267">
        <v>2336.25</v>
      </c>
    </row>
    <row r="4906" spans="1:2" ht="16.149999999999999" customHeight="1">
      <c r="A4906" s="266">
        <v>38466</v>
      </c>
      <c r="B4906" s="269">
        <v>2336.25</v>
      </c>
    </row>
    <row r="4907" spans="1:2" ht="16.149999999999999" customHeight="1">
      <c r="A4907" s="266">
        <v>38467</v>
      </c>
      <c r="B4907" s="267">
        <v>2336.25</v>
      </c>
    </row>
    <row r="4908" spans="1:2" ht="16.149999999999999" customHeight="1">
      <c r="A4908" s="266">
        <v>38468</v>
      </c>
      <c r="B4908" s="269">
        <v>2343.9699999999998</v>
      </c>
    </row>
    <row r="4909" spans="1:2" ht="16.149999999999999" customHeight="1">
      <c r="A4909" s="266">
        <v>38469</v>
      </c>
      <c r="B4909" s="267">
        <v>2342.56</v>
      </c>
    </row>
    <row r="4910" spans="1:2" ht="16.149999999999999" customHeight="1">
      <c r="A4910" s="266">
        <v>38470</v>
      </c>
      <c r="B4910" s="269">
        <v>2338.0700000000002</v>
      </c>
    </row>
    <row r="4911" spans="1:2" ht="16.149999999999999" customHeight="1">
      <c r="A4911" s="266">
        <v>38471</v>
      </c>
      <c r="B4911" s="267">
        <v>2344.87</v>
      </c>
    </row>
    <row r="4912" spans="1:2" ht="16.149999999999999" customHeight="1">
      <c r="A4912" s="266">
        <v>38472</v>
      </c>
      <c r="B4912" s="269">
        <v>2348.3200000000002</v>
      </c>
    </row>
    <row r="4913" spans="1:2" ht="16.149999999999999" customHeight="1">
      <c r="A4913" s="266">
        <v>38473</v>
      </c>
      <c r="B4913" s="267">
        <v>2348.3200000000002</v>
      </c>
    </row>
    <row r="4914" spans="1:2" ht="16.149999999999999" customHeight="1">
      <c r="A4914" s="266">
        <v>38474</v>
      </c>
      <c r="B4914" s="269">
        <v>2348.3200000000002</v>
      </c>
    </row>
    <row r="4915" spans="1:2" ht="16.149999999999999" customHeight="1">
      <c r="A4915" s="266">
        <v>38475</v>
      </c>
      <c r="B4915" s="267">
        <v>2349.59</v>
      </c>
    </row>
    <row r="4916" spans="1:2" ht="16.149999999999999" customHeight="1">
      <c r="A4916" s="266">
        <v>38476</v>
      </c>
      <c r="B4916" s="269">
        <v>2345.4499999999998</v>
      </c>
    </row>
    <row r="4917" spans="1:2" ht="16.149999999999999" customHeight="1">
      <c r="A4917" s="266">
        <v>38477</v>
      </c>
      <c r="B4917" s="267">
        <v>2337.08</v>
      </c>
    </row>
    <row r="4918" spans="1:2" ht="16.149999999999999" customHeight="1">
      <c r="A4918" s="266">
        <v>38478</v>
      </c>
      <c r="B4918" s="269">
        <v>2338.44</v>
      </c>
    </row>
    <row r="4919" spans="1:2" ht="16.149999999999999" customHeight="1">
      <c r="A4919" s="266">
        <v>38479</v>
      </c>
      <c r="B4919" s="267">
        <v>2339.06</v>
      </c>
    </row>
    <row r="4920" spans="1:2" ht="16.149999999999999" customHeight="1">
      <c r="A4920" s="266">
        <v>38480</v>
      </c>
      <c r="B4920" s="269">
        <v>2339.06</v>
      </c>
    </row>
    <row r="4921" spans="1:2" ht="16.149999999999999" customHeight="1">
      <c r="A4921" s="266">
        <v>38481</v>
      </c>
      <c r="B4921" s="267">
        <v>2339.06</v>
      </c>
    </row>
    <row r="4922" spans="1:2" ht="16.149999999999999" customHeight="1">
      <c r="A4922" s="266">
        <v>38482</v>
      </c>
      <c r="B4922" s="269">
        <v>2339.06</v>
      </c>
    </row>
    <row r="4923" spans="1:2" ht="16.149999999999999" customHeight="1">
      <c r="A4923" s="266">
        <v>38483</v>
      </c>
      <c r="B4923" s="267">
        <v>2339.77</v>
      </c>
    </row>
    <row r="4924" spans="1:2" ht="16.149999999999999" customHeight="1">
      <c r="A4924" s="266">
        <v>38484</v>
      </c>
      <c r="B4924" s="269">
        <v>2340.9899999999998</v>
      </c>
    </row>
    <row r="4925" spans="1:2" ht="16.149999999999999" customHeight="1">
      <c r="A4925" s="266">
        <v>38485</v>
      </c>
      <c r="B4925" s="267">
        <v>2344</v>
      </c>
    </row>
    <row r="4926" spans="1:2" ht="16.149999999999999" customHeight="1">
      <c r="A4926" s="266">
        <v>38486</v>
      </c>
      <c r="B4926" s="269">
        <v>2348.69</v>
      </c>
    </row>
    <row r="4927" spans="1:2" ht="16.149999999999999" customHeight="1">
      <c r="A4927" s="266">
        <v>38487</v>
      </c>
      <c r="B4927" s="267">
        <v>2348.69</v>
      </c>
    </row>
    <row r="4928" spans="1:2" ht="16.149999999999999" customHeight="1">
      <c r="A4928" s="266">
        <v>38488</v>
      </c>
      <c r="B4928" s="269">
        <v>2348.69</v>
      </c>
    </row>
    <row r="4929" spans="1:2" ht="16.149999999999999" customHeight="1">
      <c r="A4929" s="266">
        <v>38489</v>
      </c>
      <c r="B4929" s="267">
        <v>2347.25</v>
      </c>
    </row>
    <row r="4930" spans="1:2" ht="16.149999999999999" customHeight="1">
      <c r="A4930" s="266">
        <v>38490</v>
      </c>
      <c r="B4930" s="269">
        <v>2341.7199999999998</v>
      </c>
    </row>
    <row r="4931" spans="1:2" ht="16.149999999999999" customHeight="1">
      <c r="A4931" s="266">
        <v>38491</v>
      </c>
      <c r="B4931" s="267">
        <v>2339.44</v>
      </c>
    </row>
    <row r="4932" spans="1:2" ht="16.149999999999999" customHeight="1">
      <c r="A4932" s="266">
        <v>38492</v>
      </c>
      <c r="B4932" s="269">
        <v>2336.9899999999998</v>
      </c>
    </row>
    <row r="4933" spans="1:2" ht="16.149999999999999" customHeight="1">
      <c r="A4933" s="266">
        <v>38493</v>
      </c>
      <c r="B4933" s="267">
        <v>2337</v>
      </c>
    </row>
    <row r="4934" spans="1:2" ht="16.149999999999999" customHeight="1">
      <c r="A4934" s="266">
        <v>38494</v>
      </c>
      <c r="B4934" s="269">
        <v>2337</v>
      </c>
    </row>
    <row r="4935" spans="1:2" ht="16.149999999999999" customHeight="1">
      <c r="A4935" s="266">
        <v>38495</v>
      </c>
      <c r="B4935" s="267">
        <v>2337</v>
      </c>
    </row>
    <row r="4936" spans="1:2" ht="16.149999999999999" customHeight="1">
      <c r="A4936" s="266">
        <v>38496</v>
      </c>
      <c r="B4936" s="269">
        <v>2329.0500000000002</v>
      </c>
    </row>
    <row r="4937" spans="1:2" ht="16.149999999999999" customHeight="1">
      <c r="A4937" s="266">
        <v>38497</v>
      </c>
      <c r="B4937" s="267">
        <v>2328.69</v>
      </c>
    </row>
    <row r="4938" spans="1:2" ht="16.149999999999999" customHeight="1">
      <c r="A4938" s="266">
        <v>38498</v>
      </c>
      <c r="B4938" s="269">
        <v>2329.35</v>
      </c>
    </row>
    <row r="4939" spans="1:2" ht="16.149999999999999" customHeight="1">
      <c r="A4939" s="266">
        <v>38499</v>
      </c>
      <c r="B4939" s="267">
        <v>2330.79</v>
      </c>
    </row>
    <row r="4940" spans="1:2" ht="16.149999999999999" customHeight="1">
      <c r="A4940" s="266">
        <v>38500</v>
      </c>
      <c r="B4940" s="269">
        <v>2332.79</v>
      </c>
    </row>
    <row r="4941" spans="1:2" ht="16.149999999999999" customHeight="1">
      <c r="A4941" s="266">
        <v>38501</v>
      </c>
      <c r="B4941" s="267">
        <v>2332.79</v>
      </c>
    </row>
    <row r="4942" spans="1:2" ht="16.149999999999999" customHeight="1">
      <c r="A4942" s="266">
        <v>38502</v>
      </c>
      <c r="B4942" s="269">
        <v>2332.79</v>
      </c>
    </row>
    <row r="4943" spans="1:2" ht="16.149999999999999" customHeight="1">
      <c r="A4943" s="266">
        <v>38503</v>
      </c>
      <c r="B4943" s="267">
        <v>2332.79</v>
      </c>
    </row>
    <row r="4944" spans="1:2" ht="16.149999999999999" customHeight="1">
      <c r="A4944" s="266">
        <v>38504</v>
      </c>
      <c r="B4944" s="269">
        <v>2338.89</v>
      </c>
    </row>
    <row r="4945" spans="1:2" ht="16.149999999999999" customHeight="1">
      <c r="A4945" s="266">
        <v>38505</v>
      </c>
      <c r="B4945" s="267">
        <v>2339.67</v>
      </c>
    </row>
    <row r="4946" spans="1:2" ht="16.149999999999999" customHeight="1">
      <c r="A4946" s="266">
        <v>38506</v>
      </c>
      <c r="B4946" s="269">
        <v>2336.65</v>
      </c>
    </row>
    <row r="4947" spans="1:2" ht="16.149999999999999" customHeight="1">
      <c r="A4947" s="266">
        <v>38507</v>
      </c>
      <c r="B4947" s="267">
        <v>2330.9299999999998</v>
      </c>
    </row>
    <row r="4948" spans="1:2" ht="16.149999999999999" customHeight="1">
      <c r="A4948" s="266">
        <v>38508</v>
      </c>
      <c r="B4948" s="269">
        <v>2330.9299999999998</v>
      </c>
    </row>
    <row r="4949" spans="1:2" ht="16.149999999999999" customHeight="1">
      <c r="A4949" s="266">
        <v>38509</v>
      </c>
      <c r="B4949" s="267">
        <v>2330.9299999999998</v>
      </c>
    </row>
    <row r="4950" spans="1:2" ht="16.149999999999999" customHeight="1">
      <c r="A4950" s="266">
        <v>38510</v>
      </c>
      <c r="B4950" s="269">
        <v>2330.9299999999998</v>
      </c>
    </row>
    <row r="4951" spans="1:2" ht="16.149999999999999" customHeight="1">
      <c r="A4951" s="266">
        <v>38511</v>
      </c>
      <c r="B4951" s="267">
        <v>2331.38</v>
      </c>
    </row>
    <row r="4952" spans="1:2" ht="16.149999999999999" customHeight="1">
      <c r="A4952" s="266">
        <v>38512</v>
      </c>
      <c r="B4952" s="269">
        <v>2347.83</v>
      </c>
    </row>
    <row r="4953" spans="1:2" ht="16.149999999999999" customHeight="1">
      <c r="A4953" s="266">
        <v>38513</v>
      </c>
      <c r="B4953" s="267">
        <v>2361.41</v>
      </c>
    </row>
    <row r="4954" spans="1:2" ht="16.149999999999999" customHeight="1">
      <c r="A4954" s="266">
        <v>38514</v>
      </c>
      <c r="B4954" s="269">
        <v>2349.17</v>
      </c>
    </row>
    <row r="4955" spans="1:2" ht="16.149999999999999" customHeight="1">
      <c r="A4955" s="266">
        <v>38515</v>
      </c>
      <c r="B4955" s="267">
        <v>2349.17</v>
      </c>
    </row>
    <row r="4956" spans="1:2" ht="16.149999999999999" customHeight="1">
      <c r="A4956" s="266">
        <v>38516</v>
      </c>
      <c r="B4956" s="269">
        <v>2349.17</v>
      </c>
    </row>
    <row r="4957" spans="1:2" ht="16.149999999999999" customHeight="1">
      <c r="A4957" s="266">
        <v>38517</v>
      </c>
      <c r="B4957" s="267">
        <v>2345.6</v>
      </c>
    </row>
    <row r="4958" spans="1:2" ht="16.149999999999999" customHeight="1">
      <c r="A4958" s="266">
        <v>38518</v>
      </c>
      <c r="B4958" s="269">
        <v>2334.27</v>
      </c>
    </row>
    <row r="4959" spans="1:2" ht="16.149999999999999" customHeight="1">
      <c r="A4959" s="266">
        <v>38519</v>
      </c>
      <c r="B4959" s="267">
        <v>2330.33</v>
      </c>
    </row>
    <row r="4960" spans="1:2" ht="16.149999999999999" customHeight="1">
      <c r="A4960" s="266">
        <v>38520</v>
      </c>
      <c r="B4960" s="269">
        <v>2326.4299999999998</v>
      </c>
    </row>
    <row r="4961" spans="1:2" ht="16.149999999999999" customHeight="1">
      <c r="A4961" s="266">
        <v>38521</v>
      </c>
      <c r="B4961" s="267">
        <v>2322.0500000000002</v>
      </c>
    </row>
    <row r="4962" spans="1:2" ht="16.149999999999999" customHeight="1">
      <c r="A4962" s="266">
        <v>38522</v>
      </c>
      <c r="B4962" s="269">
        <v>2322.0500000000002</v>
      </c>
    </row>
    <row r="4963" spans="1:2" ht="16.149999999999999" customHeight="1">
      <c r="A4963" s="266">
        <v>38523</v>
      </c>
      <c r="B4963" s="267">
        <v>2322.0500000000002</v>
      </c>
    </row>
    <row r="4964" spans="1:2" ht="16.149999999999999" customHeight="1">
      <c r="A4964" s="266">
        <v>38524</v>
      </c>
      <c r="B4964" s="269">
        <v>2319.11</v>
      </c>
    </row>
    <row r="4965" spans="1:2" ht="16.149999999999999" customHeight="1">
      <c r="A4965" s="266">
        <v>38525</v>
      </c>
      <c r="B4965" s="267">
        <v>2314.89</v>
      </c>
    </row>
    <row r="4966" spans="1:2" ht="16.149999999999999" customHeight="1">
      <c r="A4966" s="266">
        <v>38526</v>
      </c>
      <c r="B4966" s="269">
        <v>2316.4499999999998</v>
      </c>
    </row>
    <row r="4967" spans="1:2" ht="16.149999999999999" customHeight="1">
      <c r="A4967" s="266">
        <v>38527</v>
      </c>
      <c r="B4967" s="267">
        <v>2319.27</v>
      </c>
    </row>
    <row r="4968" spans="1:2" ht="16.149999999999999" customHeight="1">
      <c r="A4968" s="266">
        <v>38528</v>
      </c>
      <c r="B4968" s="269">
        <v>2320.29</v>
      </c>
    </row>
    <row r="4969" spans="1:2" ht="16.149999999999999" customHeight="1">
      <c r="A4969" s="266">
        <v>38529</v>
      </c>
      <c r="B4969" s="267">
        <v>2320.29</v>
      </c>
    </row>
    <row r="4970" spans="1:2" ht="16.149999999999999" customHeight="1">
      <c r="A4970" s="266">
        <v>38530</v>
      </c>
      <c r="B4970" s="269">
        <v>2320.29</v>
      </c>
    </row>
    <row r="4971" spans="1:2" ht="16.149999999999999" customHeight="1">
      <c r="A4971" s="266">
        <v>38531</v>
      </c>
      <c r="B4971" s="267">
        <v>2323.19</v>
      </c>
    </row>
    <row r="4972" spans="1:2" ht="16.149999999999999" customHeight="1">
      <c r="A4972" s="266">
        <v>38532</v>
      </c>
      <c r="B4972" s="269">
        <v>2327.9</v>
      </c>
    </row>
    <row r="4973" spans="1:2" ht="16.149999999999999" customHeight="1">
      <c r="A4973" s="266">
        <v>38533</v>
      </c>
      <c r="B4973" s="267">
        <v>2331.81</v>
      </c>
    </row>
    <row r="4974" spans="1:2" ht="16.149999999999999" customHeight="1">
      <c r="A4974" s="266">
        <v>38534</v>
      </c>
      <c r="B4974" s="269">
        <v>2324.2199999999998</v>
      </c>
    </row>
    <row r="4975" spans="1:2" ht="16.149999999999999" customHeight="1">
      <c r="A4975" s="266">
        <v>38535</v>
      </c>
      <c r="B4975" s="267">
        <v>2324.69</v>
      </c>
    </row>
    <row r="4976" spans="1:2" ht="16.149999999999999" customHeight="1">
      <c r="A4976" s="266">
        <v>38536</v>
      </c>
      <c r="B4976" s="269">
        <v>2324.69</v>
      </c>
    </row>
    <row r="4977" spans="1:2" ht="16.149999999999999" customHeight="1">
      <c r="A4977" s="266">
        <v>38537</v>
      </c>
      <c r="B4977" s="267">
        <v>2324.69</v>
      </c>
    </row>
    <row r="4978" spans="1:2" ht="16.149999999999999" customHeight="1">
      <c r="A4978" s="266">
        <v>38538</v>
      </c>
      <c r="B4978" s="269">
        <v>2324.69</v>
      </c>
    </row>
    <row r="4979" spans="1:2" ht="16.149999999999999" customHeight="1">
      <c r="A4979" s="266">
        <v>38539</v>
      </c>
      <c r="B4979" s="267">
        <v>2338.17</v>
      </c>
    </row>
    <row r="4980" spans="1:2" ht="16.149999999999999" customHeight="1">
      <c r="A4980" s="266">
        <v>38540</v>
      </c>
      <c r="B4980" s="269">
        <v>2338.86</v>
      </c>
    </row>
    <row r="4981" spans="1:2" ht="16.149999999999999" customHeight="1">
      <c r="A4981" s="266">
        <v>38541</v>
      </c>
      <c r="B4981" s="267">
        <v>2332.6999999999998</v>
      </c>
    </row>
    <row r="4982" spans="1:2" ht="16.149999999999999" customHeight="1">
      <c r="A4982" s="266">
        <v>38542</v>
      </c>
      <c r="B4982" s="269">
        <v>2330.7199999999998</v>
      </c>
    </row>
    <row r="4983" spans="1:2" ht="16.149999999999999" customHeight="1">
      <c r="A4983" s="266">
        <v>38543</v>
      </c>
      <c r="B4983" s="267">
        <v>2330.7199999999998</v>
      </c>
    </row>
    <row r="4984" spans="1:2" ht="16.149999999999999" customHeight="1">
      <c r="A4984" s="266">
        <v>38544</v>
      </c>
      <c r="B4984" s="269">
        <v>2330.7199999999998</v>
      </c>
    </row>
    <row r="4985" spans="1:2" ht="16.149999999999999" customHeight="1">
      <c r="A4985" s="266">
        <v>38545</v>
      </c>
      <c r="B4985" s="267">
        <v>2324.37</v>
      </c>
    </row>
    <row r="4986" spans="1:2" ht="16.149999999999999" customHeight="1">
      <c r="A4986" s="266">
        <v>38546</v>
      </c>
      <c r="B4986" s="269">
        <v>2323.08</v>
      </c>
    </row>
    <row r="4987" spans="1:2" ht="16.149999999999999" customHeight="1">
      <c r="A4987" s="266">
        <v>38547</v>
      </c>
      <c r="B4987" s="267">
        <v>2326.09</v>
      </c>
    </row>
    <row r="4988" spans="1:2" ht="16.149999999999999" customHeight="1">
      <c r="A4988" s="266">
        <v>38548</v>
      </c>
      <c r="B4988" s="269">
        <v>2329.4</v>
      </c>
    </row>
    <row r="4989" spans="1:2" ht="16.149999999999999" customHeight="1">
      <c r="A4989" s="266">
        <v>38549</v>
      </c>
      <c r="B4989" s="267">
        <v>2332.0700000000002</v>
      </c>
    </row>
    <row r="4990" spans="1:2" ht="16.149999999999999" customHeight="1">
      <c r="A4990" s="266">
        <v>38550</v>
      </c>
      <c r="B4990" s="269">
        <v>2332.0700000000002</v>
      </c>
    </row>
    <row r="4991" spans="1:2" ht="16.149999999999999" customHeight="1">
      <c r="A4991" s="266">
        <v>38551</v>
      </c>
      <c r="B4991" s="267">
        <v>2332.0700000000002</v>
      </c>
    </row>
    <row r="4992" spans="1:2" ht="16.149999999999999" customHeight="1">
      <c r="A4992" s="266">
        <v>38552</v>
      </c>
      <c r="B4992" s="269">
        <v>2320.2600000000002</v>
      </c>
    </row>
    <row r="4993" spans="1:2" ht="16.149999999999999" customHeight="1">
      <c r="A4993" s="266">
        <v>38553</v>
      </c>
      <c r="B4993" s="267">
        <v>2312.73</v>
      </c>
    </row>
    <row r="4994" spans="1:2" ht="16.149999999999999" customHeight="1">
      <c r="A4994" s="266">
        <v>38554</v>
      </c>
      <c r="B4994" s="269">
        <v>2312.73</v>
      </c>
    </row>
    <row r="4995" spans="1:2" ht="16.149999999999999" customHeight="1">
      <c r="A4995" s="266">
        <v>38555</v>
      </c>
      <c r="B4995" s="267">
        <v>2312.8200000000002</v>
      </c>
    </row>
    <row r="4996" spans="1:2" ht="16.149999999999999" customHeight="1">
      <c r="A4996" s="266">
        <v>38556</v>
      </c>
      <c r="B4996" s="269">
        <v>2316.42</v>
      </c>
    </row>
    <row r="4997" spans="1:2" ht="16.149999999999999" customHeight="1">
      <c r="A4997" s="266">
        <v>38557</v>
      </c>
      <c r="B4997" s="267">
        <v>2316.42</v>
      </c>
    </row>
    <row r="4998" spans="1:2" ht="16.149999999999999" customHeight="1">
      <c r="A4998" s="266">
        <v>38558</v>
      </c>
      <c r="B4998" s="269">
        <v>2316.42</v>
      </c>
    </row>
    <row r="4999" spans="1:2" ht="16.149999999999999" customHeight="1">
      <c r="A4999" s="266">
        <v>38559</v>
      </c>
      <c r="B4999" s="267">
        <v>2315.39</v>
      </c>
    </row>
    <row r="5000" spans="1:2" ht="16.149999999999999" customHeight="1">
      <c r="A5000" s="266">
        <v>38560</v>
      </c>
      <c r="B5000" s="269">
        <v>2316.9299999999998</v>
      </c>
    </row>
    <row r="5001" spans="1:2" ht="16.149999999999999" customHeight="1">
      <c r="A5001" s="266">
        <v>38561</v>
      </c>
      <c r="B5001" s="267">
        <v>2313.84</v>
      </c>
    </row>
    <row r="5002" spans="1:2" ht="16.149999999999999" customHeight="1">
      <c r="A5002" s="266">
        <v>38562</v>
      </c>
      <c r="B5002" s="269">
        <v>2311.4299999999998</v>
      </c>
    </row>
    <row r="5003" spans="1:2" ht="16.149999999999999" customHeight="1">
      <c r="A5003" s="266">
        <v>38563</v>
      </c>
      <c r="B5003" s="267">
        <v>2308.4899999999998</v>
      </c>
    </row>
    <row r="5004" spans="1:2" ht="16.149999999999999" customHeight="1">
      <c r="A5004" s="266">
        <v>38564</v>
      </c>
      <c r="B5004" s="269">
        <v>2308.4899999999998</v>
      </c>
    </row>
    <row r="5005" spans="1:2" ht="16.149999999999999" customHeight="1">
      <c r="A5005" s="266">
        <v>38565</v>
      </c>
      <c r="B5005" s="267">
        <v>2308.4899999999998</v>
      </c>
    </row>
    <row r="5006" spans="1:2" ht="16.149999999999999" customHeight="1">
      <c r="A5006" s="266">
        <v>38566</v>
      </c>
      <c r="B5006" s="269">
        <v>2308.42</v>
      </c>
    </row>
    <row r="5007" spans="1:2" ht="16.149999999999999" customHeight="1">
      <c r="A5007" s="266">
        <v>38567</v>
      </c>
      <c r="B5007" s="267">
        <v>2305.9499999999998</v>
      </c>
    </row>
    <row r="5008" spans="1:2" ht="16.149999999999999" customHeight="1">
      <c r="A5008" s="266">
        <v>38568</v>
      </c>
      <c r="B5008" s="269">
        <v>2306.5100000000002</v>
      </c>
    </row>
    <row r="5009" spans="1:2" ht="16.149999999999999" customHeight="1">
      <c r="A5009" s="266">
        <v>38569</v>
      </c>
      <c r="B5009" s="267">
        <v>2307.4</v>
      </c>
    </row>
    <row r="5010" spans="1:2" ht="16.149999999999999" customHeight="1">
      <c r="A5010" s="266">
        <v>38570</v>
      </c>
      <c r="B5010" s="269">
        <v>2307.69</v>
      </c>
    </row>
    <row r="5011" spans="1:2" ht="16.149999999999999" customHeight="1">
      <c r="A5011" s="266">
        <v>38571</v>
      </c>
      <c r="B5011" s="267">
        <v>2307.69</v>
      </c>
    </row>
    <row r="5012" spans="1:2" ht="16.149999999999999" customHeight="1">
      <c r="A5012" s="266">
        <v>38572</v>
      </c>
      <c r="B5012" s="269">
        <v>2307.69</v>
      </c>
    </row>
    <row r="5013" spans="1:2" ht="16.149999999999999" customHeight="1">
      <c r="A5013" s="266">
        <v>38573</v>
      </c>
      <c r="B5013" s="267">
        <v>2308.3000000000002</v>
      </c>
    </row>
    <row r="5014" spans="1:2" ht="16.149999999999999" customHeight="1">
      <c r="A5014" s="266">
        <v>38574</v>
      </c>
      <c r="B5014" s="269">
        <v>2305.63</v>
      </c>
    </row>
    <row r="5015" spans="1:2" ht="16.149999999999999" customHeight="1">
      <c r="A5015" s="266">
        <v>38575</v>
      </c>
      <c r="B5015" s="267">
        <v>2299.75</v>
      </c>
    </row>
    <row r="5016" spans="1:2" ht="16.149999999999999" customHeight="1">
      <c r="A5016" s="266">
        <v>38576</v>
      </c>
      <c r="B5016" s="269">
        <v>2313.52</v>
      </c>
    </row>
    <row r="5017" spans="1:2" ht="16.149999999999999" customHeight="1">
      <c r="A5017" s="266">
        <v>38577</v>
      </c>
      <c r="B5017" s="267">
        <v>2308.38</v>
      </c>
    </row>
    <row r="5018" spans="1:2" ht="16.149999999999999" customHeight="1">
      <c r="A5018" s="266">
        <v>38578</v>
      </c>
      <c r="B5018" s="269">
        <v>2308.38</v>
      </c>
    </row>
    <row r="5019" spans="1:2" ht="16.149999999999999" customHeight="1">
      <c r="A5019" s="266">
        <v>38579</v>
      </c>
      <c r="B5019" s="267">
        <v>2308.38</v>
      </c>
    </row>
    <row r="5020" spans="1:2" ht="16.149999999999999" customHeight="1">
      <c r="A5020" s="266">
        <v>38580</v>
      </c>
      <c r="B5020" s="269">
        <v>2308.38</v>
      </c>
    </row>
    <row r="5021" spans="1:2" ht="16.149999999999999" customHeight="1">
      <c r="A5021" s="266">
        <v>38581</v>
      </c>
      <c r="B5021" s="267">
        <v>2301.7399999999998</v>
      </c>
    </row>
    <row r="5022" spans="1:2" ht="16.149999999999999" customHeight="1">
      <c r="A5022" s="266">
        <v>38582</v>
      </c>
      <c r="B5022" s="269">
        <v>2303.1999999999998</v>
      </c>
    </row>
    <row r="5023" spans="1:2" ht="16.149999999999999" customHeight="1">
      <c r="A5023" s="266">
        <v>38583</v>
      </c>
      <c r="B5023" s="267">
        <v>2307.4499999999998</v>
      </c>
    </row>
    <row r="5024" spans="1:2" ht="16.149999999999999" customHeight="1">
      <c r="A5024" s="266">
        <v>38584</v>
      </c>
      <c r="B5024" s="269">
        <v>2309.83</v>
      </c>
    </row>
    <row r="5025" spans="1:2" ht="16.149999999999999" customHeight="1">
      <c r="A5025" s="266">
        <v>38585</v>
      </c>
      <c r="B5025" s="267">
        <v>2309.83</v>
      </c>
    </row>
    <row r="5026" spans="1:2" ht="16.149999999999999" customHeight="1">
      <c r="A5026" s="266">
        <v>38586</v>
      </c>
      <c r="B5026" s="269">
        <v>2309.83</v>
      </c>
    </row>
    <row r="5027" spans="1:2" ht="16.149999999999999" customHeight="1">
      <c r="A5027" s="266">
        <v>38587</v>
      </c>
      <c r="B5027" s="267">
        <v>2304.2600000000002</v>
      </c>
    </row>
    <row r="5028" spans="1:2" ht="16.149999999999999" customHeight="1">
      <c r="A5028" s="266">
        <v>38588</v>
      </c>
      <c r="B5028" s="269">
        <v>2302.59</v>
      </c>
    </row>
    <row r="5029" spans="1:2" ht="16.149999999999999" customHeight="1">
      <c r="A5029" s="266">
        <v>38589</v>
      </c>
      <c r="B5029" s="267">
        <v>2305.0500000000002</v>
      </c>
    </row>
    <row r="5030" spans="1:2" ht="16.149999999999999" customHeight="1">
      <c r="A5030" s="266">
        <v>38590</v>
      </c>
      <c r="B5030" s="269">
        <v>2305.87</v>
      </c>
    </row>
    <row r="5031" spans="1:2" ht="16.149999999999999" customHeight="1">
      <c r="A5031" s="266">
        <v>38591</v>
      </c>
      <c r="B5031" s="267">
        <v>2306.71</v>
      </c>
    </row>
    <row r="5032" spans="1:2" ht="16.149999999999999" customHeight="1">
      <c r="A5032" s="266">
        <v>38592</v>
      </c>
      <c r="B5032" s="269">
        <v>2306.71</v>
      </c>
    </row>
    <row r="5033" spans="1:2" ht="16.149999999999999" customHeight="1">
      <c r="A5033" s="266">
        <v>38593</v>
      </c>
      <c r="B5033" s="267">
        <v>2306.71</v>
      </c>
    </row>
    <row r="5034" spans="1:2" ht="16.149999999999999" customHeight="1">
      <c r="A5034" s="266">
        <v>38594</v>
      </c>
      <c r="B5034" s="269">
        <v>2305.15</v>
      </c>
    </row>
    <row r="5035" spans="1:2" ht="16.149999999999999" customHeight="1">
      <c r="A5035" s="266">
        <v>38595</v>
      </c>
      <c r="B5035" s="267">
        <v>2304.3000000000002</v>
      </c>
    </row>
    <row r="5036" spans="1:2" ht="16.149999999999999" customHeight="1">
      <c r="A5036" s="266">
        <v>38596</v>
      </c>
      <c r="B5036" s="269">
        <v>2302.7800000000002</v>
      </c>
    </row>
    <row r="5037" spans="1:2" ht="16.149999999999999" customHeight="1">
      <c r="A5037" s="266">
        <v>38597</v>
      </c>
      <c r="B5037" s="267">
        <v>2298.85</v>
      </c>
    </row>
    <row r="5038" spans="1:2" ht="16.149999999999999" customHeight="1">
      <c r="A5038" s="266">
        <v>38598</v>
      </c>
      <c r="B5038" s="269">
        <v>2295.31</v>
      </c>
    </row>
    <row r="5039" spans="1:2" ht="16.149999999999999" customHeight="1">
      <c r="A5039" s="266">
        <v>38599</v>
      </c>
      <c r="B5039" s="267">
        <v>2295.31</v>
      </c>
    </row>
    <row r="5040" spans="1:2" ht="16.149999999999999" customHeight="1">
      <c r="A5040" s="266">
        <v>38600</v>
      </c>
      <c r="B5040" s="269">
        <v>2295.31</v>
      </c>
    </row>
    <row r="5041" spans="1:2" ht="16.149999999999999" customHeight="1">
      <c r="A5041" s="266">
        <v>38601</v>
      </c>
      <c r="B5041" s="267">
        <v>2295.31</v>
      </c>
    </row>
    <row r="5042" spans="1:2" ht="16.149999999999999" customHeight="1">
      <c r="A5042" s="266">
        <v>38602</v>
      </c>
      <c r="B5042" s="269">
        <v>2286.61</v>
      </c>
    </row>
    <row r="5043" spans="1:2" ht="16.149999999999999" customHeight="1">
      <c r="A5043" s="266">
        <v>38603</v>
      </c>
      <c r="B5043" s="267">
        <v>2279.9499999999998</v>
      </c>
    </row>
    <row r="5044" spans="1:2" ht="16.149999999999999" customHeight="1">
      <c r="A5044" s="266">
        <v>38604</v>
      </c>
      <c r="B5044" s="269">
        <v>2289.3000000000002</v>
      </c>
    </row>
    <row r="5045" spans="1:2" ht="16.149999999999999" customHeight="1">
      <c r="A5045" s="266">
        <v>38605</v>
      </c>
      <c r="B5045" s="267">
        <v>2305.09</v>
      </c>
    </row>
    <row r="5046" spans="1:2" ht="16.149999999999999" customHeight="1">
      <c r="A5046" s="266">
        <v>38606</v>
      </c>
      <c r="B5046" s="269">
        <v>2305.09</v>
      </c>
    </row>
    <row r="5047" spans="1:2" ht="16.149999999999999" customHeight="1">
      <c r="A5047" s="266">
        <v>38607</v>
      </c>
      <c r="B5047" s="267">
        <v>2305.09</v>
      </c>
    </row>
    <row r="5048" spans="1:2" ht="16.149999999999999" customHeight="1">
      <c r="A5048" s="266">
        <v>38608</v>
      </c>
      <c r="B5048" s="269">
        <v>2306.71</v>
      </c>
    </row>
    <row r="5049" spans="1:2" ht="16.149999999999999" customHeight="1">
      <c r="A5049" s="266">
        <v>38609</v>
      </c>
      <c r="B5049" s="267">
        <v>2295.02</v>
      </c>
    </row>
    <row r="5050" spans="1:2" ht="16.149999999999999" customHeight="1">
      <c r="A5050" s="266">
        <v>38610</v>
      </c>
      <c r="B5050" s="269">
        <v>2290.02</v>
      </c>
    </row>
    <row r="5051" spans="1:2" ht="16.149999999999999" customHeight="1">
      <c r="A5051" s="266">
        <v>38611</v>
      </c>
      <c r="B5051" s="267">
        <v>2299.8200000000002</v>
      </c>
    </row>
    <row r="5052" spans="1:2" ht="16.149999999999999" customHeight="1">
      <c r="A5052" s="266">
        <v>38612</v>
      </c>
      <c r="B5052" s="269">
        <v>2301.9899999999998</v>
      </c>
    </row>
    <row r="5053" spans="1:2" ht="16.149999999999999" customHeight="1">
      <c r="A5053" s="266">
        <v>38613</v>
      </c>
      <c r="B5053" s="267">
        <v>2301.9899999999998</v>
      </c>
    </row>
    <row r="5054" spans="1:2" ht="16.149999999999999" customHeight="1">
      <c r="A5054" s="266">
        <v>38614</v>
      </c>
      <c r="B5054" s="269">
        <v>2301.9899999999998</v>
      </c>
    </row>
    <row r="5055" spans="1:2" ht="16.149999999999999" customHeight="1">
      <c r="A5055" s="266">
        <v>38615</v>
      </c>
      <c r="B5055" s="267">
        <v>2295.5700000000002</v>
      </c>
    </row>
    <row r="5056" spans="1:2" ht="16.149999999999999" customHeight="1">
      <c r="A5056" s="266">
        <v>38616</v>
      </c>
      <c r="B5056" s="269">
        <v>2300.58</v>
      </c>
    </row>
    <row r="5057" spans="1:2" ht="16.149999999999999" customHeight="1">
      <c r="A5057" s="266">
        <v>38617</v>
      </c>
      <c r="B5057" s="267">
        <v>2291.0500000000002</v>
      </c>
    </row>
    <row r="5058" spans="1:2" ht="16.149999999999999" customHeight="1">
      <c r="A5058" s="266">
        <v>38618</v>
      </c>
      <c r="B5058" s="269">
        <v>2292.59</v>
      </c>
    </row>
    <row r="5059" spans="1:2" ht="16.149999999999999" customHeight="1">
      <c r="A5059" s="266">
        <v>38619</v>
      </c>
      <c r="B5059" s="267">
        <v>2290.0300000000002</v>
      </c>
    </row>
    <row r="5060" spans="1:2" ht="16.149999999999999" customHeight="1">
      <c r="A5060" s="266">
        <v>38620</v>
      </c>
      <c r="B5060" s="269">
        <v>2290.0300000000002</v>
      </c>
    </row>
    <row r="5061" spans="1:2" ht="16.149999999999999" customHeight="1">
      <c r="A5061" s="266">
        <v>38621</v>
      </c>
      <c r="B5061" s="267">
        <v>2290.0300000000002</v>
      </c>
    </row>
    <row r="5062" spans="1:2" ht="16.149999999999999" customHeight="1">
      <c r="A5062" s="266">
        <v>38622</v>
      </c>
      <c r="B5062" s="269">
        <v>2289.1799999999998</v>
      </c>
    </row>
    <row r="5063" spans="1:2" ht="16.149999999999999" customHeight="1">
      <c r="A5063" s="266">
        <v>38623</v>
      </c>
      <c r="B5063" s="267">
        <v>2290.7399999999998</v>
      </c>
    </row>
    <row r="5064" spans="1:2" ht="16.149999999999999" customHeight="1">
      <c r="A5064" s="266">
        <v>38624</v>
      </c>
      <c r="B5064" s="269">
        <v>2293.29</v>
      </c>
    </row>
    <row r="5065" spans="1:2" ht="16.149999999999999" customHeight="1">
      <c r="A5065" s="266">
        <v>38625</v>
      </c>
      <c r="B5065" s="267">
        <v>2289.61</v>
      </c>
    </row>
    <row r="5066" spans="1:2" ht="16.149999999999999" customHeight="1">
      <c r="A5066" s="266">
        <v>38626</v>
      </c>
      <c r="B5066" s="269">
        <v>2288.2199999999998</v>
      </c>
    </row>
    <row r="5067" spans="1:2" ht="16.149999999999999" customHeight="1">
      <c r="A5067" s="266">
        <v>38627</v>
      </c>
      <c r="B5067" s="267">
        <v>2288.2199999999998</v>
      </c>
    </row>
    <row r="5068" spans="1:2" ht="16.149999999999999" customHeight="1">
      <c r="A5068" s="266">
        <v>38628</v>
      </c>
      <c r="B5068" s="269">
        <v>2288.2199999999998</v>
      </c>
    </row>
    <row r="5069" spans="1:2" ht="16.149999999999999" customHeight="1">
      <c r="A5069" s="266">
        <v>38629</v>
      </c>
      <c r="B5069" s="267">
        <v>2289.13</v>
      </c>
    </row>
    <row r="5070" spans="1:2" ht="16.149999999999999" customHeight="1">
      <c r="A5070" s="266">
        <v>38630</v>
      </c>
      <c r="B5070" s="269">
        <v>2289.79</v>
      </c>
    </row>
    <row r="5071" spans="1:2" ht="16.149999999999999" customHeight="1">
      <c r="A5071" s="266">
        <v>38631</v>
      </c>
      <c r="B5071" s="267">
        <v>2294.12</v>
      </c>
    </row>
    <row r="5072" spans="1:2" ht="16.149999999999999" customHeight="1">
      <c r="A5072" s="266">
        <v>38632</v>
      </c>
      <c r="B5072" s="269">
        <v>2302.79</v>
      </c>
    </row>
    <row r="5073" spans="1:2" ht="16.149999999999999" customHeight="1">
      <c r="A5073" s="266">
        <v>38633</v>
      </c>
      <c r="B5073" s="267">
        <v>2303.0100000000002</v>
      </c>
    </row>
    <row r="5074" spans="1:2" ht="16.149999999999999" customHeight="1">
      <c r="A5074" s="266">
        <v>38634</v>
      </c>
      <c r="B5074" s="269">
        <v>2303.0100000000002</v>
      </c>
    </row>
    <row r="5075" spans="1:2" ht="16.149999999999999" customHeight="1">
      <c r="A5075" s="266">
        <v>38635</v>
      </c>
      <c r="B5075" s="267">
        <v>2303.0100000000002</v>
      </c>
    </row>
    <row r="5076" spans="1:2" ht="16.149999999999999" customHeight="1">
      <c r="A5076" s="266">
        <v>38636</v>
      </c>
      <c r="B5076" s="269">
        <v>2303.0100000000002</v>
      </c>
    </row>
    <row r="5077" spans="1:2" ht="16.149999999999999" customHeight="1">
      <c r="A5077" s="266">
        <v>38637</v>
      </c>
      <c r="B5077" s="267">
        <v>2299.94</v>
      </c>
    </row>
    <row r="5078" spans="1:2" ht="16.149999999999999" customHeight="1">
      <c r="A5078" s="266">
        <v>38638</v>
      </c>
      <c r="B5078" s="269">
        <v>2299.4699999999998</v>
      </c>
    </row>
    <row r="5079" spans="1:2" ht="16.149999999999999" customHeight="1">
      <c r="A5079" s="266">
        <v>38639</v>
      </c>
      <c r="B5079" s="267">
        <v>2298.9899999999998</v>
      </c>
    </row>
    <row r="5080" spans="1:2" ht="16.149999999999999" customHeight="1">
      <c r="A5080" s="266">
        <v>38640</v>
      </c>
      <c r="B5080" s="269">
        <v>2294.75</v>
      </c>
    </row>
    <row r="5081" spans="1:2" ht="16.149999999999999" customHeight="1">
      <c r="A5081" s="266">
        <v>38641</v>
      </c>
      <c r="B5081" s="267">
        <v>2294.75</v>
      </c>
    </row>
    <row r="5082" spans="1:2" ht="16.149999999999999" customHeight="1">
      <c r="A5082" s="266">
        <v>38642</v>
      </c>
      <c r="B5082" s="269">
        <v>2294.75</v>
      </c>
    </row>
    <row r="5083" spans="1:2" ht="16.149999999999999" customHeight="1">
      <c r="A5083" s="266">
        <v>38643</v>
      </c>
      <c r="B5083" s="267">
        <v>2294.75</v>
      </c>
    </row>
    <row r="5084" spans="1:2" ht="16.149999999999999" customHeight="1">
      <c r="A5084" s="266">
        <v>38644</v>
      </c>
      <c r="B5084" s="269">
        <v>2288.69</v>
      </c>
    </row>
    <row r="5085" spans="1:2" ht="16.149999999999999" customHeight="1">
      <c r="A5085" s="266">
        <v>38645</v>
      </c>
      <c r="B5085" s="267">
        <v>2283.96</v>
      </c>
    </row>
    <row r="5086" spans="1:2" ht="16.149999999999999" customHeight="1">
      <c r="A5086" s="266">
        <v>38646</v>
      </c>
      <c r="B5086" s="269">
        <v>2289.15</v>
      </c>
    </row>
    <row r="5087" spans="1:2" ht="16.149999999999999" customHeight="1">
      <c r="A5087" s="266">
        <v>38647</v>
      </c>
      <c r="B5087" s="267">
        <v>2288.69</v>
      </c>
    </row>
    <row r="5088" spans="1:2" ht="16.149999999999999" customHeight="1">
      <c r="A5088" s="266">
        <v>38648</v>
      </c>
      <c r="B5088" s="269">
        <v>2288.69</v>
      </c>
    </row>
    <row r="5089" spans="1:2" ht="16.149999999999999" customHeight="1">
      <c r="A5089" s="266">
        <v>38649</v>
      </c>
      <c r="B5089" s="267">
        <v>2288.69</v>
      </c>
    </row>
    <row r="5090" spans="1:2" ht="16.149999999999999" customHeight="1">
      <c r="A5090" s="266">
        <v>38650</v>
      </c>
      <c r="B5090" s="269">
        <v>2285.37</v>
      </c>
    </row>
    <row r="5091" spans="1:2" ht="16.149999999999999" customHeight="1">
      <c r="A5091" s="266">
        <v>38651</v>
      </c>
      <c r="B5091" s="267">
        <v>2284.0500000000002</v>
      </c>
    </row>
    <row r="5092" spans="1:2" ht="16.149999999999999" customHeight="1">
      <c r="A5092" s="266">
        <v>38652</v>
      </c>
      <c r="B5092" s="269">
        <v>2288.52</v>
      </c>
    </row>
    <row r="5093" spans="1:2" ht="16.149999999999999" customHeight="1">
      <c r="A5093" s="266">
        <v>38653</v>
      </c>
      <c r="B5093" s="267">
        <v>2289.87</v>
      </c>
    </row>
    <row r="5094" spans="1:2" ht="16.149999999999999" customHeight="1">
      <c r="A5094" s="266">
        <v>38654</v>
      </c>
      <c r="B5094" s="269">
        <v>2289.5700000000002</v>
      </c>
    </row>
    <row r="5095" spans="1:2" ht="16.149999999999999" customHeight="1">
      <c r="A5095" s="266">
        <v>38655</v>
      </c>
      <c r="B5095" s="267">
        <v>2289.5700000000002</v>
      </c>
    </row>
    <row r="5096" spans="1:2" ht="16.149999999999999" customHeight="1">
      <c r="A5096" s="266">
        <v>38656</v>
      </c>
      <c r="B5096" s="269">
        <v>2289.5700000000002</v>
      </c>
    </row>
    <row r="5097" spans="1:2" ht="16.149999999999999" customHeight="1">
      <c r="A5097" s="266">
        <v>38657</v>
      </c>
      <c r="B5097" s="267">
        <v>2287.5100000000002</v>
      </c>
    </row>
    <row r="5098" spans="1:2" ht="16.149999999999999" customHeight="1">
      <c r="A5098" s="266">
        <v>38658</v>
      </c>
      <c r="B5098" s="269">
        <v>2285.83</v>
      </c>
    </row>
    <row r="5099" spans="1:2" ht="16.149999999999999" customHeight="1">
      <c r="A5099" s="266">
        <v>38659</v>
      </c>
      <c r="B5099" s="267">
        <v>2285.2399999999998</v>
      </c>
    </row>
    <row r="5100" spans="1:2" ht="16.149999999999999" customHeight="1">
      <c r="A5100" s="266">
        <v>38660</v>
      </c>
      <c r="B5100" s="269">
        <v>2283.7800000000002</v>
      </c>
    </row>
    <row r="5101" spans="1:2" ht="16.149999999999999" customHeight="1">
      <c r="A5101" s="266">
        <v>38661</v>
      </c>
      <c r="B5101" s="267">
        <v>2282.7600000000002</v>
      </c>
    </row>
    <row r="5102" spans="1:2" ht="16.149999999999999" customHeight="1">
      <c r="A5102" s="266">
        <v>38662</v>
      </c>
      <c r="B5102" s="269">
        <v>2282.7600000000002</v>
      </c>
    </row>
    <row r="5103" spans="1:2" ht="16.149999999999999" customHeight="1">
      <c r="A5103" s="266">
        <v>38663</v>
      </c>
      <c r="B5103" s="267">
        <v>2282.7600000000002</v>
      </c>
    </row>
    <row r="5104" spans="1:2" ht="16.149999999999999" customHeight="1">
      <c r="A5104" s="266">
        <v>38664</v>
      </c>
      <c r="B5104" s="269">
        <v>2282.7600000000002</v>
      </c>
    </row>
    <row r="5105" spans="1:2" ht="16.149999999999999" customHeight="1">
      <c r="A5105" s="266">
        <v>38665</v>
      </c>
      <c r="B5105" s="267">
        <v>2282.67</v>
      </c>
    </row>
    <row r="5106" spans="1:2" ht="16.149999999999999" customHeight="1">
      <c r="A5106" s="266">
        <v>38666</v>
      </c>
      <c r="B5106" s="269">
        <v>2280.94</v>
      </c>
    </row>
    <row r="5107" spans="1:2" ht="16.149999999999999" customHeight="1">
      <c r="A5107" s="266">
        <v>38667</v>
      </c>
      <c r="B5107" s="267">
        <v>2280.19</v>
      </c>
    </row>
    <row r="5108" spans="1:2" ht="16.149999999999999" customHeight="1">
      <c r="A5108" s="266">
        <v>38668</v>
      </c>
      <c r="B5108" s="269">
        <v>2280.19</v>
      </c>
    </row>
    <row r="5109" spans="1:2" ht="16.149999999999999" customHeight="1">
      <c r="A5109" s="266">
        <v>38669</v>
      </c>
      <c r="B5109" s="267">
        <v>2280.19</v>
      </c>
    </row>
    <row r="5110" spans="1:2" ht="16.149999999999999" customHeight="1">
      <c r="A5110" s="266">
        <v>38670</v>
      </c>
      <c r="B5110" s="269">
        <v>2280.19</v>
      </c>
    </row>
    <row r="5111" spans="1:2" ht="16.149999999999999" customHeight="1">
      <c r="A5111" s="266">
        <v>38671</v>
      </c>
      <c r="B5111" s="267">
        <v>2280.19</v>
      </c>
    </row>
    <row r="5112" spans="1:2" ht="16.149999999999999" customHeight="1">
      <c r="A5112" s="266">
        <v>38672</v>
      </c>
      <c r="B5112" s="269">
        <v>2280.4299999999998</v>
      </c>
    </row>
    <row r="5113" spans="1:2" ht="16.149999999999999" customHeight="1">
      <c r="A5113" s="266">
        <v>38673</v>
      </c>
      <c r="B5113" s="267">
        <v>2278.23</v>
      </c>
    </row>
    <row r="5114" spans="1:2" ht="16.149999999999999" customHeight="1">
      <c r="A5114" s="266">
        <v>38674</v>
      </c>
      <c r="B5114" s="269">
        <v>2277.9899999999998</v>
      </c>
    </row>
    <row r="5115" spans="1:2" ht="16.149999999999999" customHeight="1">
      <c r="A5115" s="266">
        <v>38675</v>
      </c>
      <c r="B5115" s="267">
        <v>2277.73</v>
      </c>
    </row>
    <row r="5116" spans="1:2" ht="16.149999999999999" customHeight="1">
      <c r="A5116" s="266">
        <v>38676</v>
      </c>
      <c r="B5116" s="269">
        <v>2277.73</v>
      </c>
    </row>
    <row r="5117" spans="1:2" ht="16.149999999999999" customHeight="1">
      <c r="A5117" s="266">
        <v>38677</v>
      </c>
      <c r="B5117" s="267">
        <v>2277.73</v>
      </c>
    </row>
    <row r="5118" spans="1:2" ht="16.149999999999999" customHeight="1">
      <c r="A5118" s="266">
        <v>38678</v>
      </c>
      <c r="B5118" s="269">
        <v>2276.64</v>
      </c>
    </row>
    <row r="5119" spans="1:2" ht="16.149999999999999" customHeight="1">
      <c r="A5119" s="266">
        <v>38679</v>
      </c>
      <c r="B5119" s="267">
        <v>2278.48</v>
      </c>
    </row>
    <row r="5120" spans="1:2" ht="16.149999999999999" customHeight="1">
      <c r="A5120" s="266">
        <v>38680</v>
      </c>
      <c r="B5120" s="269">
        <v>2277.92</v>
      </c>
    </row>
    <row r="5121" spans="1:2" ht="16.149999999999999" customHeight="1">
      <c r="A5121" s="266">
        <v>38681</v>
      </c>
      <c r="B5121" s="267">
        <v>2277.92</v>
      </c>
    </row>
    <row r="5122" spans="1:2" ht="16.149999999999999" customHeight="1">
      <c r="A5122" s="266">
        <v>38682</v>
      </c>
      <c r="B5122" s="269">
        <v>2275.4</v>
      </c>
    </row>
    <row r="5123" spans="1:2" ht="16.149999999999999" customHeight="1">
      <c r="A5123" s="266">
        <v>38683</v>
      </c>
      <c r="B5123" s="267">
        <v>2275.4</v>
      </c>
    </row>
    <row r="5124" spans="1:2" ht="16.149999999999999" customHeight="1">
      <c r="A5124" s="266">
        <v>38684</v>
      </c>
      <c r="B5124" s="269">
        <v>2275.4</v>
      </c>
    </row>
    <row r="5125" spans="1:2" ht="16.149999999999999" customHeight="1">
      <c r="A5125" s="266">
        <v>38685</v>
      </c>
      <c r="B5125" s="267">
        <v>2273.08</v>
      </c>
    </row>
    <row r="5126" spans="1:2" ht="16.149999999999999" customHeight="1">
      <c r="A5126" s="266">
        <v>38686</v>
      </c>
      <c r="B5126" s="269">
        <v>2274.04</v>
      </c>
    </row>
    <row r="5127" spans="1:2" ht="16.149999999999999" customHeight="1">
      <c r="A5127" s="266">
        <v>38687</v>
      </c>
      <c r="B5127" s="267">
        <v>2274.71</v>
      </c>
    </row>
    <row r="5128" spans="1:2" ht="16.149999999999999" customHeight="1">
      <c r="A5128" s="266">
        <v>38688</v>
      </c>
      <c r="B5128" s="269">
        <v>2272.9499999999998</v>
      </c>
    </row>
    <row r="5129" spans="1:2" ht="16.149999999999999" customHeight="1">
      <c r="A5129" s="266">
        <v>38689</v>
      </c>
      <c r="B5129" s="267">
        <v>2274.39</v>
      </c>
    </row>
    <row r="5130" spans="1:2" ht="16.149999999999999" customHeight="1">
      <c r="A5130" s="266">
        <v>38690</v>
      </c>
      <c r="B5130" s="269">
        <v>2274.39</v>
      </c>
    </row>
    <row r="5131" spans="1:2" ht="16.149999999999999" customHeight="1">
      <c r="A5131" s="266">
        <v>38691</v>
      </c>
      <c r="B5131" s="267">
        <v>2274.39</v>
      </c>
    </row>
    <row r="5132" spans="1:2" ht="16.149999999999999" customHeight="1">
      <c r="A5132" s="266">
        <v>38692</v>
      </c>
      <c r="B5132" s="269">
        <v>2274.1</v>
      </c>
    </row>
    <row r="5133" spans="1:2" ht="16.149999999999999" customHeight="1">
      <c r="A5133" s="266">
        <v>38693</v>
      </c>
      <c r="B5133" s="267">
        <v>2274.19</v>
      </c>
    </row>
    <row r="5134" spans="1:2" ht="16.149999999999999" customHeight="1">
      <c r="A5134" s="266">
        <v>38694</v>
      </c>
      <c r="B5134" s="269">
        <v>2274.06</v>
      </c>
    </row>
    <row r="5135" spans="1:2" ht="16.149999999999999" customHeight="1">
      <c r="A5135" s="266">
        <v>38695</v>
      </c>
      <c r="B5135" s="267">
        <v>2274.06</v>
      </c>
    </row>
    <row r="5136" spans="1:2" ht="16.149999999999999" customHeight="1">
      <c r="A5136" s="266">
        <v>38696</v>
      </c>
      <c r="B5136" s="269">
        <v>2275.09</v>
      </c>
    </row>
    <row r="5137" spans="1:2" ht="16.149999999999999" customHeight="1">
      <c r="A5137" s="266">
        <v>38697</v>
      </c>
      <c r="B5137" s="267">
        <v>2275.09</v>
      </c>
    </row>
    <row r="5138" spans="1:2" ht="16.149999999999999" customHeight="1">
      <c r="A5138" s="266">
        <v>38698</v>
      </c>
      <c r="B5138" s="269">
        <v>2275.09</v>
      </c>
    </row>
    <row r="5139" spans="1:2" ht="16.149999999999999" customHeight="1">
      <c r="A5139" s="266">
        <v>38699</v>
      </c>
      <c r="B5139" s="267">
        <v>2275.4699999999998</v>
      </c>
    </row>
    <row r="5140" spans="1:2" ht="16.149999999999999" customHeight="1">
      <c r="A5140" s="266">
        <v>38700</v>
      </c>
      <c r="B5140" s="269">
        <v>2275.33</v>
      </c>
    </row>
    <row r="5141" spans="1:2" ht="16.149999999999999" customHeight="1">
      <c r="A5141" s="266">
        <v>38701</v>
      </c>
      <c r="B5141" s="267">
        <v>2275.4499999999998</v>
      </c>
    </row>
    <row r="5142" spans="1:2" ht="16.149999999999999" customHeight="1">
      <c r="A5142" s="266">
        <v>38702</v>
      </c>
      <c r="B5142" s="269">
        <v>2276.6999999999998</v>
      </c>
    </row>
    <row r="5143" spans="1:2" ht="16.149999999999999" customHeight="1">
      <c r="A5143" s="266">
        <v>38703</v>
      </c>
      <c r="B5143" s="267">
        <v>2277.85</v>
      </c>
    </row>
    <row r="5144" spans="1:2" ht="16.149999999999999" customHeight="1">
      <c r="A5144" s="266">
        <v>38704</v>
      </c>
      <c r="B5144" s="269">
        <v>2277.85</v>
      </c>
    </row>
    <row r="5145" spans="1:2" ht="16.149999999999999" customHeight="1">
      <c r="A5145" s="266">
        <v>38705</v>
      </c>
      <c r="B5145" s="267">
        <v>2277.85</v>
      </c>
    </row>
    <row r="5146" spans="1:2" ht="16.149999999999999" customHeight="1">
      <c r="A5146" s="266">
        <v>38706</v>
      </c>
      <c r="B5146" s="269">
        <v>2286.83</v>
      </c>
    </row>
    <row r="5147" spans="1:2" ht="16.149999999999999" customHeight="1">
      <c r="A5147" s="266">
        <v>38707</v>
      </c>
      <c r="B5147" s="267">
        <v>2286.46</v>
      </c>
    </row>
    <row r="5148" spans="1:2" ht="16.149999999999999" customHeight="1">
      <c r="A5148" s="266">
        <v>38708</v>
      </c>
      <c r="B5148" s="269">
        <v>2285.61</v>
      </c>
    </row>
    <row r="5149" spans="1:2" ht="16.149999999999999" customHeight="1">
      <c r="A5149" s="266">
        <v>38709</v>
      </c>
      <c r="B5149" s="267">
        <v>2283.4699999999998</v>
      </c>
    </row>
    <row r="5150" spans="1:2" ht="16.149999999999999" customHeight="1">
      <c r="A5150" s="266">
        <v>38710</v>
      </c>
      <c r="B5150" s="269">
        <v>2282.36</v>
      </c>
    </row>
    <row r="5151" spans="1:2" ht="16.149999999999999" customHeight="1">
      <c r="A5151" s="266">
        <v>38711</v>
      </c>
      <c r="B5151" s="267">
        <v>2282.36</v>
      </c>
    </row>
    <row r="5152" spans="1:2" ht="16.149999999999999" customHeight="1">
      <c r="A5152" s="266">
        <v>38712</v>
      </c>
      <c r="B5152" s="269">
        <v>2282.36</v>
      </c>
    </row>
    <row r="5153" spans="1:2" ht="16.149999999999999" customHeight="1">
      <c r="A5153" s="266">
        <v>38713</v>
      </c>
      <c r="B5153" s="267">
        <v>2282.36</v>
      </c>
    </row>
    <row r="5154" spans="1:2" ht="16.149999999999999" customHeight="1">
      <c r="A5154" s="266">
        <v>38714</v>
      </c>
      <c r="B5154" s="269">
        <v>2283.11</v>
      </c>
    </row>
    <row r="5155" spans="1:2" ht="16.149999999999999" customHeight="1">
      <c r="A5155" s="266">
        <v>38715</v>
      </c>
      <c r="B5155" s="267">
        <v>2282.35</v>
      </c>
    </row>
    <row r="5156" spans="1:2" ht="16.149999999999999" customHeight="1">
      <c r="A5156" s="266">
        <v>38716</v>
      </c>
      <c r="B5156" s="269">
        <v>2284.2199999999998</v>
      </c>
    </row>
    <row r="5157" spans="1:2" ht="16.149999999999999" customHeight="1">
      <c r="A5157" s="266">
        <v>38717</v>
      </c>
      <c r="B5157" s="267">
        <v>2284.2199999999998</v>
      </c>
    </row>
    <row r="5158" spans="1:2" ht="16.149999999999999" customHeight="1">
      <c r="A5158" s="266">
        <v>38718</v>
      </c>
      <c r="B5158" s="269">
        <v>2284.2199999999998</v>
      </c>
    </row>
    <row r="5159" spans="1:2" ht="16.149999999999999" customHeight="1">
      <c r="A5159" s="266">
        <v>38719</v>
      </c>
      <c r="B5159" s="267">
        <v>2284.2199999999998</v>
      </c>
    </row>
    <row r="5160" spans="1:2" ht="16.149999999999999" customHeight="1">
      <c r="A5160" s="266">
        <v>38720</v>
      </c>
      <c r="B5160" s="269">
        <v>2284.2199999999998</v>
      </c>
    </row>
    <row r="5161" spans="1:2" ht="16.149999999999999" customHeight="1">
      <c r="A5161" s="266">
        <v>38721</v>
      </c>
      <c r="B5161" s="267">
        <v>2282.27</v>
      </c>
    </row>
    <row r="5162" spans="1:2" ht="16.149999999999999" customHeight="1">
      <c r="A5162" s="266">
        <v>38722</v>
      </c>
      <c r="B5162" s="269">
        <v>2282.13</v>
      </c>
    </row>
    <row r="5163" spans="1:2" ht="16.149999999999999" customHeight="1">
      <c r="A5163" s="266">
        <v>38723</v>
      </c>
      <c r="B5163" s="267">
        <v>2279.9899999999998</v>
      </c>
    </row>
    <row r="5164" spans="1:2" ht="16.149999999999999" customHeight="1">
      <c r="A5164" s="266">
        <v>38724</v>
      </c>
      <c r="B5164" s="269">
        <v>2278.4</v>
      </c>
    </row>
    <row r="5165" spans="1:2" ht="16.149999999999999" customHeight="1">
      <c r="A5165" s="266">
        <v>38725</v>
      </c>
      <c r="B5165" s="267">
        <v>2278.4</v>
      </c>
    </row>
    <row r="5166" spans="1:2" ht="16.149999999999999" customHeight="1">
      <c r="A5166" s="266">
        <v>38726</v>
      </c>
      <c r="B5166" s="269">
        <v>2278.4</v>
      </c>
    </row>
    <row r="5167" spans="1:2" ht="16.149999999999999" customHeight="1">
      <c r="A5167" s="266">
        <v>38727</v>
      </c>
      <c r="B5167" s="267">
        <v>2278.4</v>
      </c>
    </row>
    <row r="5168" spans="1:2" ht="16.149999999999999" customHeight="1">
      <c r="A5168" s="266">
        <v>38728</v>
      </c>
      <c r="B5168" s="269">
        <v>2276.58</v>
      </c>
    </row>
    <row r="5169" spans="1:2" ht="16.149999999999999" customHeight="1">
      <c r="A5169" s="266">
        <v>38729</v>
      </c>
      <c r="B5169" s="267">
        <v>2274.73</v>
      </c>
    </row>
    <row r="5170" spans="1:2" ht="16.149999999999999" customHeight="1">
      <c r="A5170" s="266">
        <v>38730</v>
      </c>
      <c r="B5170" s="269">
        <v>2274.59</v>
      </c>
    </row>
    <row r="5171" spans="1:2" ht="16.149999999999999" customHeight="1">
      <c r="A5171" s="266">
        <v>38731</v>
      </c>
      <c r="B5171" s="267">
        <v>2273.31</v>
      </c>
    </row>
    <row r="5172" spans="1:2" ht="16.149999999999999" customHeight="1">
      <c r="A5172" s="266">
        <v>38732</v>
      </c>
      <c r="B5172" s="269">
        <v>2273.31</v>
      </c>
    </row>
    <row r="5173" spans="1:2" ht="16.149999999999999" customHeight="1">
      <c r="A5173" s="266">
        <v>38733</v>
      </c>
      <c r="B5173" s="267">
        <v>2273.31</v>
      </c>
    </row>
    <row r="5174" spans="1:2" ht="16.149999999999999" customHeight="1">
      <c r="A5174" s="266">
        <v>38734</v>
      </c>
      <c r="B5174" s="269">
        <v>2273.31</v>
      </c>
    </row>
    <row r="5175" spans="1:2" ht="16.149999999999999" customHeight="1">
      <c r="A5175" s="266">
        <v>38735</v>
      </c>
      <c r="B5175" s="267">
        <v>2270.88</v>
      </c>
    </row>
    <row r="5176" spans="1:2" ht="16.149999999999999" customHeight="1">
      <c r="A5176" s="266">
        <v>38736</v>
      </c>
      <c r="B5176" s="269">
        <v>2271.5500000000002</v>
      </c>
    </row>
    <row r="5177" spans="1:2" ht="16.149999999999999" customHeight="1">
      <c r="A5177" s="266">
        <v>38737</v>
      </c>
      <c r="B5177" s="267">
        <v>2269.6999999999998</v>
      </c>
    </row>
    <row r="5178" spans="1:2" ht="16.149999999999999" customHeight="1">
      <c r="A5178" s="266">
        <v>38738</v>
      </c>
      <c r="B5178" s="269">
        <v>2269.41</v>
      </c>
    </row>
    <row r="5179" spans="1:2" ht="16.149999999999999" customHeight="1">
      <c r="A5179" s="266">
        <v>38739</v>
      </c>
      <c r="B5179" s="267">
        <v>2269.41</v>
      </c>
    </row>
    <row r="5180" spans="1:2" ht="16.149999999999999" customHeight="1">
      <c r="A5180" s="266">
        <v>38740</v>
      </c>
      <c r="B5180" s="269">
        <v>2269.41</v>
      </c>
    </row>
    <row r="5181" spans="1:2" ht="16.149999999999999" customHeight="1">
      <c r="A5181" s="266">
        <v>38741</v>
      </c>
      <c r="B5181" s="267">
        <v>2262.04</v>
      </c>
    </row>
    <row r="5182" spans="1:2" ht="16.149999999999999" customHeight="1">
      <c r="A5182" s="266">
        <v>38742</v>
      </c>
      <c r="B5182" s="269">
        <v>2262.87</v>
      </c>
    </row>
    <row r="5183" spans="1:2" ht="16.149999999999999" customHeight="1">
      <c r="A5183" s="266">
        <v>38743</v>
      </c>
      <c r="B5183" s="267">
        <v>2273.5</v>
      </c>
    </row>
    <row r="5184" spans="1:2" ht="16.149999999999999" customHeight="1">
      <c r="A5184" s="266">
        <v>38744</v>
      </c>
      <c r="B5184" s="269">
        <v>2270.85</v>
      </c>
    </row>
    <row r="5185" spans="1:2" ht="16.149999999999999" customHeight="1">
      <c r="A5185" s="266">
        <v>38745</v>
      </c>
      <c r="B5185" s="267">
        <v>2266.66</v>
      </c>
    </row>
    <row r="5186" spans="1:2" ht="16.149999999999999" customHeight="1">
      <c r="A5186" s="266">
        <v>38746</v>
      </c>
      <c r="B5186" s="269">
        <v>2266.66</v>
      </c>
    </row>
    <row r="5187" spans="1:2" ht="16.149999999999999" customHeight="1">
      <c r="A5187" s="266">
        <v>38747</v>
      </c>
      <c r="B5187" s="267">
        <v>2266.66</v>
      </c>
    </row>
    <row r="5188" spans="1:2" ht="16.149999999999999" customHeight="1">
      <c r="A5188" s="266">
        <v>38748</v>
      </c>
      <c r="B5188" s="269">
        <v>2265.65</v>
      </c>
    </row>
    <row r="5189" spans="1:2" ht="16.149999999999999" customHeight="1">
      <c r="A5189" s="266">
        <v>38749</v>
      </c>
      <c r="B5189" s="267">
        <v>2267.63</v>
      </c>
    </row>
    <row r="5190" spans="1:2" ht="16.149999999999999" customHeight="1">
      <c r="A5190" s="266">
        <v>38750</v>
      </c>
      <c r="B5190" s="269">
        <v>2267.39</v>
      </c>
    </row>
    <row r="5191" spans="1:2" ht="16.149999999999999" customHeight="1">
      <c r="A5191" s="266">
        <v>38751</v>
      </c>
      <c r="B5191" s="267">
        <v>2266.0700000000002</v>
      </c>
    </row>
    <row r="5192" spans="1:2" ht="16.149999999999999" customHeight="1">
      <c r="A5192" s="266">
        <v>38752</v>
      </c>
      <c r="B5192" s="269">
        <v>2265.2199999999998</v>
      </c>
    </row>
    <row r="5193" spans="1:2" ht="16.149999999999999" customHeight="1">
      <c r="A5193" s="266">
        <v>38753</v>
      </c>
      <c r="B5193" s="267">
        <v>2265.2199999999998</v>
      </c>
    </row>
    <row r="5194" spans="1:2" ht="16.149999999999999" customHeight="1">
      <c r="A5194" s="266">
        <v>38754</v>
      </c>
      <c r="B5194" s="269">
        <v>2265.2199999999998</v>
      </c>
    </row>
    <row r="5195" spans="1:2" ht="16.149999999999999" customHeight="1">
      <c r="A5195" s="266">
        <v>38755</v>
      </c>
      <c r="B5195" s="267">
        <v>2259.64</v>
      </c>
    </row>
    <row r="5196" spans="1:2" ht="16.149999999999999" customHeight="1">
      <c r="A5196" s="266">
        <v>38756</v>
      </c>
      <c r="B5196" s="269">
        <v>2256.5700000000002</v>
      </c>
    </row>
    <row r="5197" spans="1:2" ht="16.149999999999999" customHeight="1">
      <c r="A5197" s="266">
        <v>38757</v>
      </c>
      <c r="B5197" s="267">
        <v>2259.0700000000002</v>
      </c>
    </row>
    <row r="5198" spans="1:2" ht="16.149999999999999" customHeight="1">
      <c r="A5198" s="266">
        <v>38758</v>
      </c>
      <c r="B5198" s="269">
        <v>2256.9499999999998</v>
      </c>
    </row>
    <row r="5199" spans="1:2" ht="16.149999999999999" customHeight="1">
      <c r="A5199" s="266">
        <v>38759</v>
      </c>
      <c r="B5199" s="267">
        <v>2253.1</v>
      </c>
    </row>
    <row r="5200" spans="1:2" ht="16.149999999999999" customHeight="1">
      <c r="A5200" s="266">
        <v>38760</v>
      </c>
      <c r="B5200" s="269">
        <v>2253.1</v>
      </c>
    </row>
    <row r="5201" spans="1:2" ht="16.149999999999999" customHeight="1">
      <c r="A5201" s="266">
        <v>38761</v>
      </c>
      <c r="B5201" s="267">
        <v>2253.1</v>
      </c>
    </row>
    <row r="5202" spans="1:2" ht="16.149999999999999" customHeight="1">
      <c r="A5202" s="266">
        <v>38762</v>
      </c>
      <c r="B5202" s="269">
        <v>2254.0300000000002</v>
      </c>
    </row>
    <row r="5203" spans="1:2" ht="16.149999999999999" customHeight="1">
      <c r="A5203" s="266">
        <v>38763</v>
      </c>
      <c r="B5203" s="267">
        <v>2254.98</v>
      </c>
    </row>
    <row r="5204" spans="1:2" ht="16.149999999999999" customHeight="1">
      <c r="A5204" s="266">
        <v>38764</v>
      </c>
      <c r="B5204" s="269">
        <v>2253.6799999999998</v>
      </c>
    </row>
    <row r="5205" spans="1:2" ht="16.149999999999999" customHeight="1">
      <c r="A5205" s="266">
        <v>38765</v>
      </c>
      <c r="B5205" s="267">
        <v>2254.11</v>
      </c>
    </row>
    <row r="5206" spans="1:2" ht="16.149999999999999" customHeight="1">
      <c r="A5206" s="266">
        <v>38766</v>
      </c>
      <c r="B5206" s="269">
        <v>2253.89</v>
      </c>
    </row>
    <row r="5207" spans="1:2" ht="16.149999999999999" customHeight="1">
      <c r="A5207" s="266">
        <v>38767</v>
      </c>
      <c r="B5207" s="267">
        <v>2253.89</v>
      </c>
    </row>
    <row r="5208" spans="1:2" ht="16.149999999999999" customHeight="1">
      <c r="A5208" s="266">
        <v>38768</v>
      </c>
      <c r="B5208" s="269">
        <v>2253.89</v>
      </c>
    </row>
    <row r="5209" spans="1:2" ht="16.149999999999999" customHeight="1">
      <c r="A5209" s="266">
        <v>38769</v>
      </c>
      <c r="B5209" s="267">
        <v>2253.89</v>
      </c>
    </row>
    <row r="5210" spans="1:2" ht="16.149999999999999" customHeight="1">
      <c r="A5210" s="266">
        <v>38770</v>
      </c>
      <c r="B5210" s="269">
        <v>2253.42</v>
      </c>
    </row>
    <row r="5211" spans="1:2" ht="16.149999999999999" customHeight="1">
      <c r="A5211" s="266">
        <v>38771</v>
      </c>
      <c r="B5211" s="267">
        <v>2251.7800000000002</v>
      </c>
    </row>
    <row r="5212" spans="1:2" ht="16.149999999999999" customHeight="1">
      <c r="A5212" s="266">
        <v>38772</v>
      </c>
      <c r="B5212" s="269">
        <v>2249.9</v>
      </c>
    </row>
    <row r="5213" spans="1:2" ht="16.149999999999999" customHeight="1">
      <c r="A5213" s="266">
        <v>38773</v>
      </c>
      <c r="B5213" s="267">
        <v>2246.1799999999998</v>
      </c>
    </row>
    <row r="5214" spans="1:2" ht="16.149999999999999" customHeight="1">
      <c r="A5214" s="266">
        <v>38774</v>
      </c>
      <c r="B5214" s="269">
        <v>2246.1799999999998</v>
      </c>
    </row>
    <row r="5215" spans="1:2" ht="16.149999999999999" customHeight="1">
      <c r="A5215" s="266">
        <v>38775</v>
      </c>
      <c r="B5215" s="267">
        <v>2246.1799999999998</v>
      </c>
    </row>
    <row r="5216" spans="1:2" ht="16.149999999999999" customHeight="1">
      <c r="A5216" s="266">
        <v>38776</v>
      </c>
      <c r="B5216" s="269">
        <v>2247.3200000000002</v>
      </c>
    </row>
    <row r="5217" spans="1:2" ht="16.149999999999999" customHeight="1">
      <c r="A5217" s="266">
        <v>38777</v>
      </c>
      <c r="B5217" s="267">
        <v>2245.71</v>
      </c>
    </row>
    <row r="5218" spans="1:2" ht="16.149999999999999" customHeight="1">
      <c r="A5218" s="266">
        <v>38778</v>
      </c>
      <c r="B5218" s="269">
        <v>2247.48</v>
      </c>
    </row>
    <row r="5219" spans="1:2" ht="16.149999999999999" customHeight="1">
      <c r="A5219" s="266">
        <v>38779</v>
      </c>
      <c r="B5219" s="267">
        <v>2251.4499999999998</v>
      </c>
    </row>
    <row r="5220" spans="1:2" ht="16.149999999999999" customHeight="1">
      <c r="A5220" s="266">
        <v>38780</v>
      </c>
      <c r="B5220" s="269">
        <v>2256.17</v>
      </c>
    </row>
    <row r="5221" spans="1:2" ht="16.149999999999999" customHeight="1">
      <c r="A5221" s="266">
        <v>38781</v>
      </c>
      <c r="B5221" s="267">
        <v>2256.17</v>
      </c>
    </row>
    <row r="5222" spans="1:2" ht="16.149999999999999" customHeight="1">
      <c r="A5222" s="266">
        <v>38782</v>
      </c>
      <c r="B5222" s="269">
        <v>2256.17</v>
      </c>
    </row>
    <row r="5223" spans="1:2" ht="16.149999999999999" customHeight="1">
      <c r="A5223" s="266">
        <v>38783</v>
      </c>
      <c r="B5223" s="267">
        <v>2259.12</v>
      </c>
    </row>
    <row r="5224" spans="1:2" ht="16.149999999999999" customHeight="1">
      <c r="A5224" s="266">
        <v>38784</v>
      </c>
      <c r="B5224" s="269">
        <v>2258.11</v>
      </c>
    </row>
    <row r="5225" spans="1:2" ht="16.149999999999999" customHeight="1">
      <c r="A5225" s="266">
        <v>38785</v>
      </c>
      <c r="B5225" s="267">
        <v>2254.5500000000002</v>
      </c>
    </row>
    <row r="5226" spans="1:2" ht="16.149999999999999" customHeight="1">
      <c r="A5226" s="266">
        <v>38786</v>
      </c>
      <c r="B5226" s="269">
        <v>2257.67</v>
      </c>
    </row>
    <row r="5227" spans="1:2" ht="16.149999999999999" customHeight="1">
      <c r="A5227" s="266">
        <v>38787</v>
      </c>
      <c r="B5227" s="267">
        <v>2265.15</v>
      </c>
    </row>
    <row r="5228" spans="1:2" ht="16.149999999999999" customHeight="1">
      <c r="A5228" s="266">
        <v>38788</v>
      </c>
      <c r="B5228" s="269">
        <v>2265.15</v>
      </c>
    </row>
    <row r="5229" spans="1:2" ht="16.149999999999999" customHeight="1">
      <c r="A5229" s="266">
        <v>38789</v>
      </c>
      <c r="B5229" s="267">
        <v>2265.15</v>
      </c>
    </row>
    <row r="5230" spans="1:2" ht="16.149999999999999" customHeight="1">
      <c r="A5230" s="266">
        <v>38790</v>
      </c>
      <c r="B5230" s="269">
        <v>2263.46</v>
      </c>
    </row>
    <row r="5231" spans="1:2" ht="16.149999999999999" customHeight="1">
      <c r="A5231" s="266">
        <v>38791</v>
      </c>
      <c r="B5231" s="267">
        <v>2262.41</v>
      </c>
    </row>
    <row r="5232" spans="1:2" ht="16.149999999999999" customHeight="1">
      <c r="A5232" s="266">
        <v>38792</v>
      </c>
      <c r="B5232" s="269">
        <v>2259.5300000000002</v>
      </c>
    </row>
    <row r="5233" spans="1:2" ht="16.149999999999999" customHeight="1">
      <c r="A5233" s="266">
        <v>38793</v>
      </c>
      <c r="B5233" s="267">
        <v>2258.0100000000002</v>
      </c>
    </row>
    <row r="5234" spans="1:2" ht="16.149999999999999" customHeight="1">
      <c r="A5234" s="266">
        <v>38794</v>
      </c>
      <c r="B5234" s="269">
        <v>2257.0100000000002</v>
      </c>
    </row>
    <row r="5235" spans="1:2" ht="16.149999999999999" customHeight="1">
      <c r="A5235" s="266">
        <v>38795</v>
      </c>
      <c r="B5235" s="267">
        <v>2257.0100000000002</v>
      </c>
    </row>
    <row r="5236" spans="1:2" ht="16.149999999999999" customHeight="1">
      <c r="A5236" s="266">
        <v>38796</v>
      </c>
      <c r="B5236" s="269">
        <v>2257.0100000000002</v>
      </c>
    </row>
    <row r="5237" spans="1:2" ht="16.149999999999999" customHeight="1">
      <c r="A5237" s="266">
        <v>38797</v>
      </c>
      <c r="B5237" s="267">
        <v>2257.0100000000002</v>
      </c>
    </row>
    <row r="5238" spans="1:2" ht="16.149999999999999" customHeight="1">
      <c r="A5238" s="266">
        <v>38798</v>
      </c>
      <c r="B5238" s="269">
        <v>2259.19</v>
      </c>
    </row>
    <row r="5239" spans="1:2" ht="16.149999999999999" customHeight="1">
      <c r="A5239" s="266">
        <v>38799</v>
      </c>
      <c r="B5239" s="267">
        <v>2263.31</v>
      </c>
    </row>
    <row r="5240" spans="1:2" ht="16.149999999999999" customHeight="1">
      <c r="A5240" s="266">
        <v>38800</v>
      </c>
      <c r="B5240" s="269">
        <v>2265.4899999999998</v>
      </c>
    </row>
    <row r="5241" spans="1:2" ht="16.149999999999999" customHeight="1">
      <c r="A5241" s="266">
        <v>38801</v>
      </c>
      <c r="B5241" s="267">
        <v>2266.9499999999998</v>
      </c>
    </row>
    <row r="5242" spans="1:2" ht="16.149999999999999" customHeight="1">
      <c r="A5242" s="266">
        <v>38802</v>
      </c>
      <c r="B5242" s="269">
        <v>2266.9499999999998</v>
      </c>
    </row>
    <row r="5243" spans="1:2" ht="16.149999999999999" customHeight="1">
      <c r="A5243" s="266">
        <v>38803</v>
      </c>
      <c r="B5243" s="267">
        <v>2266.9499999999998</v>
      </c>
    </row>
    <row r="5244" spans="1:2" ht="16.149999999999999" customHeight="1">
      <c r="A5244" s="266">
        <v>38804</v>
      </c>
      <c r="B5244" s="269">
        <v>2268.35</v>
      </c>
    </row>
    <row r="5245" spans="1:2" ht="16.149999999999999" customHeight="1">
      <c r="A5245" s="266">
        <v>38805</v>
      </c>
      <c r="B5245" s="267">
        <v>2276.08</v>
      </c>
    </row>
    <row r="5246" spans="1:2" ht="16.149999999999999" customHeight="1">
      <c r="A5246" s="266">
        <v>38806</v>
      </c>
      <c r="B5246" s="269">
        <v>2286.73</v>
      </c>
    </row>
    <row r="5247" spans="1:2" ht="16.149999999999999" customHeight="1">
      <c r="A5247" s="266">
        <v>38807</v>
      </c>
      <c r="B5247" s="267">
        <v>2289.98</v>
      </c>
    </row>
    <row r="5248" spans="1:2" ht="16.149999999999999" customHeight="1">
      <c r="A5248" s="266">
        <v>38808</v>
      </c>
      <c r="B5248" s="269">
        <v>2293.38</v>
      </c>
    </row>
    <row r="5249" spans="1:2" ht="16.149999999999999" customHeight="1">
      <c r="A5249" s="266">
        <v>38809</v>
      </c>
      <c r="B5249" s="267">
        <v>2293.38</v>
      </c>
    </row>
    <row r="5250" spans="1:2" ht="16.149999999999999" customHeight="1">
      <c r="A5250" s="266">
        <v>38810</v>
      </c>
      <c r="B5250" s="269">
        <v>2293.38</v>
      </c>
    </row>
    <row r="5251" spans="1:2" ht="16.149999999999999" customHeight="1">
      <c r="A5251" s="266">
        <v>38811</v>
      </c>
      <c r="B5251" s="267">
        <v>2296.1799999999998</v>
      </c>
    </row>
    <row r="5252" spans="1:2" ht="16.149999999999999" customHeight="1">
      <c r="A5252" s="266">
        <v>38812</v>
      </c>
      <c r="B5252" s="269">
        <v>2288.67</v>
      </c>
    </row>
    <row r="5253" spans="1:2" ht="16.149999999999999" customHeight="1">
      <c r="A5253" s="266">
        <v>38813</v>
      </c>
      <c r="B5253" s="267">
        <v>2294.9899999999998</v>
      </c>
    </row>
    <row r="5254" spans="1:2" ht="16.149999999999999" customHeight="1">
      <c r="A5254" s="266">
        <v>38814</v>
      </c>
      <c r="B5254" s="269">
        <v>2313.0500000000002</v>
      </c>
    </row>
    <row r="5255" spans="1:2" ht="16.149999999999999" customHeight="1">
      <c r="A5255" s="266">
        <v>38815</v>
      </c>
      <c r="B5255" s="267">
        <v>2342.35</v>
      </c>
    </row>
    <row r="5256" spans="1:2" ht="16.149999999999999" customHeight="1">
      <c r="A5256" s="266">
        <v>38816</v>
      </c>
      <c r="B5256" s="269">
        <v>2342.35</v>
      </c>
    </row>
    <row r="5257" spans="1:2" ht="16.149999999999999" customHeight="1">
      <c r="A5257" s="266">
        <v>38817</v>
      </c>
      <c r="B5257" s="267">
        <v>2342.35</v>
      </c>
    </row>
    <row r="5258" spans="1:2" ht="16.149999999999999" customHeight="1">
      <c r="A5258" s="266">
        <v>38818</v>
      </c>
      <c r="B5258" s="269">
        <v>2352.58</v>
      </c>
    </row>
    <row r="5259" spans="1:2" ht="16.149999999999999" customHeight="1">
      <c r="A5259" s="266">
        <v>38819</v>
      </c>
      <c r="B5259" s="267">
        <v>2336.2600000000002</v>
      </c>
    </row>
    <row r="5260" spans="1:2" ht="16.149999999999999" customHeight="1">
      <c r="A5260" s="266">
        <v>38820</v>
      </c>
      <c r="B5260" s="269">
        <v>2335.16</v>
      </c>
    </row>
    <row r="5261" spans="1:2" ht="16.149999999999999" customHeight="1">
      <c r="A5261" s="266">
        <v>38821</v>
      </c>
      <c r="B5261" s="267">
        <v>2335.16</v>
      </c>
    </row>
    <row r="5262" spans="1:2" ht="16.149999999999999" customHeight="1">
      <c r="A5262" s="266">
        <v>38822</v>
      </c>
      <c r="B5262" s="269">
        <v>2335.16</v>
      </c>
    </row>
    <row r="5263" spans="1:2" ht="16.149999999999999" customHeight="1">
      <c r="A5263" s="266">
        <v>38823</v>
      </c>
      <c r="B5263" s="267">
        <v>2335.16</v>
      </c>
    </row>
    <row r="5264" spans="1:2" ht="16.149999999999999" customHeight="1">
      <c r="A5264" s="266">
        <v>38824</v>
      </c>
      <c r="B5264" s="269">
        <v>2335.16</v>
      </c>
    </row>
    <row r="5265" spans="1:2" ht="16.149999999999999" customHeight="1">
      <c r="A5265" s="266">
        <v>38825</v>
      </c>
      <c r="B5265" s="267">
        <v>2366.15</v>
      </c>
    </row>
    <row r="5266" spans="1:2" ht="16.149999999999999" customHeight="1">
      <c r="A5266" s="266">
        <v>38826</v>
      </c>
      <c r="B5266" s="269">
        <v>2349.0300000000002</v>
      </c>
    </row>
    <row r="5267" spans="1:2" ht="16.149999999999999" customHeight="1">
      <c r="A5267" s="266">
        <v>38827</v>
      </c>
      <c r="B5267" s="267">
        <v>2344.73</v>
      </c>
    </row>
    <row r="5268" spans="1:2" ht="16.149999999999999" customHeight="1">
      <c r="A5268" s="266">
        <v>38828</v>
      </c>
      <c r="B5268" s="269">
        <v>2336.1</v>
      </c>
    </row>
    <row r="5269" spans="1:2" ht="16.149999999999999" customHeight="1">
      <c r="A5269" s="266">
        <v>38829</v>
      </c>
      <c r="B5269" s="267">
        <v>2337.42</v>
      </c>
    </row>
    <row r="5270" spans="1:2" ht="16.149999999999999" customHeight="1">
      <c r="A5270" s="266">
        <v>38830</v>
      </c>
      <c r="B5270" s="269">
        <v>2337.42</v>
      </c>
    </row>
    <row r="5271" spans="1:2" ht="16.149999999999999" customHeight="1">
      <c r="A5271" s="266">
        <v>38831</v>
      </c>
      <c r="B5271" s="267">
        <v>2337.42</v>
      </c>
    </row>
    <row r="5272" spans="1:2" ht="16.149999999999999" customHeight="1">
      <c r="A5272" s="266">
        <v>38832</v>
      </c>
      <c r="B5272" s="269">
        <v>2332.9899999999998</v>
      </c>
    </row>
    <row r="5273" spans="1:2" ht="16.149999999999999" customHeight="1">
      <c r="A5273" s="266">
        <v>38833</v>
      </c>
      <c r="B5273" s="267">
        <v>2348.4899999999998</v>
      </c>
    </row>
    <row r="5274" spans="1:2" ht="16.149999999999999" customHeight="1">
      <c r="A5274" s="266">
        <v>38834</v>
      </c>
      <c r="B5274" s="269">
        <v>2373.94</v>
      </c>
    </row>
    <row r="5275" spans="1:2" ht="16.149999999999999" customHeight="1">
      <c r="A5275" s="266">
        <v>38835</v>
      </c>
      <c r="B5275" s="267">
        <v>2375.66</v>
      </c>
    </row>
    <row r="5276" spans="1:2" ht="16.149999999999999" customHeight="1">
      <c r="A5276" s="266">
        <v>38836</v>
      </c>
      <c r="B5276" s="269">
        <v>2375.0300000000002</v>
      </c>
    </row>
    <row r="5277" spans="1:2" ht="16.149999999999999" customHeight="1">
      <c r="A5277" s="266">
        <v>38837</v>
      </c>
      <c r="B5277" s="267">
        <v>2375.0300000000002</v>
      </c>
    </row>
    <row r="5278" spans="1:2" ht="16.149999999999999" customHeight="1">
      <c r="A5278" s="266">
        <v>38838</v>
      </c>
      <c r="B5278" s="269">
        <v>2375.0300000000002</v>
      </c>
    </row>
    <row r="5279" spans="1:2" ht="16.149999999999999" customHeight="1">
      <c r="A5279" s="266">
        <v>38839</v>
      </c>
      <c r="B5279" s="267">
        <v>2375.0300000000002</v>
      </c>
    </row>
    <row r="5280" spans="1:2" ht="16.149999999999999" customHeight="1">
      <c r="A5280" s="266">
        <v>38840</v>
      </c>
      <c r="B5280" s="269">
        <v>2380.31</v>
      </c>
    </row>
    <row r="5281" spans="1:2" ht="16.149999999999999" customHeight="1">
      <c r="A5281" s="266">
        <v>38841</v>
      </c>
      <c r="B5281" s="267">
        <v>2377.59</v>
      </c>
    </row>
    <row r="5282" spans="1:2" ht="16.149999999999999" customHeight="1">
      <c r="A5282" s="266">
        <v>38842</v>
      </c>
      <c r="B5282" s="269">
        <v>2381.36</v>
      </c>
    </row>
    <row r="5283" spans="1:2" ht="16.149999999999999" customHeight="1">
      <c r="A5283" s="266">
        <v>38843</v>
      </c>
      <c r="B5283" s="267">
        <v>2370.63</v>
      </c>
    </row>
    <row r="5284" spans="1:2" ht="16.149999999999999" customHeight="1">
      <c r="A5284" s="266">
        <v>38844</v>
      </c>
      <c r="B5284" s="269">
        <v>2370.63</v>
      </c>
    </row>
    <row r="5285" spans="1:2" ht="16.149999999999999" customHeight="1">
      <c r="A5285" s="266">
        <v>38845</v>
      </c>
      <c r="B5285" s="267">
        <v>2370.63</v>
      </c>
    </row>
    <row r="5286" spans="1:2" ht="16.149999999999999" customHeight="1">
      <c r="A5286" s="266">
        <v>38846</v>
      </c>
      <c r="B5286" s="269">
        <v>2351.06</v>
      </c>
    </row>
    <row r="5287" spans="1:2" ht="16.149999999999999" customHeight="1">
      <c r="A5287" s="266">
        <v>38847</v>
      </c>
      <c r="B5287" s="267">
        <v>2338.7600000000002</v>
      </c>
    </row>
    <row r="5288" spans="1:2" ht="16.149999999999999" customHeight="1">
      <c r="A5288" s="266">
        <v>38848</v>
      </c>
      <c r="B5288" s="269">
        <v>2329.35</v>
      </c>
    </row>
    <row r="5289" spans="1:2" ht="16.149999999999999" customHeight="1">
      <c r="A5289" s="266">
        <v>38849</v>
      </c>
      <c r="B5289" s="267">
        <v>2346.06</v>
      </c>
    </row>
    <row r="5290" spans="1:2" ht="16.149999999999999" customHeight="1">
      <c r="A5290" s="266">
        <v>38850</v>
      </c>
      <c r="B5290" s="269">
        <v>2375.86</v>
      </c>
    </row>
    <row r="5291" spans="1:2" ht="16.149999999999999" customHeight="1">
      <c r="A5291" s="266">
        <v>38851</v>
      </c>
      <c r="B5291" s="267">
        <v>2375.86</v>
      </c>
    </row>
    <row r="5292" spans="1:2" ht="16.149999999999999" customHeight="1">
      <c r="A5292" s="266">
        <v>38852</v>
      </c>
      <c r="B5292" s="269">
        <v>2375.86</v>
      </c>
    </row>
    <row r="5293" spans="1:2" ht="16.149999999999999" customHeight="1">
      <c r="A5293" s="266">
        <v>38853</v>
      </c>
      <c r="B5293" s="267">
        <v>2424.27</v>
      </c>
    </row>
    <row r="5294" spans="1:2" ht="16.149999999999999" customHeight="1">
      <c r="A5294" s="266">
        <v>38854</v>
      </c>
      <c r="B5294" s="269">
        <v>2410.96</v>
      </c>
    </row>
    <row r="5295" spans="1:2" ht="16.149999999999999" customHeight="1">
      <c r="A5295" s="266">
        <v>38855</v>
      </c>
      <c r="B5295" s="267">
        <v>2435.52</v>
      </c>
    </row>
    <row r="5296" spans="1:2" ht="16.149999999999999" customHeight="1">
      <c r="A5296" s="266">
        <v>38856</v>
      </c>
      <c r="B5296" s="269">
        <v>2450.63</v>
      </c>
    </row>
    <row r="5297" spans="1:2" ht="16.149999999999999" customHeight="1">
      <c r="A5297" s="266">
        <v>38857</v>
      </c>
      <c r="B5297" s="267">
        <v>2452.5</v>
      </c>
    </row>
    <row r="5298" spans="1:2" ht="16.149999999999999" customHeight="1">
      <c r="A5298" s="266">
        <v>38858</v>
      </c>
      <c r="B5298" s="269">
        <v>2452.5</v>
      </c>
    </row>
    <row r="5299" spans="1:2" ht="16.149999999999999" customHeight="1">
      <c r="A5299" s="266">
        <v>38859</v>
      </c>
      <c r="B5299" s="267">
        <v>2452.5</v>
      </c>
    </row>
    <row r="5300" spans="1:2" ht="16.149999999999999" customHeight="1">
      <c r="A5300" s="266">
        <v>38860</v>
      </c>
      <c r="B5300" s="269">
        <v>2493.98</v>
      </c>
    </row>
    <row r="5301" spans="1:2" ht="16.149999999999999" customHeight="1">
      <c r="A5301" s="266">
        <v>38861</v>
      </c>
      <c r="B5301" s="267">
        <v>2490.06</v>
      </c>
    </row>
    <row r="5302" spans="1:2" ht="16.149999999999999" customHeight="1">
      <c r="A5302" s="266">
        <v>38862</v>
      </c>
      <c r="B5302" s="269">
        <v>2518.34</v>
      </c>
    </row>
    <row r="5303" spans="1:2" ht="16.149999999999999" customHeight="1">
      <c r="A5303" s="266">
        <v>38863</v>
      </c>
      <c r="B5303" s="267">
        <v>2517.44</v>
      </c>
    </row>
    <row r="5304" spans="1:2" ht="16.149999999999999" customHeight="1">
      <c r="A5304" s="266">
        <v>38864</v>
      </c>
      <c r="B5304" s="269">
        <v>2475.75</v>
      </c>
    </row>
    <row r="5305" spans="1:2" ht="16.149999999999999" customHeight="1">
      <c r="A5305" s="266">
        <v>38865</v>
      </c>
      <c r="B5305" s="267">
        <v>2475.75</v>
      </c>
    </row>
    <row r="5306" spans="1:2" ht="16.149999999999999" customHeight="1">
      <c r="A5306" s="266">
        <v>38866</v>
      </c>
      <c r="B5306" s="269">
        <v>2475.75</v>
      </c>
    </row>
    <row r="5307" spans="1:2" ht="16.149999999999999" customHeight="1">
      <c r="A5307" s="266">
        <v>38867</v>
      </c>
      <c r="B5307" s="267">
        <v>2475.75</v>
      </c>
    </row>
    <row r="5308" spans="1:2" ht="16.149999999999999" customHeight="1">
      <c r="A5308" s="266">
        <v>38868</v>
      </c>
      <c r="B5308" s="269">
        <v>2482.41</v>
      </c>
    </row>
    <row r="5309" spans="1:2" ht="16.149999999999999" customHeight="1">
      <c r="A5309" s="266">
        <v>38869</v>
      </c>
      <c r="B5309" s="267">
        <v>2486.0700000000002</v>
      </c>
    </row>
    <row r="5310" spans="1:2" ht="16.149999999999999" customHeight="1">
      <c r="A5310" s="266">
        <v>38870</v>
      </c>
      <c r="B5310" s="269">
        <v>2484.62</v>
      </c>
    </row>
    <row r="5311" spans="1:2" ht="16.149999999999999" customHeight="1">
      <c r="A5311" s="266">
        <v>38871</v>
      </c>
      <c r="B5311" s="267">
        <v>2450.8000000000002</v>
      </c>
    </row>
    <row r="5312" spans="1:2" ht="16.149999999999999" customHeight="1">
      <c r="A5312" s="266">
        <v>38872</v>
      </c>
      <c r="B5312" s="269">
        <v>2450.8000000000002</v>
      </c>
    </row>
    <row r="5313" spans="1:2" ht="16.149999999999999" customHeight="1">
      <c r="A5313" s="266">
        <v>38873</v>
      </c>
      <c r="B5313" s="267">
        <v>2450.8000000000002</v>
      </c>
    </row>
    <row r="5314" spans="1:2" ht="16.149999999999999" customHeight="1">
      <c r="A5314" s="266">
        <v>38874</v>
      </c>
      <c r="B5314" s="269">
        <v>2443.7199999999998</v>
      </c>
    </row>
    <row r="5315" spans="1:2" ht="16.149999999999999" customHeight="1">
      <c r="A5315" s="266">
        <v>38875</v>
      </c>
      <c r="B5315" s="267">
        <v>2470.9899999999998</v>
      </c>
    </row>
    <row r="5316" spans="1:2" ht="16.149999999999999" customHeight="1">
      <c r="A5316" s="266">
        <v>38876</v>
      </c>
      <c r="B5316" s="269">
        <v>2482.15</v>
      </c>
    </row>
    <row r="5317" spans="1:2" ht="16.149999999999999" customHeight="1">
      <c r="A5317" s="266">
        <v>38877</v>
      </c>
      <c r="B5317" s="267">
        <v>2511.34</v>
      </c>
    </row>
    <row r="5318" spans="1:2" ht="16.149999999999999" customHeight="1">
      <c r="A5318" s="266">
        <v>38878</v>
      </c>
      <c r="B5318" s="269">
        <v>2510.8200000000002</v>
      </c>
    </row>
    <row r="5319" spans="1:2" ht="16.149999999999999" customHeight="1">
      <c r="A5319" s="266">
        <v>38879</v>
      </c>
      <c r="B5319" s="267">
        <v>2510.8200000000002</v>
      </c>
    </row>
    <row r="5320" spans="1:2" ht="16.149999999999999" customHeight="1">
      <c r="A5320" s="266">
        <v>38880</v>
      </c>
      <c r="B5320" s="269">
        <v>2510.8200000000002</v>
      </c>
    </row>
    <row r="5321" spans="1:2" ht="16.149999999999999" customHeight="1">
      <c r="A5321" s="266">
        <v>38881</v>
      </c>
      <c r="B5321" s="267">
        <v>2534.83</v>
      </c>
    </row>
    <row r="5322" spans="1:2" ht="16.149999999999999" customHeight="1">
      <c r="A5322" s="266">
        <v>38882</v>
      </c>
      <c r="B5322" s="269">
        <v>2569.1</v>
      </c>
    </row>
    <row r="5323" spans="1:2" ht="16.149999999999999" customHeight="1">
      <c r="A5323" s="266">
        <v>38883</v>
      </c>
      <c r="B5323" s="267">
        <v>2570.11</v>
      </c>
    </row>
    <row r="5324" spans="1:2" ht="16.149999999999999" customHeight="1">
      <c r="A5324" s="266">
        <v>38884</v>
      </c>
      <c r="B5324" s="269">
        <v>2564.3000000000002</v>
      </c>
    </row>
    <row r="5325" spans="1:2" ht="16.149999999999999" customHeight="1">
      <c r="A5325" s="266">
        <v>38885</v>
      </c>
      <c r="B5325" s="267">
        <v>2559.04</v>
      </c>
    </row>
    <row r="5326" spans="1:2" ht="16.149999999999999" customHeight="1">
      <c r="A5326" s="266">
        <v>38886</v>
      </c>
      <c r="B5326" s="269">
        <v>2559.04</v>
      </c>
    </row>
    <row r="5327" spans="1:2" ht="16.149999999999999" customHeight="1">
      <c r="A5327" s="266">
        <v>38887</v>
      </c>
      <c r="B5327" s="267">
        <v>2559.04</v>
      </c>
    </row>
    <row r="5328" spans="1:2" ht="16.149999999999999" customHeight="1">
      <c r="A5328" s="266">
        <v>38888</v>
      </c>
      <c r="B5328" s="269">
        <v>2559.04</v>
      </c>
    </row>
    <row r="5329" spans="1:2" ht="16.149999999999999" customHeight="1">
      <c r="A5329" s="266">
        <v>38889</v>
      </c>
      <c r="B5329" s="267">
        <v>2568.12</v>
      </c>
    </row>
    <row r="5330" spans="1:2" ht="16.149999999999999" customHeight="1">
      <c r="A5330" s="266">
        <v>38890</v>
      </c>
      <c r="B5330" s="269">
        <v>2566.7600000000002</v>
      </c>
    </row>
    <row r="5331" spans="1:2" ht="16.149999999999999" customHeight="1">
      <c r="A5331" s="266">
        <v>38891</v>
      </c>
      <c r="B5331" s="267">
        <v>2578.02</v>
      </c>
    </row>
    <row r="5332" spans="1:2" ht="16.149999999999999" customHeight="1">
      <c r="A5332" s="266">
        <v>38892</v>
      </c>
      <c r="B5332" s="269">
        <v>2607.13</v>
      </c>
    </row>
    <row r="5333" spans="1:2" ht="16.149999999999999" customHeight="1">
      <c r="A5333" s="266">
        <v>38893</v>
      </c>
      <c r="B5333" s="267">
        <v>2607.13</v>
      </c>
    </row>
    <row r="5334" spans="1:2" ht="16.149999999999999" customHeight="1">
      <c r="A5334" s="266">
        <v>38894</v>
      </c>
      <c r="B5334" s="269">
        <v>2607.13</v>
      </c>
    </row>
    <row r="5335" spans="1:2" ht="16.149999999999999" customHeight="1">
      <c r="A5335" s="266">
        <v>38895</v>
      </c>
      <c r="B5335" s="267">
        <v>2607.13</v>
      </c>
    </row>
    <row r="5336" spans="1:2" ht="16.149999999999999" customHeight="1">
      <c r="A5336" s="266">
        <v>38896</v>
      </c>
      <c r="B5336" s="269">
        <v>2619.75</v>
      </c>
    </row>
    <row r="5337" spans="1:2" ht="16.149999999999999" customHeight="1">
      <c r="A5337" s="266">
        <v>38897</v>
      </c>
      <c r="B5337" s="267">
        <v>2634.06</v>
      </c>
    </row>
    <row r="5338" spans="1:2" ht="16.149999999999999" customHeight="1">
      <c r="A5338" s="266">
        <v>38898</v>
      </c>
      <c r="B5338" s="269">
        <v>2633.12</v>
      </c>
    </row>
    <row r="5339" spans="1:2" ht="16.149999999999999" customHeight="1">
      <c r="A5339" s="266">
        <v>38899</v>
      </c>
      <c r="B5339" s="267">
        <v>2579.08</v>
      </c>
    </row>
    <row r="5340" spans="1:2" ht="16.149999999999999" customHeight="1">
      <c r="A5340" s="266">
        <v>38900</v>
      </c>
      <c r="B5340" s="269">
        <v>2579.08</v>
      </c>
    </row>
    <row r="5341" spans="1:2" ht="16.149999999999999" customHeight="1">
      <c r="A5341" s="266">
        <v>38901</v>
      </c>
      <c r="B5341" s="267">
        <v>2579.08</v>
      </c>
    </row>
    <row r="5342" spans="1:2" ht="16.149999999999999" customHeight="1">
      <c r="A5342" s="266">
        <v>38902</v>
      </c>
      <c r="B5342" s="269">
        <v>2579.08</v>
      </c>
    </row>
    <row r="5343" spans="1:2" ht="16.149999999999999" customHeight="1">
      <c r="A5343" s="266">
        <v>38903</v>
      </c>
      <c r="B5343" s="267">
        <v>2579.08</v>
      </c>
    </row>
    <row r="5344" spans="1:2" ht="16.149999999999999" customHeight="1">
      <c r="A5344" s="266">
        <v>38904</v>
      </c>
      <c r="B5344" s="269">
        <v>2574.7399999999998</v>
      </c>
    </row>
    <row r="5345" spans="1:2" ht="16.149999999999999" customHeight="1">
      <c r="A5345" s="266">
        <v>38905</v>
      </c>
      <c r="B5345" s="267">
        <v>2562.85</v>
      </c>
    </row>
    <row r="5346" spans="1:2" ht="16.149999999999999" customHeight="1">
      <c r="A5346" s="266">
        <v>38906</v>
      </c>
      <c r="B5346" s="269">
        <v>2525.5</v>
      </c>
    </row>
    <row r="5347" spans="1:2" ht="16.149999999999999" customHeight="1">
      <c r="A5347" s="266">
        <v>38907</v>
      </c>
      <c r="B5347" s="267">
        <v>2525.5</v>
      </c>
    </row>
    <row r="5348" spans="1:2" ht="16.149999999999999" customHeight="1">
      <c r="A5348" s="266">
        <v>38908</v>
      </c>
      <c r="B5348" s="269">
        <v>2525.5</v>
      </c>
    </row>
    <row r="5349" spans="1:2" ht="16.149999999999999" customHeight="1">
      <c r="A5349" s="266">
        <v>38909</v>
      </c>
      <c r="B5349" s="267">
        <v>2491.4499999999998</v>
      </c>
    </row>
    <row r="5350" spans="1:2" ht="16.149999999999999" customHeight="1">
      <c r="A5350" s="266">
        <v>38910</v>
      </c>
      <c r="B5350" s="269">
        <v>2488.33</v>
      </c>
    </row>
    <row r="5351" spans="1:2" ht="16.149999999999999" customHeight="1">
      <c r="A5351" s="266">
        <v>38911</v>
      </c>
      <c r="B5351" s="267">
        <v>2512.4</v>
      </c>
    </row>
    <row r="5352" spans="1:2" ht="16.149999999999999" customHeight="1">
      <c r="A5352" s="266">
        <v>38912</v>
      </c>
      <c r="B5352" s="269">
        <v>2534.13</v>
      </c>
    </row>
    <row r="5353" spans="1:2" ht="16.149999999999999" customHeight="1">
      <c r="A5353" s="266">
        <v>38913</v>
      </c>
      <c r="B5353" s="267">
        <v>2549.77</v>
      </c>
    </row>
    <row r="5354" spans="1:2" ht="16.149999999999999" customHeight="1">
      <c r="A5354" s="266">
        <v>38914</v>
      </c>
      <c r="B5354" s="269">
        <v>2549.77</v>
      </c>
    </row>
    <row r="5355" spans="1:2" ht="16.149999999999999" customHeight="1">
      <c r="A5355" s="266">
        <v>38915</v>
      </c>
      <c r="B5355" s="267">
        <v>2549.77</v>
      </c>
    </row>
    <row r="5356" spans="1:2" ht="16.149999999999999" customHeight="1">
      <c r="A5356" s="266">
        <v>38916</v>
      </c>
      <c r="B5356" s="269">
        <v>2556.7199999999998</v>
      </c>
    </row>
    <row r="5357" spans="1:2" ht="16.149999999999999" customHeight="1">
      <c r="A5357" s="266">
        <v>38917</v>
      </c>
      <c r="B5357" s="267">
        <v>2531.85</v>
      </c>
    </row>
    <row r="5358" spans="1:2" ht="16.149999999999999" customHeight="1">
      <c r="A5358" s="266">
        <v>38918</v>
      </c>
      <c r="B5358" s="269">
        <v>2521.1799999999998</v>
      </c>
    </row>
    <row r="5359" spans="1:2" ht="16.149999999999999" customHeight="1">
      <c r="A5359" s="266">
        <v>38919</v>
      </c>
      <c r="B5359" s="267">
        <v>2521.1799999999998</v>
      </c>
    </row>
    <row r="5360" spans="1:2" ht="16.149999999999999" customHeight="1">
      <c r="A5360" s="266">
        <v>38920</v>
      </c>
      <c r="B5360" s="269">
        <v>2470.3200000000002</v>
      </c>
    </row>
    <row r="5361" spans="1:2" ht="16.149999999999999" customHeight="1">
      <c r="A5361" s="266">
        <v>38921</v>
      </c>
      <c r="B5361" s="267">
        <v>2470.3200000000002</v>
      </c>
    </row>
    <row r="5362" spans="1:2" ht="16.149999999999999" customHeight="1">
      <c r="A5362" s="266">
        <v>38922</v>
      </c>
      <c r="B5362" s="269">
        <v>2470.3200000000002</v>
      </c>
    </row>
    <row r="5363" spans="1:2" ht="16.149999999999999" customHeight="1">
      <c r="A5363" s="266">
        <v>38923</v>
      </c>
      <c r="B5363" s="267">
        <v>2450.79</v>
      </c>
    </row>
    <row r="5364" spans="1:2" ht="16.149999999999999" customHeight="1">
      <c r="A5364" s="266">
        <v>38924</v>
      </c>
      <c r="B5364" s="269">
        <v>2458.56</v>
      </c>
    </row>
    <row r="5365" spans="1:2" ht="16.149999999999999" customHeight="1">
      <c r="A5365" s="266">
        <v>38925</v>
      </c>
      <c r="B5365" s="267">
        <v>2466.9499999999998</v>
      </c>
    </row>
    <row r="5366" spans="1:2" ht="16.149999999999999" customHeight="1">
      <c r="A5366" s="266">
        <v>38926</v>
      </c>
      <c r="B5366" s="269">
        <v>2443.35</v>
      </c>
    </row>
    <row r="5367" spans="1:2" ht="16.149999999999999" customHeight="1">
      <c r="A5367" s="266">
        <v>38927</v>
      </c>
      <c r="B5367" s="267">
        <v>2426</v>
      </c>
    </row>
    <row r="5368" spans="1:2" ht="16.149999999999999" customHeight="1">
      <c r="A5368" s="266">
        <v>38928</v>
      </c>
      <c r="B5368" s="269">
        <v>2426</v>
      </c>
    </row>
    <row r="5369" spans="1:2" ht="16.149999999999999" customHeight="1">
      <c r="A5369" s="266">
        <v>38929</v>
      </c>
      <c r="B5369" s="267">
        <v>2426</v>
      </c>
    </row>
    <row r="5370" spans="1:2" ht="16.149999999999999" customHeight="1">
      <c r="A5370" s="266">
        <v>38930</v>
      </c>
      <c r="B5370" s="269">
        <v>2426.52</v>
      </c>
    </row>
    <row r="5371" spans="1:2" ht="16.149999999999999" customHeight="1">
      <c r="A5371" s="266">
        <v>38931</v>
      </c>
      <c r="B5371" s="267">
        <v>2436.4299999999998</v>
      </c>
    </row>
    <row r="5372" spans="1:2" ht="16.149999999999999" customHeight="1">
      <c r="A5372" s="266">
        <v>38932</v>
      </c>
      <c r="B5372" s="269">
        <v>2429.2399999999998</v>
      </c>
    </row>
    <row r="5373" spans="1:2" ht="16.149999999999999" customHeight="1">
      <c r="A5373" s="266">
        <v>38933</v>
      </c>
      <c r="B5373" s="267">
        <v>2415.5100000000002</v>
      </c>
    </row>
    <row r="5374" spans="1:2" ht="16.149999999999999" customHeight="1">
      <c r="A5374" s="266">
        <v>38934</v>
      </c>
      <c r="B5374" s="269">
        <v>2389.87</v>
      </c>
    </row>
    <row r="5375" spans="1:2" ht="16.149999999999999" customHeight="1">
      <c r="A5375" s="266">
        <v>38935</v>
      </c>
      <c r="B5375" s="267">
        <v>2389.87</v>
      </c>
    </row>
    <row r="5376" spans="1:2" ht="16.149999999999999" customHeight="1">
      <c r="A5376" s="266">
        <v>38936</v>
      </c>
      <c r="B5376" s="269">
        <v>2389.87</v>
      </c>
    </row>
    <row r="5377" spans="1:2" ht="16.149999999999999" customHeight="1">
      <c r="A5377" s="266">
        <v>38937</v>
      </c>
      <c r="B5377" s="267">
        <v>2389.87</v>
      </c>
    </row>
    <row r="5378" spans="1:2" ht="16.149999999999999" customHeight="1">
      <c r="A5378" s="266">
        <v>38938</v>
      </c>
      <c r="B5378" s="269">
        <v>2388.13</v>
      </c>
    </row>
    <row r="5379" spans="1:2" ht="16.149999999999999" customHeight="1">
      <c r="A5379" s="266">
        <v>38939</v>
      </c>
      <c r="B5379" s="267">
        <v>2363.8200000000002</v>
      </c>
    </row>
    <row r="5380" spans="1:2" ht="16.149999999999999" customHeight="1">
      <c r="A5380" s="266">
        <v>38940</v>
      </c>
      <c r="B5380" s="269">
        <v>2363.56</v>
      </c>
    </row>
    <row r="5381" spans="1:2" ht="16.149999999999999" customHeight="1">
      <c r="A5381" s="266">
        <v>38941</v>
      </c>
      <c r="B5381" s="267">
        <v>2371.77</v>
      </c>
    </row>
    <row r="5382" spans="1:2" ht="16.149999999999999" customHeight="1">
      <c r="A5382" s="266">
        <v>38942</v>
      </c>
      <c r="B5382" s="269">
        <v>2371.77</v>
      </c>
    </row>
    <row r="5383" spans="1:2" ht="16.149999999999999" customHeight="1">
      <c r="A5383" s="266">
        <v>38943</v>
      </c>
      <c r="B5383" s="267">
        <v>2371.77</v>
      </c>
    </row>
    <row r="5384" spans="1:2" ht="16.149999999999999" customHeight="1">
      <c r="A5384" s="266">
        <v>38944</v>
      </c>
      <c r="B5384" s="269">
        <v>2372.9499999999998</v>
      </c>
    </row>
    <row r="5385" spans="1:2" ht="16.149999999999999" customHeight="1">
      <c r="A5385" s="266">
        <v>38945</v>
      </c>
      <c r="B5385" s="267">
        <v>2362.2800000000002</v>
      </c>
    </row>
    <row r="5386" spans="1:2" ht="16.149999999999999" customHeight="1">
      <c r="A5386" s="266">
        <v>38946</v>
      </c>
      <c r="B5386" s="269">
        <v>2356.4899999999998</v>
      </c>
    </row>
    <row r="5387" spans="1:2" ht="16.149999999999999" customHeight="1">
      <c r="A5387" s="266">
        <v>38947</v>
      </c>
      <c r="B5387" s="267">
        <v>2366.36</v>
      </c>
    </row>
    <row r="5388" spans="1:2" ht="16.149999999999999" customHeight="1">
      <c r="A5388" s="266">
        <v>38948</v>
      </c>
      <c r="B5388" s="269">
        <v>2370.4899999999998</v>
      </c>
    </row>
    <row r="5389" spans="1:2" ht="16.149999999999999" customHeight="1">
      <c r="A5389" s="266">
        <v>38949</v>
      </c>
      <c r="B5389" s="267">
        <v>2370.4899999999998</v>
      </c>
    </row>
    <row r="5390" spans="1:2" ht="16.149999999999999" customHeight="1">
      <c r="A5390" s="266">
        <v>38950</v>
      </c>
      <c r="B5390" s="269">
        <v>2370.4899999999998</v>
      </c>
    </row>
    <row r="5391" spans="1:2" ht="16.149999999999999" customHeight="1">
      <c r="A5391" s="266">
        <v>38951</v>
      </c>
      <c r="B5391" s="267">
        <v>2370.4899999999998</v>
      </c>
    </row>
    <row r="5392" spans="1:2" ht="16.149999999999999" customHeight="1">
      <c r="A5392" s="266">
        <v>38952</v>
      </c>
      <c r="B5392" s="269">
        <v>2362.67</v>
      </c>
    </row>
    <row r="5393" spans="1:2" ht="16.149999999999999" customHeight="1">
      <c r="A5393" s="266">
        <v>38953</v>
      </c>
      <c r="B5393" s="267">
        <v>2374.59</v>
      </c>
    </row>
    <row r="5394" spans="1:2" ht="16.149999999999999" customHeight="1">
      <c r="A5394" s="266">
        <v>38954</v>
      </c>
      <c r="B5394" s="269">
        <v>2398</v>
      </c>
    </row>
    <row r="5395" spans="1:2" ht="16.149999999999999" customHeight="1">
      <c r="A5395" s="266">
        <v>38955</v>
      </c>
      <c r="B5395" s="267">
        <v>2425.65</v>
      </c>
    </row>
    <row r="5396" spans="1:2" ht="16.149999999999999" customHeight="1">
      <c r="A5396" s="266">
        <v>38956</v>
      </c>
      <c r="B5396" s="269">
        <v>2425.65</v>
      </c>
    </row>
    <row r="5397" spans="1:2" ht="16.149999999999999" customHeight="1">
      <c r="A5397" s="266">
        <v>38957</v>
      </c>
      <c r="B5397" s="267">
        <v>2425.65</v>
      </c>
    </row>
    <row r="5398" spans="1:2" ht="16.149999999999999" customHeight="1">
      <c r="A5398" s="266">
        <v>38958</v>
      </c>
      <c r="B5398" s="269">
        <v>2409.54</v>
      </c>
    </row>
    <row r="5399" spans="1:2" ht="16.149999999999999" customHeight="1">
      <c r="A5399" s="266">
        <v>38959</v>
      </c>
      <c r="B5399" s="267">
        <v>2402.0700000000002</v>
      </c>
    </row>
    <row r="5400" spans="1:2" ht="16.149999999999999" customHeight="1">
      <c r="A5400" s="266">
        <v>38960</v>
      </c>
      <c r="B5400" s="269">
        <v>2396.63</v>
      </c>
    </row>
    <row r="5401" spans="1:2" ht="16.149999999999999" customHeight="1">
      <c r="A5401" s="266">
        <v>38961</v>
      </c>
      <c r="B5401" s="267">
        <v>2398.56</v>
      </c>
    </row>
    <row r="5402" spans="1:2" ht="16.149999999999999" customHeight="1">
      <c r="A5402" s="266">
        <v>38962</v>
      </c>
      <c r="B5402" s="269">
        <v>2398.83</v>
      </c>
    </row>
    <row r="5403" spans="1:2" ht="16.149999999999999" customHeight="1">
      <c r="A5403" s="266">
        <v>38963</v>
      </c>
      <c r="B5403" s="267">
        <v>2398.83</v>
      </c>
    </row>
    <row r="5404" spans="1:2" ht="16.149999999999999" customHeight="1">
      <c r="A5404" s="266">
        <v>38964</v>
      </c>
      <c r="B5404" s="269">
        <v>2398.83</v>
      </c>
    </row>
    <row r="5405" spans="1:2" ht="16.149999999999999" customHeight="1">
      <c r="A5405" s="266">
        <v>38965</v>
      </c>
      <c r="B5405" s="267">
        <v>2398.83</v>
      </c>
    </row>
    <row r="5406" spans="1:2" ht="16.149999999999999" customHeight="1">
      <c r="A5406" s="266">
        <v>38966</v>
      </c>
      <c r="B5406" s="269">
        <v>2377.1799999999998</v>
      </c>
    </row>
    <row r="5407" spans="1:2" ht="16.149999999999999" customHeight="1">
      <c r="A5407" s="266">
        <v>38967</v>
      </c>
      <c r="B5407" s="267">
        <v>2381.46</v>
      </c>
    </row>
    <row r="5408" spans="1:2" ht="16.149999999999999" customHeight="1">
      <c r="A5408" s="266">
        <v>38968</v>
      </c>
      <c r="B5408" s="269">
        <v>2387.31</v>
      </c>
    </row>
    <row r="5409" spans="1:2" ht="16.149999999999999" customHeight="1">
      <c r="A5409" s="266">
        <v>38969</v>
      </c>
      <c r="B5409" s="267">
        <v>2388.54</v>
      </c>
    </row>
    <row r="5410" spans="1:2" ht="16.149999999999999" customHeight="1">
      <c r="A5410" s="266">
        <v>38970</v>
      </c>
      <c r="B5410" s="269">
        <v>2388.54</v>
      </c>
    </row>
    <row r="5411" spans="1:2" ht="16.149999999999999" customHeight="1">
      <c r="A5411" s="266">
        <v>38971</v>
      </c>
      <c r="B5411" s="267">
        <v>2388.54</v>
      </c>
    </row>
    <row r="5412" spans="1:2" ht="16.149999999999999" customHeight="1">
      <c r="A5412" s="266">
        <v>38972</v>
      </c>
      <c r="B5412" s="269">
        <v>2409.9299999999998</v>
      </c>
    </row>
    <row r="5413" spans="1:2" ht="16.149999999999999" customHeight="1">
      <c r="A5413" s="266">
        <v>38973</v>
      </c>
      <c r="B5413" s="267">
        <v>2406.89</v>
      </c>
    </row>
    <row r="5414" spans="1:2" ht="16.149999999999999" customHeight="1">
      <c r="A5414" s="266">
        <v>38974</v>
      </c>
      <c r="B5414" s="269">
        <v>2399.92</v>
      </c>
    </row>
    <row r="5415" spans="1:2" ht="16.149999999999999" customHeight="1">
      <c r="A5415" s="266">
        <v>38975</v>
      </c>
      <c r="B5415" s="267">
        <v>2392.81</v>
      </c>
    </row>
    <row r="5416" spans="1:2" ht="16.149999999999999" customHeight="1">
      <c r="A5416" s="266">
        <v>38976</v>
      </c>
      <c r="B5416" s="269">
        <v>2390.66</v>
      </c>
    </row>
    <row r="5417" spans="1:2" ht="16.149999999999999" customHeight="1">
      <c r="A5417" s="266">
        <v>38977</v>
      </c>
      <c r="B5417" s="267">
        <v>2390.66</v>
      </c>
    </row>
    <row r="5418" spans="1:2" ht="16.149999999999999" customHeight="1">
      <c r="A5418" s="266">
        <v>38978</v>
      </c>
      <c r="B5418" s="269">
        <v>2390.66</v>
      </c>
    </row>
    <row r="5419" spans="1:2" ht="16.149999999999999" customHeight="1">
      <c r="A5419" s="266">
        <v>38979</v>
      </c>
      <c r="B5419" s="267">
        <v>2395.4299999999998</v>
      </c>
    </row>
    <row r="5420" spans="1:2" ht="16.149999999999999" customHeight="1">
      <c r="A5420" s="266">
        <v>38980</v>
      </c>
      <c r="B5420" s="269">
        <v>2396.41</v>
      </c>
    </row>
    <row r="5421" spans="1:2" ht="16.149999999999999" customHeight="1">
      <c r="A5421" s="266">
        <v>38981</v>
      </c>
      <c r="B5421" s="267">
        <v>2399.46</v>
      </c>
    </row>
    <row r="5422" spans="1:2" ht="16.149999999999999" customHeight="1">
      <c r="A5422" s="266">
        <v>38982</v>
      </c>
      <c r="B5422" s="269">
        <v>2408.62</v>
      </c>
    </row>
    <row r="5423" spans="1:2" ht="16.149999999999999" customHeight="1">
      <c r="A5423" s="266">
        <v>38983</v>
      </c>
      <c r="B5423" s="267">
        <v>2417.23</v>
      </c>
    </row>
    <row r="5424" spans="1:2" ht="16.149999999999999" customHeight="1">
      <c r="A5424" s="266">
        <v>38984</v>
      </c>
      <c r="B5424" s="269">
        <v>2417.23</v>
      </c>
    </row>
    <row r="5425" spans="1:2" ht="16.149999999999999" customHeight="1">
      <c r="A5425" s="266">
        <v>38985</v>
      </c>
      <c r="B5425" s="267">
        <v>2417.23</v>
      </c>
    </row>
    <row r="5426" spans="1:2" ht="16.149999999999999" customHeight="1">
      <c r="A5426" s="266">
        <v>38986</v>
      </c>
      <c r="B5426" s="269">
        <v>2420.25</v>
      </c>
    </row>
    <row r="5427" spans="1:2" ht="16.149999999999999" customHeight="1">
      <c r="A5427" s="266">
        <v>38987</v>
      </c>
      <c r="B5427" s="267">
        <v>2411.6799999999998</v>
      </c>
    </row>
    <row r="5428" spans="1:2" ht="16.149999999999999" customHeight="1">
      <c r="A5428" s="266">
        <v>38988</v>
      </c>
      <c r="B5428" s="269">
        <v>2399.36</v>
      </c>
    </row>
    <row r="5429" spans="1:2" ht="16.149999999999999" customHeight="1">
      <c r="A5429" s="266">
        <v>38989</v>
      </c>
      <c r="B5429" s="267">
        <v>2397.0700000000002</v>
      </c>
    </row>
    <row r="5430" spans="1:2" ht="16.149999999999999" customHeight="1">
      <c r="A5430" s="266">
        <v>38990</v>
      </c>
      <c r="B5430" s="269">
        <v>2394.31</v>
      </c>
    </row>
    <row r="5431" spans="1:2" ht="16.149999999999999" customHeight="1">
      <c r="A5431" s="266">
        <v>38991</v>
      </c>
      <c r="B5431" s="267">
        <v>2394.31</v>
      </c>
    </row>
    <row r="5432" spans="1:2" ht="16.149999999999999" customHeight="1">
      <c r="A5432" s="266">
        <v>38992</v>
      </c>
      <c r="B5432" s="269">
        <v>2394.31</v>
      </c>
    </row>
    <row r="5433" spans="1:2" ht="16.149999999999999" customHeight="1">
      <c r="A5433" s="266">
        <v>38993</v>
      </c>
      <c r="B5433" s="267">
        <v>2390.41</v>
      </c>
    </row>
    <row r="5434" spans="1:2" ht="16.149999999999999" customHeight="1">
      <c r="A5434" s="266">
        <v>38994</v>
      </c>
      <c r="B5434" s="269">
        <v>2396.38</v>
      </c>
    </row>
    <row r="5435" spans="1:2" ht="16.149999999999999" customHeight="1">
      <c r="A5435" s="266">
        <v>38995</v>
      </c>
      <c r="B5435" s="267">
        <v>2403.4299999999998</v>
      </c>
    </row>
    <row r="5436" spans="1:2" ht="16.149999999999999" customHeight="1">
      <c r="A5436" s="266">
        <v>38996</v>
      </c>
      <c r="B5436" s="269">
        <v>2393.4699999999998</v>
      </c>
    </row>
    <row r="5437" spans="1:2" ht="16.149999999999999" customHeight="1">
      <c r="A5437" s="266">
        <v>38997</v>
      </c>
      <c r="B5437" s="267">
        <v>2395.23</v>
      </c>
    </row>
    <row r="5438" spans="1:2" ht="16.149999999999999" customHeight="1">
      <c r="A5438" s="266">
        <v>38998</v>
      </c>
      <c r="B5438" s="269">
        <v>2395.23</v>
      </c>
    </row>
    <row r="5439" spans="1:2" ht="16.149999999999999" customHeight="1">
      <c r="A5439" s="266">
        <v>38999</v>
      </c>
      <c r="B5439" s="267">
        <v>2395.23</v>
      </c>
    </row>
    <row r="5440" spans="1:2" ht="16.149999999999999" customHeight="1">
      <c r="A5440" s="266">
        <v>39000</v>
      </c>
      <c r="B5440" s="269">
        <v>2395.23</v>
      </c>
    </row>
    <row r="5441" spans="1:2" ht="16.149999999999999" customHeight="1">
      <c r="A5441" s="266">
        <v>39001</v>
      </c>
      <c r="B5441" s="267">
        <v>2387.11</v>
      </c>
    </row>
    <row r="5442" spans="1:2" ht="16.149999999999999" customHeight="1">
      <c r="A5442" s="266">
        <v>39002</v>
      </c>
      <c r="B5442" s="269">
        <v>2389.0700000000002</v>
      </c>
    </row>
    <row r="5443" spans="1:2" ht="16.149999999999999" customHeight="1">
      <c r="A5443" s="266">
        <v>39003</v>
      </c>
      <c r="B5443" s="267">
        <v>2374.5100000000002</v>
      </c>
    </row>
    <row r="5444" spans="1:2" ht="16.149999999999999" customHeight="1">
      <c r="A5444" s="266">
        <v>39004</v>
      </c>
      <c r="B5444" s="269">
        <v>2356.5300000000002</v>
      </c>
    </row>
    <row r="5445" spans="1:2" ht="16.149999999999999" customHeight="1">
      <c r="A5445" s="266">
        <v>39005</v>
      </c>
      <c r="B5445" s="267">
        <v>2356.5300000000002</v>
      </c>
    </row>
    <row r="5446" spans="1:2" ht="16.149999999999999" customHeight="1">
      <c r="A5446" s="266">
        <v>39006</v>
      </c>
      <c r="B5446" s="269">
        <v>2356.5300000000002</v>
      </c>
    </row>
    <row r="5447" spans="1:2" ht="16.149999999999999" customHeight="1">
      <c r="A5447" s="266">
        <v>39007</v>
      </c>
      <c r="B5447" s="267">
        <v>2356.5300000000002</v>
      </c>
    </row>
    <row r="5448" spans="1:2" ht="16.149999999999999" customHeight="1">
      <c r="A5448" s="266">
        <v>39008</v>
      </c>
      <c r="B5448" s="269">
        <v>2359.41</v>
      </c>
    </row>
    <row r="5449" spans="1:2" ht="16.149999999999999" customHeight="1">
      <c r="A5449" s="266">
        <v>39009</v>
      </c>
      <c r="B5449" s="267">
        <v>2348.4299999999998</v>
      </c>
    </row>
    <row r="5450" spans="1:2" ht="16.149999999999999" customHeight="1">
      <c r="A5450" s="266">
        <v>39010</v>
      </c>
      <c r="B5450" s="269">
        <v>2345.4899999999998</v>
      </c>
    </row>
    <row r="5451" spans="1:2" ht="16.149999999999999" customHeight="1">
      <c r="A5451" s="266">
        <v>39011</v>
      </c>
      <c r="B5451" s="267">
        <v>2340.89</v>
      </c>
    </row>
    <row r="5452" spans="1:2" ht="16.149999999999999" customHeight="1">
      <c r="A5452" s="266">
        <v>39012</v>
      </c>
      <c r="B5452" s="269">
        <v>2340.89</v>
      </c>
    </row>
    <row r="5453" spans="1:2" ht="16.149999999999999" customHeight="1">
      <c r="A5453" s="266">
        <v>39013</v>
      </c>
      <c r="B5453" s="267">
        <v>2340.89</v>
      </c>
    </row>
    <row r="5454" spans="1:2" ht="16.149999999999999" customHeight="1">
      <c r="A5454" s="266">
        <v>39014</v>
      </c>
      <c r="B5454" s="269">
        <v>2341.5100000000002</v>
      </c>
    </row>
    <row r="5455" spans="1:2" ht="16.149999999999999" customHeight="1">
      <c r="A5455" s="266">
        <v>39015</v>
      </c>
      <c r="B5455" s="267">
        <v>2341.33</v>
      </c>
    </row>
    <row r="5456" spans="1:2" ht="16.149999999999999" customHeight="1">
      <c r="A5456" s="266">
        <v>39016</v>
      </c>
      <c r="B5456" s="269">
        <v>2339.92</v>
      </c>
    </row>
    <row r="5457" spans="1:2" ht="16.149999999999999" customHeight="1">
      <c r="A5457" s="266">
        <v>39017</v>
      </c>
      <c r="B5457" s="267">
        <v>2327.23</v>
      </c>
    </row>
    <row r="5458" spans="1:2" ht="16.149999999999999" customHeight="1">
      <c r="A5458" s="266">
        <v>39018</v>
      </c>
      <c r="B5458" s="269">
        <v>2314.7600000000002</v>
      </c>
    </row>
    <row r="5459" spans="1:2" ht="16.149999999999999" customHeight="1">
      <c r="A5459" s="266">
        <v>39019</v>
      </c>
      <c r="B5459" s="267">
        <v>2314.7600000000002</v>
      </c>
    </row>
    <row r="5460" spans="1:2" ht="16.149999999999999" customHeight="1">
      <c r="A5460" s="266">
        <v>39020</v>
      </c>
      <c r="B5460" s="269">
        <v>2314.7600000000002</v>
      </c>
    </row>
    <row r="5461" spans="1:2" ht="16.149999999999999" customHeight="1">
      <c r="A5461" s="266">
        <v>39021</v>
      </c>
      <c r="B5461" s="267">
        <v>2315.38</v>
      </c>
    </row>
    <row r="5462" spans="1:2" ht="16.149999999999999" customHeight="1">
      <c r="A5462" s="266">
        <v>39022</v>
      </c>
      <c r="B5462" s="269">
        <v>2308.4899999999998</v>
      </c>
    </row>
    <row r="5463" spans="1:2" ht="16.149999999999999" customHeight="1">
      <c r="A5463" s="266">
        <v>39023</v>
      </c>
      <c r="B5463" s="267">
        <v>2302.64</v>
      </c>
    </row>
    <row r="5464" spans="1:2" ht="16.149999999999999" customHeight="1">
      <c r="A5464" s="266">
        <v>39024</v>
      </c>
      <c r="B5464" s="269">
        <v>2296.65</v>
      </c>
    </row>
    <row r="5465" spans="1:2" ht="16.149999999999999" customHeight="1">
      <c r="A5465" s="266">
        <v>39025</v>
      </c>
      <c r="B5465" s="267">
        <v>2300.88</v>
      </c>
    </row>
    <row r="5466" spans="1:2" ht="16.149999999999999" customHeight="1">
      <c r="A5466" s="266">
        <v>39026</v>
      </c>
      <c r="B5466" s="269">
        <v>2300.88</v>
      </c>
    </row>
    <row r="5467" spans="1:2" ht="16.149999999999999" customHeight="1">
      <c r="A5467" s="266">
        <v>39027</v>
      </c>
      <c r="B5467" s="267">
        <v>2300.88</v>
      </c>
    </row>
    <row r="5468" spans="1:2" ht="16.149999999999999" customHeight="1">
      <c r="A5468" s="266">
        <v>39028</v>
      </c>
      <c r="B5468" s="269">
        <v>2300.88</v>
      </c>
    </row>
    <row r="5469" spans="1:2" ht="16.149999999999999" customHeight="1">
      <c r="A5469" s="266">
        <v>39029</v>
      </c>
      <c r="B5469" s="267">
        <v>2288.13</v>
      </c>
    </row>
    <row r="5470" spans="1:2" ht="16.149999999999999" customHeight="1">
      <c r="A5470" s="266">
        <v>39030</v>
      </c>
      <c r="B5470" s="269">
        <v>2282.52</v>
      </c>
    </row>
    <row r="5471" spans="1:2" ht="16.149999999999999" customHeight="1">
      <c r="A5471" s="266">
        <v>39031</v>
      </c>
      <c r="B5471" s="267">
        <v>2268.4699999999998</v>
      </c>
    </row>
    <row r="5472" spans="1:2" ht="16.149999999999999" customHeight="1">
      <c r="A5472" s="266">
        <v>39032</v>
      </c>
      <c r="B5472" s="269">
        <v>2277.66</v>
      </c>
    </row>
    <row r="5473" spans="1:2" ht="16.149999999999999" customHeight="1">
      <c r="A5473" s="266">
        <v>39033</v>
      </c>
      <c r="B5473" s="267">
        <v>2277.66</v>
      </c>
    </row>
    <row r="5474" spans="1:2" ht="16.149999999999999" customHeight="1">
      <c r="A5474" s="266">
        <v>39034</v>
      </c>
      <c r="B5474" s="269">
        <v>2277.66</v>
      </c>
    </row>
    <row r="5475" spans="1:2" ht="16.149999999999999" customHeight="1">
      <c r="A5475" s="266">
        <v>39035</v>
      </c>
      <c r="B5475" s="267">
        <v>2277.66</v>
      </c>
    </row>
    <row r="5476" spans="1:2" ht="16.149999999999999" customHeight="1">
      <c r="A5476" s="266">
        <v>39036</v>
      </c>
      <c r="B5476" s="269">
        <v>2277.21</v>
      </c>
    </row>
    <row r="5477" spans="1:2" ht="16.149999999999999" customHeight="1">
      <c r="A5477" s="266">
        <v>39037</v>
      </c>
      <c r="B5477" s="267">
        <v>2274.2600000000002</v>
      </c>
    </row>
    <row r="5478" spans="1:2" ht="16.149999999999999" customHeight="1">
      <c r="A5478" s="266">
        <v>39038</v>
      </c>
      <c r="B5478" s="269">
        <v>2276.37</v>
      </c>
    </row>
    <row r="5479" spans="1:2" ht="16.149999999999999" customHeight="1">
      <c r="A5479" s="266">
        <v>39039</v>
      </c>
      <c r="B5479" s="267">
        <v>2285.65</v>
      </c>
    </row>
    <row r="5480" spans="1:2" ht="16.149999999999999" customHeight="1">
      <c r="A5480" s="266">
        <v>39040</v>
      </c>
      <c r="B5480" s="269">
        <v>2285.65</v>
      </c>
    </row>
    <row r="5481" spans="1:2" ht="16.149999999999999" customHeight="1">
      <c r="A5481" s="266">
        <v>39041</v>
      </c>
      <c r="B5481" s="267">
        <v>2285.65</v>
      </c>
    </row>
    <row r="5482" spans="1:2" ht="16.149999999999999" customHeight="1">
      <c r="A5482" s="266">
        <v>39042</v>
      </c>
      <c r="B5482" s="269">
        <v>2283.9899999999998</v>
      </c>
    </row>
    <row r="5483" spans="1:2" ht="16.149999999999999" customHeight="1">
      <c r="A5483" s="266">
        <v>39043</v>
      </c>
      <c r="B5483" s="267">
        <v>2282.67</v>
      </c>
    </row>
    <row r="5484" spans="1:2" ht="16.149999999999999" customHeight="1">
      <c r="A5484" s="266">
        <v>39044</v>
      </c>
      <c r="B5484" s="269">
        <v>2283.33</v>
      </c>
    </row>
    <row r="5485" spans="1:2" ht="16.149999999999999" customHeight="1">
      <c r="A5485" s="266">
        <v>39045</v>
      </c>
      <c r="B5485" s="267">
        <v>2283.33</v>
      </c>
    </row>
    <row r="5486" spans="1:2" ht="16.149999999999999" customHeight="1">
      <c r="A5486" s="266">
        <v>39046</v>
      </c>
      <c r="B5486" s="269">
        <v>2298.52</v>
      </c>
    </row>
    <row r="5487" spans="1:2" ht="16.149999999999999" customHeight="1">
      <c r="A5487" s="266">
        <v>39047</v>
      </c>
      <c r="B5487" s="267">
        <v>2298.52</v>
      </c>
    </row>
    <row r="5488" spans="1:2" ht="16.149999999999999" customHeight="1">
      <c r="A5488" s="266">
        <v>39048</v>
      </c>
      <c r="B5488" s="269">
        <v>2298.52</v>
      </c>
    </row>
    <row r="5489" spans="1:2" ht="16.149999999999999" customHeight="1">
      <c r="A5489" s="266">
        <v>39049</v>
      </c>
      <c r="B5489" s="267">
        <v>2320.64</v>
      </c>
    </row>
    <row r="5490" spans="1:2" ht="16.149999999999999" customHeight="1">
      <c r="A5490" s="266">
        <v>39050</v>
      </c>
      <c r="B5490" s="269">
        <v>2317.35</v>
      </c>
    </row>
    <row r="5491" spans="1:2" ht="16.149999999999999" customHeight="1">
      <c r="A5491" s="266">
        <v>39051</v>
      </c>
      <c r="B5491" s="267">
        <v>2300.42</v>
      </c>
    </row>
    <row r="5492" spans="1:2" ht="16.149999999999999" customHeight="1">
      <c r="A5492" s="266">
        <v>39052</v>
      </c>
      <c r="B5492" s="269">
        <v>2295.9899999999998</v>
      </c>
    </row>
    <row r="5493" spans="1:2" ht="16.149999999999999" customHeight="1">
      <c r="A5493" s="266">
        <v>39053</v>
      </c>
      <c r="B5493" s="267">
        <v>2293.42</v>
      </c>
    </row>
    <row r="5494" spans="1:2" ht="16.149999999999999" customHeight="1">
      <c r="A5494" s="266">
        <v>39054</v>
      </c>
      <c r="B5494" s="269">
        <v>2293.42</v>
      </c>
    </row>
    <row r="5495" spans="1:2" ht="16.149999999999999" customHeight="1">
      <c r="A5495" s="266">
        <v>39055</v>
      </c>
      <c r="B5495" s="267">
        <v>2293.42</v>
      </c>
    </row>
    <row r="5496" spans="1:2" ht="16.149999999999999" customHeight="1">
      <c r="A5496" s="266">
        <v>39056</v>
      </c>
      <c r="B5496" s="269">
        <v>2292.63</v>
      </c>
    </row>
    <row r="5497" spans="1:2" ht="16.149999999999999" customHeight="1">
      <c r="A5497" s="266">
        <v>39057</v>
      </c>
      <c r="B5497" s="267">
        <v>2278.9699999999998</v>
      </c>
    </row>
    <row r="5498" spans="1:2" ht="16.149999999999999" customHeight="1">
      <c r="A5498" s="266">
        <v>39058</v>
      </c>
      <c r="B5498" s="269">
        <v>2279.8200000000002</v>
      </c>
    </row>
    <row r="5499" spans="1:2" ht="16.149999999999999" customHeight="1">
      <c r="A5499" s="266">
        <v>39059</v>
      </c>
      <c r="B5499" s="267">
        <v>2280.5</v>
      </c>
    </row>
    <row r="5500" spans="1:2" ht="16.149999999999999" customHeight="1">
      <c r="A5500" s="266">
        <v>39060</v>
      </c>
      <c r="B5500" s="269">
        <v>2280.5</v>
      </c>
    </row>
    <row r="5501" spans="1:2" ht="16.149999999999999" customHeight="1">
      <c r="A5501" s="266">
        <v>39061</v>
      </c>
      <c r="B5501" s="267">
        <v>2280.5</v>
      </c>
    </row>
    <row r="5502" spans="1:2" ht="16.149999999999999" customHeight="1">
      <c r="A5502" s="266">
        <v>39062</v>
      </c>
      <c r="B5502" s="269">
        <v>2280.5</v>
      </c>
    </row>
    <row r="5503" spans="1:2" ht="16.149999999999999" customHeight="1">
      <c r="A5503" s="266">
        <v>39063</v>
      </c>
      <c r="B5503" s="267">
        <v>2272.09</v>
      </c>
    </row>
    <row r="5504" spans="1:2" ht="16.149999999999999" customHeight="1">
      <c r="A5504" s="266">
        <v>39064</v>
      </c>
      <c r="B5504" s="269">
        <v>2272.27</v>
      </c>
    </row>
    <row r="5505" spans="1:2" ht="16.149999999999999" customHeight="1">
      <c r="A5505" s="266">
        <v>39065</v>
      </c>
      <c r="B5505" s="267">
        <v>2272.75</v>
      </c>
    </row>
    <row r="5506" spans="1:2" ht="16.149999999999999" customHeight="1">
      <c r="A5506" s="266">
        <v>39066</v>
      </c>
      <c r="B5506" s="269">
        <v>2270.1799999999998</v>
      </c>
    </row>
    <row r="5507" spans="1:2" ht="16.149999999999999" customHeight="1">
      <c r="A5507" s="266">
        <v>39067</v>
      </c>
      <c r="B5507" s="267">
        <v>2262.15</v>
      </c>
    </row>
    <row r="5508" spans="1:2" ht="16.149999999999999" customHeight="1">
      <c r="A5508" s="266">
        <v>39068</v>
      </c>
      <c r="B5508" s="269">
        <v>2262.15</v>
      </c>
    </row>
    <row r="5509" spans="1:2" ht="16.149999999999999" customHeight="1">
      <c r="A5509" s="266">
        <v>39069</v>
      </c>
      <c r="B5509" s="267">
        <v>2262.15</v>
      </c>
    </row>
    <row r="5510" spans="1:2" ht="16.149999999999999" customHeight="1">
      <c r="A5510" s="266">
        <v>39070</v>
      </c>
      <c r="B5510" s="269">
        <v>2255.38</v>
      </c>
    </row>
    <row r="5511" spans="1:2" ht="16.149999999999999" customHeight="1">
      <c r="A5511" s="266">
        <v>39071</v>
      </c>
      <c r="B5511" s="267">
        <v>2249.2800000000002</v>
      </c>
    </row>
    <row r="5512" spans="1:2" ht="16.149999999999999" customHeight="1">
      <c r="A5512" s="266">
        <v>39072</v>
      </c>
      <c r="B5512" s="269">
        <v>2234.36</v>
      </c>
    </row>
    <row r="5513" spans="1:2" ht="16.149999999999999" customHeight="1">
      <c r="A5513" s="266">
        <v>39073</v>
      </c>
      <c r="B5513" s="267">
        <v>2229.2800000000002</v>
      </c>
    </row>
    <row r="5514" spans="1:2" ht="16.149999999999999" customHeight="1">
      <c r="A5514" s="266">
        <v>39074</v>
      </c>
      <c r="B5514" s="269">
        <v>2228.7600000000002</v>
      </c>
    </row>
    <row r="5515" spans="1:2" ht="16.149999999999999" customHeight="1">
      <c r="A5515" s="266">
        <v>39075</v>
      </c>
      <c r="B5515" s="267">
        <v>2228.7600000000002</v>
      </c>
    </row>
    <row r="5516" spans="1:2" ht="16.149999999999999" customHeight="1">
      <c r="A5516" s="266">
        <v>39076</v>
      </c>
      <c r="B5516" s="269">
        <v>2228.7600000000002</v>
      </c>
    </row>
    <row r="5517" spans="1:2" ht="16.149999999999999" customHeight="1">
      <c r="A5517" s="266">
        <v>39077</v>
      </c>
      <c r="B5517" s="267">
        <v>2228.7600000000002</v>
      </c>
    </row>
    <row r="5518" spans="1:2" ht="16.149999999999999" customHeight="1">
      <c r="A5518" s="266">
        <v>39078</v>
      </c>
      <c r="B5518" s="269">
        <v>2225.44</v>
      </c>
    </row>
    <row r="5519" spans="1:2" ht="16.149999999999999" customHeight="1">
      <c r="A5519" s="266">
        <v>39079</v>
      </c>
      <c r="B5519" s="267">
        <v>2233.31</v>
      </c>
    </row>
    <row r="5520" spans="1:2" ht="16.149999999999999" customHeight="1">
      <c r="A5520" s="266">
        <v>39080</v>
      </c>
      <c r="B5520" s="269">
        <v>2238.79</v>
      </c>
    </row>
    <row r="5521" spans="1:2" ht="16.149999999999999" customHeight="1">
      <c r="A5521" s="266">
        <v>39081</v>
      </c>
      <c r="B5521" s="267">
        <v>2238.79</v>
      </c>
    </row>
    <row r="5522" spans="1:2" ht="16.149999999999999" customHeight="1">
      <c r="A5522" s="266">
        <v>39082</v>
      </c>
      <c r="B5522" s="269">
        <v>2238.79</v>
      </c>
    </row>
    <row r="5523" spans="1:2" ht="16.149999999999999" customHeight="1">
      <c r="A5523" s="266">
        <v>39083</v>
      </c>
      <c r="B5523" s="267">
        <v>2238.79</v>
      </c>
    </row>
    <row r="5524" spans="1:2" ht="16.149999999999999" customHeight="1">
      <c r="A5524" s="266">
        <v>39084</v>
      </c>
      <c r="B5524" s="269">
        <v>2238.79</v>
      </c>
    </row>
    <row r="5525" spans="1:2" ht="16.149999999999999" customHeight="1">
      <c r="A5525" s="266">
        <v>39085</v>
      </c>
      <c r="B5525" s="267">
        <v>2231.42</v>
      </c>
    </row>
    <row r="5526" spans="1:2" ht="16.149999999999999" customHeight="1">
      <c r="A5526" s="266">
        <v>39086</v>
      </c>
      <c r="B5526" s="269">
        <v>2218.11</v>
      </c>
    </row>
    <row r="5527" spans="1:2" ht="16.149999999999999" customHeight="1">
      <c r="A5527" s="266">
        <v>39087</v>
      </c>
      <c r="B5527" s="267">
        <v>2218.0500000000002</v>
      </c>
    </row>
    <row r="5528" spans="1:2" ht="16.149999999999999" customHeight="1">
      <c r="A5528" s="266">
        <v>39088</v>
      </c>
      <c r="B5528" s="269">
        <v>2228.38</v>
      </c>
    </row>
    <row r="5529" spans="1:2" ht="16.149999999999999" customHeight="1">
      <c r="A5529" s="266">
        <v>39089</v>
      </c>
      <c r="B5529" s="267">
        <v>2228.38</v>
      </c>
    </row>
    <row r="5530" spans="1:2" ht="16.149999999999999" customHeight="1">
      <c r="A5530" s="266">
        <v>39090</v>
      </c>
      <c r="B5530" s="269">
        <v>2228.38</v>
      </c>
    </row>
    <row r="5531" spans="1:2" ht="16.149999999999999" customHeight="1">
      <c r="A5531" s="266">
        <v>39091</v>
      </c>
      <c r="B5531" s="267">
        <v>2228.38</v>
      </c>
    </row>
    <row r="5532" spans="1:2" ht="16.149999999999999" customHeight="1">
      <c r="A5532" s="266">
        <v>39092</v>
      </c>
      <c r="B5532" s="269">
        <v>2238.52</v>
      </c>
    </row>
    <row r="5533" spans="1:2" ht="16.149999999999999" customHeight="1">
      <c r="A5533" s="266">
        <v>39093</v>
      </c>
      <c r="B5533" s="267">
        <v>2250.6</v>
      </c>
    </row>
    <row r="5534" spans="1:2" ht="16.149999999999999" customHeight="1">
      <c r="A5534" s="266">
        <v>39094</v>
      </c>
      <c r="B5534" s="269">
        <v>2231.48</v>
      </c>
    </row>
    <row r="5535" spans="1:2" ht="16.149999999999999" customHeight="1">
      <c r="A5535" s="266">
        <v>39095</v>
      </c>
      <c r="B5535" s="267">
        <v>2221.35</v>
      </c>
    </row>
    <row r="5536" spans="1:2" ht="16.149999999999999" customHeight="1">
      <c r="A5536" s="266">
        <v>39096</v>
      </c>
      <c r="B5536" s="269">
        <v>2221.35</v>
      </c>
    </row>
    <row r="5537" spans="1:2" ht="16.149999999999999" customHeight="1">
      <c r="A5537" s="266">
        <v>39097</v>
      </c>
      <c r="B5537" s="267">
        <v>2221.35</v>
      </c>
    </row>
    <row r="5538" spans="1:2" ht="16.149999999999999" customHeight="1">
      <c r="A5538" s="266">
        <v>39098</v>
      </c>
      <c r="B5538" s="269">
        <v>2221.35</v>
      </c>
    </row>
    <row r="5539" spans="1:2" ht="16.149999999999999" customHeight="1">
      <c r="A5539" s="266">
        <v>39099</v>
      </c>
      <c r="B5539" s="267">
        <v>2221.96</v>
      </c>
    </row>
    <row r="5540" spans="1:2" ht="16.149999999999999" customHeight="1">
      <c r="A5540" s="266">
        <v>39100</v>
      </c>
      <c r="B5540" s="269">
        <v>2224.2199999999998</v>
      </c>
    </row>
    <row r="5541" spans="1:2" ht="16.149999999999999" customHeight="1">
      <c r="A5541" s="266">
        <v>39101</v>
      </c>
      <c r="B5541" s="267">
        <v>2226.06</v>
      </c>
    </row>
    <row r="5542" spans="1:2" ht="16.149999999999999" customHeight="1">
      <c r="A5542" s="266">
        <v>39102</v>
      </c>
      <c r="B5542" s="269">
        <v>2229.29</v>
      </c>
    </row>
    <row r="5543" spans="1:2" ht="16.149999999999999" customHeight="1">
      <c r="A5543" s="266">
        <v>39103</v>
      </c>
      <c r="B5543" s="267">
        <v>2229.29</v>
      </c>
    </row>
    <row r="5544" spans="1:2" ht="16.149999999999999" customHeight="1">
      <c r="A5544" s="266">
        <v>39104</v>
      </c>
      <c r="B5544" s="269">
        <v>2229.29</v>
      </c>
    </row>
    <row r="5545" spans="1:2" ht="16.149999999999999" customHeight="1">
      <c r="A5545" s="266">
        <v>39105</v>
      </c>
      <c r="B5545" s="267">
        <v>2240.3200000000002</v>
      </c>
    </row>
    <row r="5546" spans="1:2" ht="16.149999999999999" customHeight="1">
      <c r="A5546" s="266">
        <v>39106</v>
      </c>
      <c r="B5546" s="269">
        <v>2250.38</v>
      </c>
    </row>
    <row r="5547" spans="1:2" ht="16.149999999999999" customHeight="1">
      <c r="A5547" s="266">
        <v>39107</v>
      </c>
      <c r="B5547" s="267">
        <v>2254.67</v>
      </c>
    </row>
    <row r="5548" spans="1:2" ht="16.149999999999999" customHeight="1">
      <c r="A5548" s="266">
        <v>39108</v>
      </c>
      <c r="B5548" s="269">
        <v>2252.88</v>
      </c>
    </row>
    <row r="5549" spans="1:2" ht="16.149999999999999" customHeight="1">
      <c r="A5549" s="266">
        <v>39109</v>
      </c>
      <c r="B5549" s="267">
        <v>2259.4299999999998</v>
      </c>
    </row>
    <row r="5550" spans="1:2" ht="16.149999999999999" customHeight="1">
      <c r="A5550" s="266">
        <v>39110</v>
      </c>
      <c r="B5550" s="269">
        <v>2259.4299999999998</v>
      </c>
    </row>
    <row r="5551" spans="1:2" ht="16.149999999999999" customHeight="1">
      <c r="A5551" s="266">
        <v>39111</v>
      </c>
      <c r="B5551" s="267">
        <v>2259.4299999999998</v>
      </c>
    </row>
    <row r="5552" spans="1:2" ht="16.149999999999999" customHeight="1">
      <c r="A5552" s="266">
        <v>39112</v>
      </c>
      <c r="B5552" s="269">
        <v>2261.2199999999998</v>
      </c>
    </row>
    <row r="5553" spans="1:2" ht="16.149999999999999" customHeight="1">
      <c r="A5553" s="266">
        <v>39113</v>
      </c>
      <c r="B5553" s="267">
        <v>2259.7199999999998</v>
      </c>
    </row>
    <row r="5554" spans="1:2" ht="16.149999999999999" customHeight="1">
      <c r="A5554" s="266">
        <v>39114</v>
      </c>
      <c r="B5554" s="269">
        <v>2255.17</v>
      </c>
    </row>
    <row r="5555" spans="1:2" ht="16.149999999999999" customHeight="1">
      <c r="A5555" s="266">
        <v>39115</v>
      </c>
      <c r="B5555" s="267">
        <v>2246.06</v>
      </c>
    </row>
    <row r="5556" spans="1:2" ht="16.149999999999999" customHeight="1">
      <c r="A5556" s="266">
        <v>39116</v>
      </c>
      <c r="B5556" s="269">
        <v>2241.5300000000002</v>
      </c>
    </row>
    <row r="5557" spans="1:2" ht="16.149999999999999" customHeight="1">
      <c r="A5557" s="266">
        <v>39117</v>
      </c>
      <c r="B5557" s="267">
        <v>2241.5300000000002</v>
      </c>
    </row>
    <row r="5558" spans="1:2" ht="16.149999999999999" customHeight="1">
      <c r="A5558" s="266">
        <v>39118</v>
      </c>
      <c r="B5558" s="269">
        <v>2241.5300000000002</v>
      </c>
    </row>
    <row r="5559" spans="1:2" ht="16.149999999999999" customHeight="1">
      <c r="A5559" s="266">
        <v>39119</v>
      </c>
      <c r="B5559" s="267">
        <v>2229.3000000000002</v>
      </c>
    </row>
    <row r="5560" spans="1:2" ht="16.149999999999999" customHeight="1">
      <c r="A5560" s="266">
        <v>39120</v>
      </c>
      <c r="B5560" s="269">
        <v>2232.37</v>
      </c>
    </row>
    <row r="5561" spans="1:2" ht="16.149999999999999" customHeight="1">
      <c r="A5561" s="266">
        <v>39121</v>
      </c>
      <c r="B5561" s="267">
        <v>2235.3000000000002</v>
      </c>
    </row>
    <row r="5562" spans="1:2" ht="16.149999999999999" customHeight="1">
      <c r="A5562" s="266">
        <v>39122</v>
      </c>
      <c r="B5562" s="269">
        <v>2239.1999999999998</v>
      </c>
    </row>
    <row r="5563" spans="1:2" ht="16.149999999999999" customHeight="1">
      <c r="A5563" s="266">
        <v>39123</v>
      </c>
      <c r="B5563" s="267">
        <v>2229.87</v>
      </c>
    </row>
    <row r="5564" spans="1:2" ht="16.149999999999999" customHeight="1">
      <c r="A5564" s="266">
        <v>39124</v>
      </c>
      <c r="B5564" s="269">
        <v>2229.87</v>
      </c>
    </row>
    <row r="5565" spans="1:2" ht="16.149999999999999" customHeight="1">
      <c r="A5565" s="266">
        <v>39125</v>
      </c>
      <c r="B5565" s="267">
        <v>2229.87</v>
      </c>
    </row>
    <row r="5566" spans="1:2" ht="16.149999999999999" customHeight="1">
      <c r="A5566" s="266">
        <v>39126</v>
      </c>
      <c r="B5566" s="269">
        <v>2230.4</v>
      </c>
    </row>
    <row r="5567" spans="1:2" ht="16.149999999999999" customHeight="1">
      <c r="A5567" s="266">
        <v>39127</v>
      </c>
      <c r="B5567" s="267">
        <v>2223.3000000000002</v>
      </c>
    </row>
    <row r="5568" spans="1:2" ht="16.149999999999999" customHeight="1">
      <c r="A5568" s="266">
        <v>39128</v>
      </c>
      <c r="B5568" s="269">
        <v>2221.4299999999998</v>
      </c>
    </row>
    <row r="5569" spans="1:2" ht="16.149999999999999" customHeight="1">
      <c r="A5569" s="266">
        <v>39129</v>
      </c>
      <c r="B5569" s="267">
        <v>2219.15</v>
      </c>
    </row>
    <row r="5570" spans="1:2" ht="16.149999999999999" customHeight="1">
      <c r="A5570" s="266">
        <v>39130</v>
      </c>
      <c r="B5570" s="269">
        <v>2221.6999999999998</v>
      </c>
    </row>
    <row r="5571" spans="1:2" ht="16.149999999999999" customHeight="1">
      <c r="A5571" s="266">
        <v>39131</v>
      </c>
      <c r="B5571" s="267">
        <v>2221.6999999999998</v>
      </c>
    </row>
    <row r="5572" spans="1:2" ht="16.149999999999999" customHeight="1">
      <c r="A5572" s="266">
        <v>39132</v>
      </c>
      <c r="B5572" s="269">
        <v>2221.6999999999998</v>
      </c>
    </row>
    <row r="5573" spans="1:2" ht="16.149999999999999" customHeight="1">
      <c r="A5573" s="266">
        <v>39133</v>
      </c>
      <c r="B5573" s="267">
        <v>2221.6999999999998</v>
      </c>
    </row>
    <row r="5574" spans="1:2" ht="16.149999999999999" customHeight="1">
      <c r="A5574" s="266">
        <v>39134</v>
      </c>
      <c r="B5574" s="269">
        <v>2220.7600000000002</v>
      </c>
    </row>
    <row r="5575" spans="1:2" ht="16.149999999999999" customHeight="1">
      <c r="A5575" s="266">
        <v>39135</v>
      </c>
      <c r="B5575" s="267">
        <v>2218.7800000000002</v>
      </c>
    </row>
    <row r="5576" spans="1:2" ht="16.149999999999999" customHeight="1">
      <c r="A5576" s="266">
        <v>39136</v>
      </c>
      <c r="B5576" s="269">
        <v>2214.44</v>
      </c>
    </row>
    <row r="5577" spans="1:2" ht="16.149999999999999" customHeight="1">
      <c r="A5577" s="266">
        <v>39137</v>
      </c>
      <c r="B5577" s="267">
        <v>2216.5700000000002</v>
      </c>
    </row>
    <row r="5578" spans="1:2" ht="16.149999999999999" customHeight="1">
      <c r="A5578" s="266">
        <v>39138</v>
      </c>
      <c r="B5578" s="269">
        <v>2216.5700000000002</v>
      </c>
    </row>
    <row r="5579" spans="1:2" ht="16.149999999999999" customHeight="1">
      <c r="A5579" s="266">
        <v>39139</v>
      </c>
      <c r="B5579" s="267">
        <v>2216.5700000000002</v>
      </c>
    </row>
    <row r="5580" spans="1:2" ht="16.149999999999999" customHeight="1">
      <c r="A5580" s="266">
        <v>39140</v>
      </c>
      <c r="B5580" s="269">
        <v>2211.46</v>
      </c>
    </row>
    <row r="5581" spans="1:2" ht="16.149999999999999" customHeight="1">
      <c r="A5581" s="266">
        <v>39141</v>
      </c>
      <c r="B5581" s="267">
        <v>2224.12</v>
      </c>
    </row>
    <row r="5582" spans="1:2" ht="16.149999999999999" customHeight="1">
      <c r="A5582" s="266">
        <v>39142</v>
      </c>
      <c r="B5582" s="269">
        <v>2231.94</v>
      </c>
    </row>
    <row r="5583" spans="1:2" ht="16.149999999999999" customHeight="1">
      <c r="A5583" s="266">
        <v>39143</v>
      </c>
      <c r="B5583" s="267">
        <v>2246.88</v>
      </c>
    </row>
    <row r="5584" spans="1:2" ht="16.149999999999999" customHeight="1">
      <c r="A5584" s="266">
        <v>39144</v>
      </c>
      <c r="B5584" s="269">
        <v>2242.62</v>
      </c>
    </row>
    <row r="5585" spans="1:2" ht="16.149999999999999" customHeight="1">
      <c r="A5585" s="266">
        <v>39145</v>
      </c>
      <c r="B5585" s="267">
        <v>2242.62</v>
      </c>
    </row>
    <row r="5586" spans="1:2" ht="16.149999999999999" customHeight="1">
      <c r="A5586" s="266">
        <v>39146</v>
      </c>
      <c r="B5586" s="269">
        <v>2242.62</v>
      </c>
    </row>
    <row r="5587" spans="1:2" ht="16.149999999999999" customHeight="1">
      <c r="A5587" s="266">
        <v>39147</v>
      </c>
      <c r="B5587" s="267">
        <v>2245.71</v>
      </c>
    </row>
    <row r="5588" spans="1:2" ht="16.149999999999999" customHeight="1">
      <c r="A5588" s="266">
        <v>39148</v>
      </c>
      <c r="B5588" s="269">
        <v>2222.4499999999998</v>
      </c>
    </row>
    <row r="5589" spans="1:2" ht="16.149999999999999" customHeight="1">
      <c r="A5589" s="266">
        <v>39149</v>
      </c>
      <c r="B5589" s="267">
        <v>2218.94</v>
      </c>
    </row>
    <row r="5590" spans="1:2" ht="16.149999999999999" customHeight="1">
      <c r="A5590" s="266">
        <v>39150</v>
      </c>
      <c r="B5590" s="269">
        <v>2214.0500000000002</v>
      </c>
    </row>
    <row r="5591" spans="1:2" ht="16.149999999999999" customHeight="1">
      <c r="A5591" s="266">
        <v>39151</v>
      </c>
      <c r="B5591" s="267">
        <v>2210.98</v>
      </c>
    </row>
    <row r="5592" spans="1:2" ht="16.149999999999999" customHeight="1">
      <c r="A5592" s="266">
        <v>39152</v>
      </c>
      <c r="B5592" s="269">
        <v>2210.98</v>
      </c>
    </row>
    <row r="5593" spans="1:2" ht="16.149999999999999" customHeight="1">
      <c r="A5593" s="266">
        <v>39153</v>
      </c>
      <c r="B5593" s="267">
        <v>2210.98</v>
      </c>
    </row>
    <row r="5594" spans="1:2" ht="16.149999999999999" customHeight="1">
      <c r="A5594" s="266">
        <v>39154</v>
      </c>
      <c r="B5594" s="269">
        <v>2205.77</v>
      </c>
    </row>
    <row r="5595" spans="1:2" ht="16.149999999999999" customHeight="1">
      <c r="A5595" s="266">
        <v>39155</v>
      </c>
      <c r="B5595" s="267">
        <v>2206.38</v>
      </c>
    </row>
    <row r="5596" spans="1:2" ht="16.149999999999999" customHeight="1">
      <c r="A5596" s="266">
        <v>39156</v>
      </c>
      <c r="B5596" s="269">
        <v>2210.12</v>
      </c>
    </row>
    <row r="5597" spans="1:2" ht="16.149999999999999" customHeight="1">
      <c r="A5597" s="266">
        <v>39157</v>
      </c>
      <c r="B5597" s="267">
        <v>2197.7600000000002</v>
      </c>
    </row>
    <row r="5598" spans="1:2" ht="16.149999999999999" customHeight="1">
      <c r="A5598" s="266">
        <v>39158</v>
      </c>
      <c r="B5598" s="269">
        <v>2204.0500000000002</v>
      </c>
    </row>
    <row r="5599" spans="1:2" ht="16.149999999999999" customHeight="1">
      <c r="A5599" s="266">
        <v>39159</v>
      </c>
      <c r="B5599" s="267">
        <v>2204.0500000000002</v>
      </c>
    </row>
    <row r="5600" spans="1:2" ht="16.149999999999999" customHeight="1">
      <c r="A5600" s="266">
        <v>39160</v>
      </c>
      <c r="B5600" s="269">
        <v>2204.0500000000002</v>
      </c>
    </row>
    <row r="5601" spans="1:2" ht="16.149999999999999" customHeight="1">
      <c r="A5601" s="266">
        <v>39161</v>
      </c>
      <c r="B5601" s="267">
        <v>2204.0500000000002</v>
      </c>
    </row>
    <row r="5602" spans="1:2" ht="16.149999999999999" customHeight="1">
      <c r="A5602" s="266">
        <v>39162</v>
      </c>
      <c r="B5602" s="269">
        <v>2186.21</v>
      </c>
    </row>
    <row r="5603" spans="1:2" ht="16.149999999999999" customHeight="1">
      <c r="A5603" s="266">
        <v>39163</v>
      </c>
      <c r="B5603" s="267">
        <v>2172.6</v>
      </c>
    </row>
    <row r="5604" spans="1:2" ht="16.149999999999999" customHeight="1">
      <c r="A5604" s="266">
        <v>39164</v>
      </c>
      <c r="B5604" s="269">
        <v>2168.9499999999998</v>
      </c>
    </row>
    <row r="5605" spans="1:2" ht="16.149999999999999" customHeight="1">
      <c r="A5605" s="266">
        <v>39165</v>
      </c>
      <c r="B5605" s="267">
        <v>2174.7199999999998</v>
      </c>
    </row>
    <row r="5606" spans="1:2" ht="16.149999999999999" customHeight="1">
      <c r="A5606" s="266">
        <v>39166</v>
      </c>
      <c r="B5606" s="269">
        <v>2174.7199999999998</v>
      </c>
    </row>
    <row r="5607" spans="1:2" ht="16.149999999999999" customHeight="1">
      <c r="A5607" s="266">
        <v>39167</v>
      </c>
      <c r="B5607" s="267">
        <v>2174.7199999999998</v>
      </c>
    </row>
    <row r="5608" spans="1:2" ht="16.149999999999999" customHeight="1">
      <c r="A5608" s="266">
        <v>39168</v>
      </c>
      <c r="B5608" s="269">
        <v>2172.14</v>
      </c>
    </row>
    <row r="5609" spans="1:2" ht="16.149999999999999" customHeight="1">
      <c r="A5609" s="266">
        <v>39169</v>
      </c>
      <c r="B5609" s="267">
        <v>2172.09</v>
      </c>
    </row>
    <row r="5610" spans="1:2" ht="16.149999999999999" customHeight="1">
      <c r="A5610" s="266">
        <v>39170</v>
      </c>
      <c r="B5610" s="269">
        <v>2169.67</v>
      </c>
    </row>
    <row r="5611" spans="1:2" ht="16.149999999999999" customHeight="1">
      <c r="A5611" s="266">
        <v>39171</v>
      </c>
      <c r="B5611" s="267">
        <v>2155.06</v>
      </c>
    </row>
    <row r="5612" spans="1:2" ht="16.149999999999999" customHeight="1">
      <c r="A5612" s="266">
        <v>39172</v>
      </c>
      <c r="B5612" s="269">
        <v>2190.3000000000002</v>
      </c>
    </row>
    <row r="5613" spans="1:2" ht="16.149999999999999" customHeight="1">
      <c r="A5613" s="266">
        <v>39173</v>
      </c>
      <c r="B5613" s="267">
        <v>2190.3000000000002</v>
      </c>
    </row>
    <row r="5614" spans="1:2" ht="16.149999999999999" customHeight="1">
      <c r="A5614" s="266">
        <v>39174</v>
      </c>
      <c r="B5614" s="269">
        <v>2190.3000000000002</v>
      </c>
    </row>
    <row r="5615" spans="1:2" ht="16.149999999999999" customHeight="1">
      <c r="A5615" s="266">
        <v>39175</v>
      </c>
      <c r="B5615" s="267">
        <v>2189.1799999999998</v>
      </c>
    </row>
    <row r="5616" spans="1:2" ht="16.149999999999999" customHeight="1">
      <c r="A5616" s="266">
        <v>39176</v>
      </c>
      <c r="B5616" s="269">
        <v>2171.4699999999998</v>
      </c>
    </row>
    <row r="5617" spans="1:2" ht="16.149999999999999" customHeight="1">
      <c r="A5617" s="266">
        <v>39177</v>
      </c>
      <c r="B5617" s="267">
        <v>2166.9299999999998</v>
      </c>
    </row>
    <row r="5618" spans="1:2" ht="16.149999999999999" customHeight="1">
      <c r="A5618" s="266">
        <v>39178</v>
      </c>
      <c r="B5618" s="269">
        <v>2166.9299999999998</v>
      </c>
    </row>
    <row r="5619" spans="1:2" ht="16.149999999999999" customHeight="1">
      <c r="A5619" s="266">
        <v>39179</v>
      </c>
      <c r="B5619" s="267">
        <v>2166.9299999999998</v>
      </c>
    </row>
    <row r="5620" spans="1:2" ht="16.149999999999999" customHeight="1">
      <c r="A5620" s="266">
        <v>39180</v>
      </c>
      <c r="B5620" s="269">
        <v>2166.9299999999998</v>
      </c>
    </row>
    <row r="5621" spans="1:2" ht="16.149999999999999" customHeight="1">
      <c r="A5621" s="266">
        <v>39181</v>
      </c>
      <c r="B5621" s="267">
        <v>2166.9299999999998</v>
      </c>
    </row>
    <row r="5622" spans="1:2" ht="16.149999999999999" customHeight="1">
      <c r="A5622" s="266">
        <v>39182</v>
      </c>
      <c r="B5622" s="269">
        <v>2164.5500000000002</v>
      </c>
    </row>
    <row r="5623" spans="1:2" ht="16.149999999999999" customHeight="1">
      <c r="A5623" s="266">
        <v>39183</v>
      </c>
      <c r="B5623" s="267">
        <v>2157.8200000000002</v>
      </c>
    </row>
    <row r="5624" spans="1:2" ht="16.149999999999999" customHeight="1">
      <c r="A5624" s="266">
        <v>39184</v>
      </c>
      <c r="B5624" s="269">
        <v>2154.61</v>
      </c>
    </row>
    <row r="5625" spans="1:2" ht="16.149999999999999" customHeight="1">
      <c r="A5625" s="266">
        <v>39185</v>
      </c>
      <c r="B5625" s="267">
        <v>2152.65</v>
      </c>
    </row>
    <row r="5626" spans="1:2" ht="16.149999999999999" customHeight="1">
      <c r="A5626" s="266">
        <v>39186</v>
      </c>
      <c r="B5626" s="269">
        <v>2138.7399999999998</v>
      </c>
    </row>
    <row r="5627" spans="1:2" ht="16.149999999999999" customHeight="1">
      <c r="A5627" s="266">
        <v>39187</v>
      </c>
      <c r="B5627" s="267">
        <v>2138.7399999999998</v>
      </c>
    </row>
    <row r="5628" spans="1:2" ht="16.149999999999999" customHeight="1">
      <c r="A5628" s="266">
        <v>39188</v>
      </c>
      <c r="B5628" s="269">
        <v>2138.7399999999998</v>
      </c>
    </row>
    <row r="5629" spans="1:2" ht="16.149999999999999" customHeight="1">
      <c r="A5629" s="266">
        <v>39189</v>
      </c>
      <c r="B5629" s="267">
        <v>2136.8200000000002</v>
      </c>
    </row>
    <row r="5630" spans="1:2" ht="16.149999999999999" customHeight="1">
      <c r="A5630" s="266">
        <v>39190</v>
      </c>
      <c r="B5630" s="269">
        <v>2141.35</v>
      </c>
    </row>
    <row r="5631" spans="1:2" ht="16.149999999999999" customHeight="1">
      <c r="A5631" s="266">
        <v>39191</v>
      </c>
      <c r="B5631" s="267">
        <v>2148.46</v>
      </c>
    </row>
    <row r="5632" spans="1:2" ht="16.149999999999999" customHeight="1">
      <c r="A5632" s="266">
        <v>39192</v>
      </c>
      <c r="B5632" s="269">
        <v>2143.31</v>
      </c>
    </row>
    <row r="5633" spans="1:2" ht="16.149999999999999" customHeight="1">
      <c r="A5633" s="266">
        <v>39193</v>
      </c>
      <c r="B5633" s="267">
        <v>2121.42</v>
      </c>
    </row>
    <row r="5634" spans="1:2" ht="16.149999999999999" customHeight="1">
      <c r="A5634" s="266">
        <v>39194</v>
      </c>
      <c r="B5634" s="269">
        <v>2121.42</v>
      </c>
    </row>
    <row r="5635" spans="1:2" ht="16.149999999999999" customHeight="1">
      <c r="A5635" s="266">
        <v>39195</v>
      </c>
      <c r="B5635" s="267">
        <v>2121.42</v>
      </c>
    </row>
    <row r="5636" spans="1:2" ht="16.149999999999999" customHeight="1">
      <c r="A5636" s="266">
        <v>39196</v>
      </c>
      <c r="B5636" s="269">
        <v>2115.56</v>
      </c>
    </row>
    <row r="5637" spans="1:2" ht="16.149999999999999" customHeight="1">
      <c r="A5637" s="266">
        <v>39197</v>
      </c>
      <c r="B5637" s="267">
        <v>2119.37</v>
      </c>
    </row>
    <row r="5638" spans="1:2" ht="16.149999999999999" customHeight="1">
      <c r="A5638" s="266">
        <v>39198</v>
      </c>
      <c r="B5638" s="269">
        <v>2112.61</v>
      </c>
    </row>
    <row r="5639" spans="1:2" ht="16.149999999999999" customHeight="1">
      <c r="A5639" s="266">
        <v>39199</v>
      </c>
      <c r="B5639" s="267">
        <v>2111.52</v>
      </c>
    </row>
    <row r="5640" spans="1:2" ht="16.149999999999999" customHeight="1">
      <c r="A5640" s="266">
        <v>39200</v>
      </c>
      <c r="B5640" s="269">
        <v>2110.67</v>
      </c>
    </row>
    <row r="5641" spans="1:2" ht="16.149999999999999" customHeight="1">
      <c r="A5641" s="266">
        <v>39201</v>
      </c>
      <c r="B5641" s="267">
        <v>2110.67</v>
      </c>
    </row>
    <row r="5642" spans="1:2" ht="16.149999999999999" customHeight="1">
      <c r="A5642" s="266">
        <v>39202</v>
      </c>
      <c r="B5642" s="269">
        <v>2110.67</v>
      </c>
    </row>
    <row r="5643" spans="1:2" ht="16.149999999999999" customHeight="1">
      <c r="A5643" s="266">
        <v>39203</v>
      </c>
      <c r="B5643" s="267">
        <v>2104.16</v>
      </c>
    </row>
    <row r="5644" spans="1:2" ht="16.149999999999999" customHeight="1">
      <c r="A5644" s="266">
        <v>39204</v>
      </c>
      <c r="B5644" s="269">
        <v>2104.16</v>
      </c>
    </row>
    <row r="5645" spans="1:2" ht="16.149999999999999" customHeight="1">
      <c r="A5645" s="266">
        <v>39205</v>
      </c>
      <c r="B5645" s="267">
        <v>2085.1799999999998</v>
      </c>
    </row>
    <row r="5646" spans="1:2" ht="16.149999999999999" customHeight="1">
      <c r="A5646" s="266">
        <v>39206</v>
      </c>
      <c r="B5646" s="269">
        <v>2077.12</v>
      </c>
    </row>
    <row r="5647" spans="1:2" ht="16.149999999999999" customHeight="1">
      <c r="A5647" s="266">
        <v>39207</v>
      </c>
      <c r="B5647" s="267">
        <v>2069.0100000000002</v>
      </c>
    </row>
    <row r="5648" spans="1:2" ht="16.149999999999999" customHeight="1">
      <c r="A5648" s="266">
        <v>39208</v>
      </c>
      <c r="B5648" s="269">
        <v>2069.0100000000002</v>
      </c>
    </row>
    <row r="5649" spans="1:2" ht="16.149999999999999" customHeight="1">
      <c r="A5649" s="266">
        <v>39209</v>
      </c>
      <c r="B5649" s="267">
        <v>2069.0100000000002</v>
      </c>
    </row>
    <row r="5650" spans="1:2" ht="16.149999999999999" customHeight="1">
      <c r="A5650" s="266">
        <v>39210</v>
      </c>
      <c r="B5650" s="269">
        <v>2081.2399999999998</v>
      </c>
    </row>
    <row r="5651" spans="1:2" ht="16.149999999999999" customHeight="1">
      <c r="A5651" s="266">
        <v>39211</v>
      </c>
      <c r="B5651" s="267">
        <v>2074.0300000000002</v>
      </c>
    </row>
    <row r="5652" spans="1:2" ht="16.149999999999999" customHeight="1">
      <c r="A5652" s="266">
        <v>39212</v>
      </c>
      <c r="B5652" s="269">
        <v>2045.51</v>
      </c>
    </row>
    <row r="5653" spans="1:2" ht="16.149999999999999" customHeight="1">
      <c r="A5653" s="266">
        <v>39213</v>
      </c>
      <c r="B5653" s="267">
        <v>2041.39</v>
      </c>
    </row>
    <row r="5654" spans="1:2" ht="16.149999999999999" customHeight="1">
      <c r="A5654" s="266">
        <v>39214</v>
      </c>
      <c r="B5654" s="269">
        <v>2029.2</v>
      </c>
    </row>
    <row r="5655" spans="1:2" ht="16.149999999999999" customHeight="1">
      <c r="A5655" s="266">
        <v>39215</v>
      </c>
      <c r="B5655" s="267">
        <v>2029.2</v>
      </c>
    </row>
    <row r="5656" spans="1:2" ht="16.149999999999999" customHeight="1">
      <c r="A5656" s="266">
        <v>39216</v>
      </c>
      <c r="B5656" s="269">
        <v>2029.2</v>
      </c>
    </row>
    <row r="5657" spans="1:2" ht="16.149999999999999" customHeight="1">
      <c r="A5657" s="266">
        <v>39217</v>
      </c>
      <c r="B5657" s="267">
        <v>2002.04</v>
      </c>
    </row>
    <row r="5658" spans="1:2" ht="16.149999999999999" customHeight="1">
      <c r="A5658" s="266">
        <v>39218</v>
      </c>
      <c r="B5658" s="269">
        <v>1995.17</v>
      </c>
    </row>
    <row r="5659" spans="1:2" ht="16.149999999999999" customHeight="1">
      <c r="A5659" s="266">
        <v>39219</v>
      </c>
      <c r="B5659" s="267">
        <v>1988.01</v>
      </c>
    </row>
    <row r="5660" spans="1:2" ht="16.149999999999999" customHeight="1">
      <c r="A5660" s="266">
        <v>39220</v>
      </c>
      <c r="B5660" s="269">
        <v>1990.43</v>
      </c>
    </row>
    <row r="5661" spans="1:2" ht="16.149999999999999" customHeight="1">
      <c r="A5661" s="266">
        <v>39221</v>
      </c>
      <c r="B5661" s="267">
        <v>1985.33</v>
      </c>
    </row>
    <row r="5662" spans="1:2" ht="16.149999999999999" customHeight="1">
      <c r="A5662" s="266">
        <v>39222</v>
      </c>
      <c r="B5662" s="269">
        <v>1985.33</v>
      </c>
    </row>
    <row r="5663" spans="1:2" ht="16.149999999999999" customHeight="1">
      <c r="A5663" s="266">
        <v>39223</v>
      </c>
      <c r="B5663" s="267">
        <v>1985.33</v>
      </c>
    </row>
    <row r="5664" spans="1:2" ht="16.149999999999999" customHeight="1">
      <c r="A5664" s="266">
        <v>39224</v>
      </c>
      <c r="B5664" s="269">
        <v>1985.33</v>
      </c>
    </row>
    <row r="5665" spans="1:2" ht="16.149999999999999" customHeight="1">
      <c r="A5665" s="266">
        <v>39225</v>
      </c>
      <c r="B5665" s="267">
        <v>1957.54</v>
      </c>
    </row>
    <row r="5666" spans="1:2" ht="16.149999999999999" customHeight="1">
      <c r="A5666" s="266">
        <v>39226</v>
      </c>
      <c r="B5666" s="269">
        <v>1963.56</v>
      </c>
    </row>
    <row r="5667" spans="1:2" ht="16.149999999999999" customHeight="1">
      <c r="A5667" s="266">
        <v>39227</v>
      </c>
      <c r="B5667" s="267">
        <v>1962.59</v>
      </c>
    </row>
    <row r="5668" spans="1:2" ht="16.149999999999999" customHeight="1">
      <c r="A5668" s="266">
        <v>39228</v>
      </c>
      <c r="B5668" s="269">
        <v>1934.55</v>
      </c>
    </row>
    <row r="5669" spans="1:2" ht="16.149999999999999" customHeight="1">
      <c r="A5669" s="266">
        <v>39229</v>
      </c>
      <c r="B5669" s="267">
        <v>1934.55</v>
      </c>
    </row>
    <row r="5670" spans="1:2" ht="16.149999999999999" customHeight="1">
      <c r="A5670" s="266">
        <v>39230</v>
      </c>
      <c r="B5670" s="269">
        <v>1934.55</v>
      </c>
    </row>
    <row r="5671" spans="1:2" ht="16.149999999999999" customHeight="1">
      <c r="A5671" s="266">
        <v>39231</v>
      </c>
      <c r="B5671" s="267">
        <v>1934.55</v>
      </c>
    </row>
    <row r="5672" spans="1:2" ht="16.149999999999999" customHeight="1">
      <c r="A5672" s="266">
        <v>39232</v>
      </c>
      <c r="B5672" s="269">
        <v>1914.96</v>
      </c>
    </row>
    <row r="5673" spans="1:2" ht="16.149999999999999" customHeight="1">
      <c r="A5673" s="266">
        <v>39233</v>
      </c>
      <c r="B5673" s="267">
        <v>1930.64</v>
      </c>
    </row>
    <row r="5674" spans="1:2" ht="16.149999999999999" customHeight="1">
      <c r="A5674" s="266">
        <v>39234</v>
      </c>
      <c r="B5674" s="269">
        <v>1900.09</v>
      </c>
    </row>
    <row r="5675" spans="1:2" ht="16.149999999999999" customHeight="1">
      <c r="A5675" s="266">
        <v>39235</v>
      </c>
      <c r="B5675" s="267">
        <v>1885.8</v>
      </c>
    </row>
    <row r="5676" spans="1:2" ht="16.149999999999999" customHeight="1">
      <c r="A5676" s="266">
        <v>39236</v>
      </c>
      <c r="B5676" s="269">
        <v>1885.8</v>
      </c>
    </row>
    <row r="5677" spans="1:2" ht="16.149999999999999" customHeight="1">
      <c r="A5677" s="266">
        <v>39237</v>
      </c>
      <c r="B5677" s="267">
        <v>1885.8</v>
      </c>
    </row>
    <row r="5678" spans="1:2" ht="16.149999999999999" customHeight="1">
      <c r="A5678" s="266">
        <v>39238</v>
      </c>
      <c r="B5678" s="269">
        <v>1882.06</v>
      </c>
    </row>
    <row r="5679" spans="1:2" ht="16.149999999999999" customHeight="1">
      <c r="A5679" s="266">
        <v>39239</v>
      </c>
      <c r="B5679" s="267">
        <v>1877.88</v>
      </c>
    </row>
    <row r="5680" spans="1:2" ht="16.149999999999999" customHeight="1">
      <c r="A5680" s="266">
        <v>39240</v>
      </c>
      <c r="B5680" s="269">
        <v>1886.92</v>
      </c>
    </row>
    <row r="5681" spans="1:2" ht="16.149999999999999" customHeight="1">
      <c r="A5681" s="266">
        <v>39241</v>
      </c>
      <c r="B5681" s="267">
        <v>1900.68</v>
      </c>
    </row>
    <row r="5682" spans="1:2" ht="16.149999999999999" customHeight="1">
      <c r="A5682" s="266">
        <v>39242</v>
      </c>
      <c r="B5682" s="269">
        <v>1924.54</v>
      </c>
    </row>
    <row r="5683" spans="1:2" ht="16.149999999999999" customHeight="1">
      <c r="A5683" s="266">
        <v>39243</v>
      </c>
      <c r="B5683" s="267">
        <v>1924.54</v>
      </c>
    </row>
    <row r="5684" spans="1:2" ht="16.149999999999999" customHeight="1">
      <c r="A5684" s="266">
        <v>39244</v>
      </c>
      <c r="B5684" s="269">
        <v>1924.54</v>
      </c>
    </row>
    <row r="5685" spans="1:2" ht="16.149999999999999" customHeight="1">
      <c r="A5685" s="266">
        <v>39245</v>
      </c>
      <c r="B5685" s="267">
        <v>1924.54</v>
      </c>
    </row>
    <row r="5686" spans="1:2" ht="16.149999999999999" customHeight="1">
      <c r="A5686" s="266">
        <v>39246</v>
      </c>
      <c r="B5686" s="269">
        <v>1931.36</v>
      </c>
    </row>
    <row r="5687" spans="1:2" ht="16.149999999999999" customHeight="1">
      <c r="A5687" s="266">
        <v>39247</v>
      </c>
      <c r="B5687" s="267">
        <v>1947.37</v>
      </c>
    </row>
    <row r="5688" spans="1:2" ht="16.149999999999999" customHeight="1">
      <c r="A5688" s="266">
        <v>39248</v>
      </c>
      <c r="B5688" s="269">
        <v>1945.09</v>
      </c>
    </row>
    <row r="5689" spans="1:2" ht="16.149999999999999" customHeight="1">
      <c r="A5689" s="266">
        <v>39249</v>
      </c>
      <c r="B5689" s="267">
        <v>1920.25</v>
      </c>
    </row>
    <row r="5690" spans="1:2" ht="16.149999999999999" customHeight="1">
      <c r="A5690" s="266">
        <v>39250</v>
      </c>
      <c r="B5690" s="269">
        <v>1920.25</v>
      </c>
    </row>
    <row r="5691" spans="1:2" ht="16.149999999999999" customHeight="1">
      <c r="A5691" s="266">
        <v>39251</v>
      </c>
      <c r="B5691" s="267">
        <v>1920.25</v>
      </c>
    </row>
    <row r="5692" spans="1:2" ht="16.149999999999999" customHeight="1">
      <c r="A5692" s="266">
        <v>39252</v>
      </c>
      <c r="B5692" s="269">
        <v>1920.25</v>
      </c>
    </row>
    <row r="5693" spans="1:2" ht="16.149999999999999" customHeight="1">
      <c r="A5693" s="266">
        <v>39253</v>
      </c>
      <c r="B5693" s="267">
        <v>1896.07</v>
      </c>
    </row>
    <row r="5694" spans="1:2" ht="16.149999999999999" customHeight="1">
      <c r="A5694" s="266">
        <v>39254</v>
      </c>
      <c r="B5694" s="269">
        <v>1905.13</v>
      </c>
    </row>
    <row r="5695" spans="1:2" ht="16.149999999999999" customHeight="1">
      <c r="A5695" s="266">
        <v>39255</v>
      </c>
      <c r="B5695" s="267">
        <v>1938.17</v>
      </c>
    </row>
    <row r="5696" spans="1:2" ht="16.149999999999999" customHeight="1">
      <c r="A5696" s="266">
        <v>39256</v>
      </c>
      <c r="B5696" s="269">
        <v>1944.01</v>
      </c>
    </row>
    <row r="5697" spans="1:2" ht="16.149999999999999" customHeight="1">
      <c r="A5697" s="266">
        <v>39257</v>
      </c>
      <c r="B5697" s="267">
        <v>1944.01</v>
      </c>
    </row>
    <row r="5698" spans="1:2" ht="16.149999999999999" customHeight="1">
      <c r="A5698" s="266">
        <v>39258</v>
      </c>
      <c r="B5698" s="269">
        <v>1944.01</v>
      </c>
    </row>
    <row r="5699" spans="1:2" ht="16.149999999999999" customHeight="1">
      <c r="A5699" s="266">
        <v>39259</v>
      </c>
      <c r="B5699" s="267">
        <v>1960.32</v>
      </c>
    </row>
    <row r="5700" spans="1:2" ht="16.149999999999999" customHeight="1">
      <c r="A5700" s="266">
        <v>39260</v>
      </c>
      <c r="B5700" s="269">
        <v>1965.31</v>
      </c>
    </row>
    <row r="5701" spans="1:2" ht="16.149999999999999" customHeight="1">
      <c r="A5701" s="266">
        <v>39261</v>
      </c>
      <c r="B5701" s="267">
        <v>1982.29</v>
      </c>
    </row>
    <row r="5702" spans="1:2" ht="16.149999999999999" customHeight="1">
      <c r="A5702" s="266">
        <v>39262</v>
      </c>
      <c r="B5702" s="269">
        <v>1958.09</v>
      </c>
    </row>
    <row r="5703" spans="1:2" ht="16.149999999999999" customHeight="1">
      <c r="A5703" s="266">
        <v>39263</v>
      </c>
      <c r="B5703" s="267">
        <v>1960.61</v>
      </c>
    </row>
    <row r="5704" spans="1:2" ht="16.149999999999999" customHeight="1">
      <c r="A5704" s="266">
        <v>39264</v>
      </c>
      <c r="B5704" s="269">
        <v>1960.61</v>
      </c>
    </row>
    <row r="5705" spans="1:2" ht="16.149999999999999" customHeight="1">
      <c r="A5705" s="266">
        <v>39265</v>
      </c>
      <c r="B5705" s="267">
        <v>1960.61</v>
      </c>
    </row>
    <row r="5706" spans="1:2" ht="16.149999999999999" customHeight="1">
      <c r="A5706" s="266">
        <v>39266</v>
      </c>
      <c r="B5706" s="269">
        <v>1960.61</v>
      </c>
    </row>
    <row r="5707" spans="1:2" ht="16.149999999999999" customHeight="1">
      <c r="A5707" s="266">
        <v>39267</v>
      </c>
      <c r="B5707" s="267">
        <v>1958.95</v>
      </c>
    </row>
    <row r="5708" spans="1:2" ht="16.149999999999999" customHeight="1">
      <c r="A5708" s="266">
        <v>39268</v>
      </c>
      <c r="B5708" s="269">
        <v>1958.95</v>
      </c>
    </row>
    <row r="5709" spans="1:2" ht="16.149999999999999" customHeight="1">
      <c r="A5709" s="266">
        <v>39269</v>
      </c>
      <c r="B5709" s="267">
        <v>1969.36</v>
      </c>
    </row>
    <row r="5710" spans="1:2" ht="16.149999999999999" customHeight="1">
      <c r="A5710" s="266">
        <v>39270</v>
      </c>
      <c r="B5710" s="269">
        <v>1962.55</v>
      </c>
    </row>
    <row r="5711" spans="1:2" ht="16.149999999999999" customHeight="1">
      <c r="A5711" s="266">
        <v>39271</v>
      </c>
      <c r="B5711" s="267">
        <v>1962.55</v>
      </c>
    </row>
    <row r="5712" spans="1:2" ht="16.149999999999999" customHeight="1">
      <c r="A5712" s="266">
        <v>39272</v>
      </c>
      <c r="B5712" s="269">
        <v>1962.55</v>
      </c>
    </row>
    <row r="5713" spans="1:2" ht="16.149999999999999" customHeight="1">
      <c r="A5713" s="266">
        <v>39273</v>
      </c>
      <c r="B5713" s="267">
        <v>1945.94</v>
      </c>
    </row>
    <row r="5714" spans="1:2" ht="16.149999999999999" customHeight="1">
      <c r="A5714" s="266">
        <v>39274</v>
      </c>
      <c r="B5714" s="269">
        <v>1960.31</v>
      </c>
    </row>
    <row r="5715" spans="1:2" ht="16.149999999999999" customHeight="1">
      <c r="A5715" s="266">
        <v>39275</v>
      </c>
      <c r="B5715" s="267">
        <v>1964.82</v>
      </c>
    </row>
    <row r="5716" spans="1:2" ht="16.149999999999999" customHeight="1">
      <c r="A5716" s="266">
        <v>39276</v>
      </c>
      <c r="B5716" s="269">
        <v>1954.48</v>
      </c>
    </row>
    <row r="5717" spans="1:2" ht="16.149999999999999" customHeight="1">
      <c r="A5717" s="266">
        <v>39277</v>
      </c>
      <c r="B5717" s="267">
        <v>1956.05</v>
      </c>
    </row>
    <row r="5718" spans="1:2" ht="16.149999999999999" customHeight="1">
      <c r="A5718" s="266">
        <v>39278</v>
      </c>
      <c r="B5718" s="269">
        <v>1956.05</v>
      </c>
    </row>
    <row r="5719" spans="1:2" ht="16.149999999999999" customHeight="1">
      <c r="A5719" s="266">
        <v>39279</v>
      </c>
      <c r="B5719" s="267">
        <v>1956.05</v>
      </c>
    </row>
    <row r="5720" spans="1:2" ht="16.149999999999999" customHeight="1">
      <c r="A5720" s="266">
        <v>39280</v>
      </c>
      <c r="B5720" s="269">
        <v>1942.43</v>
      </c>
    </row>
    <row r="5721" spans="1:2" ht="16.149999999999999" customHeight="1">
      <c r="A5721" s="266">
        <v>39281</v>
      </c>
      <c r="B5721" s="267">
        <v>1931.04</v>
      </c>
    </row>
    <row r="5722" spans="1:2" ht="16.149999999999999" customHeight="1">
      <c r="A5722" s="266">
        <v>39282</v>
      </c>
      <c r="B5722" s="269">
        <v>1928.59</v>
      </c>
    </row>
    <row r="5723" spans="1:2" ht="16.149999999999999" customHeight="1">
      <c r="A5723" s="266">
        <v>39283</v>
      </c>
      <c r="B5723" s="267">
        <v>1921.04</v>
      </c>
    </row>
    <row r="5724" spans="1:2" ht="16.149999999999999" customHeight="1">
      <c r="A5724" s="266">
        <v>39284</v>
      </c>
      <c r="B5724" s="269">
        <v>1921.04</v>
      </c>
    </row>
    <row r="5725" spans="1:2" ht="16.149999999999999" customHeight="1">
      <c r="A5725" s="266">
        <v>39285</v>
      </c>
      <c r="B5725" s="267">
        <v>1921.04</v>
      </c>
    </row>
    <row r="5726" spans="1:2" ht="16.149999999999999" customHeight="1">
      <c r="A5726" s="266">
        <v>39286</v>
      </c>
      <c r="B5726" s="269">
        <v>1921.04</v>
      </c>
    </row>
    <row r="5727" spans="1:2" ht="16.149999999999999" customHeight="1">
      <c r="A5727" s="266">
        <v>39287</v>
      </c>
      <c r="B5727" s="267">
        <v>1912.9</v>
      </c>
    </row>
    <row r="5728" spans="1:2" ht="16.149999999999999" customHeight="1">
      <c r="A5728" s="266">
        <v>39288</v>
      </c>
      <c r="B5728" s="269">
        <v>1916.23</v>
      </c>
    </row>
    <row r="5729" spans="1:2" ht="16.149999999999999" customHeight="1">
      <c r="A5729" s="266">
        <v>39289</v>
      </c>
      <c r="B5729" s="267">
        <v>1935.68</v>
      </c>
    </row>
    <row r="5730" spans="1:2" ht="16.149999999999999" customHeight="1">
      <c r="A5730" s="266">
        <v>39290</v>
      </c>
      <c r="B5730" s="269">
        <v>1981.58</v>
      </c>
    </row>
    <row r="5731" spans="1:2" ht="16.149999999999999" customHeight="1">
      <c r="A5731" s="266">
        <v>39291</v>
      </c>
      <c r="B5731" s="267">
        <v>1984.1</v>
      </c>
    </row>
    <row r="5732" spans="1:2" ht="16.149999999999999" customHeight="1">
      <c r="A5732" s="266">
        <v>39292</v>
      </c>
      <c r="B5732" s="269">
        <v>1984.1</v>
      </c>
    </row>
    <row r="5733" spans="1:2" ht="16.149999999999999" customHeight="1">
      <c r="A5733" s="266">
        <v>39293</v>
      </c>
      <c r="B5733" s="267">
        <v>1984.1</v>
      </c>
    </row>
    <row r="5734" spans="1:2" ht="16.149999999999999" customHeight="1">
      <c r="A5734" s="266">
        <v>39294</v>
      </c>
      <c r="B5734" s="269">
        <v>1971.8</v>
      </c>
    </row>
    <row r="5735" spans="1:2" ht="16.149999999999999" customHeight="1">
      <c r="A5735" s="266">
        <v>39295</v>
      </c>
      <c r="B5735" s="267">
        <v>1958.5</v>
      </c>
    </row>
    <row r="5736" spans="1:2" ht="16.149999999999999" customHeight="1">
      <c r="A5736" s="266">
        <v>39296</v>
      </c>
      <c r="B5736" s="269">
        <v>1971.2</v>
      </c>
    </row>
    <row r="5737" spans="1:2" ht="16.149999999999999" customHeight="1">
      <c r="A5737" s="266">
        <v>39297</v>
      </c>
      <c r="B5737" s="267">
        <v>1957.68</v>
      </c>
    </row>
    <row r="5738" spans="1:2" ht="16.149999999999999" customHeight="1">
      <c r="A5738" s="266">
        <v>39298</v>
      </c>
      <c r="B5738" s="269">
        <v>1963.69</v>
      </c>
    </row>
    <row r="5739" spans="1:2" ht="16.149999999999999" customHeight="1">
      <c r="A5739" s="266">
        <v>39299</v>
      </c>
      <c r="B5739" s="267">
        <v>1963.69</v>
      </c>
    </row>
    <row r="5740" spans="1:2" ht="16.149999999999999" customHeight="1">
      <c r="A5740" s="266">
        <v>39300</v>
      </c>
      <c r="B5740" s="269">
        <v>1963.69</v>
      </c>
    </row>
    <row r="5741" spans="1:2" ht="16.149999999999999" customHeight="1">
      <c r="A5741" s="266">
        <v>39301</v>
      </c>
      <c r="B5741" s="267">
        <v>1976.89</v>
      </c>
    </row>
    <row r="5742" spans="1:2" ht="16.149999999999999" customHeight="1">
      <c r="A5742" s="266">
        <v>39302</v>
      </c>
      <c r="B5742" s="269">
        <v>1976.89</v>
      </c>
    </row>
    <row r="5743" spans="1:2" ht="16.149999999999999" customHeight="1">
      <c r="A5743" s="266">
        <v>39303</v>
      </c>
      <c r="B5743" s="267">
        <v>1957.58</v>
      </c>
    </row>
    <row r="5744" spans="1:2" ht="16.149999999999999" customHeight="1">
      <c r="A5744" s="266">
        <v>39304</v>
      </c>
      <c r="B5744" s="269">
        <v>1981.9</v>
      </c>
    </row>
    <row r="5745" spans="1:2" ht="16.149999999999999" customHeight="1">
      <c r="A5745" s="266">
        <v>39305</v>
      </c>
      <c r="B5745" s="267">
        <v>2006.79</v>
      </c>
    </row>
    <row r="5746" spans="1:2" ht="16.149999999999999" customHeight="1">
      <c r="A5746" s="266">
        <v>39306</v>
      </c>
      <c r="B5746" s="269">
        <v>2006.79</v>
      </c>
    </row>
    <row r="5747" spans="1:2" ht="16.149999999999999" customHeight="1">
      <c r="A5747" s="266">
        <v>39307</v>
      </c>
      <c r="B5747" s="267">
        <v>2006.79</v>
      </c>
    </row>
    <row r="5748" spans="1:2" ht="16.149999999999999" customHeight="1">
      <c r="A5748" s="266">
        <v>39308</v>
      </c>
      <c r="B5748" s="269">
        <v>1997.38</v>
      </c>
    </row>
    <row r="5749" spans="1:2" ht="16.149999999999999" customHeight="1">
      <c r="A5749" s="266">
        <v>39309</v>
      </c>
      <c r="B5749" s="267">
        <v>2016.3</v>
      </c>
    </row>
    <row r="5750" spans="1:2" ht="16.149999999999999" customHeight="1">
      <c r="A5750" s="266">
        <v>39310</v>
      </c>
      <c r="B5750" s="269">
        <v>2048.44</v>
      </c>
    </row>
    <row r="5751" spans="1:2" ht="16.149999999999999" customHeight="1">
      <c r="A5751" s="266">
        <v>39311</v>
      </c>
      <c r="B5751" s="267">
        <v>2124.4</v>
      </c>
    </row>
    <row r="5752" spans="1:2" ht="16.149999999999999" customHeight="1">
      <c r="A5752" s="266">
        <v>39312</v>
      </c>
      <c r="B5752" s="269">
        <v>2113.54</v>
      </c>
    </row>
    <row r="5753" spans="1:2" ht="16.149999999999999" customHeight="1">
      <c r="A5753" s="266">
        <v>39313</v>
      </c>
      <c r="B5753" s="267">
        <v>2113.54</v>
      </c>
    </row>
    <row r="5754" spans="1:2" ht="16.149999999999999" customHeight="1">
      <c r="A5754" s="266">
        <v>39314</v>
      </c>
      <c r="B5754" s="269">
        <v>2113.54</v>
      </c>
    </row>
    <row r="5755" spans="1:2" ht="16.149999999999999" customHeight="1">
      <c r="A5755" s="266">
        <v>39315</v>
      </c>
      <c r="B5755" s="267">
        <v>2113.54</v>
      </c>
    </row>
    <row r="5756" spans="1:2" ht="16.149999999999999" customHeight="1">
      <c r="A5756" s="266">
        <v>39316</v>
      </c>
      <c r="B5756" s="269">
        <v>2154.94</v>
      </c>
    </row>
    <row r="5757" spans="1:2" ht="16.149999999999999" customHeight="1">
      <c r="A5757" s="266">
        <v>39317</v>
      </c>
      <c r="B5757" s="267">
        <v>2133.04</v>
      </c>
    </row>
    <row r="5758" spans="1:2" ht="16.149999999999999" customHeight="1">
      <c r="A5758" s="266">
        <v>39318</v>
      </c>
      <c r="B5758" s="269">
        <v>2138.13</v>
      </c>
    </row>
    <row r="5759" spans="1:2" ht="16.149999999999999" customHeight="1">
      <c r="A5759" s="266">
        <v>39319</v>
      </c>
      <c r="B5759" s="267">
        <v>2128.17</v>
      </c>
    </row>
    <row r="5760" spans="1:2" ht="16.149999999999999" customHeight="1">
      <c r="A5760" s="266">
        <v>39320</v>
      </c>
      <c r="B5760" s="269">
        <v>2128.17</v>
      </c>
    </row>
    <row r="5761" spans="1:2" ht="16.149999999999999" customHeight="1">
      <c r="A5761" s="266">
        <v>39321</v>
      </c>
      <c r="B5761" s="267">
        <v>2128.17</v>
      </c>
    </row>
    <row r="5762" spans="1:2" ht="16.149999999999999" customHeight="1">
      <c r="A5762" s="266">
        <v>39322</v>
      </c>
      <c r="B5762" s="269">
        <v>2114.15</v>
      </c>
    </row>
    <row r="5763" spans="1:2" ht="16.149999999999999" customHeight="1">
      <c r="A5763" s="266">
        <v>39323</v>
      </c>
      <c r="B5763" s="267">
        <v>2147.34</v>
      </c>
    </row>
    <row r="5764" spans="1:2" ht="16.149999999999999" customHeight="1">
      <c r="A5764" s="266">
        <v>39324</v>
      </c>
      <c r="B5764" s="269">
        <v>2160.65</v>
      </c>
    </row>
    <row r="5765" spans="1:2" ht="16.149999999999999" customHeight="1">
      <c r="A5765" s="266">
        <v>39325</v>
      </c>
      <c r="B5765" s="267">
        <v>2173.17</v>
      </c>
    </row>
    <row r="5766" spans="1:2" ht="16.149999999999999" customHeight="1">
      <c r="A5766" s="266">
        <v>39326</v>
      </c>
      <c r="B5766" s="269">
        <v>2160.9899999999998</v>
      </c>
    </row>
    <row r="5767" spans="1:2" ht="16.149999999999999" customHeight="1">
      <c r="A5767" s="266">
        <v>39327</v>
      </c>
      <c r="B5767" s="267">
        <v>2160.9899999999998</v>
      </c>
    </row>
    <row r="5768" spans="1:2" ht="16.149999999999999" customHeight="1">
      <c r="A5768" s="266">
        <v>39328</v>
      </c>
      <c r="B5768" s="269">
        <v>2160.9899999999998</v>
      </c>
    </row>
    <row r="5769" spans="1:2" ht="16.149999999999999" customHeight="1">
      <c r="A5769" s="266">
        <v>39329</v>
      </c>
      <c r="B5769" s="267">
        <v>2160.9899999999998</v>
      </c>
    </row>
    <row r="5770" spans="1:2" ht="16.149999999999999" customHeight="1">
      <c r="A5770" s="266">
        <v>39330</v>
      </c>
      <c r="B5770" s="269">
        <v>2161.56</v>
      </c>
    </row>
    <row r="5771" spans="1:2" ht="16.149999999999999" customHeight="1">
      <c r="A5771" s="266">
        <v>39331</v>
      </c>
      <c r="B5771" s="267">
        <v>2174.56</v>
      </c>
    </row>
    <row r="5772" spans="1:2" ht="16.149999999999999" customHeight="1">
      <c r="A5772" s="266">
        <v>39332</v>
      </c>
      <c r="B5772" s="269">
        <v>2166.6</v>
      </c>
    </row>
    <row r="5773" spans="1:2" ht="16.149999999999999" customHeight="1">
      <c r="A5773" s="266">
        <v>39333</v>
      </c>
      <c r="B5773" s="267">
        <v>2191</v>
      </c>
    </row>
    <row r="5774" spans="1:2" ht="16.149999999999999" customHeight="1">
      <c r="A5774" s="266">
        <v>39334</v>
      </c>
      <c r="B5774" s="269">
        <v>2191</v>
      </c>
    </row>
    <row r="5775" spans="1:2" ht="16.149999999999999" customHeight="1">
      <c r="A5775" s="266">
        <v>39335</v>
      </c>
      <c r="B5775" s="267">
        <v>2191</v>
      </c>
    </row>
    <row r="5776" spans="1:2" ht="16.149999999999999" customHeight="1">
      <c r="A5776" s="266">
        <v>39336</v>
      </c>
      <c r="B5776" s="269">
        <v>2194.65</v>
      </c>
    </row>
    <row r="5777" spans="1:2" ht="16.149999999999999" customHeight="1">
      <c r="A5777" s="266">
        <v>39337</v>
      </c>
      <c r="B5777" s="267">
        <v>2185.89</v>
      </c>
    </row>
    <row r="5778" spans="1:2" ht="16.149999999999999" customHeight="1">
      <c r="A5778" s="266">
        <v>39338</v>
      </c>
      <c r="B5778" s="269">
        <v>2182.2199999999998</v>
      </c>
    </row>
    <row r="5779" spans="1:2" ht="16.149999999999999" customHeight="1">
      <c r="A5779" s="266">
        <v>39339</v>
      </c>
      <c r="B5779" s="267">
        <v>2157.75</v>
      </c>
    </row>
    <row r="5780" spans="1:2" ht="16.149999999999999" customHeight="1">
      <c r="A5780" s="266">
        <v>39340</v>
      </c>
      <c r="B5780" s="269">
        <v>2128.5</v>
      </c>
    </row>
    <row r="5781" spans="1:2" ht="16.149999999999999" customHeight="1">
      <c r="A5781" s="266">
        <v>39341</v>
      </c>
      <c r="B5781" s="267">
        <v>2128.5</v>
      </c>
    </row>
    <row r="5782" spans="1:2" ht="16.149999999999999" customHeight="1">
      <c r="A5782" s="266">
        <v>39342</v>
      </c>
      <c r="B5782" s="269">
        <v>2128.5</v>
      </c>
    </row>
    <row r="5783" spans="1:2" ht="16.149999999999999" customHeight="1">
      <c r="A5783" s="266">
        <v>39343</v>
      </c>
      <c r="B5783" s="267">
        <v>2130.66</v>
      </c>
    </row>
    <row r="5784" spans="1:2" ht="16.149999999999999" customHeight="1">
      <c r="A5784" s="266">
        <v>39344</v>
      </c>
      <c r="B5784" s="269">
        <v>2124.36</v>
      </c>
    </row>
    <row r="5785" spans="1:2" ht="16.149999999999999" customHeight="1">
      <c r="A5785" s="266">
        <v>39345</v>
      </c>
      <c r="B5785" s="267">
        <v>2055.2800000000002</v>
      </c>
    </row>
    <row r="5786" spans="1:2" ht="16.149999999999999" customHeight="1">
      <c r="A5786" s="266">
        <v>39346</v>
      </c>
      <c r="B5786" s="269">
        <v>2042.63</v>
      </c>
    </row>
    <row r="5787" spans="1:2" ht="16.149999999999999" customHeight="1">
      <c r="A5787" s="266">
        <v>39347</v>
      </c>
      <c r="B5787" s="267">
        <v>2026.33</v>
      </c>
    </row>
    <row r="5788" spans="1:2" ht="16.149999999999999" customHeight="1">
      <c r="A5788" s="266">
        <v>39348</v>
      </c>
      <c r="B5788" s="269">
        <v>2026.33</v>
      </c>
    </row>
    <row r="5789" spans="1:2" ht="16.149999999999999" customHeight="1">
      <c r="A5789" s="266">
        <v>39349</v>
      </c>
      <c r="B5789" s="267">
        <v>2026.33</v>
      </c>
    </row>
    <row r="5790" spans="1:2" ht="16.149999999999999" customHeight="1">
      <c r="A5790" s="266">
        <v>39350</v>
      </c>
      <c r="B5790" s="269">
        <v>2028.95</v>
      </c>
    </row>
    <row r="5791" spans="1:2" ht="16.149999999999999" customHeight="1">
      <c r="A5791" s="266">
        <v>39351</v>
      </c>
      <c r="B5791" s="267">
        <v>2045.51</v>
      </c>
    </row>
    <row r="5792" spans="1:2" ht="16.149999999999999" customHeight="1">
      <c r="A5792" s="266">
        <v>39352</v>
      </c>
      <c r="B5792" s="269">
        <v>2009.46</v>
      </c>
    </row>
    <row r="5793" spans="1:2" ht="16.149999999999999" customHeight="1">
      <c r="A5793" s="266">
        <v>39353</v>
      </c>
      <c r="B5793" s="267">
        <v>2013.18</v>
      </c>
    </row>
    <row r="5794" spans="1:2" ht="16.149999999999999" customHeight="1">
      <c r="A5794" s="266">
        <v>39354</v>
      </c>
      <c r="B5794" s="269">
        <v>2023.19</v>
      </c>
    </row>
    <row r="5795" spans="1:2" ht="16.149999999999999" customHeight="1">
      <c r="A5795" s="266">
        <v>39355</v>
      </c>
      <c r="B5795" s="267">
        <v>2023.19</v>
      </c>
    </row>
    <row r="5796" spans="1:2" ht="16.149999999999999" customHeight="1">
      <c r="A5796" s="266">
        <v>39356</v>
      </c>
      <c r="B5796" s="269">
        <v>2023.19</v>
      </c>
    </row>
    <row r="5797" spans="1:2" ht="16.149999999999999" customHeight="1">
      <c r="A5797" s="266">
        <v>39357</v>
      </c>
      <c r="B5797" s="267">
        <v>2015.75</v>
      </c>
    </row>
    <row r="5798" spans="1:2" ht="16.149999999999999" customHeight="1">
      <c r="A5798" s="266">
        <v>39358</v>
      </c>
      <c r="B5798" s="269">
        <v>2013.39</v>
      </c>
    </row>
    <row r="5799" spans="1:2" ht="16.149999999999999" customHeight="1">
      <c r="A5799" s="266">
        <v>39359</v>
      </c>
      <c r="B5799" s="267">
        <v>2017.69</v>
      </c>
    </row>
    <row r="5800" spans="1:2" ht="16.149999999999999" customHeight="1">
      <c r="A5800" s="266">
        <v>39360</v>
      </c>
      <c r="B5800" s="269">
        <v>2018.45</v>
      </c>
    </row>
    <row r="5801" spans="1:2" ht="16.149999999999999" customHeight="1">
      <c r="A5801" s="266">
        <v>39361</v>
      </c>
      <c r="B5801" s="267">
        <v>1999.95</v>
      </c>
    </row>
    <row r="5802" spans="1:2" ht="16.149999999999999" customHeight="1">
      <c r="A5802" s="266">
        <v>39362</v>
      </c>
      <c r="B5802" s="269">
        <v>1999.95</v>
      </c>
    </row>
    <row r="5803" spans="1:2" ht="16.149999999999999" customHeight="1">
      <c r="A5803" s="266">
        <v>39363</v>
      </c>
      <c r="B5803" s="267">
        <v>1999.95</v>
      </c>
    </row>
    <row r="5804" spans="1:2" ht="16.149999999999999" customHeight="1">
      <c r="A5804" s="266">
        <v>39364</v>
      </c>
      <c r="B5804" s="269">
        <v>1999.95</v>
      </c>
    </row>
    <row r="5805" spans="1:2" ht="16.149999999999999" customHeight="1">
      <c r="A5805" s="266">
        <v>39365</v>
      </c>
      <c r="B5805" s="267">
        <v>1968.13</v>
      </c>
    </row>
    <row r="5806" spans="1:2" ht="16.149999999999999" customHeight="1">
      <c r="A5806" s="266">
        <v>39366</v>
      </c>
      <c r="B5806" s="269">
        <v>1972.81</v>
      </c>
    </row>
    <row r="5807" spans="1:2" ht="16.149999999999999" customHeight="1">
      <c r="A5807" s="266">
        <v>39367</v>
      </c>
      <c r="B5807" s="267">
        <v>1963.03</v>
      </c>
    </row>
    <row r="5808" spans="1:2" ht="16.149999999999999" customHeight="1">
      <c r="A5808" s="266">
        <v>39368</v>
      </c>
      <c r="B5808" s="269">
        <v>1978.97</v>
      </c>
    </row>
    <row r="5809" spans="1:2" ht="16.149999999999999" customHeight="1">
      <c r="A5809" s="266">
        <v>39369</v>
      </c>
      <c r="B5809" s="267">
        <v>1978.97</v>
      </c>
    </row>
    <row r="5810" spans="1:2" ht="16.149999999999999" customHeight="1">
      <c r="A5810" s="266">
        <v>39370</v>
      </c>
      <c r="B5810" s="269">
        <v>1978.97</v>
      </c>
    </row>
    <row r="5811" spans="1:2" ht="16.149999999999999" customHeight="1">
      <c r="A5811" s="266">
        <v>39371</v>
      </c>
      <c r="B5811" s="267">
        <v>1978.97</v>
      </c>
    </row>
    <row r="5812" spans="1:2" ht="16.149999999999999" customHeight="1">
      <c r="A5812" s="266">
        <v>39372</v>
      </c>
      <c r="B5812" s="269">
        <v>2004.58</v>
      </c>
    </row>
    <row r="5813" spans="1:2" ht="16.149999999999999" customHeight="1">
      <c r="A5813" s="266">
        <v>39373</v>
      </c>
      <c r="B5813" s="267">
        <v>1994.06</v>
      </c>
    </row>
    <row r="5814" spans="1:2" ht="16.149999999999999" customHeight="1">
      <c r="A5814" s="266">
        <v>39374</v>
      </c>
      <c r="B5814" s="269">
        <v>2018.55</v>
      </c>
    </row>
    <row r="5815" spans="1:2" ht="16.149999999999999" customHeight="1">
      <c r="A5815" s="266">
        <v>39375</v>
      </c>
      <c r="B5815" s="267">
        <v>2007.24</v>
      </c>
    </row>
    <row r="5816" spans="1:2" ht="16.149999999999999" customHeight="1">
      <c r="A5816" s="266">
        <v>39376</v>
      </c>
      <c r="B5816" s="269">
        <v>2007.24</v>
      </c>
    </row>
    <row r="5817" spans="1:2" ht="16.149999999999999" customHeight="1">
      <c r="A5817" s="266">
        <v>39377</v>
      </c>
      <c r="B5817" s="267">
        <v>2007.24</v>
      </c>
    </row>
    <row r="5818" spans="1:2" ht="16.149999999999999" customHeight="1">
      <c r="A5818" s="266">
        <v>39378</v>
      </c>
      <c r="B5818" s="269">
        <v>2022.76</v>
      </c>
    </row>
    <row r="5819" spans="1:2" ht="16.149999999999999" customHeight="1">
      <c r="A5819" s="266">
        <v>39379</v>
      </c>
      <c r="B5819" s="267">
        <v>2006.67</v>
      </c>
    </row>
    <row r="5820" spans="1:2" ht="16.149999999999999" customHeight="1">
      <c r="A5820" s="266">
        <v>39380</v>
      </c>
      <c r="B5820" s="269">
        <v>2025.7</v>
      </c>
    </row>
    <row r="5821" spans="1:2" ht="16.149999999999999" customHeight="1">
      <c r="A5821" s="266">
        <v>39381</v>
      </c>
      <c r="B5821" s="267">
        <v>2020.29</v>
      </c>
    </row>
    <row r="5822" spans="1:2" ht="16.149999999999999" customHeight="1">
      <c r="A5822" s="266">
        <v>39382</v>
      </c>
      <c r="B5822" s="269">
        <v>2005.28</v>
      </c>
    </row>
    <row r="5823" spans="1:2" ht="16.149999999999999" customHeight="1">
      <c r="A5823" s="266">
        <v>39383</v>
      </c>
      <c r="B5823" s="267">
        <v>2005.28</v>
      </c>
    </row>
    <row r="5824" spans="1:2" ht="16.149999999999999" customHeight="1">
      <c r="A5824" s="266">
        <v>39384</v>
      </c>
      <c r="B5824" s="269">
        <v>2005.28</v>
      </c>
    </row>
    <row r="5825" spans="1:2" ht="16.149999999999999" customHeight="1">
      <c r="A5825" s="266">
        <v>39385</v>
      </c>
      <c r="B5825" s="267">
        <v>1995.94</v>
      </c>
    </row>
    <row r="5826" spans="1:2" ht="16.149999999999999" customHeight="1">
      <c r="A5826" s="266">
        <v>39386</v>
      </c>
      <c r="B5826" s="269">
        <v>1999.44</v>
      </c>
    </row>
    <row r="5827" spans="1:2" ht="16.149999999999999" customHeight="1">
      <c r="A5827" s="266">
        <v>39387</v>
      </c>
      <c r="B5827" s="267">
        <v>1987.69</v>
      </c>
    </row>
    <row r="5828" spans="1:2" ht="16.149999999999999" customHeight="1">
      <c r="A5828" s="266">
        <v>39388</v>
      </c>
      <c r="B5828" s="269">
        <v>2008.11</v>
      </c>
    </row>
    <row r="5829" spans="1:2" ht="16.149999999999999" customHeight="1">
      <c r="A5829" s="266">
        <v>39389</v>
      </c>
      <c r="B5829" s="267">
        <v>2014.12</v>
      </c>
    </row>
    <row r="5830" spans="1:2" ht="16.149999999999999" customHeight="1">
      <c r="A5830" s="266">
        <v>39390</v>
      </c>
      <c r="B5830" s="269">
        <v>2014.12</v>
      </c>
    </row>
    <row r="5831" spans="1:2" ht="16.149999999999999" customHeight="1">
      <c r="A5831" s="266">
        <v>39391</v>
      </c>
      <c r="B5831" s="267">
        <v>2014.12</v>
      </c>
    </row>
    <row r="5832" spans="1:2" ht="16.149999999999999" customHeight="1">
      <c r="A5832" s="266">
        <v>39392</v>
      </c>
      <c r="B5832" s="269">
        <v>2014.12</v>
      </c>
    </row>
    <row r="5833" spans="1:2" ht="16.149999999999999" customHeight="1">
      <c r="A5833" s="266">
        <v>39393</v>
      </c>
      <c r="B5833" s="267">
        <v>2012.89</v>
      </c>
    </row>
    <row r="5834" spans="1:2" ht="16.149999999999999" customHeight="1">
      <c r="A5834" s="266">
        <v>39394</v>
      </c>
      <c r="B5834" s="269">
        <v>2023.99</v>
      </c>
    </row>
    <row r="5835" spans="1:2" ht="16.149999999999999" customHeight="1">
      <c r="A5835" s="266">
        <v>39395</v>
      </c>
      <c r="B5835" s="267">
        <v>2033.94</v>
      </c>
    </row>
    <row r="5836" spans="1:2" ht="16.149999999999999" customHeight="1">
      <c r="A5836" s="266">
        <v>39396</v>
      </c>
      <c r="B5836" s="269">
        <v>2045.59</v>
      </c>
    </row>
    <row r="5837" spans="1:2" ht="16.149999999999999" customHeight="1">
      <c r="A5837" s="266">
        <v>39397</v>
      </c>
      <c r="B5837" s="267">
        <v>2045.59</v>
      </c>
    </row>
    <row r="5838" spans="1:2" ht="16.149999999999999" customHeight="1">
      <c r="A5838" s="266">
        <v>39398</v>
      </c>
      <c r="B5838" s="269">
        <v>2045.59</v>
      </c>
    </row>
    <row r="5839" spans="1:2" ht="16.149999999999999" customHeight="1">
      <c r="A5839" s="266">
        <v>39399</v>
      </c>
      <c r="B5839" s="267">
        <v>2045.59</v>
      </c>
    </row>
    <row r="5840" spans="1:2" ht="16.149999999999999" customHeight="1">
      <c r="A5840" s="266">
        <v>39400</v>
      </c>
      <c r="B5840" s="269">
        <v>2051.88</v>
      </c>
    </row>
    <row r="5841" spans="1:2" ht="16.149999999999999" customHeight="1">
      <c r="A5841" s="266">
        <v>39401</v>
      </c>
      <c r="B5841" s="267">
        <v>2032.04</v>
      </c>
    </row>
    <row r="5842" spans="1:2" ht="16.149999999999999" customHeight="1">
      <c r="A5842" s="266">
        <v>39402</v>
      </c>
      <c r="B5842" s="269">
        <v>2044.7</v>
      </c>
    </row>
    <row r="5843" spans="1:2" ht="16.149999999999999" customHeight="1">
      <c r="A5843" s="266">
        <v>39403</v>
      </c>
      <c r="B5843" s="267">
        <v>2040.35</v>
      </c>
    </row>
    <row r="5844" spans="1:2" ht="16.149999999999999" customHeight="1">
      <c r="A5844" s="266">
        <v>39404</v>
      </c>
      <c r="B5844" s="269">
        <v>2040.35</v>
      </c>
    </row>
    <row r="5845" spans="1:2" ht="16.149999999999999" customHeight="1">
      <c r="A5845" s="266">
        <v>39405</v>
      </c>
      <c r="B5845" s="267">
        <v>2040.35</v>
      </c>
    </row>
    <row r="5846" spans="1:2" ht="16.149999999999999" customHeight="1">
      <c r="A5846" s="266">
        <v>39406</v>
      </c>
      <c r="B5846" s="269">
        <v>2054.3000000000002</v>
      </c>
    </row>
    <row r="5847" spans="1:2" ht="16.149999999999999" customHeight="1">
      <c r="A5847" s="266">
        <v>39407</v>
      </c>
      <c r="B5847" s="267">
        <v>2056.2800000000002</v>
      </c>
    </row>
    <row r="5848" spans="1:2" ht="16.149999999999999" customHeight="1">
      <c r="A5848" s="266">
        <v>39408</v>
      </c>
      <c r="B5848" s="269">
        <v>2074.6</v>
      </c>
    </row>
    <row r="5849" spans="1:2" ht="16.149999999999999" customHeight="1">
      <c r="A5849" s="266">
        <v>39409</v>
      </c>
      <c r="B5849" s="267">
        <v>2074.6</v>
      </c>
    </row>
    <row r="5850" spans="1:2" ht="16.149999999999999" customHeight="1">
      <c r="A5850" s="266">
        <v>39410</v>
      </c>
      <c r="B5850" s="269">
        <v>2088.2399999999998</v>
      </c>
    </row>
    <row r="5851" spans="1:2" ht="16.149999999999999" customHeight="1">
      <c r="A5851" s="266">
        <v>39411</v>
      </c>
      <c r="B5851" s="267">
        <v>2088.2399999999998</v>
      </c>
    </row>
    <row r="5852" spans="1:2" ht="16.149999999999999" customHeight="1">
      <c r="A5852" s="266">
        <v>39412</v>
      </c>
      <c r="B5852" s="269">
        <v>2088.2399999999998</v>
      </c>
    </row>
    <row r="5853" spans="1:2" ht="16.149999999999999" customHeight="1">
      <c r="A5853" s="266">
        <v>39413</v>
      </c>
      <c r="B5853" s="267">
        <v>2089.11</v>
      </c>
    </row>
    <row r="5854" spans="1:2" ht="16.149999999999999" customHeight="1">
      <c r="A5854" s="266">
        <v>39414</v>
      </c>
      <c r="B5854" s="269">
        <v>2094.7399999999998</v>
      </c>
    </row>
    <row r="5855" spans="1:2" ht="16.149999999999999" customHeight="1">
      <c r="A5855" s="266">
        <v>39415</v>
      </c>
      <c r="B5855" s="267">
        <v>2066.81</v>
      </c>
    </row>
    <row r="5856" spans="1:2" ht="16.149999999999999" customHeight="1">
      <c r="A5856" s="266">
        <v>39416</v>
      </c>
      <c r="B5856" s="269">
        <v>2060.42</v>
      </c>
    </row>
    <row r="5857" spans="1:2" ht="16.149999999999999" customHeight="1">
      <c r="A5857" s="266">
        <v>39417</v>
      </c>
      <c r="B5857" s="267">
        <v>2043.11</v>
      </c>
    </row>
    <row r="5858" spans="1:2" ht="16.149999999999999" customHeight="1">
      <c r="A5858" s="266">
        <v>39418</v>
      </c>
      <c r="B5858" s="269">
        <v>2043.11</v>
      </c>
    </row>
    <row r="5859" spans="1:2" ht="16.149999999999999" customHeight="1">
      <c r="A5859" s="266">
        <v>39419</v>
      </c>
      <c r="B5859" s="267">
        <v>2043.11</v>
      </c>
    </row>
    <row r="5860" spans="1:2" ht="16.149999999999999" customHeight="1">
      <c r="A5860" s="266">
        <v>39420</v>
      </c>
      <c r="B5860" s="269">
        <v>2052.1799999999998</v>
      </c>
    </row>
    <row r="5861" spans="1:2" ht="16.149999999999999" customHeight="1">
      <c r="A5861" s="266">
        <v>39421</v>
      </c>
      <c r="B5861" s="267">
        <v>2057.4</v>
      </c>
    </row>
    <row r="5862" spans="1:2" ht="16.149999999999999" customHeight="1">
      <c r="A5862" s="266">
        <v>39422</v>
      </c>
      <c r="B5862" s="269">
        <v>2036.6</v>
      </c>
    </row>
    <row r="5863" spans="1:2" ht="16.149999999999999" customHeight="1">
      <c r="A5863" s="266">
        <v>39423</v>
      </c>
      <c r="B5863" s="267">
        <v>2023.18</v>
      </c>
    </row>
    <row r="5864" spans="1:2" ht="16.149999999999999" customHeight="1">
      <c r="A5864" s="266">
        <v>39424</v>
      </c>
      <c r="B5864" s="269">
        <v>2016.77</v>
      </c>
    </row>
    <row r="5865" spans="1:2" ht="16.149999999999999" customHeight="1">
      <c r="A5865" s="266">
        <v>39425</v>
      </c>
      <c r="B5865" s="267">
        <v>2016.77</v>
      </c>
    </row>
    <row r="5866" spans="1:2" ht="16.149999999999999" customHeight="1">
      <c r="A5866" s="266">
        <v>39426</v>
      </c>
      <c r="B5866" s="269">
        <v>2016.77</v>
      </c>
    </row>
    <row r="5867" spans="1:2" ht="16.149999999999999" customHeight="1">
      <c r="A5867" s="266">
        <v>39427</v>
      </c>
      <c r="B5867" s="267">
        <v>2009.83</v>
      </c>
    </row>
    <row r="5868" spans="1:2" ht="16.149999999999999" customHeight="1">
      <c r="A5868" s="266">
        <v>39428</v>
      </c>
      <c r="B5868" s="269">
        <v>2005.82</v>
      </c>
    </row>
    <row r="5869" spans="1:2" ht="16.149999999999999" customHeight="1">
      <c r="A5869" s="266">
        <v>39429</v>
      </c>
      <c r="B5869" s="267">
        <v>2003.9</v>
      </c>
    </row>
    <row r="5870" spans="1:2" ht="16.149999999999999" customHeight="1">
      <c r="A5870" s="266">
        <v>39430</v>
      </c>
      <c r="B5870" s="269">
        <v>2017.36</v>
      </c>
    </row>
    <row r="5871" spans="1:2" ht="16.149999999999999" customHeight="1">
      <c r="A5871" s="266">
        <v>39431</v>
      </c>
      <c r="B5871" s="267">
        <v>2009.85</v>
      </c>
    </row>
    <row r="5872" spans="1:2" ht="16.149999999999999" customHeight="1">
      <c r="A5872" s="266">
        <v>39432</v>
      </c>
      <c r="B5872" s="269">
        <v>2009.85</v>
      </c>
    </row>
    <row r="5873" spans="1:2" ht="16.149999999999999" customHeight="1">
      <c r="A5873" s="266">
        <v>39433</v>
      </c>
      <c r="B5873" s="267">
        <v>2009.85</v>
      </c>
    </row>
    <row r="5874" spans="1:2" ht="16.149999999999999" customHeight="1">
      <c r="A5874" s="266">
        <v>39434</v>
      </c>
      <c r="B5874" s="269">
        <v>2006.48</v>
      </c>
    </row>
    <row r="5875" spans="1:2" ht="16.149999999999999" customHeight="1">
      <c r="A5875" s="266">
        <v>39435</v>
      </c>
      <c r="B5875" s="267">
        <v>2007.98</v>
      </c>
    </row>
    <row r="5876" spans="1:2" ht="16.149999999999999" customHeight="1">
      <c r="A5876" s="266">
        <v>39436</v>
      </c>
      <c r="B5876" s="269">
        <v>2005.92</v>
      </c>
    </row>
    <row r="5877" spans="1:2" ht="16.149999999999999" customHeight="1">
      <c r="A5877" s="266">
        <v>39437</v>
      </c>
      <c r="B5877" s="267">
        <v>2000.58</v>
      </c>
    </row>
    <row r="5878" spans="1:2" ht="16.149999999999999" customHeight="1">
      <c r="A5878" s="266">
        <v>39438</v>
      </c>
      <c r="B5878" s="269">
        <v>1993.08</v>
      </c>
    </row>
    <row r="5879" spans="1:2" ht="16.149999999999999" customHeight="1">
      <c r="A5879" s="266">
        <v>39439</v>
      </c>
      <c r="B5879" s="267">
        <v>1993.08</v>
      </c>
    </row>
    <row r="5880" spans="1:2" ht="16.149999999999999" customHeight="1">
      <c r="A5880" s="266">
        <v>39440</v>
      </c>
      <c r="B5880" s="269">
        <v>1993.08</v>
      </c>
    </row>
    <row r="5881" spans="1:2" ht="16.149999999999999" customHeight="1">
      <c r="A5881" s="266">
        <v>39441</v>
      </c>
      <c r="B5881" s="267">
        <v>1989.7</v>
      </c>
    </row>
    <row r="5882" spans="1:2" ht="16.149999999999999" customHeight="1">
      <c r="A5882" s="266">
        <v>39442</v>
      </c>
      <c r="B5882" s="269">
        <v>1989.7</v>
      </c>
    </row>
    <row r="5883" spans="1:2" ht="16.149999999999999" customHeight="1">
      <c r="A5883" s="266">
        <v>39443</v>
      </c>
      <c r="B5883" s="267">
        <v>1987.81</v>
      </c>
    </row>
    <row r="5884" spans="1:2" ht="16.149999999999999" customHeight="1">
      <c r="A5884" s="266">
        <v>39444</v>
      </c>
      <c r="B5884" s="269">
        <v>2001.72</v>
      </c>
    </row>
    <row r="5885" spans="1:2" ht="16.149999999999999" customHeight="1">
      <c r="A5885" s="266">
        <v>39445</v>
      </c>
      <c r="B5885" s="267">
        <v>2014.76</v>
      </c>
    </row>
    <row r="5886" spans="1:2" ht="16.149999999999999" customHeight="1">
      <c r="A5886" s="266">
        <v>39446</v>
      </c>
      <c r="B5886" s="269">
        <v>2014.76</v>
      </c>
    </row>
    <row r="5887" spans="1:2" ht="16.149999999999999" customHeight="1">
      <c r="A5887" s="266">
        <v>39447</v>
      </c>
      <c r="B5887" s="267">
        <v>2014.76</v>
      </c>
    </row>
    <row r="5888" spans="1:2" ht="16.149999999999999" customHeight="1">
      <c r="A5888" s="266">
        <v>39448</v>
      </c>
      <c r="B5888" s="269">
        <v>2014.76</v>
      </c>
    </row>
    <row r="5889" spans="1:2" ht="16.149999999999999" customHeight="1">
      <c r="A5889" s="266">
        <v>39449</v>
      </c>
      <c r="B5889" s="267">
        <v>2014.76</v>
      </c>
    </row>
    <row r="5890" spans="1:2" ht="16.149999999999999" customHeight="1">
      <c r="A5890" s="266">
        <v>39450</v>
      </c>
      <c r="B5890" s="269">
        <v>2012.82</v>
      </c>
    </row>
    <row r="5891" spans="1:2" ht="16.149999999999999" customHeight="1">
      <c r="A5891" s="266">
        <v>39451</v>
      </c>
      <c r="B5891" s="267">
        <v>2013.27</v>
      </c>
    </row>
    <row r="5892" spans="1:2" ht="16.149999999999999" customHeight="1">
      <c r="A5892" s="266">
        <v>39452</v>
      </c>
      <c r="B5892" s="269">
        <v>2013.98</v>
      </c>
    </row>
    <row r="5893" spans="1:2" ht="16.149999999999999" customHeight="1">
      <c r="A5893" s="266">
        <v>39453</v>
      </c>
      <c r="B5893" s="267">
        <v>2013.98</v>
      </c>
    </row>
    <row r="5894" spans="1:2" ht="16.149999999999999" customHeight="1">
      <c r="A5894" s="266">
        <v>39454</v>
      </c>
      <c r="B5894" s="269">
        <v>2013.98</v>
      </c>
    </row>
    <row r="5895" spans="1:2" ht="16.149999999999999" customHeight="1">
      <c r="A5895" s="266">
        <v>39455</v>
      </c>
      <c r="B5895" s="267">
        <v>2013.98</v>
      </c>
    </row>
    <row r="5896" spans="1:2" ht="16.149999999999999" customHeight="1">
      <c r="A5896" s="266">
        <v>39456</v>
      </c>
      <c r="B5896" s="269">
        <v>2000.91</v>
      </c>
    </row>
    <row r="5897" spans="1:2" ht="16.149999999999999" customHeight="1">
      <c r="A5897" s="266">
        <v>39457</v>
      </c>
      <c r="B5897" s="267">
        <v>2004.7</v>
      </c>
    </row>
    <row r="5898" spans="1:2" ht="16.149999999999999" customHeight="1">
      <c r="A5898" s="266">
        <v>39458</v>
      </c>
      <c r="B5898" s="269">
        <v>2003.74</v>
      </c>
    </row>
    <row r="5899" spans="1:2" ht="16.149999999999999" customHeight="1">
      <c r="A5899" s="266">
        <v>39459</v>
      </c>
      <c r="B5899" s="267">
        <v>1985.35</v>
      </c>
    </row>
    <row r="5900" spans="1:2" ht="16.149999999999999" customHeight="1">
      <c r="A5900" s="266">
        <v>39460</v>
      </c>
      <c r="B5900" s="269">
        <v>1985.35</v>
      </c>
    </row>
    <row r="5901" spans="1:2" ht="16.149999999999999" customHeight="1">
      <c r="A5901" s="266">
        <v>39461</v>
      </c>
      <c r="B5901" s="267">
        <v>1985.35</v>
      </c>
    </row>
    <row r="5902" spans="1:2" ht="16.149999999999999" customHeight="1">
      <c r="A5902" s="266">
        <v>39462</v>
      </c>
      <c r="B5902" s="269">
        <v>1949.43</v>
      </c>
    </row>
    <row r="5903" spans="1:2" ht="16.149999999999999" customHeight="1">
      <c r="A5903" s="266">
        <v>39463</v>
      </c>
      <c r="B5903" s="267">
        <v>1948.91</v>
      </c>
    </row>
    <row r="5904" spans="1:2" ht="16.149999999999999" customHeight="1">
      <c r="A5904" s="266">
        <v>39464</v>
      </c>
      <c r="B5904" s="269">
        <v>1960.49</v>
      </c>
    </row>
    <row r="5905" spans="1:2" ht="16.149999999999999" customHeight="1">
      <c r="A5905" s="266">
        <v>39465</v>
      </c>
      <c r="B5905" s="267">
        <v>1947.6</v>
      </c>
    </row>
    <row r="5906" spans="1:2" ht="16.149999999999999" customHeight="1">
      <c r="A5906" s="266">
        <v>39466</v>
      </c>
      <c r="B5906" s="269">
        <v>1968.13</v>
      </c>
    </row>
    <row r="5907" spans="1:2" ht="16.149999999999999" customHeight="1">
      <c r="A5907" s="266">
        <v>39467</v>
      </c>
      <c r="B5907" s="267">
        <v>1968.13</v>
      </c>
    </row>
    <row r="5908" spans="1:2" ht="16.149999999999999" customHeight="1">
      <c r="A5908" s="266">
        <v>39468</v>
      </c>
      <c r="B5908" s="269">
        <v>1968.13</v>
      </c>
    </row>
    <row r="5909" spans="1:2" ht="16.149999999999999" customHeight="1">
      <c r="A5909" s="266">
        <v>39469</v>
      </c>
      <c r="B5909" s="267">
        <v>1968.13</v>
      </c>
    </row>
    <row r="5910" spans="1:2" ht="16.149999999999999" customHeight="1">
      <c r="A5910" s="266">
        <v>39470</v>
      </c>
      <c r="B5910" s="269">
        <v>2007.41</v>
      </c>
    </row>
    <row r="5911" spans="1:2" ht="16.149999999999999" customHeight="1">
      <c r="A5911" s="266">
        <v>39471</v>
      </c>
      <c r="B5911" s="267">
        <v>2005.08</v>
      </c>
    </row>
    <row r="5912" spans="1:2" ht="16.149999999999999" customHeight="1">
      <c r="A5912" s="266">
        <v>39472</v>
      </c>
      <c r="B5912" s="269">
        <v>1970.65</v>
      </c>
    </row>
    <row r="5913" spans="1:2" ht="16.149999999999999" customHeight="1">
      <c r="A5913" s="266">
        <v>39473</v>
      </c>
      <c r="B5913" s="267">
        <v>1961.3</v>
      </c>
    </row>
    <row r="5914" spans="1:2" ht="16.149999999999999" customHeight="1">
      <c r="A5914" s="266">
        <v>39474</v>
      </c>
      <c r="B5914" s="269">
        <v>1961.3</v>
      </c>
    </row>
    <row r="5915" spans="1:2" ht="16.149999999999999" customHeight="1">
      <c r="A5915" s="266">
        <v>39475</v>
      </c>
      <c r="B5915" s="267">
        <v>1961.3</v>
      </c>
    </row>
    <row r="5916" spans="1:2" ht="16.149999999999999" customHeight="1">
      <c r="A5916" s="266">
        <v>39476</v>
      </c>
      <c r="B5916" s="269">
        <v>1969.65</v>
      </c>
    </row>
    <row r="5917" spans="1:2" ht="16.149999999999999" customHeight="1">
      <c r="A5917" s="266">
        <v>39477</v>
      </c>
      <c r="B5917" s="267">
        <v>1946.54</v>
      </c>
    </row>
    <row r="5918" spans="1:2" ht="16.149999999999999" customHeight="1">
      <c r="A5918" s="266">
        <v>39478</v>
      </c>
      <c r="B5918" s="269">
        <v>1939.6</v>
      </c>
    </row>
    <row r="5919" spans="1:2" ht="16.149999999999999" customHeight="1">
      <c r="A5919" s="266">
        <v>39479</v>
      </c>
      <c r="B5919" s="267">
        <v>1939.77</v>
      </c>
    </row>
    <row r="5920" spans="1:2" ht="16.149999999999999" customHeight="1">
      <c r="A5920" s="266">
        <v>39480</v>
      </c>
      <c r="B5920" s="269">
        <v>1921.94</v>
      </c>
    </row>
    <row r="5921" spans="1:2" ht="16.149999999999999" customHeight="1">
      <c r="A5921" s="266">
        <v>39481</v>
      </c>
      <c r="B5921" s="267">
        <v>1921.94</v>
      </c>
    </row>
    <row r="5922" spans="1:2" ht="16.149999999999999" customHeight="1">
      <c r="A5922" s="266">
        <v>39482</v>
      </c>
      <c r="B5922" s="269">
        <v>1921.94</v>
      </c>
    </row>
    <row r="5923" spans="1:2" ht="16.149999999999999" customHeight="1">
      <c r="A5923" s="266">
        <v>39483</v>
      </c>
      <c r="B5923" s="267">
        <v>1917.26</v>
      </c>
    </row>
    <row r="5924" spans="1:2" ht="16.149999999999999" customHeight="1">
      <c r="A5924" s="266">
        <v>39484</v>
      </c>
      <c r="B5924" s="269">
        <v>1928.3</v>
      </c>
    </row>
    <row r="5925" spans="1:2" ht="16.149999999999999" customHeight="1">
      <c r="A5925" s="266">
        <v>39485</v>
      </c>
      <c r="B5925" s="267">
        <v>1929.7</v>
      </c>
    </row>
    <row r="5926" spans="1:2" ht="16.149999999999999" customHeight="1">
      <c r="A5926" s="266">
        <v>39486</v>
      </c>
      <c r="B5926" s="269">
        <v>1935.49</v>
      </c>
    </row>
    <row r="5927" spans="1:2" ht="16.149999999999999" customHeight="1">
      <c r="A5927" s="266">
        <v>39487</v>
      </c>
      <c r="B5927" s="267">
        <v>1923.08</v>
      </c>
    </row>
    <row r="5928" spans="1:2" ht="16.149999999999999" customHeight="1">
      <c r="A5928" s="266">
        <v>39488</v>
      </c>
      <c r="B5928" s="269">
        <v>1923.08</v>
      </c>
    </row>
    <row r="5929" spans="1:2" ht="16.149999999999999" customHeight="1">
      <c r="A5929" s="266">
        <v>39489</v>
      </c>
      <c r="B5929" s="267">
        <v>1923.08</v>
      </c>
    </row>
    <row r="5930" spans="1:2" ht="16.149999999999999" customHeight="1">
      <c r="A5930" s="266">
        <v>39490</v>
      </c>
      <c r="B5930" s="269">
        <v>1912.8</v>
      </c>
    </row>
    <row r="5931" spans="1:2" ht="16.149999999999999" customHeight="1">
      <c r="A5931" s="266">
        <v>39491</v>
      </c>
      <c r="B5931" s="267">
        <v>1901.38</v>
      </c>
    </row>
    <row r="5932" spans="1:2" ht="16.149999999999999" customHeight="1">
      <c r="A5932" s="266">
        <v>39492</v>
      </c>
      <c r="B5932" s="269">
        <v>1898.4</v>
      </c>
    </row>
    <row r="5933" spans="1:2" ht="16.149999999999999" customHeight="1">
      <c r="A5933" s="266">
        <v>39493</v>
      </c>
      <c r="B5933" s="267">
        <v>1894.87</v>
      </c>
    </row>
    <row r="5934" spans="1:2" ht="16.149999999999999" customHeight="1">
      <c r="A5934" s="266">
        <v>39494</v>
      </c>
      <c r="B5934" s="269">
        <v>1905.37</v>
      </c>
    </row>
    <row r="5935" spans="1:2" ht="16.149999999999999" customHeight="1">
      <c r="A5935" s="266">
        <v>39495</v>
      </c>
      <c r="B5935" s="267">
        <v>1905.37</v>
      </c>
    </row>
    <row r="5936" spans="1:2" ht="16.149999999999999" customHeight="1">
      <c r="A5936" s="266">
        <v>39496</v>
      </c>
      <c r="B5936" s="269">
        <v>1905.37</v>
      </c>
    </row>
    <row r="5937" spans="1:2" ht="16.149999999999999" customHeight="1">
      <c r="A5937" s="266">
        <v>39497</v>
      </c>
      <c r="B5937" s="267">
        <v>1905.37</v>
      </c>
    </row>
    <row r="5938" spans="1:2" ht="16.149999999999999" customHeight="1">
      <c r="A5938" s="266">
        <v>39498</v>
      </c>
      <c r="B5938" s="269">
        <v>1890.74</v>
      </c>
    </row>
    <row r="5939" spans="1:2" ht="16.149999999999999" customHeight="1">
      <c r="A5939" s="266">
        <v>39499</v>
      </c>
      <c r="B5939" s="267">
        <v>1910.81</v>
      </c>
    </row>
    <row r="5940" spans="1:2" ht="16.149999999999999" customHeight="1">
      <c r="A5940" s="266">
        <v>39500</v>
      </c>
      <c r="B5940" s="269">
        <v>1895.85</v>
      </c>
    </row>
    <row r="5941" spans="1:2" ht="16.149999999999999" customHeight="1">
      <c r="A5941" s="266">
        <v>39501</v>
      </c>
      <c r="B5941" s="267">
        <v>1892</v>
      </c>
    </row>
    <row r="5942" spans="1:2" ht="16.149999999999999" customHeight="1">
      <c r="A5942" s="266">
        <v>39502</v>
      </c>
      <c r="B5942" s="269">
        <v>1892</v>
      </c>
    </row>
    <row r="5943" spans="1:2" ht="16.149999999999999" customHeight="1">
      <c r="A5943" s="266">
        <v>39503</v>
      </c>
      <c r="B5943" s="267">
        <v>1892</v>
      </c>
    </row>
    <row r="5944" spans="1:2" ht="16.149999999999999" customHeight="1">
      <c r="A5944" s="266">
        <v>39504</v>
      </c>
      <c r="B5944" s="269">
        <v>1887.97</v>
      </c>
    </row>
    <row r="5945" spans="1:2" ht="16.149999999999999" customHeight="1">
      <c r="A5945" s="266">
        <v>39505</v>
      </c>
      <c r="B5945" s="267">
        <v>1879.19</v>
      </c>
    </row>
    <row r="5946" spans="1:2" ht="16.149999999999999" customHeight="1">
      <c r="A5946" s="266">
        <v>39506</v>
      </c>
      <c r="B5946" s="269">
        <v>1854.87</v>
      </c>
    </row>
    <row r="5947" spans="1:2" ht="16.149999999999999" customHeight="1">
      <c r="A5947" s="266">
        <v>39507</v>
      </c>
      <c r="B5947" s="267">
        <v>1843.59</v>
      </c>
    </row>
    <row r="5948" spans="1:2" ht="16.149999999999999" customHeight="1">
      <c r="A5948" s="266">
        <v>39508</v>
      </c>
      <c r="B5948" s="269">
        <v>1845.17</v>
      </c>
    </row>
    <row r="5949" spans="1:2" ht="16.149999999999999" customHeight="1">
      <c r="A5949" s="266">
        <v>39509</v>
      </c>
      <c r="B5949" s="267">
        <v>1845.17</v>
      </c>
    </row>
    <row r="5950" spans="1:2" ht="16.149999999999999" customHeight="1">
      <c r="A5950" s="266">
        <v>39510</v>
      </c>
      <c r="B5950" s="269">
        <v>1845.17</v>
      </c>
    </row>
    <row r="5951" spans="1:2" ht="16.149999999999999" customHeight="1">
      <c r="A5951" s="266">
        <v>39511</v>
      </c>
      <c r="B5951" s="267">
        <v>1849.46</v>
      </c>
    </row>
    <row r="5952" spans="1:2" ht="16.149999999999999" customHeight="1">
      <c r="A5952" s="266">
        <v>39512</v>
      </c>
      <c r="B5952" s="269">
        <v>1841.61</v>
      </c>
    </row>
    <row r="5953" spans="1:2" ht="16.149999999999999" customHeight="1">
      <c r="A5953" s="266">
        <v>39513</v>
      </c>
      <c r="B5953" s="267">
        <v>1856.69</v>
      </c>
    </row>
    <row r="5954" spans="1:2" ht="16.149999999999999" customHeight="1">
      <c r="A5954" s="266">
        <v>39514</v>
      </c>
      <c r="B5954" s="269">
        <v>1880.12</v>
      </c>
    </row>
    <row r="5955" spans="1:2" ht="16.149999999999999" customHeight="1">
      <c r="A5955" s="266">
        <v>39515</v>
      </c>
      <c r="B5955" s="267">
        <v>1902.17</v>
      </c>
    </row>
    <row r="5956" spans="1:2" ht="16.149999999999999" customHeight="1">
      <c r="A5956" s="266">
        <v>39516</v>
      </c>
      <c r="B5956" s="269">
        <v>1902.17</v>
      </c>
    </row>
    <row r="5957" spans="1:2" ht="16.149999999999999" customHeight="1">
      <c r="A5957" s="266">
        <v>39517</v>
      </c>
      <c r="B5957" s="267">
        <v>1902.17</v>
      </c>
    </row>
    <row r="5958" spans="1:2" ht="16.149999999999999" customHeight="1">
      <c r="A5958" s="266">
        <v>39518</v>
      </c>
      <c r="B5958" s="269">
        <v>1864.78</v>
      </c>
    </row>
    <row r="5959" spans="1:2" ht="16.149999999999999" customHeight="1">
      <c r="A5959" s="266">
        <v>39519</v>
      </c>
      <c r="B5959" s="267">
        <v>1865.98</v>
      </c>
    </row>
    <row r="5960" spans="1:2" ht="16.149999999999999" customHeight="1">
      <c r="A5960" s="266">
        <v>39520</v>
      </c>
      <c r="B5960" s="269">
        <v>1853.41</v>
      </c>
    </row>
    <row r="5961" spans="1:2" ht="16.149999999999999" customHeight="1">
      <c r="A5961" s="266">
        <v>39521</v>
      </c>
      <c r="B5961" s="267">
        <v>1856.01</v>
      </c>
    </row>
    <row r="5962" spans="1:2" ht="16.149999999999999" customHeight="1">
      <c r="A5962" s="266">
        <v>39522</v>
      </c>
      <c r="B5962" s="269">
        <v>1843.95</v>
      </c>
    </row>
    <row r="5963" spans="1:2" ht="16.149999999999999" customHeight="1">
      <c r="A5963" s="266">
        <v>39523</v>
      </c>
      <c r="B5963" s="267">
        <v>1843.95</v>
      </c>
    </row>
    <row r="5964" spans="1:2" ht="16.149999999999999" customHeight="1">
      <c r="A5964" s="266">
        <v>39524</v>
      </c>
      <c r="B5964" s="269">
        <v>1843.95</v>
      </c>
    </row>
    <row r="5965" spans="1:2" ht="16.149999999999999" customHeight="1">
      <c r="A5965" s="266">
        <v>39525</v>
      </c>
      <c r="B5965" s="267">
        <v>1857.55</v>
      </c>
    </row>
    <row r="5966" spans="1:2" ht="16.149999999999999" customHeight="1">
      <c r="A5966" s="266">
        <v>39526</v>
      </c>
      <c r="B5966" s="269">
        <v>1823.11</v>
      </c>
    </row>
    <row r="5967" spans="1:2" ht="16.149999999999999" customHeight="1">
      <c r="A5967" s="266">
        <v>39527</v>
      </c>
      <c r="B5967" s="267">
        <v>1815.65</v>
      </c>
    </row>
    <row r="5968" spans="1:2" ht="16.149999999999999" customHeight="1">
      <c r="A5968" s="266">
        <v>39528</v>
      </c>
      <c r="B5968" s="269">
        <v>1815.65</v>
      </c>
    </row>
    <row r="5969" spans="1:2" ht="16.149999999999999" customHeight="1">
      <c r="A5969" s="266">
        <v>39529</v>
      </c>
      <c r="B5969" s="267">
        <v>1815.65</v>
      </c>
    </row>
    <row r="5970" spans="1:2" ht="16.149999999999999" customHeight="1">
      <c r="A5970" s="266">
        <v>39530</v>
      </c>
      <c r="B5970" s="269">
        <v>1815.65</v>
      </c>
    </row>
    <row r="5971" spans="1:2" ht="16.149999999999999" customHeight="1">
      <c r="A5971" s="266">
        <v>39531</v>
      </c>
      <c r="B5971" s="267">
        <v>1815.65</v>
      </c>
    </row>
    <row r="5972" spans="1:2" ht="16.149999999999999" customHeight="1">
      <c r="A5972" s="266">
        <v>39532</v>
      </c>
      <c r="B5972" s="269">
        <v>1815.65</v>
      </c>
    </row>
    <row r="5973" spans="1:2" ht="16.149999999999999" customHeight="1">
      <c r="A5973" s="266">
        <v>39533</v>
      </c>
      <c r="B5973" s="267">
        <v>1835.01</v>
      </c>
    </row>
    <row r="5974" spans="1:2" ht="16.149999999999999" customHeight="1">
      <c r="A5974" s="266">
        <v>39534</v>
      </c>
      <c r="B5974" s="269">
        <v>1821.31</v>
      </c>
    </row>
    <row r="5975" spans="1:2" ht="16.149999999999999" customHeight="1">
      <c r="A5975" s="266">
        <v>39535</v>
      </c>
      <c r="B5975" s="267">
        <v>1810.68</v>
      </c>
    </row>
    <row r="5976" spans="1:2" ht="16.149999999999999" customHeight="1">
      <c r="A5976" s="266">
        <v>39536</v>
      </c>
      <c r="B5976" s="269">
        <v>1821.6</v>
      </c>
    </row>
    <row r="5977" spans="1:2" ht="16.149999999999999" customHeight="1">
      <c r="A5977" s="266">
        <v>39537</v>
      </c>
      <c r="B5977" s="267">
        <v>1821.6</v>
      </c>
    </row>
    <row r="5978" spans="1:2" ht="16.149999999999999" customHeight="1">
      <c r="A5978" s="266">
        <v>39538</v>
      </c>
      <c r="B5978" s="269">
        <v>1821.6</v>
      </c>
    </row>
    <row r="5979" spans="1:2" ht="16.149999999999999" customHeight="1">
      <c r="A5979" s="266">
        <v>39539</v>
      </c>
      <c r="B5979" s="267">
        <v>1834.96</v>
      </c>
    </row>
    <row r="5980" spans="1:2" ht="16.149999999999999" customHeight="1">
      <c r="A5980" s="266">
        <v>39540</v>
      </c>
      <c r="B5980" s="269">
        <v>1827.94</v>
      </c>
    </row>
    <row r="5981" spans="1:2" ht="16.149999999999999" customHeight="1">
      <c r="A5981" s="266">
        <v>39541</v>
      </c>
      <c r="B5981" s="267">
        <v>1826.34</v>
      </c>
    </row>
    <row r="5982" spans="1:2" ht="16.149999999999999" customHeight="1">
      <c r="A5982" s="266">
        <v>39542</v>
      </c>
      <c r="B5982" s="269">
        <v>1824.39</v>
      </c>
    </row>
    <row r="5983" spans="1:2" ht="16.149999999999999" customHeight="1">
      <c r="A5983" s="266">
        <v>39543</v>
      </c>
      <c r="B5983" s="267">
        <v>1816.28</v>
      </c>
    </row>
    <row r="5984" spans="1:2" ht="16.149999999999999" customHeight="1">
      <c r="A5984" s="266">
        <v>39544</v>
      </c>
      <c r="B5984" s="269">
        <v>1816.28</v>
      </c>
    </row>
    <row r="5985" spans="1:2" ht="16.149999999999999" customHeight="1">
      <c r="A5985" s="266">
        <v>39545</v>
      </c>
      <c r="B5985" s="267">
        <v>1816.28</v>
      </c>
    </row>
    <row r="5986" spans="1:2" ht="16.149999999999999" customHeight="1">
      <c r="A5986" s="266">
        <v>39546</v>
      </c>
      <c r="B5986" s="269">
        <v>1811.23</v>
      </c>
    </row>
    <row r="5987" spans="1:2" ht="16.149999999999999" customHeight="1">
      <c r="A5987" s="266">
        <v>39547</v>
      </c>
      <c r="B5987" s="267">
        <v>1812.85</v>
      </c>
    </row>
    <row r="5988" spans="1:2" ht="16.149999999999999" customHeight="1">
      <c r="A5988" s="266">
        <v>39548</v>
      </c>
      <c r="B5988" s="269">
        <v>1799.07</v>
      </c>
    </row>
    <row r="5989" spans="1:2" ht="16.149999999999999" customHeight="1">
      <c r="A5989" s="266">
        <v>39549</v>
      </c>
      <c r="B5989" s="267">
        <v>1791.63</v>
      </c>
    </row>
    <row r="5990" spans="1:2" ht="16.149999999999999" customHeight="1">
      <c r="A5990" s="266">
        <v>39550</v>
      </c>
      <c r="B5990" s="269">
        <v>1792.49</v>
      </c>
    </row>
    <row r="5991" spans="1:2" ht="16.149999999999999" customHeight="1">
      <c r="A5991" s="266">
        <v>39551</v>
      </c>
      <c r="B5991" s="267">
        <v>1792.49</v>
      </c>
    </row>
    <row r="5992" spans="1:2" ht="16.149999999999999" customHeight="1">
      <c r="A5992" s="266">
        <v>39552</v>
      </c>
      <c r="B5992" s="269">
        <v>1792.49</v>
      </c>
    </row>
    <row r="5993" spans="1:2" ht="16.149999999999999" customHeight="1">
      <c r="A5993" s="266">
        <v>39553</v>
      </c>
      <c r="B5993" s="267">
        <v>1792.69</v>
      </c>
    </row>
    <row r="5994" spans="1:2" ht="16.149999999999999" customHeight="1">
      <c r="A5994" s="266">
        <v>39554</v>
      </c>
      <c r="B5994" s="269">
        <v>1797.89</v>
      </c>
    </row>
    <row r="5995" spans="1:2" ht="16.149999999999999" customHeight="1">
      <c r="A5995" s="266">
        <v>39555</v>
      </c>
      <c r="B5995" s="267">
        <v>1798.89</v>
      </c>
    </row>
    <row r="5996" spans="1:2" ht="16.149999999999999" customHeight="1">
      <c r="A5996" s="266">
        <v>39556</v>
      </c>
      <c r="B5996" s="269">
        <v>1792.87</v>
      </c>
    </row>
    <row r="5997" spans="1:2" ht="16.149999999999999" customHeight="1">
      <c r="A5997" s="266">
        <v>39557</v>
      </c>
      <c r="B5997" s="267">
        <v>1785.17</v>
      </c>
    </row>
    <row r="5998" spans="1:2" ht="16.149999999999999" customHeight="1">
      <c r="A5998" s="266">
        <v>39558</v>
      </c>
      <c r="B5998" s="269">
        <v>1785.17</v>
      </c>
    </row>
    <row r="5999" spans="1:2" ht="16.149999999999999" customHeight="1">
      <c r="A5999" s="266">
        <v>39559</v>
      </c>
      <c r="B5999" s="267">
        <v>1785.17</v>
      </c>
    </row>
    <row r="6000" spans="1:2" ht="16.149999999999999" customHeight="1">
      <c r="A6000" s="266">
        <v>39560</v>
      </c>
      <c r="B6000" s="269">
        <v>1780.79</v>
      </c>
    </row>
    <row r="6001" spans="1:2" ht="16.149999999999999" customHeight="1">
      <c r="A6001" s="266">
        <v>39561</v>
      </c>
      <c r="B6001" s="267">
        <v>1775.08</v>
      </c>
    </row>
    <row r="6002" spans="1:2" ht="16.149999999999999" customHeight="1">
      <c r="A6002" s="266">
        <v>39562</v>
      </c>
      <c r="B6002" s="269">
        <v>1765.3</v>
      </c>
    </row>
    <row r="6003" spans="1:2" ht="16.149999999999999" customHeight="1">
      <c r="A6003" s="266">
        <v>39563</v>
      </c>
      <c r="B6003" s="267">
        <v>1765.75</v>
      </c>
    </row>
    <row r="6004" spans="1:2" ht="16.149999999999999" customHeight="1">
      <c r="A6004" s="266">
        <v>39564</v>
      </c>
      <c r="B6004" s="269">
        <v>1775.22</v>
      </c>
    </row>
    <row r="6005" spans="1:2" ht="16.149999999999999" customHeight="1">
      <c r="A6005" s="266">
        <v>39565</v>
      </c>
      <c r="B6005" s="267">
        <v>1775.22</v>
      </c>
    </row>
    <row r="6006" spans="1:2" ht="16.149999999999999" customHeight="1">
      <c r="A6006" s="266">
        <v>39566</v>
      </c>
      <c r="B6006" s="269">
        <v>1775.22</v>
      </c>
    </row>
    <row r="6007" spans="1:2" ht="16.149999999999999" customHeight="1">
      <c r="A6007" s="266">
        <v>39567</v>
      </c>
      <c r="B6007" s="267">
        <v>1767.73</v>
      </c>
    </row>
    <row r="6008" spans="1:2" ht="16.149999999999999" customHeight="1">
      <c r="A6008" s="266">
        <v>39568</v>
      </c>
      <c r="B6008" s="269">
        <v>1780.21</v>
      </c>
    </row>
    <row r="6009" spans="1:2" ht="16.149999999999999" customHeight="1">
      <c r="A6009" s="266">
        <v>39569</v>
      </c>
      <c r="B6009" s="267">
        <v>1767.27</v>
      </c>
    </row>
    <row r="6010" spans="1:2" ht="16.149999999999999" customHeight="1">
      <c r="A6010" s="266">
        <v>39570</v>
      </c>
      <c r="B6010" s="269">
        <v>1767.27</v>
      </c>
    </row>
    <row r="6011" spans="1:2" ht="16.149999999999999" customHeight="1">
      <c r="A6011" s="266">
        <v>39571</v>
      </c>
      <c r="B6011" s="267">
        <v>1756.25</v>
      </c>
    </row>
    <row r="6012" spans="1:2" ht="16.149999999999999" customHeight="1">
      <c r="A6012" s="266">
        <v>39572</v>
      </c>
      <c r="B6012" s="269">
        <v>1756.25</v>
      </c>
    </row>
    <row r="6013" spans="1:2" ht="16.149999999999999" customHeight="1">
      <c r="A6013" s="266">
        <v>39573</v>
      </c>
      <c r="B6013" s="267">
        <v>1756.25</v>
      </c>
    </row>
    <row r="6014" spans="1:2" ht="16.149999999999999" customHeight="1">
      <c r="A6014" s="266">
        <v>39574</v>
      </c>
      <c r="B6014" s="269">
        <v>1756.25</v>
      </c>
    </row>
    <row r="6015" spans="1:2" ht="16.149999999999999" customHeight="1">
      <c r="A6015" s="266">
        <v>39575</v>
      </c>
      <c r="B6015" s="267">
        <v>1769.32</v>
      </c>
    </row>
    <row r="6016" spans="1:2" ht="16.149999999999999" customHeight="1">
      <c r="A6016" s="266">
        <v>39576</v>
      </c>
      <c r="B6016" s="269">
        <v>1787.62</v>
      </c>
    </row>
    <row r="6017" spans="1:2" ht="16.149999999999999" customHeight="1">
      <c r="A6017" s="266">
        <v>39577</v>
      </c>
      <c r="B6017" s="267">
        <v>1793.13</v>
      </c>
    </row>
    <row r="6018" spans="1:2" ht="16.149999999999999" customHeight="1">
      <c r="A6018" s="266">
        <v>39578</v>
      </c>
      <c r="B6018" s="269">
        <v>1781.79</v>
      </c>
    </row>
    <row r="6019" spans="1:2" ht="16.149999999999999" customHeight="1">
      <c r="A6019" s="266">
        <v>39579</v>
      </c>
      <c r="B6019" s="267">
        <v>1781.79</v>
      </c>
    </row>
    <row r="6020" spans="1:2" ht="16.149999999999999" customHeight="1">
      <c r="A6020" s="266">
        <v>39580</v>
      </c>
      <c r="B6020" s="269">
        <v>1781.79</v>
      </c>
    </row>
    <row r="6021" spans="1:2" ht="16.149999999999999" customHeight="1">
      <c r="A6021" s="266">
        <v>39581</v>
      </c>
      <c r="B6021" s="267">
        <v>1781.29</v>
      </c>
    </row>
    <row r="6022" spans="1:2" ht="16.149999999999999" customHeight="1">
      <c r="A6022" s="266">
        <v>39582</v>
      </c>
      <c r="B6022" s="269">
        <v>1780.01</v>
      </c>
    </row>
    <row r="6023" spans="1:2" ht="16.149999999999999" customHeight="1">
      <c r="A6023" s="266">
        <v>39583</v>
      </c>
      <c r="B6023" s="267">
        <v>1787.65</v>
      </c>
    </row>
    <row r="6024" spans="1:2" ht="16.149999999999999" customHeight="1">
      <c r="A6024" s="266">
        <v>39584</v>
      </c>
      <c r="B6024" s="269">
        <v>1792.94</v>
      </c>
    </row>
    <row r="6025" spans="1:2" ht="16.149999999999999" customHeight="1">
      <c r="A6025" s="266">
        <v>39585</v>
      </c>
      <c r="B6025" s="267">
        <v>1785.04</v>
      </c>
    </row>
    <row r="6026" spans="1:2" ht="16.149999999999999" customHeight="1">
      <c r="A6026" s="266">
        <v>39586</v>
      </c>
      <c r="B6026" s="269">
        <v>1785.04</v>
      </c>
    </row>
    <row r="6027" spans="1:2" ht="16.149999999999999" customHeight="1">
      <c r="A6027" s="266">
        <v>39587</v>
      </c>
      <c r="B6027" s="267">
        <v>1785.04</v>
      </c>
    </row>
    <row r="6028" spans="1:2" ht="16.149999999999999" customHeight="1">
      <c r="A6028" s="266">
        <v>39588</v>
      </c>
      <c r="B6028" s="269">
        <v>1779.35</v>
      </c>
    </row>
    <row r="6029" spans="1:2" ht="16.149999999999999" customHeight="1">
      <c r="A6029" s="266">
        <v>39589</v>
      </c>
      <c r="B6029" s="267">
        <v>1787.59</v>
      </c>
    </row>
    <row r="6030" spans="1:2" ht="16.149999999999999" customHeight="1">
      <c r="A6030" s="266">
        <v>39590</v>
      </c>
      <c r="B6030" s="269">
        <v>1779.48</v>
      </c>
    </row>
    <row r="6031" spans="1:2" ht="16.149999999999999" customHeight="1">
      <c r="A6031" s="266">
        <v>39591</v>
      </c>
      <c r="B6031" s="267">
        <v>1779.59</v>
      </c>
    </row>
    <row r="6032" spans="1:2" ht="16.149999999999999" customHeight="1">
      <c r="A6032" s="266">
        <v>39592</v>
      </c>
      <c r="B6032" s="269">
        <v>1777.98</v>
      </c>
    </row>
    <row r="6033" spans="1:2" ht="16.149999999999999" customHeight="1">
      <c r="A6033" s="266">
        <v>39593</v>
      </c>
      <c r="B6033" s="267">
        <v>1777.98</v>
      </c>
    </row>
    <row r="6034" spans="1:2" ht="16.149999999999999" customHeight="1">
      <c r="A6034" s="266">
        <v>39594</v>
      </c>
      <c r="B6034" s="269">
        <v>1777.98</v>
      </c>
    </row>
    <row r="6035" spans="1:2" ht="16.149999999999999" customHeight="1">
      <c r="A6035" s="266">
        <v>39595</v>
      </c>
      <c r="B6035" s="267">
        <v>1777.98</v>
      </c>
    </row>
    <row r="6036" spans="1:2" ht="16.149999999999999" customHeight="1">
      <c r="A6036" s="266">
        <v>39596</v>
      </c>
      <c r="B6036" s="269">
        <v>1772.55</v>
      </c>
    </row>
    <row r="6037" spans="1:2" ht="16.149999999999999" customHeight="1">
      <c r="A6037" s="266">
        <v>39597</v>
      </c>
      <c r="B6037" s="267">
        <v>1767.41</v>
      </c>
    </row>
    <row r="6038" spans="1:2" ht="16.149999999999999" customHeight="1">
      <c r="A6038" s="266">
        <v>39598</v>
      </c>
      <c r="B6038" s="269">
        <v>1755.95</v>
      </c>
    </row>
    <row r="6039" spans="1:2" ht="16.149999999999999" customHeight="1">
      <c r="A6039" s="266">
        <v>39599</v>
      </c>
      <c r="B6039" s="267">
        <v>1744.01</v>
      </c>
    </row>
    <row r="6040" spans="1:2" ht="16.149999999999999" customHeight="1">
      <c r="A6040" s="266">
        <v>39600</v>
      </c>
      <c r="B6040" s="269">
        <v>1744.01</v>
      </c>
    </row>
    <row r="6041" spans="1:2" ht="16.149999999999999" customHeight="1">
      <c r="A6041" s="266">
        <v>39601</v>
      </c>
      <c r="B6041" s="267">
        <v>1744.01</v>
      </c>
    </row>
    <row r="6042" spans="1:2" ht="16.149999999999999" customHeight="1">
      <c r="A6042" s="266">
        <v>39602</v>
      </c>
      <c r="B6042" s="269">
        <v>1744.01</v>
      </c>
    </row>
    <row r="6043" spans="1:2" ht="16.149999999999999" customHeight="1">
      <c r="A6043" s="266">
        <v>39603</v>
      </c>
      <c r="B6043" s="267">
        <v>1730.61</v>
      </c>
    </row>
    <row r="6044" spans="1:2" ht="16.149999999999999" customHeight="1">
      <c r="A6044" s="266">
        <v>39604</v>
      </c>
      <c r="B6044" s="269">
        <v>1728.76</v>
      </c>
    </row>
    <row r="6045" spans="1:2" ht="16.149999999999999" customHeight="1">
      <c r="A6045" s="266">
        <v>39605</v>
      </c>
      <c r="B6045" s="267">
        <v>1709.95</v>
      </c>
    </row>
    <row r="6046" spans="1:2" ht="16.149999999999999" customHeight="1">
      <c r="A6046" s="266">
        <v>39606</v>
      </c>
      <c r="B6046" s="269">
        <v>1702.44</v>
      </c>
    </row>
    <row r="6047" spans="1:2" ht="16.149999999999999" customHeight="1">
      <c r="A6047" s="266">
        <v>39607</v>
      </c>
      <c r="B6047" s="267">
        <v>1702.44</v>
      </c>
    </row>
    <row r="6048" spans="1:2" ht="16.149999999999999" customHeight="1">
      <c r="A6048" s="266">
        <v>39608</v>
      </c>
      <c r="B6048" s="269">
        <v>1702.44</v>
      </c>
    </row>
    <row r="6049" spans="1:2" ht="16.149999999999999" customHeight="1">
      <c r="A6049" s="266">
        <v>39609</v>
      </c>
      <c r="B6049" s="267">
        <v>1687.13</v>
      </c>
    </row>
    <row r="6050" spans="1:2" ht="16.149999999999999" customHeight="1">
      <c r="A6050" s="266">
        <v>39610</v>
      </c>
      <c r="B6050" s="269">
        <v>1696.79</v>
      </c>
    </row>
    <row r="6051" spans="1:2" ht="16.149999999999999" customHeight="1">
      <c r="A6051" s="266">
        <v>39611</v>
      </c>
      <c r="B6051" s="267">
        <v>1700.94</v>
      </c>
    </row>
    <row r="6052" spans="1:2" ht="16.149999999999999" customHeight="1">
      <c r="A6052" s="266">
        <v>39612</v>
      </c>
      <c r="B6052" s="269">
        <v>1705.35</v>
      </c>
    </row>
    <row r="6053" spans="1:2" ht="16.149999999999999" customHeight="1">
      <c r="A6053" s="266">
        <v>39613</v>
      </c>
      <c r="B6053" s="267">
        <v>1707.87</v>
      </c>
    </row>
    <row r="6054" spans="1:2" ht="16.149999999999999" customHeight="1">
      <c r="A6054" s="266">
        <v>39614</v>
      </c>
      <c r="B6054" s="269">
        <v>1707.87</v>
      </c>
    </row>
    <row r="6055" spans="1:2" ht="16.149999999999999" customHeight="1">
      <c r="A6055" s="266">
        <v>39615</v>
      </c>
      <c r="B6055" s="267">
        <v>1707.87</v>
      </c>
    </row>
    <row r="6056" spans="1:2" ht="16.149999999999999" customHeight="1">
      <c r="A6056" s="266">
        <v>39616</v>
      </c>
      <c r="B6056" s="269">
        <v>1684.52</v>
      </c>
    </row>
    <row r="6057" spans="1:2" ht="16.149999999999999" customHeight="1">
      <c r="A6057" s="266">
        <v>39617</v>
      </c>
      <c r="B6057" s="267">
        <v>1655.42</v>
      </c>
    </row>
    <row r="6058" spans="1:2" ht="16.149999999999999" customHeight="1">
      <c r="A6058" s="266">
        <v>39618</v>
      </c>
      <c r="B6058" s="269">
        <v>1652.41</v>
      </c>
    </row>
    <row r="6059" spans="1:2" ht="16.149999999999999" customHeight="1">
      <c r="A6059" s="266">
        <v>39619</v>
      </c>
      <c r="B6059" s="267">
        <v>1670.31</v>
      </c>
    </row>
    <row r="6060" spans="1:2" ht="16.149999999999999" customHeight="1">
      <c r="A6060" s="266">
        <v>39620</v>
      </c>
      <c r="B6060" s="269">
        <v>1678.82</v>
      </c>
    </row>
    <row r="6061" spans="1:2" ht="16.149999999999999" customHeight="1">
      <c r="A6061" s="266">
        <v>39621</v>
      </c>
      <c r="B6061" s="267">
        <v>1678.82</v>
      </c>
    </row>
    <row r="6062" spans="1:2" ht="16.149999999999999" customHeight="1">
      <c r="A6062" s="266">
        <v>39622</v>
      </c>
      <c r="B6062" s="269">
        <v>1678.82</v>
      </c>
    </row>
    <row r="6063" spans="1:2" ht="16.149999999999999" customHeight="1">
      <c r="A6063" s="266">
        <v>39623</v>
      </c>
      <c r="B6063" s="267">
        <v>1713.63</v>
      </c>
    </row>
    <row r="6064" spans="1:2" ht="16.149999999999999" customHeight="1">
      <c r="A6064" s="266">
        <v>39624</v>
      </c>
      <c r="B6064" s="269">
        <v>1748.04</v>
      </c>
    </row>
    <row r="6065" spans="1:2" ht="16.149999999999999" customHeight="1">
      <c r="A6065" s="266">
        <v>39625</v>
      </c>
      <c r="B6065" s="267">
        <v>1783.44</v>
      </c>
    </row>
    <row r="6066" spans="1:2" ht="16.149999999999999" customHeight="1">
      <c r="A6066" s="266">
        <v>39626</v>
      </c>
      <c r="B6066" s="269">
        <v>1832.81</v>
      </c>
    </row>
    <row r="6067" spans="1:2" ht="16.149999999999999" customHeight="1">
      <c r="A6067" s="266">
        <v>39627</v>
      </c>
      <c r="B6067" s="267">
        <v>1923.02</v>
      </c>
    </row>
    <row r="6068" spans="1:2" ht="16.149999999999999" customHeight="1">
      <c r="A6068" s="266">
        <v>39628</v>
      </c>
      <c r="B6068" s="269">
        <v>1923.02</v>
      </c>
    </row>
    <row r="6069" spans="1:2" ht="16.149999999999999" customHeight="1">
      <c r="A6069" s="266">
        <v>39629</v>
      </c>
      <c r="B6069" s="267">
        <v>1923.02</v>
      </c>
    </row>
    <row r="6070" spans="1:2" ht="16.149999999999999" customHeight="1">
      <c r="A6070" s="266">
        <v>39630</v>
      </c>
      <c r="B6070" s="269">
        <v>1923.02</v>
      </c>
    </row>
    <row r="6071" spans="1:2" ht="16.149999999999999" customHeight="1">
      <c r="A6071" s="266">
        <v>39631</v>
      </c>
      <c r="B6071" s="267">
        <v>1915.44</v>
      </c>
    </row>
    <row r="6072" spans="1:2" ht="16.149999999999999" customHeight="1">
      <c r="A6072" s="266">
        <v>39632</v>
      </c>
      <c r="B6072" s="269">
        <v>1818.6</v>
      </c>
    </row>
    <row r="6073" spans="1:2" ht="16.149999999999999" customHeight="1">
      <c r="A6073" s="266">
        <v>39633</v>
      </c>
      <c r="B6073" s="267">
        <v>1748.43</v>
      </c>
    </row>
    <row r="6074" spans="1:2" ht="16.149999999999999" customHeight="1">
      <c r="A6074" s="266">
        <v>39634</v>
      </c>
      <c r="B6074" s="269">
        <v>1748.43</v>
      </c>
    </row>
    <row r="6075" spans="1:2" ht="16.149999999999999" customHeight="1">
      <c r="A6075" s="266">
        <v>39635</v>
      </c>
      <c r="B6075" s="267">
        <v>1748.43</v>
      </c>
    </row>
    <row r="6076" spans="1:2" ht="16.149999999999999" customHeight="1">
      <c r="A6076" s="266">
        <v>39636</v>
      </c>
      <c r="B6076" s="269">
        <v>1748.43</v>
      </c>
    </row>
    <row r="6077" spans="1:2" ht="16.149999999999999" customHeight="1">
      <c r="A6077" s="266">
        <v>39637</v>
      </c>
      <c r="B6077" s="267">
        <v>1719.48</v>
      </c>
    </row>
    <row r="6078" spans="1:2" ht="16.149999999999999" customHeight="1">
      <c r="A6078" s="266">
        <v>39638</v>
      </c>
      <c r="B6078" s="269">
        <v>1736.49</v>
      </c>
    </row>
    <row r="6079" spans="1:2" ht="16.149999999999999" customHeight="1">
      <c r="A6079" s="266">
        <v>39639</v>
      </c>
      <c r="B6079" s="267">
        <v>1728.74</v>
      </c>
    </row>
    <row r="6080" spans="1:2" ht="16.149999999999999" customHeight="1">
      <c r="A6080" s="266">
        <v>39640</v>
      </c>
      <c r="B6080" s="269">
        <v>1768.09</v>
      </c>
    </row>
    <row r="6081" spans="1:2" ht="16.149999999999999" customHeight="1">
      <c r="A6081" s="266">
        <v>39641</v>
      </c>
      <c r="B6081" s="267">
        <v>1778.8</v>
      </c>
    </row>
    <row r="6082" spans="1:2" ht="16.149999999999999" customHeight="1">
      <c r="A6082" s="266">
        <v>39642</v>
      </c>
      <c r="B6082" s="269">
        <v>1778.8</v>
      </c>
    </row>
    <row r="6083" spans="1:2" ht="16.149999999999999" customHeight="1">
      <c r="A6083" s="266">
        <v>39643</v>
      </c>
      <c r="B6083" s="267">
        <v>1778.8</v>
      </c>
    </row>
    <row r="6084" spans="1:2" ht="16.149999999999999" customHeight="1">
      <c r="A6084" s="266">
        <v>39644</v>
      </c>
      <c r="B6084" s="269">
        <v>1753.51</v>
      </c>
    </row>
    <row r="6085" spans="1:2" ht="16.149999999999999" customHeight="1">
      <c r="A6085" s="266">
        <v>39645</v>
      </c>
      <c r="B6085" s="267">
        <v>1777.17</v>
      </c>
    </row>
    <row r="6086" spans="1:2" ht="16.149999999999999" customHeight="1">
      <c r="A6086" s="266">
        <v>39646</v>
      </c>
      <c r="B6086" s="269">
        <v>1768.53</v>
      </c>
    </row>
    <row r="6087" spans="1:2" ht="16.149999999999999" customHeight="1">
      <c r="A6087" s="266">
        <v>39647</v>
      </c>
      <c r="B6087" s="267">
        <v>1757.79</v>
      </c>
    </row>
    <row r="6088" spans="1:2" ht="16.149999999999999" customHeight="1">
      <c r="A6088" s="266">
        <v>39648</v>
      </c>
      <c r="B6088" s="269">
        <v>1788.24</v>
      </c>
    </row>
    <row r="6089" spans="1:2" ht="16.149999999999999" customHeight="1">
      <c r="A6089" s="266">
        <v>39649</v>
      </c>
      <c r="B6089" s="267">
        <v>1788.24</v>
      </c>
    </row>
    <row r="6090" spans="1:2" ht="16.149999999999999" customHeight="1">
      <c r="A6090" s="266">
        <v>39650</v>
      </c>
      <c r="B6090" s="269">
        <v>1788.24</v>
      </c>
    </row>
    <row r="6091" spans="1:2" ht="16.149999999999999" customHeight="1">
      <c r="A6091" s="266">
        <v>39651</v>
      </c>
      <c r="B6091" s="267">
        <v>1802.01</v>
      </c>
    </row>
    <row r="6092" spans="1:2" ht="16.149999999999999" customHeight="1">
      <c r="A6092" s="266">
        <v>39652</v>
      </c>
      <c r="B6092" s="269">
        <v>1797.43</v>
      </c>
    </row>
    <row r="6093" spans="1:2" ht="16.149999999999999" customHeight="1">
      <c r="A6093" s="266">
        <v>39653</v>
      </c>
      <c r="B6093" s="267">
        <v>1772.25</v>
      </c>
    </row>
    <row r="6094" spans="1:2" ht="16.149999999999999" customHeight="1">
      <c r="A6094" s="266">
        <v>39654</v>
      </c>
      <c r="B6094" s="269">
        <v>1777.1</v>
      </c>
    </row>
    <row r="6095" spans="1:2" ht="16.149999999999999" customHeight="1">
      <c r="A6095" s="266">
        <v>39655</v>
      </c>
      <c r="B6095" s="267">
        <v>1785.17</v>
      </c>
    </row>
    <row r="6096" spans="1:2" ht="16.149999999999999" customHeight="1">
      <c r="A6096" s="266">
        <v>39656</v>
      </c>
      <c r="B6096" s="269">
        <v>1785.17</v>
      </c>
    </row>
    <row r="6097" spans="1:2" ht="16.149999999999999" customHeight="1">
      <c r="A6097" s="266">
        <v>39657</v>
      </c>
      <c r="B6097" s="267">
        <v>1785.17</v>
      </c>
    </row>
    <row r="6098" spans="1:2" ht="16.149999999999999" customHeight="1">
      <c r="A6098" s="266">
        <v>39658</v>
      </c>
      <c r="B6098" s="269">
        <v>1764.48</v>
      </c>
    </row>
    <row r="6099" spans="1:2" ht="16.149999999999999" customHeight="1">
      <c r="A6099" s="266">
        <v>39659</v>
      </c>
      <c r="B6099" s="267">
        <v>1789.68</v>
      </c>
    </row>
    <row r="6100" spans="1:2" ht="16.149999999999999" customHeight="1">
      <c r="A6100" s="266">
        <v>39660</v>
      </c>
      <c r="B6100" s="269">
        <v>1792.24</v>
      </c>
    </row>
    <row r="6101" spans="1:2" ht="16.149999999999999" customHeight="1">
      <c r="A6101" s="266">
        <v>39661</v>
      </c>
      <c r="B6101" s="267">
        <v>1800.54</v>
      </c>
    </row>
    <row r="6102" spans="1:2" ht="16.149999999999999" customHeight="1">
      <c r="A6102" s="266">
        <v>39662</v>
      </c>
      <c r="B6102" s="269">
        <v>1779.97</v>
      </c>
    </row>
    <row r="6103" spans="1:2" ht="16.149999999999999" customHeight="1">
      <c r="A6103" s="266">
        <v>39663</v>
      </c>
      <c r="B6103" s="267">
        <v>1779.97</v>
      </c>
    </row>
    <row r="6104" spans="1:2" ht="16.149999999999999" customHeight="1">
      <c r="A6104" s="266">
        <v>39664</v>
      </c>
      <c r="B6104" s="269">
        <v>1779.97</v>
      </c>
    </row>
    <row r="6105" spans="1:2" ht="16.149999999999999" customHeight="1">
      <c r="A6105" s="266">
        <v>39665</v>
      </c>
      <c r="B6105" s="267">
        <v>1771.31</v>
      </c>
    </row>
    <row r="6106" spans="1:2" ht="16.149999999999999" customHeight="1">
      <c r="A6106" s="266">
        <v>39666</v>
      </c>
      <c r="B6106" s="269">
        <v>1772.16</v>
      </c>
    </row>
    <row r="6107" spans="1:2" ht="16.149999999999999" customHeight="1">
      <c r="A6107" s="266">
        <v>39667</v>
      </c>
      <c r="B6107" s="267">
        <v>1782.92</v>
      </c>
    </row>
    <row r="6108" spans="1:2" ht="16.149999999999999" customHeight="1">
      <c r="A6108" s="266">
        <v>39668</v>
      </c>
      <c r="B6108" s="269">
        <v>1782.92</v>
      </c>
    </row>
    <row r="6109" spans="1:2" ht="16.149999999999999" customHeight="1">
      <c r="A6109" s="266">
        <v>39669</v>
      </c>
      <c r="B6109" s="267">
        <v>1816.25</v>
      </c>
    </row>
    <row r="6110" spans="1:2" ht="16.149999999999999" customHeight="1">
      <c r="A6110" s="266">
        <v>39670</v>
      </c>
      <c r="B6110" s="269">
        <v>1816.25</v>
      </c>
    </row>
    <row r="6111" spans="1:2" ht="16.149999999999999" customHeight="1">
      <c r="A6111" s="266">
        <v>39671</v>
      </c>
      <c r="B6111" s="267">
        <v>1816.25</v>
      </c>
    </row>
    <row r="6112" spans="1:2" ht="16.149999999999999" customHeight="1">
      <c r="A6112" s="266">
        <v>39672</v>
      </c>
      <c r="B6112" s="269">
        <v>1821.76</v>
      </c>
    </row>
    <row r="6113" spans="1:2" ht="16.149999999999999" customHeight="1">
      <c r="A6113" s="266">
        <v>39673</v>
      </c>
      <c r="B6113" s="267">
        <v>1836.25</v>
      </c>
    </row>
    <row r="6114" spans="1:2" ht="16.149999999999999" customHeight="1">
      <c r="A6114" s="266">
        <v>39674</v>
      </c>
      <c r="B6114" s="269">
        <v>1854.16</v>
      </c>
    </row>
    <row r="6115" spans="1:2" ht="16.149999999999999" customHeight="1">
      <c r="A6115" s="266">
        <v>39675</v>
      </c>
      <c r="B6115" s="267">
        <v>1853.45</v>
      </c>
    </row>
    <row r="6116" spans="1:2" ht="16.149999999999999" customHeight="1">
      <c r="A6116" s="266">
        <v>39676</v>
      </c>
      <c r="B6116" s="269">
        <v>1882.11</v>
      </c>
    </row>
    <row r="6117" spans="1:2" ht="16.149999999999999" customHeight="1">
      <c r="A6117" s="266">
        <v>39677</v>
      </c>
      <c r="B6117" s="267">
        <v>1882.11</v>
      </c>
    </row>
    <row r="6118" spans="1:2" ht="16.149999999999999" customHeight="1">
      <c r="A6118" s="266">
        <v>39678</v>
      </c>
      <c r="B6118" s="269">
        <v>1882.11</v>
      </c>
    </row>
    <row r="6119" spans="1:2" ht="16.149999999999999" customHeight="1">
      <c r="A6119" s="266">
        <v>39679</v>
      </c>
      <c r="B6119" s="267">
        <v>1882.11</v>
      </c>
    </row>
    <row r="6120" spans="1:2" ht="16.149999999999999" customHeight="1">
      <c r="A6120" s="266">
        <v>39680</v>
      </c>
      <c r="B6120" s="269">
        <v>1891.99</v>
      </c>
    </row>
    <row r="6121" spans="1:2" ht="16.149999999999999" customHeight="1">
      <c r="A6121" s="266">
        <v>39681</v>
      </c>
      <c r="B6121" s="267">
        <v>1880.69</v>
      </c>
    </row>
    <row r="6122" spans="1:2" ht="16.149999999999999" customHeight="1">
      <c r="A6122" s="266">
        <v>39682</v>
      </c>
      <c r="B6122" s="269">
        <v>1864.26</v>
      </c>
    </row>
    <row r="6123" spans="1:2" ht="16.149999999999999" customHeight="1">
      <c r="A6123" s="266">
        <v>39683</v>
      </c>
      <c r="B6123" s="267">
        <v>1872.07</v>
      </c>
    </row>
    <row r="6124" spans="1:2" ht="16.149999999999999" customHeight="1">
      <c r="A6124" s="266">
        <v>39684</v>
      </c>
      <c r="B6124" s="269">
        <v>1872.07</v>
      </c>
    </row>
    <row r="6125" spans="1:2" ht="16.149999999999999" customHeight="1">
      <c r="A6125" s="266">
        <v>39685</v>
      </c>
      <c r="B6125" s="267">
        <v>1872.07</v>
      </c>
    </row>
    <row r="6126" spans="1:2" ht="16.149999999999999" customHeight="1">
      <c r="A6126" s="266">
        <v>39686</v>
      </c>
      <c r="B6126" s="269">
        <v>1873.94</v>
      </c>
    </row>
    <row r="6127" spans="1:2" ht="16.149999999999999" customHeight="1">
      <c r="A6127" s="266">
        <v>39687</v>
      </c>
      <c r="B6127" s="267">
        <v>1892.06</v>
      </c>
    </row>
    <row r="6128" spans="1:2" ht="16.149999999999999" customHeight="1">
      <c r="A6128" s="266">
        <v>39688</v>
      </c>
      <c r="B6128" s="269">
        <v>1887.71</v>
      </c>
    </row>
    <row r="6129" spans="1:2" ht="16.149999999999999" customHeight="1">
      <c r="A6129" s="266">
        <v>39689</v>
      </c>
      <c r="B6129" s="267">
        <v>1907.97</v>
      </c>
    </row>
    <row r="6130" spans="1:2" ht="16.149999999999999" customHeight="1">
      <c r="A6130" s="266">
        <v>39690</v>
      </c>
      <c r="B6130" s="269">
        <v>1932.2</v>
      </c>
    </row>
    <row r="6131" spans="1:2" ht="16.149999999999999" customHeight="1">
      <c r="A6131" s="266">
        <v>39691</v>
      </c>
      <c r="B6131" s="267">
        <v>1932.2</v>
      </c>
    </row>
    <row r="6132" spans="1:2" ht="16.149999999999999" customHeight="1">
      <c r="A6132" s="266">
        <v>39692</v>
      </c>
      <c r="B6132" s="269">
        <v>1932.2</v>
      </c>
    </row>
    <row r="6133" spans="1:2" ht="16.149999999999999" customHeight="1">
      <c r="A6133" s="266">
        <v>39693</v>
      </c>
      <c r="B6133" s="267">
        <v>1932.2</v>
      </c>
    </row>
    <row r="6134" spans="1:2" ht="16.149999999999999" customHeight="1">
      <c r="A6134" s="266">
        <v>39694</v>
      </c>
      <c r="B6134" s="269">
        <v>1975.1</v>
      </c>
    </row>
    <row r="6135" spans="1:2" ht="16.149999999999999" customHeight="1">
      <c r="A6135" s="266">
        <v>39695</v>
      </c>
      <c r="B6135" s="267">
        <v>1992.59</v>
      </c>
    </row>
    <row r="6136" spans="1:2" ht="16.149999999999999" customHeight="1">
      <c r="A6136" s="266">
        <v>39696</v>
      </c>
      <c r="B6136" s="269">
        <v>2017.53</v>
      </c>
    </row>
    <row r="6137" spans="1:2" ht="16.149999999999999" customHeight="1">
      <c r="A6137" s="266">
        <v>39697</v>
      </c>
      <c r="B6137" s="267">
        <v>2041.81</v>
      </c>
    </row>
    <row r="6138" spans="1:2" ht="16.149999999999999" customHeight="1">
      <c r="A6138" s="266">
        <v>39698</v>
      </c>
      <c r="B6138" s="269">
        <v>2041.81</v>
      </c>
    </row>
    <row r="6139" spans="1:2" ht="16.149999999999999" customHeight="1">
      <c r="A6139" s="266">
        <v>39699</v>
      </c>
      <c r="B6139" s="267">
        <v>2041.81</v>
      </c>
    </row>
    <row r="6140" spans="1:2" ht="16.149999999999999" customHeight="1">
      <c r="A6140" s="266">
        <v>39700</v>
      </c>
      <c r="B6140" s="269">
        <v>2031.12</v>
      </c>
    </row>
    <row r="6141" spans="1:2" ht="16.149999999999999" customHeight="1">
      <c r="A6141" s="266">
        <v>39701</v>
      </c>
      <c r="B6141" s="267">
        <v>2071.2399999999998</v>
      </c>
    </row>
    <row r="6142" spans="1:2" ht="16.149999999999999" customHeight="1">
      <c r="A6142" s="266">
        <v>39702</v>
      </c>
      <c r="B6142" s="269">
        <v>2081.3200000000002</v>
      </c>
    </row>
    <row r="6143" spans="1:2" ht="16.149999999999999" customHeight="1">
      <c r="A6143" s="266">
        <v>39703</v>
      </c>
      <c r="B6143" s="267">
        <v>2082.46</v>
      </c>
    </row>
    <row r="6144" spans="1:2" ht="16.149999999999999" customHeight="1">
      <c r="A6144" s="266">
        <v>39704</v>
      </c>
      <c r="B6144" s="269">
        <v>2051.5500000000002</v>
      </c>
    </row>
    <row r="6145" spans="1:2" ht="16.149999999999999" customHeight="1">
      <c r="A6145" s="266">
        <v>39705</v>
      </c>
      <c r="B6145" s="267">
        <v>2051.5500000000002</v>
      </c>
    </row>
    <row r="6146" spans="1:2" ht="16.149999999999999" customHeight="1">
      <c r="A6146" s="266">
        <v>39706</v>
      </c>
      <c r="B6146" s="269">
        <v>2051.5500000000002</v>
      </c>
    </row>
    <row r="6147" spans="1:2" ht="16.149999999999999" customHeight="1">
      <c r="A6147" s="266">
        <v>39707</v>
      </c>
      <c r="B6147" s="267">
        <v>2071.29</v>
      </c>
    </row>
    <row r="6148" spans="1:2" ht="16.149999999999999" customHeight="1">
      <c r="A6148" s="266">
        <v>39708</v>
      </c>
      <c r="B6148" s="269">
        <v>2109.37</v>
      </c>
    </row>
    <row r="6149" spans="1:2" ht="16.149999999999999" customHeight="1">
      <c r="A6149" s="266">
        <v>39709</v>
      </c>
      <c r="B6149" s="267">
        <v>2139.14</v>
      </c>
    </row>
    <row r="6150" spans="1:2" ht="16.149999999999999" customHeight="1">
      <c r="A6150" s="266">
        <v>39710</v>
      </c>
      <c r="B6150" s="269">
        <v>2187.0100000000002</v>
      </c>
    </row>
    <row r="6151" spans="1:2" ht="16.149999999999999" customHeight="1">
      <c r="A6151" s="266">
        <v>39711</v>
      </c>
      <c r="B6151" s="267">
        <v>2067.4499999999998</v>
      </c>
    </row>
    <row r="6152" spans="1:2" ht="16.149999999999999" customHeight="1">
      <c r="A6152" s="266">
        <v>39712</v>
      </c>
      <c r="B6152" s="269">
        <v>2067.4499999999998</v>
      </c>
    </row>
    <row r="6153" spans="1:2" ht="16.149999999999999" customHeight="1">
      <c r="A6153" s="266">
        <v>39713</v>
      </c>
      <c r="B6153" s="267">
        <v>2067.4499999999998</v>
      </c>
    </row>
    <row r="6154" spans="1:2" ht="16.149999999999999" customHeight="1">
      <c r="A6154" s="266">
        <v>39714</v>
      </c>
      <c r="B6154" s="269">
        <v>2045.85</v>
      </c>
    </row>
    <row r="6155" spans="1:2" ht="16.149999999999999" customHeight="1">
      <c r="A6155" s="266">
        <v>39715</v>
      </c>
      <c r="B6155" s="267">
        <v>2077.59</v>
      </c>
    </row>
    <row r="6156" spans="1:2" ht="16.149999999999999" customHeight="1">
      <c r="A6156" s="266">
        <v>39716</v>
      </c>
      <c r="B6156" s="269">
        <v>2147.41</v>
      </c>
    </row>
    <row r="6157" spans="1:2" ht="16.149999999999999" customHeight="1">
      <c r="A6157" s="266">
        <v>39717</v>
      </c>
      <c r="B6157" s="267">
        <v>2118.31</v>
      </c>
    </row>
    <row r="6158" spans="1:2" ht="16.149999999999999" customHeight="1">
      <c r="A6158" s="266">
        <v>39718</v>
      </c>
      <c r="B6158" s="269">
        <v>2105.61</v>
      </c>
    </row>
    <row r="6159" spans="1:2" ht="16.149999999999999" customHeight="1">
      <c r="A6159" s="266">
        <v>39719</v>
      </c>
      <c r="B6159" s="267">
        <v>2105.61</v>
      </c>
    </row>
    <row r="6160" spans="1:2" ht="16.149999999999999" customHeight="1">
      <c r="A6160" s="266">
        <v>39720</v>
      </c>
      <c r="B6160" s="269">
        <v>2105.61</v>
      </c>
    </row>
    <row r="6161" spans="1:2" ht="16.149999999999999" customHeight="1">
      <c r="A6161" s="266">
        <v>39721</v>
      </c>
      <c r="B6161" s="267">
        <v>2174.62</v>
      </c>
    </row>
    <row r="6162" spans="1:2" ht="16.149999999999999" customHeight="1">
      <c r="A6162" s="266">
        <v>39722</v>
      </c>
      <c r="B6162" s="269">
        <v>2184.7600000000002</v>
      </c>
    </row>
    <row r="6163" spans="1:2" ht="16.149999999999999" customHeight="1">
      <c r="A6163" s="266">
        <v>39723</v>
      </c>
      <c r="B6163" s="267">
        <v>2166.0500000000002</v>
      </c>
    </row>
    <row r="6164" spans="1:2" ht="16.149999999999999" customHeight="1">
      <c r="A6164" s="266">
        <v>39724</v>
      </c>
      <c r="B6164" s="269">
        <v>2192.69</v>
      </c>
    </row>
    <row r="6165" spans="1:2" ht="16.149999999999999" customHeight="1">
      <c r="A6165" s="266">
        <v>39725</v>
      </c>
      <c r="B6165" s="267">
        <v>2160.08</v>
      </c>
    </row>
    <row r="6166" spans="1:2" ht="16.149999999999999" customHeight="1">
      <c r="A6166" s="266">
        <v>39726</v>
      </c>
      <c r="B6166" s="269">
        <v>2160.08</v>
      </c>
    </row>
    <row r="6167" spans="1:2" ht="16.149999999999999" customHeight="1">
      <c r="A6167" s="266">
        <v>39727</v>
      </c>
      <c r="B6167" s="267">
        <v>2160.08</v>
      </c>
    </row>
    <row r="6168" spans="1:2" ht="16.149999999999999" customHeight="1">
      <c r="A6168" s="266">
        <v>39728</v>
      </c>
      <c r="B6168" s="269">
        <v>2250.73</v>
      </c>
    </row>
    <row r="6169" spans="1:2" ht="16.149999999999999" customHeight="1">
      <c r="A6169" s="266">
        <v>39729</v>
      </c>
      <c r="B6169" s="267">
        <v>2261.96</v>
      </c>
    </row>
    <row r="6170" spans="1:2" ht="16.149999999999999" customHeight="1">
      <c r="A6170" s="266">
        <v>39730</v>
      </c>
      <c r="B6170" s="269">
        <v>2326.41</v>
      </c>
    </row>
    <row r="6171" spans="1:2" ht="16.149999999999999" customHeight="1">
      <c r="A6171" s="266">
        <v>39731</v>
      </c>
      <c r="B6171" s="267">
        <v>2254.2399999999998</v>
      </c>
    </row>
    <row r="6172" spans="1:2" ht="16.149999999999999" customHeight="1">
      <c r="A6172" s="266">
        <v>39732</v>
      </c>
      <c r="B6172" s="269">
        <v>2318.63</v>
      </c>
    </row>
    <row r="6173" spans="1:2" ht="16.149999999999999" customHeight="1">
      <c r="A6173" s="266">
        <v>39733</v>
      </c>
      <c r="B6173" s="267">
        <v>2318.63</v>
      </c>
    </row>
    <row r="6174" spans="1:2" ht="16.149999999999999" customHeight="1">
      <c r="A6174" s="266">
        <v>39734</v>
      </c>
      <c r="B6174" s="269">
        <v>2318.63</v>
      </c>
    </row>
    <row r="6175" spans="1:2" ht="16.149999999999999" customHeight="1">
      <c r="A6175" s="266">
        <v>39735</v>
      </c>
      <c r="B6175" s="267">
        <v>2318.63</v>
      </c>
    </row>
    <row r="6176" spans="1:2" ht="16.149999999999999" customHeight="1">
      <c r="A6176" s="266">
        <v>39736</v>
      </c>
      <c r="B6176" s="269">
        <v>2223.94</v>
      </c>
    </row>
    <row r="6177" spans="1:2" ht="16.149999999999999" customHeight="1">
      <c r="A6177" s="266">
        <v>39737</v>
      </c>
      <c r="B6177" s="267">
        <v>2316.54</v>
      </c>
    </row>
    <row r="6178" spans="1:2" ht="16.149999999999999" customHeight="1">
      <c r="A6178" s="266">
        <v>39738</v>
      </c>
      <c r="B6178" s="269">
        <v>2304.6799999999998</v>
      </c>
    </row>
    <row r="6179" spans="1:2" ht="16.149999999999999" customHeight="1">
      <c r="A6179" s="266">
        <v>39739</v>
      </c>
      <c r="B6179" s="267">
        <v>2271.98</v>
      </c>
    </row>
    <row r="6180" spans="1:2" ht="16.149999999999999" customHeight="1">
      <c r="A6180" s="266">
        <v>39740</v>
      </c>
      <c r="B6180" s="269">
        <v>2271.98</v>
      </c>
    </row>
    <row r="6181" spans="1:2" ht="16.149999999999999" customHeight="1">
      <c r="A6181" s="266">
        <v>39741</v>
      </c>
      <c r="B6181" s="267">
        <v>2271.98</v>
      </c>
    </row>
    <row r="6182" spans="1:2" ht="16.149999999999999" customHeight="1">
      <c r="A6182" s="266">
        <v>39742</v>
      </c>
      <c r="B6182" s="269">
        <v>2243.4899999999998</v>
      </c>
    </row>
    <row r="6183" spans="1:2" ht="16.149999999999999" customHeight="1">
      <c r="A6183" s="266">
        <v>39743</v>
      </c>
      <c r="B6183" s="267">
        <v>2296.3200000000002</v>
      </c>
    </row>
    <row r="6184" spans="1:2" ht="16.149999999999999" customHeight="1">
      <c r="A6184" s="266">
        <v>39744</v>
      </c>
      <c r="B6184" s="269">
        <v>2346.4699999999998</v>
      </c>
    </row>
    <row r="6185" spans="1:2" ht="16.149999999999999" customHeight="1">
      <c r="A6185" s="266">
        <v>39745</v>
      </c>
      <c r="B6185" s="267">
        <v>2361.0100000000002</v>
      </c>
    </row>
    <row r="6186" spans="1:2" ht="16.149999999999999" customHeight="1">
      <c r="A6186" s="266">
        <v>39746</v>
      </c>
      <c r="B6186" s="269">
        <v>2386.48</v>
      </c>
    </row>
    <row r="6187" spans="1:2" ht="16.149999999999999" customHeight="1">
      <c r="A6187" s="266">
        <v>39747</v>
      </c>
      <c r="B6187" s="267">
        <v>2386.48</v>
      </c>
    </row>
    <row r="6188" spans="1:2" ht="16.149999999999999" customHeight="1">
      <c r="A6188" s="266">
        <v>39748</v>
      </c>
      <c r="B6188" s="269">
        <v>2386.48</v>
      </c>
    </row>
    <row r="6189" spans="1:2" ht="16.149999999999999" customHeight="1">
      <c r="A6189" s="266">
        <v>39749</v>
      </c>
      <c r="B6189" s="267">
        <v>2379.2399999999998</v>
      </c>
    </row>
    <row r="6190" spans="1:2" ht="16.149999999999999" customHeight="1">
      <c r="A6190" s="266">
        <v>39750</v>
      </c>
      <c r="B6190" s="269">
        <v>2382.31</v>
      </c>
    </row>
    <row r="6191" spans="1:2" ht="16.149999999999999" customHeight="1">
      <c r="A6191" s="266">
        <v>39751</v>
      </c>
      <c r="B6191" s="267">
        <v>2374.1</v>
      </c>
    </row>
    <row r="6192" spans="1:2" ht="16.149999999999999" customHeight="1">
      <c r="A6192" s="266">
        <v>39752</v>
      </c>
      <c r="B6192" s="269">
        <v>2359.52</v>
      </c>
    </row>
    <row r="6193" spans="1:2" ht="16.149999999999999" customHeight="1">
      <c r="A6193" s="266">
        <v>39753</v>
      </c>
      <c r="B6193" s="267">
        <v>2392.2800000000002</v>
      </c>
    </row>
    <row r="6194" spans="1:2" ht="16.149999999999999" customHeight="1">
      <c r="A6194" s="266">
        <v>39754</v>
      </c>
      <c r="B6194" s="269">
        <v>2392.2800000000002</v>
      </c>
    </row>
    <row r="6195" spans="1:2" ht="16.149999999999999" customHeight="1">
      <c r="A6195" s="266">
        <v>39755</v>
      </c>
      <c r="B6195" s="267">
        <v>2392.2800000000002</v>
      </c>
    </row>
    <row r="6196" spans="1:2" ht="16.149999999999999" customHeight="1">
      <c r="A6196" s="266">
        <v>39756</v>
      </c>
      <c r="B6196" s="269">
        <v>2392.2800000000002</v>
      </c>
    </row>
    <row r="6197" spans="1:2" ht="16.149999999999999" customHeight="1">
      <c r="A6197" s="266">
        <v>39757</v>
      </c>
      <c r="B6197" s="267">
        <v>2351.56</v>
      </c>
    </row>
    <row r="6198" spans="1:2" ht="16.149999999999999" customHeight="1">
      <c r="A6198" s="266">
        <v>39758</v>
      </c>
      <c r="B6198" s="269">
        <v>2327.7800000000002</v>
      </c>
    </row>
    <row r="6199" spans="1:2" ht="16.149999999999999" customHeight="1">
      <c r="A6199" s="266">
        <v>39759</v>
      </c>
      <c r="B6199" s="267">
        <v>2342.65</v>
      </c>
    </row>
    <row r="6200" spans="1:2" ht="16.149999999999999" customHeight="1">
      <c r="A6200" s="266">
        <v>39760</v>
      </c>
      <c r="B6200" s="269">
        <v>2317.34</v>
      </c>
    </row>
    <row r="6201" spans="1:2" ht="16.149999999999999" customHeight="1">
      <c r="A6201" s="266">
        <v>39761</v>
      </c>
      <c r="B6201" s="267">
        <v>2317.34</v>
      </c>
    </row>
    <row r="6202" spans="1:2" ht="16.149999999999999" customHeight="1">
      <c r="A6202" s="266">
        <v>39762</v>
      </c>
      <c r="B6202" s="269">
        <v>2317.34</v>
      </c>
    </row>
    <row r="6203" spans="1:2" ht="16.149999999999999" customHeight="1">
      <c r="A6203" s="266">
        <v>39763</v>
      </c>
      <c r="B6203" s="267">
        <v>2281.2399999999998</v>
      </c>
    </row>
    <row r="6204" spans="1:2" ht="16.149999999999999" customHeight="1">
      <c r="A6204" s="266">
        <v>39764</v>
      </c>
      <c r="B6204" s="269">
        <v>2281.2399999999998</v>
      </c>
    </row>
    <row r="6205" spans="1:2" ht="16.149999999999999" customHeight="1">
      <c r="A6205" s="266">
        <v>39765</v>
      </c>
      <c r="B6205" s="267">
        <v>2335.02</v>
      </c>
    </row>
    <row r="6206" spans="1:2" ht="16.149999999999999" customHeight="1">
      <c r="A6206" s="266">
        <v>39766</v>
      </c>
      <c r="B6206" s="269">
        <v>2329.8200000000002</v>
      </c>
    </row>
    <row r="6207" spans="1:2" ht="16.149999999999999" customHeight="1">
      <c r="A6207" s="266">
        <v>39767</v>
      </c>
      <c r="B6207" s="267">
        <v>2308.65</v>
      </c>
    </row>
    <row r="6208" spans="1:2" ht="16.149999999999999" customHeight="1">
      <c r="A6208" s="266">
        <v>39768</v>
      </c>
      <c r="B6208" s="269">
        <v>2308.65</v>
      </c>
    </row>
    <row r="6209" spans="1:2" ht="16.149999999999999" customHeight="1">
      <c r="A6209" s="266">
        <v>39769</v>
      </c>
      <c r="B6209" s="267">
        <v>2308.65</v>
      </c>
    </row>
    <row r="6210" spans="1:2" ht="16.149999999999999" customHeight="1">
      <c r="A6210" s="266">
        <v>39770</v>
      </c>
      <c r="B6210" s="269">
        <v>2308.65</v>
      </c>
    </row>
    <row r="6211" spans="1:2" ht="16.149999999999999" customHeight="1">
      <c r="A6211" s="266">
        <v>39771</v>
      </c>
      <c r="B6211" s="267">
        <v>2329.9</v>
      </c>
    </row>
    <row r="6212" spans="1:2" ht="16.149999999999999" customHeight="1">
      <c r="A6212" s="266">
        <v>39772</v>
      </c>
      <c r="B6212" s="269">
        <v>2342.1799999999998</v>
      </c>
    </row>
    <row r="6213" spans="1:2" ht="16.149999999999999" customHeight="1">
      <c r="A6213" s="266">
        <v>39773</v>
      </c>
      <c r="B6213" s="267">
        <v>2359.2600000000002</v>
      </c>
    </row>
    <row r="6214" spans="1:2" ht="16.149999999999999" customHeight="1">
      <c r="A6214" s="266">
        <v>39774</v>
      </c>
      <c r="B6214" s="269">
        <v>2355.71</v>
      </c>
    </row>
    <row r="6215" spans="1:2" ht="16.149999999999999" customHeight="1">
      <c r="A6215" s="266">
        <v>39775</v>
      </c>
      <c r="B6215" s="267">
        <v>2355.71</v>
      </c>
    </row>
    <row r="6216" spans="1:2" ht="16.149999999999999" customHeight="1">
      <c r="A6216" s="266">
        <v>39776</v>
      </c>
      <c r="B6216" s="269">
        <v>2355.71</v>
      </c>
    </row>
    <row r="6217" spans="1:2" ht="16.149999999999999" customHeight="1">
      <c r="A6217" s="266">
        <v>39777</v>
      </c>
      <c r="B6217" s="267">
        <v>2314.7199999999998</v>
      </c>
    </row>
    <row r="6218" spans="1:2" ht="16.149999999999999" customHeight="1">
      <c r="A6218" s="266">
        <v>39778</v>
      </c>
      <c r="B6218" s="269">
        <v>2307.37</v>
      </c>
    </row>
    <row r="6219" spans="1:2" ht="16.149999999999999" customHeight="1">
      <c r="A6219" s="266">
        <v>39779</v>
      </c>
      <c r="B6219" s="267">
        <v>2324.1</v>
      </c>
    </row>
    <row r="6220" spans="1:2" ht="16.149999999999999" customHeight="1">
      <c r="A6220" s="266">
        <v>39780</v>
      </c>
      <c r="B6220" s="269">
        <v>2324.1</v>
      </c>
    </row>
    <row r="6221" spans="1:2" ht="16.149999999999999" customHeight="1">
      <c r="A6221" s="266">
        <v>39781</v>
      </c>
      <c r="B6221" s="267">
        <v>2318</v>
      </c>
    </row>
    <row r="6222" spans="1:2" ht="16.149999999999999" customHeight="1">
      <c r="A6222" s="266">
        <v>39782</v>
      </c>
      <c r="B6222" s="269">
        <v>2318</v>
      </c>
    </row>
    <row r="6223" spans="1:2" ht="16.149999999999999" customHeight="1">
      <c r="A6223" s="266">
        <v>39783</v>
      </c>
      <c r="B6223" s="267">
        <v>2318</v>
      </c>
    </row>
    <row r="6224" spans="1:2" ht="16.149999999999999" customHeight="1">
      <c r="A6224" s="266">
        <v>39784</v>
      </c>
      <c r="B6224" s="269">
        <v>2320.12</v>
      </c>
    </row>
    <row r="6225" spans="1:2" ht="16.149999999999999" customHeight="1">
      <c r="A6225" s="266">
        <v>39785</v>
      </c>
      <c r="B6225" s="267">
        <v>2315.35</v>
      </c>
    </row>
    <row r="6226" spans="1:2" ht="16.149999999999999" customHeight="1">
      <c r="A6226" s="266">
        <v>39786</v>
      </c>
      <c r="B6226" s="269">
        <v>2317.48</v>
      </c>
    </row>
    <row r="6227" spans="1:2" ht="16.149999999999999" customHeight="1">
      <c r="A6227" s="266">
        <v>39787</v>
      </c>
      <c r="B6227" s="267">
        <v>2323.2800000000002</v>
      </c>
    </row>
    <row r="6228" spans="1:2" ht="16.149999999999999" customHeight="1">
      <c r="A6228" s="266">
        <v>39788</v>
      </c>
      <c r="B6228" s="269">
        <v>2333.54</v>
      </c>
    </row>
    <row r="6229" spans="1:2" ht="16.149999999999999" customHeight="1">
      <c r="A6229" s="266">
        <v>39789</v>
      </c>
      <c r="B6229" s="267">
        <v>2333.54</v>
      </c>
    </row>
    <row r="6230" spans="1:2" ht="16.149999999999999" customHeight="1">
      <c r="A6230" s="266">
        <v>39790</v>
      </c>
      <c r="B6230" s="269">
        <v>2333.54</v>
      </c>
    </row>
    <row r="6231" spans="1:2" ht="16.149999999999999" customHeight="1">
      <c r="A6231" s="266">
        <v>39791</v>
      </c>
      <c r="B6231" s="267">
        <v>2333.54</v>
      </c>
    </row>
    <row r="6232" spans="1:2" ht="16.149999999999999" customHeight="1">
      <c r="A6232" s="266">
        <v>39792</v>
      </c>
      <c r="B6232" s="269">
        <v>2311.6999999999998</v>
      </c>
    </row>
    <row r="6233" spans="1:2" ht="16.149999999999999" customHeight="1">
      <c r="A6233" s="266">
        <v>39793</v>
      </c>
      <c r="B6233" s="267">
        <v>2302.9299999999998</v>
      </c>
    </row>
    <row r="6234" spans="1:2" ht="16.149999999999999" customHeight="1">
      <c r="A6234" s="266">
        <v>39794</v>
      </c>
      <c r="B6234" s="269">
        <v>2278.29</v>
      </c>
    </row>
    <row r="6235" spans="1:2" ht="16.149999999999999" customHeight="1">
      <c r="A6235" s="266">
        <v>39795</v>
      </c>
      <c r="B6235" s="267">
        <v>2273.2399999999998</v>
      </c>
    </row>
    <row r="6236" spans="1:2" ht="16.149999999999999" customHeight="1">
      <c r="A6236" s="266">
        <v>39796</v>
      </c>
      <c r="B6236" s="269">
        <v>2273.2399999999998</v>
      </c>
    </row>
    <row r="6237" spans="1:2" ht="16.149999999999999" customHeight="1">
      <c r="A6237" s="266">
        <v>39797</v>
      </c>
      <c r="B6237" s="267">
        <v>2273.2399999999998</v>
      </c>
    </row>
    <row r="6238" spans="1:2" ht="16.149999999999999" customHeight="1">
      <c r="A6238" s="266">
        <v>39798</v>
      </c>
      <c r="B6238" s="269">
        <v>2254.5</v>
      </c>
    </row>
    <row r="6239" spans="1:2" ht="16.149999999999999" customHeight="1">
      <c r="A6239" s="266">
        <v>39799</v>
      </c>
      <c r="B6239" s="267">
        <v>2223.3000000000002</v>
      </c>
    </row>
    <row r="6240" spans="1:2" ht="16.149999999999999" customHeight="1">
      <c r="A6240" s="266">
        <v>39800</v>
      </c>
      <c r="B6240" s="269">
        <v>2173.86</v>
      </c>
    </row>
    <row r="6241" spans="1:2" ht="16.149999999999999" customHeight="1">
      <c r="A6241" s="266">
        <v>39801</v>
      </c>
      <c r="B6241" s="267">
        <v>2163.14</v>
      </c>
    </row>
    <row r="6242" spans="1:2" ht="16.149999999999999" customHeight="1">
      <c r="A6242" s="266">
        <v>39802</v>
      </c>
      <c r="B6242" s="269">
        <v>2167.35</v>
      </c>
    </row>
    <row r="6243" spans="1:2" ht="16.149999999999999" customHeight="1">
      <c r="A6243" s="266">
        <v>39803</v>
      </c>
      <c r="B6243" s="267">
        <v>2167.35</v>
      </c>
    </row>
    <row r="6244" spans="1:2" ht="16.149999999999999" customHeight="1">
      <c r="A6244" s="266">
        <v>39804</v>
      </c>
      <c r="B6244" s="269">
        <v>2167.35</v>
      </c>
    </row>
    <row r="6245" spans="1:2" ht="16.149999999999999" customHeight="1">
      <c r="A6245" s="266">
        <v>39805</v>
      </c>
      <c r="B6245" s="267">
        <v>2169.83</v>
      </c>
    </row>
    <row r="6246" spans="1:2" ht="16.149999999999999" customHeight="1">
      <c r="A6246" s="266">
        <v>39806</v>
      </c>
      <c r="B6246" s="269">
        <v>2180.4899999999998</v>
      </c>
    </row>
    <row r="6247" spans="1:2" ht="16.149999999999999" customHeight="1">
      <c r="A6247" s="266">
        <v>39807</v>
      </c>
      <c r="B6247" s="267">
        <v>2198.09</v>
      </c>
    </row>
    <row r="6248" spans="1:2" ht="16.149999999999999" customHeight="1">
      <c r="A6248" s="266">
        <v>39808</v>
      </c>
      <c r="B6248" s="269">
        <v>2198.09</v>
      </c>
    </row>
    <row r="6249" spans="1:2" ht="16.149999999999999" customHeight="1">
      <c r="A6249" s="266">
        <v>39809</v>
      </c>
      <c r="B6249" s="267">
        <v>2204.9499999999998</v>
      </c>
    </row>
    <row r="6250" spans="1:2" ht="16.149999999999999" customHeight="1">
      <c r="A6250" s="266">
        <v>39810</v>
      </c>
      <c r="B6250" s="269">
        <v>2204.9499999999998</v>
      </c>
    </row>
    <row r="6251" spans="1:2" ht="16.149999999999999" customHeight="1">
      <c r="A6251" s="266">
        <v>39811</v>
      </c>
      <c r="B6251" s="267">
        <v>2204.9499999999998</v>
      </c>
    </row>
    <row r="6252" spans="1:2" ht="16.149999999999999" customHeight="1">
      <c r="A6252" s="266">
        <v>39812</v>
      </c>
      <c r="B6252" s="269">
        <v>2234</v>
      </c>
    </row>
    <row r="6253" spans="1:2" ht="16.149999999999999" customHeight="1">
      <c r="A6253" s="266">
        <v>39813</v>
      </c>
      <c r="B6253" s="267">
        <v>2243.59</v>
      </c>
    </row>
    <row r="6254" spans="1:2" ht="16.149999999999999" customHeight="1">
      <c r="A6254" s="266">
        <v>39814</v>
      </c>
      <c r="B6254" s="269">
        <v>2243.59</v>
      </c>
    </row>
    <row r="6255" spans="1:2" ht="16.149999999999999" customHeight="1">
      <c r="A6255" s="266">
        <v>39815</v>
      </c>
      <c r="B6255" s="267">
        <v>2243.59</v>
      </c>
    </row>
    <row r="6256" spans="1:2" ht="16.149999999999999" customHeight="1">
      <c r="A6256" s="266">
        <v>39816</v>
      </c>
      <c r="B6256" s="269">
        <v>2234.81</v>
      </c>
    </row>
    <row r="6257" spans="1:2" ht="16.149999999999999" customHeight="1">
      <c r="A6257" s="266">
        <v>39817</v>
      </c>
      <c r="B6257" s="267">
        <v>2234.81</v>
      </c>
    </row>
    <row r="6258" spans="1:2" ht="16.149999999999999" customHeight="1">
      <c r="A6258" s="266">
        <v>39818</v>
      </c>
      <c r="B6258" s="269">
        <v>2234.81</v>
      </c>
    </row>
    <row r="6259" spans="1:2" ht="16.149999999999999" customHeight="1">
      <c r="A6259" s="266">
        <v>39819</v>
      </c>
      <c r="B6259" s="267">
        <v>2227.2399999999998</v>
      </c>
    </row>
    <row r="6260" spans="1:2" ht="16.149999999999999" customHeight="1">
      <c r="A6260" s="266">
        <v>39820</v>
      </c>
      <c r="B6260" s="269">
        <v>2197.7199999999998</v>
      </c>
    </row>
    <row r="6261" spans="1:2" ht="16.149999999999999" customHeight="1">
      <c r="A6261" s="266">
        <v>39821</v>
      </c>
      <c r="B6261" s="267">
        <v>2214.13</v>
      </c>
    </row>
    <row r="6262" spans="1:2" ht="16.149999999999999" customHeight="1">
      <c r="A6262" s="266">
        <v>39822</v>
      </c>
      <c r="B6262" s="269">
        <v>2220.8200000000002</v>
      </c>
    </row>
    <row r="6263" spans="1:2" ht="16.149999999999999" customHeight="1">
      <c r="A6263" s="266">
        <v>39823</v>
      </c>
      <c r="B6263" s="267">
        <v>2216.23</v>
      </c>
    </row>
    <row r="6264" spans="1:2" ht="16.149999999999999" customHeight="1">
      <c r="A6264" s="266">
        <v>39824</v>
      </c>
      <c r="B6264" s="269">
        <v>2216.23</v>
      </c>
    </row>
    <row r="6265" spans="1:2" ht="16.149999999999999" customHeight="1">
      <c r="A6265" s="266">
        <v>39825</v>
      </c>
      <c r="B6265" s="267">
        <v>2216.23</v>
      </c>
    </row>
    <row r="6266" spans="1:2" ht="16.149999999999999" customHeight="1">
      <c r="A6266" s="266">
        <v>39826</v>
      </c>
      <c r="B6266" s="269">
        <v>2216.23</v>
      </c>
    </row>
    <row r="6267" spans="1:2" ht="16.149999999999999" customHeight="1">
      <c r="A6267" s="266">
        <v>39827</v>
      </c>
      <c r="B6267" s="267">
        <v>2226.87</v>
      </c>
    </row>
    <row r="6268" spans="1:2" ht="16.149999999999999" customHeight="1">
      <c r="A6268" s="266">
        <v>39828</v>
      </c>
      <c r="B6268" s="269">
        <v>2234.4</v>
      </c>
    </row>
    <row r="6269" spans="1:2" ht="16.149999999999999" customHeight="1">
      <c r="A6269" s="266">
        <v>39829</v>
      </c>
      <c r="B6269" s="267">
        <v>2249.64</v>
      </c>
    </row>
    <row r="6270" spans="1:2" ht="16.149999999999999" customHeight="1">
      <c r="A6270" s="266">
        <v>39830</v>
      </c>
      <c r="B6270" s="269">
        <v>2227.6799999999998</v>
      </c>
    </row>
    <row r="6271" spans="1:2" ht="16.149999999999999" customHeight="1">
      <c r="A6271" s="266">
        <v>39831</v>
      </c>
      <c r="B6271" s="267">
        <v>2227.6799999999998</v>
      </c>
    </row>
    <row r="6272" spans="1:2" ht="16.149999999999999" customHeight="1">
      <c r="A6272" s="266">
        <v>39832</v>
      </c>
      <c r="B6272" s="269">
        <v>2227.6799999999998</v>
      </c>
    </row>
    <row r="6273" spans="1:2" ht="16.149999999999999" customHeight="1">
      <c r="A6273" s="266">
        <v>39833</v>
      </c>
      <c r="B6273" s="267">
        <v>2227.6799999999998</v>
      </c>
    </row>
    <row r="6274" spans="1:2" ht="16.149999999999999" customHeight="1">
      <c r="A6274" s="266">
        <v>39834</v>
      </c>
      <c r="B6274" s="269">
        <v>2245.2800000000002</v>
      </c>
    </row>
    <row r="6275" spans="1:2" ht="16.149999999999999" customHeight="1">
      <c r="A6275" s="266">
        <v>39835</v>
      </c>
      <c r="B6275" s="267">
        <v>2245.9699999999998</v>
      </c>
    </row>
    <row r="6276" spans="1:2" ht="16.149999999999999" customHeight="1">
      <c r="A6276" s="266">
        <v>39836</v>
      </c>
      <c r="B6276" s="269">
        <v>2247.87</v>
      </c>
    </row>
    <row r="6277" spans="1:2" ht="16.149999999999999" customHeight="1">
      <c r="A6277" s="266">
        <v>39837</v>
      </c>
      <c r="B6277" s="267">
        <v>2280.77</v>
      </c>
    </row>
    <row r="6278" spans="1:2" ht="16.149999999999999" customHeight="1">
      <c r="A6278" s="266">
        <v>39838</v>
      </c>
      <c r="B6278" s="269">
        <v>2280.77</v>
      </c>
    </row>
    <row r="6279" spans="1:2" ht="16.149999999999999" customHeight="1">
      <c r="A6279" s="266">
        <v>39839</v>
      </c>
      <c r="B6279" s="267">
        <v>2280.77</v>
      </c>
    </row>
    <row r="6280" spans="1:2" ht="16.149999999999999" customHeight="1">
      <c r="A6280" s="266">
        <v>39840</v>
      </c>
      <c r="B6280" s="269">
        <v>2280.4299999999998</v>
      </c>
    </row>
    <row r="6281" spans="1:2" ht="16.149999999999999" customHeight="1">
      <c r="A6281" s="266">
        <v>39841</v>
      </c>
      <c r="B6281" s="267">
        <v>2310.83</v>
      </c>
    </row>
    <row r="6282" spans="1:2" ht="16.149999999999999" customHeight="1">
      <c r="A6282" s="266">
        <v>39842</v>
      </c>
      <c r="B6282" s="269">
        <v>2341.09</v>
      </c>
    </row>
    <row r="6283" spans="1:2" ht="16.149999999999999" customHeight="1">
      <c r="A6283" s="266">
        <v>39843</v>
      </c>
      <c r="B6283" s="267">
        <v>2386.58</v>
      </c>
    </row>
    <row r="6284" spans="1:2" ht="16.149999999999999" customHeight="1">
      <c r="A6284" s="266">
        <v>39844</v>
      </c>
      <c r="B6284" s="269">
        <v>2420.2600000000002</v>
      </c>
    </row>
    <row r="6285" spans="1:2" ht="16.149999999999999" customHeight="1">
      <c r="A6285" s="266">
        <v>39845</v>
      </c>
      <c r="B6285" s="267">
        <v>2420.2600000000002</v>
      </c>
    </row>
    <row r="6286" spans="1:2" ht="16.149999999999999" customHeight="1">
      <c r="A6286" s="266">
        <v>39846</v>
      </c>
      <c r="B6286" s="269">
        <v>2420.2600000000002</v>
      </c>
    </row>
    <row r="6287" spans="1:2" ht="16.149999999999999" customHeight="1">
      <c r="A6287" s="266">
        <v>39847</v>
      </c>
      <c r="B6287" s="267">
        <v>2450.7800000000002</v>
      </c>
    </row>
    <row r="6288" spans="1:2" ht="16.149999999999999" customHeight="1">
      <c r="A6288" s="266">
        <v>39848</v>
      </c>
      <c r="B6288" s="269">
        <v>2443.67</v>
      </c>
    </row>
    <row r="6289" spans="1:2" ht="16.149999999999999" customHeight="1">
      <c r="A6289" s="266">
        <v>39849</v>
      </c>
      <c r="B6289" s="267">
        <v>2469.02</v>
      </c>
    </row>
    <row r="6290" spans="1:2" ht="16.149999999999999" customHeight="1">
      <c r="A6290" s="266">
        <v>39850</v>
      </c>
      <c r="B6290" s="269">
        <v>2472.65</v>
      </c>
    </row>
    <row r="6291" spans="1:2" ht="16.149999999999999" customHeight="1">
      <c r="A6291" s="266">
        <v>39851</v>
      </c>
      <c r="B6291" s="267">
        <v>2449.4899999999998</v>
      </c>
    </row>
    <row r="6292" spans="1:2" ht="16.149999999999999" customHeight="1">
      <c r="A6292" s="266">
        <v>39852</v>
      </c>
      <c r="B6292" s="269">
        <v>2449.4899999999998</v>
      </c>
    </row>
    <row r="6293" spans="1:2" ht="16.149999999999999" customHeight="1">
      <c r="A6293" s="266">
        <v>39853</v>
      </c>
      <c r="B6293" s="267">
        <v>2449.4899999999998</v>
      </c>
    </row>
    <row r="6294" spans="1:2" ht="16.149999999999999" customHeight="1">
      <c r="A6294" s="266">
        <v>39854</v>
      </c>
      <c r="B6294" s="269">
        <v>2450.6</v>
      </c>
    </row>
    <row r="6295" spans="1:2" ht="16.149999999999999" customHeight="1">
      <c r="A6295" s="266">
        <v>39855</v>
      </c>
      <c r="B6295" s="267">
        <v>2494.0700000000002</v>
      </c>
    </row>
    <row r="6296" spans="1:2" ht="16.149999999999999" customHeight="1">
      <c r="A6296" s="266">
        <v>39856</v>
      </c>
      <c r="B6296" s="269">
        <v>2537.8200000000002</v>
      </c>
    </row>
    <row r="6297" spans="1:2" ht="16.149999999999999" customHeight="1">
      <c r="A6297" s="266">
        <v>39857</v>
      </c>
      <c r="B6297" s="267">
        <v>2520.06</v>
      </c>
    </row>
    <row r="6298" spans="1:2" ht="16.149999999999999" customHeight="1">
      <c r="A6298" s="266">
        <v>39858</v>
      </c>
      <c r="B6298" s="269">
        <v>2509.5</v>
      </c>
    </row>
    <row r="6299" spans="1:2" ht="16.149999999999999" customHeight="1">
      <c r="A6299" s="266">
        <v>39859</v>
      </c>
      <c r="B6299" s="267">
        <v>2509.5</v>
      </c>
    </row>
    <row r="6300" spans="1:2" ht="16.149999999999999" customHeight="1">
      <c r="A6300" s="266">
        <v>39860</v>
      </c>
      <c r="B6300" s="269">
        <v>2509.5</v>
      </c>
    </row>
    <row r="6301" spans="1:2" ht="16.149999999999999" customHeight="1">
      <c r="A6301" s="266">
        <v>39861</v>
      </c>
      <c r="B6301" s="267">
        <v>2509.5</v>
      </c>
    </row>
    <row r="6302" spans="1:2" ht="16.149999999999999" customHeight="1">
      <c r="A6302" s="266">
        <v>39862</v>
      </c>
      <c r="B6302" s="269">
        <v>2554.4</v>
      </c>
    </row>
    <row r="6303" spans="1:2" ht="16.149999999999999" customHeight="1">
      <c r="A6303" s="266">
        <v>39863</v>
      </c>
      <c r="B6303" s="267">
        <v>2558.14</v>
      </c>
    </row>
    <row r="6304" spans="1:2" ht="16.149999999999999" customHeight="1">
      <c r="A6304" s="266">
        <v>39864</v>
      </c>
      <c r="B6304" s="269">
        <v>2547.4</v>
      </c>
    </row>
    <row r="6305" spans="1:2" ht="16.149999999999999" customHeight="1">
      <c r="A6305" s="266">
        <v>39865</v>
      </c>
      <c r="B6305" s="267">
        <v>2588.31</v>
      </c>
    </row>
    <row r="6306" spans="1:2" ht="16.149999999999999" customHeight="1">
      <c r="A6306" s="266">
        <v>39866</v>
      </c>
      <c r="B6306" s="269">
        <v>2588.31</v>
      </c>
    </row>
    <row r="6307" spans="1:2" ht="16.149999999999999" customHeight="1">
      <c r="A6307" s="266">
        <v>39867</v>
      </c>
      <c r="B6307" s="267">
        <v>2588.31</v>
      </c>
    </row>
    <row r="6308" spans="1:2" ht="16.149999999999999" customHeight="1">
      <c r="A6308" s="266">
        <v>39868</v>
      </c>
      <c r="B6308" s="269">
        <v>2572.3000000000002</v>
      </c>
    </row>
    <row r="6309" spans="1:2" ht="16.149999999999999" customHeight="1">
      <c r="A6309" s="266">
        <v>39869</v>
      </c>
      <c r="B6309" s="267">
        <v>2596.37</v>
      </c>
    </row>
    <row r="6310" spans="1:2" ht="16.149999999999999" customHeight="1">
      <c r="A6310" s="266">
        <v>39870</v>
      </c>
      <c r="B6310" s="269">
        <v>2575.5</v>
      </c>
    </row>
    <row r="6311" spans="1:2" ht="16.149999999999999" customHeight="1">
      <c r="A6311" s="266">
        <v>39871</v>
      </c>
      <c r="B6311" s="267">
        <v>2555.0500000000002</v>
      </c>
    </row>
    <row r="6312" spans="1:2" ht="16.149999999999999" customHeight="1">
      <c r="A6312" s="266">
        <v>39872</v>
      </c>
      <c r="B6312" s="269">
        <v>2555.89</v>
      </c>
    </row>
    <row r="6313" spans="1:2" ht="16.149999999999999" customHeight="1">
      <c r="A6313" s="266">
        <v>39873</v>
      </c>
      <c r="B6313" s="267">
        <v>2555.89</v>
      </c>
    </row>
    <row r="6314" spans="1:2" ht="16.149999999999999" customHeight="1">
      <c r="A6314" s="266">
        <v>39874</v>
      </c>
      <c r="B6314" s="269">
        <v>2555.89</v>
      </c>
    </row>
    <row r="6315" spans="1:2" ht="16.149999999999999" customHeight="1">
      <c r="A6315" s="266">
        <v>39875</v>
      </c>
      <c r="B6315" s="267">
        <v>2590.9699999999998</v>
      </c>
    </row>
    <row r="6316" spans="1:2" ht="16.149999999999999" customHeight="1">
      <c r="A6316" s="266">
        <v>39876</v>
      </c>
      <c r="B6316" s="269">
        <v>2588.96</v>
      </c>
    </row>
    <row r="6317" spans="1:2" ht="16.149999999999999" customHeight="1">
      <c r="A6317" s="266">
        <v>39877</v>
      </c>
      <c r="B6317" s="267">
        <v>2589.48</v>
      </c>
    </row>
    <row r="6318" spans="1:2" ht="16.149999999999999" customHeight="1">
      <c r="A6318" s="266">
        <v>39878</v>
      </c>
      <c r="B6318" s="269">
        <v>2572.92</v>
      </c>
    </row>
    <row r="6319" spans="1:2" ht="16.149999999999999" customHeight="1">
      <c r="A6319" s="266">
        <v>39879</v>
      </c>
      <c r="B6319" s="267">
        <v>2548.5700000000002</v>
      </c>
    </row>
    <row r="6320" spans="1:2" ht="16.149999999999999" customHeight="1">
      <c r="A6320" s="266">
        <v>39880</v>
      </c>
      <c r="B6320" s="269">
        <v>2548.5700000000002</v>
      </c>
    </row>
    <row r="6321" spans="1:2" ht="16.149999999999999" customHeight="1">
      <c r="A6321" s="266">
        <v>39881</v>
      </c>
      <c r="B6321" s="267">
        <v>2548.5700000000002</v>
      </c>
    </row>
    <row r="6322" spans="1:2" ht="16.149999999999999" customHeight="1">
      <c r="A6322" s="266">
        <v>39882</v>
      </c>
      <c r="B6322" s="269">
        <v>2559.36</v>
      </c>
    </row>
    <row r="6323" spans="1:2" ht="16.149999999999999" customHeight="1">
      <c r="A6323" s="266">
        <v>39883</v>
      </c>
      <c r="B6323" s="267">
        <v>2525.06</v>
      </c>
    </row>
    <row r="6324" spans="1:2" ht="16.149999999999999" customHeight="1">
      <c r="A6324" s="266">
        <v>39884</v>
      </c>
      <c r="B6324" s="269">
        <v>2506.73</v>
      </c>
    </row>
    <row r="6325" spans="1:2" ht="16.149999999999999" customHeight="1">
      <c r="A6325" s="266">
        <v>39885</v>
      </c>
      <c r="B6325" s="267">
        <v>2481.2600000000002</v>
      </c>
    </row>
    <row r="6326" spans="1:2" ht="16.149999999999999" customHeight="1">
      <c r="A6326" s="266">
        <v>39886</v>
      </c>
      <c r="B6326" s="269">
        <v>2445.3000000000002</v>
      </c>
    </row>
    <row r="6327" spans="1:2" ht="16.149999999999999" customHeight="1">
      <c r="A6327" s="266">
        <v>39887</v>
      </c>
      <c r="B6327" s="267">
        <v>2445.3000000000002</v>
      </c>
    </row>
    <row r="6328" spans="1:2" ht="16.149999999999999" customHeight="1">
      <c r="A6328" s="266">
        <v>39888</v>
      </c>
      <c r="B6328" s="269">
        <v>2445.3000000000002</v>
      </c>
    </row>
    <row r="6329" spans="1:2" ht="16.149999999999999" customHeight="1">
      <c r="A6329" s="266">
        <v>39889</v>
      </c>
      <c r="B6329" s="267">
        <v>2390.96</v>
      </c>
    </row>
    <row r="6330" spans="1:2" ht="16.149999999999999" customHeight="1">
      <c r="A6330" s="266">
        <v>39890</v>
      </c>
      <c r="B6330" s="269">
        <v>2390.98</v>
      </c>
    </row>
    <row r="6331" spans="1:2" ht="16.149999999999999" customHeight="1">
      <c r="A6331" s="266">
        <v>39891</v>
      </c>
      <c r="B6331" s="267">
        <v>2383.15</v>
      </c>
    </row>
    <row r="6332" spans="1:2" ht="16.149999999999999" customHeight="1">
      <c r="A6332" s="266">
        <v>39892</v>
      </c>
      <c r="B6332" s="269">
        <v>2335.29</v>
      </c>
    </row>
    <row r="6333" spans="1:2" ht="16.149999999999999" customHeight="1">
      <c r="A6333" s="266">
        <v>39893</v>
      </c>
      <c r="B6333" s="267">
        <v>2340.83</v>
      </c>
    </row>
    <row r="6334" spans="1:2" ht="16.149999999999999" customHeight="1">
      <c r="A6334" s="266">
        <v>39894</v>
      </c>
      <c r="B6334" s="269">
        <v>2340.83</v>
      </c>
    </row>
    <row r="6335" spans="1:2" ht="16.149999999999999" customHeight="1">
      <c r="A6335" s="266">
        <v>39895</v>
      </c>
      <c r="B6335" s="267">
        <v>2340.83</v>
      </c>
    </row>
    <row r="6336" spans="1:2" ht="16.149999999999999" customHeight="1">
      <c r="A6336" s="266">
        <v>39896</v>
      </c>
      <c r="B6336" s="269">
        <v>2340.83</v>
      </c>
    </row>
    <row r="6337" spans="1:2" ht="16.149999999999999" customHeight="1">
      <c r="A6337" s="266">
        <v>39897</v>
      </c>
      <c r="B6337" s="267">
        <v>2353.21</v>
      </c>
    </row>
    <row r="6338" spans="1:2" ht="16.149999999999999" customHeight="1">
      <c r="A6338" s="266">
        <v>39898</v>
      </c>
      <c r="B6338" s="269">
        <v>2379.94</v>
      </c>
    </row>
    <row r="6339" spans="1:2" ht="16.149999999999999" customHeight="1">
      <c r="A6339" s="266">
        <v>39899</v>
      </c>
      <c r="B6339" s="267">
        <v>2435.81</v>
      </c>
    </row>
    <row r="6340" spans="1:2" ht="16.149999999999999" customHeight="1">
      <c r="A6340" s="266">
        <v>39900</v>
      </c>
      <c r="B6340" s="269">
        <v>2485.56</v>
      </c>
    </row>
    <row r="6341" spans="1:2" ht="16.149999999999999" customHeight="1">
      <c r="A6341" s="266">
        <v>39901</v>
      </c>
      <c r="B6341" s="267">
        <v>2485.56</v>
      </c>
    </row>
    <row r="6342" spans="1:2" ht="16.149999999999999" customHeight="1">
      <c r="A6342" s="266">
        <v>39902</v>
      </c>
      <c r="B6342" s="269">
        <v>2485.56</v>
      </c>
    </row>
    <row r="6343" spans="1:2" ht="16.149999999999999" customHeight="1">
      <c r="A6343" s="266">
        <v>39903</v>
      </c>
      <c r="B6343" s="267">
        <v>2561.21</v>
      </c>
    </row>
    <row r="6344" spans="1:2" ht="16.149999999999999" customHeight="1">
      <c r="A6344" s="266">
        <v>39904</v>
      </c>
      <c r="B6344" s="269">
        <v>2544.2399999999998</v>
      </c>
    </row>
    <row r="6345" spans="1:2" ht="16.149999999999999" customHeight="1">
      <c r="A6345" s="266">
        <v>39905</v>
      </c>
      <c r="B6345" s="267">
        <v>2534.9899999999998</v>
      </c>
    </row>
    <row r="6346" spans="1:2" ht="16.149999999999999" customHeight="1">
      <c r="A6346" s="266">
        <v>39906</v>
      </c>
      <c r="B6346" s="269">
        <v>2451.7199999999998</v>
      </c>
    </row>
    <row r="6347" spans="1:2" ht="16.149999999999999" customHeight="1">
      <c r="A6347" s="266">
        <v>39907</v>
      </c>
      <c r="B6347" s="267">
        <v>2422.71</v>
      </c>
    </row>
    <row r="6348" spans="1:2" ht="16.149999999999999" customHeight="1">
      <c r="A6348" s="266">
        <v>39908</v>
      </c>
      <c r="B6348" s="269">
        <v>2422.71</v>
      </c>
    </row>
    <row r="6349" spans="1:2" ht="16.149999999999999" customHeight="1">
      <c r="A6349" s="266">
        <v>39909</v>
      </c>
      <c r="B6349" s="267">
        <v>2422.71</v>
      </c>
    </row>
    <row r="6350" spans="1:2" ht="16.149999999999999" customHeight="1">
      <c r="A6350" s="266">
        <v>39910</v>
      </c>
      <c r="B6350" s="269">
        <v>2408.42</v>
      </c>
    </row>
    <row r="6351" spans="1:2" ht="16.149999999999999" customHeight="1">
      <c r="A6351" s="266">
        <v>39911</v>
      </c>
      <c r="B6351" s="267">
        <v>2416.63</v>
      </c>
    </row>
    <row r="6352" spans="1:2" ht="16.149999999999999" customHeight="1">
      <c r="A6352" s="266">
        <v>39912</v>
      </c>
      <c r="B6352" s="269">
        <v>2388.11</v>
      </c>
    </row>
    <row r="6353" spans="1:2" ht="16.149999999999999" customHeight="1">
      <c r="A6353" s="266">
        <v>39913</v>
      </c>
      <c r="B6353" s="267">
        <v>2388.11</v>
      </c>
    </row>
    <row r="6354" spans="1:2" ht="16.149999999999999" customHeight="1">
      <c r="A6354" s="266">
        <v>39914</v>
      </c>
      <c r="B6354" s="269">
        <v>2388.11</v>
      </c>
    </row>
    <row r="6355" spans="1:2" ht="16.149999999999999" customHeight="1">
      <c r="A6355" s="266">
        <v>39915</v>
      </c>
      <c r="B6355" s="267">
        <v>2388.11</v>
      </c>
    </row>
    <row r="6356" spans="1:2" ht="16.149999999999999" customHeight="1">
      <c r="A6356" s="266">
        <v>39916</v>
      </c>
      <c r="B6356" s="269">
        <v>2388.11</v>
      </c>
    </row>
    <row r="6357" spans="1:2" ht="16.149999999999999" customHeight="1">
      <c r="A6357" s="266">
        <v>39917</v>
      </c>
      <c r="B6357" s="267">
        <v>2392.2199999999998</v>
      </c>
    </row>
    <row r="6358" spans="1:2" ht="16.149999999999999" customHeight="1">
      <c r="A6358" s="266">
        <v>39918</v>
      </c>
      <c r="B6358" s="269">
        <v>2394.27</v>
      </c>
    </row>
    <row r="6359" spans="1:2" ht="16.149999999999999" customHeight="1">
      <c r="A6359" s="266">
        <v>39919</v>
      </c>
      <c r="B6359" s="267">
        <v>2380.69</v>
      </c>
    </row>
    <row r="6360" spans="1:2" ht="16.149999999999999" customHeight="1">
      <c r="A6360" s="266">
        <v>39920</v>
      </c>
      <c r="B6360" s="269">
        <v>2344.98</v>
      </c>
    </row>
    <row r="6361" spans="1:2" ht="16.149999999999999" customHeight="1">
      <c r="A6361" s="266">
        <v>39921</v>
      </c>
      <c r="B6361" s="267">
        <v>2343.34</v>
      </c>
    </row>
    <row r="6362" spans="1:2" ht="16.149999999999999" customHeight="1">
      <c r="A6362" s="266">
        <v>39922</v>
      </c>
      <c r="B6362" s="269">
        <v>2343.34</v>
      </c>
    </row>
    <row r="6363" spans="1:2" ht="16.149999999999999" customHeight="1">
      <c r="A6363" s="266">
        <v>39923</v>
      </c>
      <c r="B6363" s="267">
        <v>2343.34</v>
      </c>
    </row>
    <row r="6364" spans="1:2" ht="16.149999999999999" customHeight="1">
      <c r="A6364" s="266">
        <v>39924</v>
      </c>
      <c r="B6364" s="269">
        <v>2376.38</v>
      </c>
    </row>
    <row r="6365" spans="1:2" ht="16.149999999999999" customHeight="1">
      <c r="A6365" s="266">
        <v>39925</v>
      </c>
      <c r="B6365" s="267">
        <v>2338.6</v>
      </c>
    </row>
    <row r="6366" spans="1:2" ht="16.149999999999999" customHeight="1">
      <c r="A6366" s="266">
        <v>39926</v>
      </c>
      <c r="B6366" s="269">
        <v>2318.83</v>
      </c>
    </row>
    <row r="6367" spans="1:2" ht="16.149999999999999" customHeight="1">
      <c r="A6367" s="266">
        <v>39927</v>
      </c>
      <c r="B6367" s="267">
        <v>2300.7399999999998</v>
      </c>
    </row>
    <row r="6368" spans="1:2" ht="16.149999999999999" customHeight="1">
      <c r="A6368" s="266">
        <v>39928</v>
      </c>
      <c r="B6368" s="269">
        <v>2283.1999999999998</v>
      </c>
    </row>
    <row r="6369" spans="1:2" ht="16.149999999999999" customHeight="1">
      <c r="A6369" s="266">
        <v>39929</v>
      </c>
      <c r="B6369" s="267">
        <v>2283.1999999999998</v>
      </c>
    </row>
    <row r="6370" spans="1:2" ht="16.149999999999999" customHeight="1">
      <c r="A6370" s="266">
        <v>39930</v>
      </c>
      <c r="B6370" s="269">
        <v>2283.1999999999998</v>
      </c>
    </row>
    <row r="6371" spans="1:2" ht="16.149999999999999" customHeight="1">
      <c r="A6371" s="266">
        <v>39931</v>
      </c>
      <c r="B6371" s="267">
        <v>2325.02</v>
      </c>
    </row>
    <row r="6372" spans="1:2" ht="16.149999999999999" customHeight="1">
      <c r="A6372" s="266">
        <v>39932</v>
      </c>
      <c r="B6372" s="269">
        <v>2332.4699999999998</v>
      </c>
    </row>
    <row r="6373" spans="1:2" ht="16.149999999999999" customHeight="1">
      <c r="A6373" s="266">
        <v>39933</v>
      </c>
      <c r="B6373" s="267">
        <v>2289.73</v>
      </c>
    </row>
    <row r="6374" spans="1:2" ht="16.149999999999999" customHeight="1">
      <c r="A6374" s="266">
        <v>39934</v>
      </c>
      <c r="B6374" s="269">
        <v>2288.64</v>
      </c>
    </row>
    <row r="6375" spans="1:2" ht="16.149999999999999" customHeight="1">
      <c r="A6375" s="266">
        <v>39935</v>
      </c>
      <c r="B6375" s="267">
        <v>2288.64</v>
      </c>
    </row>
    <row r="6376" spans="1:2" ht="16.149999999999999" customHeight="1">
      <c r="A6376" s="266">
        <v>39936</v>
      </c>
      <c r="B6376" s="269">
        <v>2288.64</v>
      </c>
    </row>
    <row r="6377" spans="1:2" ht="16.149999999999999" customHeight="1">
      <c r="A6377" s="266">
        <v>39937</v>
      </c>
      <c r="B6377" s="267">
        <v>2288.64</v>
      </c>
    </row>
    <row r="6378" spans="1:2" ht="16.149999999999999" customHeight="1">
      <c r="A6378" s="266">
        <v>39938</v>
      </c>
      <c r="B6378" s="269">
        <v>2272.5500000000002</v>
      </c>
    </row>
    <row r="6379" spans="1:2" ht="16.149999999999999" customHeight="1">
      <c r="A6379" s="266">
        <v>39939</v>
      </c>
      <c r="B6379" s="267">
        <v>2256.9899999999998</v>
      </c>
    </row>
    <row r="6380" spans="1:2" ht="16.149999999999999" customHeight="1">
      <c r="A6380" s="266">
        <v>39940</v>
      </c>
      <c r="B6380" s="269">
        <v>2233.5</v>
      </c>
    </row>
    <row r="6381" spans="1:2" ht="16.149999999999999" customHeight="1">
      <c r="A6381" s="266">
        <v>39941</v>
      </c>
      <c r="B6381" s="267">
        <v>2208.98</v>
      </c>
    </row>
    <row r="6382" spans="1:2" ht="16.149999999999999" customHeight="1">
      <c r="A6382" s="266">
        <v>39942</v>
      </c>
      <c r="B6382" s="269">
        <v>2210.35</v>
      </c>
    </row>
    <row r="6383" spans="1:2" ht="16.149999999999999" customHeight="1">
      <c r="A6383" s="266">
        <v>39943</v>
      </c>
      <c r="B6383" s="267">
        <v>2210.35</v>
      </c>
    </row>
    <row r="6384" spans="1:2" ht="16.149999999999999" customHeight="1">
      <c r="A6384" s="266">
        <v>39944</v>
      </c>
      <c r="B6384" s="269">
        <v>2210.35</v>
      </c>
    </row>
    <row r="6385" spans="1:2" ht="16.149999999999999" customHeight="1">
      <c r="A6385" s="266">
        <v>39945</v>
      </c>
      <c r="B6385" s="267">
        <v>2220.92</v>
      </c>
    </row>
    <row r="6386" spans="1:2" ht="16.149999999999999" customHeight="1">
      <c r="A6386" s="266">
        <v>39946</v>
      </c>
      <c r="B6386" s="269">
        <v>2221.4</v>
      </c>
    </row>
    <row r="6387" spans="1:2" ht="16.149999999999999" customHeight="1">
      <c r="A6387" s="266">
        <v>39947</v>
      </c>
      <c r="B6387" s="267">
        <v>2257.36</v>
      </c>
    </row>
    <row r="6388" spans="1:2" ht="16.149999999999999" customHeight="1">
      <c r="A6388" s="266">
        <v>39948</v>
      </c>
      <c r="B6388" s="269">
        <v>2251.5300000000002</v>
      </c>
    </row>
    <row r="6389" spans="1:2" ht="16.149999999999999" customHeight="1">
      <c r="A6389" s="266">
        <v>39949</v>
      </c>
      <c r="B6389" s="267">
        <v>2252.8000000000002</v>
      </c>
    </row>
    <row r="6390" spans="1:2" ht="16.149999999999999" customHeight="1">
      <c r="A6390" s="266">
        <v>39950</v>
      </c>
      <c r="B6390" s="269">
        <v>2252.8000000000002</v>
      </c>
    </row>
    <row r="6391" spans="1:2" ht="16.149999999999999" customHeight="1">
      <c r="A6391" s="266">
        <v>39951</v>
      </c>
      <c r="B6391" s="267">
        <v>2252.8000000000002</v>
      </c>
    </row>
    <row r="6392" spans="1:2" ht="16.149999999999999" customHeight="1">
      <c r="A6392" s="266">
        <v>39952</v>
      </c>
      <c r="B6392" s="269">
        <v>2255.2199999999998</v>
      </c>
    </row>
    <row r="6393" spans="1:2" ht="16.149999999999999" customHeight="1">
      <c r="A6393" s="266">
        <v>39953</v>
      </c>
      <c r="B6393" s="267">
        <v>2221.27</v>
      </c>
    </row>
    <row r="6394" spans="1:2" ht="16.149999999999999" customHeight="1">
      <c r="A6394" s="266">
        <v>39954</v>
      </c>
      <c r="B6394" s="269">
        <v>2196.21</v>
      </c>
    </row>
    <row r="6395" spans="1:2" ht="16.149999999999999" customHeight="1">
      <c r="A6395" s="266">
        <v>39955</v>
      </c>
      <c r="B6395" s="267">
        <v>2206.6</v>
      </c>
    </row>
    <row r="6396" spans="1:2" ht="16.149999999999999" customHeight="1">
      <c r="A6396" s="266">
        <v>39956</v>
      </c>
      <c r="B6396" s="269">
        <v>2201.44</v>
      </c>
    </row>
    <row r="6397" spans="1:2" ht="16.149999999999999" customHeight="1">
      <c r="A6397" s="266">
        <v>39957</v>
      </c>
      <c r="B6397" s="267">
        <v>2201.44</v>
      </c>
    </row>
    <row r="6398" spans="1:2" ht="16.149999999999999" customHeight="1">
      <c r="A6398" s="266">
        <v>39958</v>
      </c>
      <c r="B6398" s="269">
        <v>2201.44</v>
      </c>
    </row>
    <row r="6399" spans="1:2" ht="16.149999999999999" customHeight="1">
      <c r="A6399" s="266">
        <v>39959</v>
      </c>
      <c r="B6399" s="267">
        <v>2201.44</v>
      </c>
    </row>
    <row r="6400" spans="1:2" ht="16.149999999999999" customHeight="1">
      <c r="A6400" s="266">
        <v>39960</v>
      </c>
      <c r="B6400" s="269">
        <v>2213.89</v>
      </c>
    </row>
    <row r="6401" spans="1:2" ht="16.149999999999999" customHeight="1">
      <c r="A6401" s="266">
        <v>39961</v>
      </c>
      <c r="B6401" s="267">
        <v>2208.89</v>
      </c>
    </row>
    <row r="6402" spans="1:2" ht="16.149999999999999" customHeight="1">
      <c r="A6402" s="266">
        <v>39962</v>
      </c>
      <c r="B6402" s="269">
        <v>2190.4499999999998</v>
      </c>
    </row>
    <row r="6403" spans="1:2" ht="16.149999999999999" customHeight="1">
      <c r="A6403" s="266">
        <v>39963</v>
      </c>
      <c r="B6403" s="267">
        <v>2140.66</v>
      </c>
    </row>
    <row r="6404" spans="1:2" ht="16.149999999999999" customHeight="1">
      <c r="A6404" s="266">
        <v>39964</v>
      </c>
      <c r="B6404" s="269">
        <v>2140.66</v>
      </c>
    </row>
    <row r="6405" spans="1:2" ht="16.149999999999999" customHeight="1">
      <c r="A6405" s="266">
        <v>39965</v>
      </c>
      <c r="B6405" s="267">
        <v>2140.66</v>
      </c>
    </row>
    <row r="6406" spans="1:2" ht="16.149999999999999" customHeight="1">
      <c r="A6406" s="266">
        <v>39966</v>
      </c>
      <c r="B6406" s="269">
        <v>2109.42</v>
      </c>
    </row>
    <row r="6407" spans="1:2" ht="16.149999999999999" customHeight="1">
      <c r="A6407" s="266">
        <v>39967</v>
      </c>
      <c r="B6407" s="267">
        <v>2077.02</v>
      </c>
    </row>
    <row r="6408" spans="1:2" ht="16.149999999999999" customHeight="1">
      <c r="A6408" s="266">
        <v>39968</v>
      </c>
      <c r="B6408" s="269">
        <v>2073.5500000000002</v>
      </c>
    </row>
    <row r="6409" spans="1:2" ht="16.149999999999999" customHeight="1">
      <c r="A6409" s="266">
        <v>39969</v>
      </c>
      <c r="B6409" s="267">
        <v>2072</v>
      </c>
    </row>
    <row r="6410" spans="1:2" ht="16.149999999999999" customHeight="1">
      <c r="A6410" s="266">
        <v>39970</v>
      </c>
      <c r="B6410" s="269">
        <v>2063.1</v>
      </c>
    </row>
    <row r="6411" spans="1:2" ht="16.149999999999999" customHeight="1">
      <c r="A6411" s="266">
        <v>39971</v>
      </c>
      <c r="B6411" s="267">
        <v>2063.1</v>
      </c>
    </row>
    <row r="6412" spans="1:2" ht="16.149999999999999" customHeight="1">
      <c r="A6412" s="266">
        <v>39972</v>
      </c>
      <c r="B6412" s="269">
        <v>2063.1</v>
      </c>
    </row>
    <row r="6413" spans="1:2" ht="16.149999999999999" customHeight="1">
      <c r="A6413" s="266">
        <v>39973</v>
      </c>
      <c r="B6413" s="267">
        <v>2091.1</v>
      </c>
    </row>
    <row r="6414" spans="1:2" ht="16.149999999999999" customHeight="1">
      <c r="A6414" s="266">
        <v>39974</v>
      </c>
      <c r="B6414" s="269">
        <v>2060.1799999999998</v>
      </c>
    </row>
    <row r="6415" spans="1:2" ht="16.149999999999999" customHeight="1">
      <c r="A6415" s="266">
        <v>39975</v>
      </c>
      <c r="B6415" s="267">
        <v>2042.19</v>
      </c>
    </row>
    <row r="6416" spans="1:2" ht="16.149999999999999" customHeight="1">
      <c r="A6416" s="266">
        <v>39976</v>
      </c>
      <c r="B6416" s="269">
        <v>2026.17</v>
      </c>
    </row>
    <row r="6417" spans="1:2" ht="16.149999999999999" customHeight="1">
      <c r="A6417" s="266">
        <v>39977</v>
      </c>
      <c r="B6417" s="267">
        <v>2015.4</v>
      </c>
    </row>
    <row r="6418" spans="1:2" ht="16.149999999999999" customHeight="1">
      <c r="A6418" s="266">
        <v>39978</v>
      </c>
      <c r="B6418" s="269">
        <v>2015.4</v>
      </c>
    </row>
    <row r="6419" spans="1:2" ht="16.149999999999999" customHeight="1">
      <c r="A6419" s="266">
        <v>39979</v>
      </c>
      <c r="B6419" s="267">
        <v>2015.4</v>
      </c>
    </row>
    <row r="6420" spans="1:2" ht="16.149999999999999" customHeight="1">
      <c r="A6420" s="266">
        <v>39980</v>
      </c>
      <c r="B6420" s="269">
        <v>2015.4</v>
      </c>
    </row>
    <row r="6421" spans="1:2" ht="16.149999999999999" customHeight="1">
      <c r="A6421" s="266">
        <v>39981</v>
      </c>
      <c r="B6421" s="267">
        <v>2014.91</v>
      </c>
    </row>
    <row r="6422" spans="1:2" ht="16.149999999999999" customHeight="1">
      <c r="A6422" s="266">
        <v>39982</v>
      </c>
      <c r="B6422" s="269">
        <v>2071.29</v>
      </c>
    </row>
    <row r="6423" spans="1:2" ht="16.149999999999999" customHeight="1">
      <c r="A6423" s="266">
        <v>39983</v>
      </c>
      <c r="B6423" s="267">
        <v>2074.7199999999998</v>
      </c>
    </row>
    <row r="6424" spans="1:2" ht="16.149999999999999" customHeight="1">
      <c r="A6424" s="266">
        <v>39984</v>
      </c>
      <c r="B6424" s="269">
        <v>2108.1999999999998</v>
      </c>
    </row>
    <row r="6425" spans="1:2" ht="16.149999999999999" customHeight="1">
      <c r="A6425" s="266">
        <v>39985</v>
      </c>
      <c r="B6425" s="267">
        <v>2108.1999999999998</v>
      </c>
    </row>
    <row r="6426" spans="1:2" ht="16.149999999999999" customHeight="1">
      <c r="A6426" s="266">
        <v>39986</v>
      </c>
      <c r="B6426" s="269">
        <v>2108.1999999999998</v>
      </c>
    </row>
    <row r="6427" spans="1:2" ht="16.149999999999999" customHeight="1">
      <c r="A6427" s="266">
        <v>39987</v>
      </c>
      <c r="B6427" s="267">
        <v>2108.1999999999998</v>
      </c>
    </row>
    <row r="6428" spans="1:2" ht="16.149999999999999" customHeight="1">
      <c r="A6428" s="266">
        <v>39988</v>
      </c>
      <c r="B6428" s="269">
        <v>2165</v>
      </c>
    </row>
    <row r="6429" spans="1:2" ht="16.149999999999999" customHeight="1">
      <c r="A6429" s="266">
        <v>39989</v>
      </c>
      <c r="B6429" s="267">
        <v>2158.7199999999998</v>
      </c>
    </row>
    <row r="6430" spans="1:2" ht="16.149999999999999" customHeight="1">
      <c r="A6430" s="266">
        <v>39990</v>
      </c>
      <c r="B6430" s="269">
        <v>2188.5</v>
      </c>
    </row>
    <row r="6431" spans="1:2" ht="16.149999999999999" customHeight="1">
      <c r="A6431" s="266">
        <v>39991</v>
      </c>
      <c r="B6431" s="267">
        <v>2158.67</v>
      </c>
    </row>
    <row r="6432" spans="1:2" ht="16.149999999999999" customHeight="1">
      <c r="A6432" s="266">
        <v>39992</v>
      </c>
      <c r="B6432" s="269">
        <v>2158.67</v>
      </c>
    </row>
    <row r="6433" spans="1:2" ht="16.149999999999999" customHeight="1">
      <c r="A6433" s="266">
        <v>39993</v>
      </c>
      <c r="B6433" s="267">
        <v>2158.67</v>
      </c>
    </row>
    <row r="6434" spans="1:2" ht="16.149999999999999" customHeight="1">
      <c r="A6434" s="266">
        <v>39994</v>
      </c>
      <c r="B6434" s="269">
        <v>2158.67</v>
      </c>
    </row>
    <row r="6435" spans="1:2" ht="16.149999999999999" customHeight="1">
      <c r="A6435" s="266">
        <v>39995</v>
      </c>
      <c r="B6435" s="267">
        <v>2145.21</v>
      </c>
    </row>
    <row r="6436" spans="1:2" ht="16.149999999999999" customHeight="1">
      <c r="A6436" s="266">
        <v>39996</v>
      </c>
      <c r="B6436" s="269">
        <v>2111.71</v>
      </c>
    </row>
    <row r="6437" spans="1:2" ht="16.149999999999999" customHeight="1">
      <c r="A6437" s="266">
        <v>39997</v>
      </c>
      <c r="B6437" s="267">
        <v>2096.23</v>
      </c>
    </row>
    <row r="6438" spans="1:2" ht="16.149999999999999" customHeight="1">
      <c r="A6438" s="266">
        <v>39998</v>
      </c>
      <c r="B6438" s="269">
        <v>2086.36</v>
      </c>
    </row>
    <row r="6439" spans="1:2" ht="16.149999999999999" customHeight="1">
      <c r="A6439" s="266">
        <v>39999</v>
      </c>
      <c r="B6439" s="267">
        <v>2086.36</v>
      </c>
    </row>
    <row r="6440" spans="1:2" ht="16.149999999999999" customHeight="1">
      <c r="A6440" s="266">
        <v>40000</v>
      </c>
      <c r="B6440" s="269">
        <v>2086.36</v>
      </c>
    </row>
    <row r="6441" spans="1:2" ht="16.149999999999999" customHeight="1">
      <c r="A6441" s="266">
        <v>40001</v>
      </c>
      <c r="B6441" s="267">
        <v>2109.08</v>
      </c>
    </row>
    <row r="6442" spans="1:2" ht="16.149999999999999" customHeight="1">
      <c r="A6442" s="266">
        <v>40002</v>
      </c>
      <c r="B6442" s="269">
        <v>2090.35</v>
      </c>
    </row>
    <row r="6443" spans="1:2" ht="16.149999999999999" customHeight="1">
      <c r="A6443" s="266">
        <v>40003</v>
      </c>
      <c r="B6443" s="267">
        <v>2108.1999999999998</v>
      </c>
    </row>
    <row r="6444" spans="1:2" ht="16.149999999999999" customHeight="1">
      <c r="A6444" s="266">
        <v>40004</v>
      </c>
      <c r="B6444" s="269">
        <v>2105.36</v>
      </c>
    </row>
    <row r="6445" spans="1:2" ht="16.149999999999999" customHeight="1">
      <c r="A6445" s="266">
        <v>40005</v>
      </c>
      <c r="B6445" s="267">
        <v>2116.9899999999998</v>
      </c>
    </row>
    <row r="6446" spans="1:2" ht="16.149999999999999" customHeight="1">
      <c r="A6446" s="266">
        <v>40006</v>
      </c>
      <c r="B6446" s="269">
        <v>2116.9899999999998</v>
      </c>
    </row>
    <row r="6447" spans="1:2" ht="16.149999999999999" customHeight="1">
      <c r="A6447" s="266">
        <v>40007</v>
      </c>
      <c r="B6447" s="267">
        <v>2116.9899999999998</v>
      </c>
    </row>
    <row r="6448" spans="1:2" ht="16.149999999999999" customHeight="1">
      <c r="A6448" s="266">
        <v>40008</v>
      </c>
      <c r="B6448" s="269">
        <v>2085.7399999999998</v>
      </c>
    </row>
    <row r="6449" spans="1:2" ht="16.149999999999999" customHeight="1">
      <c r="A6449" s="266">
        <v>40009</v>
      </c>
      <c r="B6449" s="267">
        <v>2054.19</v>
      </c>
    </row>
    <row r="6450" spans="1:2" ht="16.149999999999999" customHeight="1">
      <c r="A6450" s="266">
        <v>40010</v>
      </c>
      <c r="B6450" s="269">
        <v>2018.93</v>
      </c>
    </row>
    <row r="6451" spans="1:2" ht="16.149999999999999" customHeight="1">
      <c r="A6451" s="266">
        <v>40011</v>
      </c>
      <c r="B6451" s="267">
        <v>2025.71</v>
      </c>
    </row>
    <row r="6452" spans="1:2" ht="16.149999999999999" customHeight="1">
      <c r="A6452" s="266">
        <v>40012</v>
      </c>
      <c r="B6452" s="269">
        <v>2006.82</v>
      </c>
    </row>
    <row r="6453" spans="1:2" ht="16.149999999999999" customHeight="1">
      <c r="A6453" s="266">
        <v>40013</v>
      </c>
      <c r="B6453" s="267">
        <v>2006.82</v>
      </c>
    </row>
    <row r="6454" spans="1:2" ht="16.149999999999999" customHeight="1">
      <c r="A6454" s="266">
        <v>40014</v>
      </c>
      <c r="B6454" s="269">
        <v>2006.82</v>
      </c>
    </row>
    <row r="6455" spans="1:2" ht="16.149999999999999" customHeight="1">
      <c r="A6455" s="266">
        <v>40015</v>
      </c>
      <c r="B6455" s="267">
        <v>2006.82</v>
      </c>
    </row>
    <row r="6456" spans="1:2" ht="16.149999999999999" customHeight="1">
      <c r="A6456" s="266">
        <v>40016</v>
      </c>
      <c r="B6456" s="269">
        <v>1986.35</v>
      </c>
    </row>
    <row r="6457" spans="1:2" ht="16.149999999999999" customHeight="1">
      <c r="A6457" s="266">
        <v>40017</v>
      </c>
      <c r="B6457" s="267">
        <v>1975.05</v>
      </c>
    </row>
    <row r="6458" spans="1:2" ht="16.149999999999999" customHeight="1">
      <c r="A6458" s="266">
        <v>40018</v>
      </c>
      <c r="B6458" s="269">
        <v>1953.12</v>
      </c>
    </row>
    <row r="6459" spans="1:2" ht="16.149999999999999" customHeight="1">
      <c r="A6459" s="266">
        <v>40019</v>
      </c>
      <c r="B6459" s="267">
        <v>1970.11</v>
      </c>
    </row>
    <row r="6460" spans="1:2" ht="16.149999999999999" customHeight="1">
      <c r="A6460" s="266">
        <v>40020</v>
      </c>
      <c r="B6460" s="269">
        <v>1970.11</v>
      </c>
    </row>
    <row r="6461" spans="1:2" ht="16.149999999999999" customHeight="1">
      <c r="A6461" s="266">
        <v>40021</v>
      </c>
      <c r="B6461" s="267">
        <v>1970.11</v>
      </c>
    </row>
    <row r="6462" spans="1:2" ht="16.149999999999999" customHeight="1">
      <c r="A6462" s="266">
        <v>40022</v>
      </c>
      <c r="B6462" s="269">
        <v>1982.43</v>
      </c>
    </row>
    <row r="6463" spans="1:2" ht="16.149999999999999" customHeight="1">
      <c r="A6463" s="266">
        <v>40023</v>
      </c>
      <c r="B6463" s="267">
        <v>2013.82</v>
      </c>
    </row>
    <row r="6464" spans="1:2" ht="16.149999999999999" customHeight="1">
      <c r="A6464" s="266">
        <v>40024</v>
      </c>
      <c r="B6464" s="269">
        <v>2073.92</v>
      </c>
    </row>
    <row r="6465" spans="1:2" ht="16.149999999999999" customHeight="1">
      <c r="A6465" s="266">
        <v>40025</v>
      </c>
      <c r="B6465" s="267">
        <v>2043.37</v>
      </c>
    </row>
    <row r="6466" spans="1:2" ht="16.149999999999999" customHeight="1">
      <c r="A6466" s="266">
        <v>40026</v>
      </c>
      <c r="B6466" s="269">
        <v>2040.95</v>
      </c>
    </row>
    <row r="6467" spans="1:2" ht="16.149999999999999" customHeight="1">
      <c r="A6467" s="266">
        <v>40027</v>
      </c>
      <c r="B6467" s="267">
        <v>2040.95</v>
      </c>
    </row>
    <row r="6468" spans="1:2" ht="16.149999999999999" customHeight="1">
      <c r="A6468" s="266">
        <v>40028</v>
      </c>
      <c r="B6468" s="269">
        <v>2040.95</v>
      </c>
    </row>
    <row r="6469" spans="1:2" ht="16.149999999999999" customHeight="1">
      <c r="A6469" s="266">
        <v>40029</v>
      </c>
      <c r="B6469" s="267">
        <v>2008.96</v>
      </c>
    </row>
    <row r="6470" spans="1:2" ht="16.149999999999999" customHeight="1">
      <c r="A6470" s="266">
        <v>40030</v>
      </c>
      <c r="B6470" s="269">
        <v>1992.98</v>
      </c>
    </row>
    <row r="6471" spans="1:2" ht="16.149999999999999" customHeight="1">
      <c r="A6471" s="266">
        <v>40031</v>
      </c>
      <c r="B6471" s="267">
        <v>1987.84</v>
      </c>
    </row>
    <row r="6472" spans="1:2" ht="16.149999999999999" customHeight="1">
      <c r="A6472" s="266">
        <v>40032</v>
      </c>
      <c r="B6472" s="269">
        <v>1997.01</v>
      </c>
    </row>
    <row r="6473" spans="1:2" ht="16.149999999999999" customHeight="1">
      <c r="A6473" s="266">
        <v>40033</v>
      </c>
      <c r="B6473" s="267">
        <v>1997.01</v>
      </c>
    </row>
    <row r="6474" spans="1:2" ht="16.149999999999999" customHeight="1">
      <c r="A6474" s="266">
        <v>40034</v>
      </c>
      <c r="B6474" s="269">
        <v>1997.01</v>
      </c>
    </row>
    <row r="6475" spans="1:2" ht="16.149999999999999" customHeight="1">
      <c r="A6475" s="266">
        <v>40035</v>
      </c>
      <c r="B6475" s="267">
        <v>1997.01</v>
      </c>
    </row>
    <row r="6476" spans="1:2" ht="16.149999999999999" customHeight="1">
      <c r="A6476" s="266">
        <v>40036</v>
      </c>
      <c r="B6476" s="269">
        <v>2022.56</v>
      </c>
    </row>
    <row r="6477" spans="1:2" ht="16.149999999999999" customHeight="1">
      <c r="A6477" s="266">
        <v>40037</v>
      </c>
      <c r="B6477" s="267">
        <v>2050.4499999999998</v>
      </c>
    </row>
    <row r="6478" spans="1:2" ht="16.149999999999999" customHeight="1">
      <c r="A6478" s="266">
        <v>40038</v>
      </c>
      <c r="B6478" s="269">
        <v>2026.45</v>
      </c>
    </row>
    <row r="6479" spans="1:2" ht="16.149999999999999" customHeight="1">
      <c r="A6479" s="266">
        <v>40039</v>
      </c>
      <c r="B6479" s="267">
        <v>1999.98</v>
      </c>
    </row>
    <row r="6480" spans="1:2" ht="16.149999999999999" customHeight="1">
      <c r="A6480" s="266">
        <v>40040</v>
      </c>
      <c r="B6480" s="269">
        <v>2016.09</v>
      </c>
    </row>
    <row r="6481" spans="1:2" ht="16.149999999999999" customHeight="1">
      <c r="A6481" s="266">
        <v>40041</v>
      </c>
      <c r="B6481" s="267">
        <v>2016.09</v>
      </c>
    </row>
    <row r="6482" spans="1:2" ht="16.149999999999999" customHeight="1">
      <c r="A6482" s="266">
        <v>40042</v>
      </c>
      <c r="B6482" s="269">
        <v>2016.09</v>
      </c>
    </row>
    <row r="6483" spans="1:2" ht="16.149999999999999" customHeight="1">
      <c r="A6483" s="266">
        <v>40043</v>
      </c>
      <c r="B6483" s="267">
        <v>2016.09</v>
      </c>
    </row>
    <row r="6484" spans="1:2" ht="16.149999999999999" customHeight="1">
      <c r="A6484" s="266">
        <v>40044</v>
      </c>
      <c r="B6484" s="269">
        <v>2037.1</v>
      </c>
    </row>
    <row r="6485" spans="1:2" ht="16.149999999999999" customHeight="1">
      <c r="A6485" s="266">
        <v>40045</v>
      </c>
      <c r="B6485" s="267">
        <v>2041.91</v>
      </c>
    </row>
    <row r="6486" spans="1:2" ht="16.149999999999999" customHeight="1">
      <c r="A6486" s="266">
        <v>40046</v>
      </c>
      <c r="B6486" s="269">
        <v>2012.67</v>
      </c>
    </row>
    <row r="6487" spans="1:2" ht="16.149999999999999" customHeight="1">
      <c r="A6487" s="266">
        <v>40047</v>
      </c>
      <c r="B6487" s="267">
        <v>1997.31</v>
      </c>
    </row>
    <row r="6488" spans="1:2" ht="16.149999999999999" customHeight="1">
      <c r="A6488" s="266">
        <v>40048</v>
      </c>
      <c r="B6488" s="269">
        <v>1997.31</v>
      </c>
    </row>
    <row r="6489" spans="1:2" ht="16.149999999999999" customHeight="1">
      <c r="A6489" s="266">
        <v>40049</v>
      </c>
      <c r="B6489" s="267">
        <v>1997.31</v>
      </c>
    </row>
    <row r="6490" spans="1:2" ht="16.149999999999999" customHeight="1">
      <c r="A6490" s="266">
        <v>40050</v>
      </c>
      <c r="B6490" s="269">
        <v>1997.44</v>
      </c>
    </row>
    <row r="6491" spans="1:2" ht="16.149999999999999" customHeight="1">
      <c r="A6491" s="266">
        <v>40051</v>
      </c>
      <c r="B6491" s="267">
        <v>2007.2</v>
      </c>
    </row>
    <row r="6492" spans="1:2" ht="16.149999999999999" customHeight="1">
      <c r="A6492" s="266">
        <v>40052</v>
      </c>
      <c r="B6492" s="269">
        <v>2044.79</v>
      </c>
    </row>
    <row r="6493" spans="1:2" ht="16.149999999999999" customHeight="1">
      <c r="A6493" s="266">
        <v>40053</v>
      </c>
      <c r="B6493" s="267">
        <v>2043.65</v>
      </c>
    </row>
    <row r="6494" spans="1:2" ht="16.149999999999999" customHeight="1">
      <c r="A6494" s="266">
        <v>40054</v>
      </c>
      <c r="B6494" s="269">
        <v>2035</v>
      </c>
    </row>
    <row r="6495" spans="1:2" ht="16.149999999999999" customHeight="1">
      <c r="A6495" s="266">
        <v>40055</v>
      </c>
      <c r="B6495" s="267">
        <v>2035</v>
      </c>
    </row>
    <row r="6496" spans="1:2" ht="16.149999999999999" customHeight="1">
      <c r="A6496" s="266">
        <v>40056</v>
      </c>
      <c r="B6496" s="269">
        <v>2035</v>
      </c>
    </row>
    <row r="6497" spans="1:2" ht="16.149999999999999" customHeight="1">
      <c r="A6497" s="266">
        <v>40057</v>
      </c>
      <c r="B6497" s="267">
        <v>2057.81</v>
      </c>
    </row>
    <row r="6498" spans="1:2" ht="16.149999999999999" customHeight="1">
      <c r="A6498" s="266">
        <v>40058</v>
      </c>
      <c r="B6498" s="269">
        <v>2068.96</v>
      </c>
    </row>
    <row r="6499" spans="1:2" ht="16.149999999999999" customHeight="1">
      <c r="A6499" s="266">
        <v>40059</v>
      </c>
      <c r="B6499" s="267">
        <v>2065.73</v>
      </c>
    </row>
    <row r="6500" spans="1:2" ht="16.149999999999999" customHeight="1">
      <c r="A6500" s="266">
        <v>40060</v>
      </c>
      <c r="B6500" s="269">
        <v>2029.75</v>
      </c>
    </row>
    <row r="6501" spans="1:2" ht="16.149999999999999" customHeight="1">
      <c r="A6501" s="266">
        <v>40061</v>
      </c>
      <c r="B6501" s="267">
        <v>2018.72</v>
      </c>
    </row>
    <row r="6502" spans="1:2" ht="16.149999999999999" customHeight="1">
      <c r="A6502" s="266">
        <v>40062</v>
      </c>
      <c r="B6502" s="269">
        <v>2018.72</v>
      </c>
    </row>
    <row r="6503" spans="1:2" ht="16.149999999999999" customHeight="1">
      <c r="A6503" s="266">
        <v>40063</v>
      </c>
      <c r="B6503" s="267">
        <v>2018.72</v>
      </c>
    </row>
    <row r="6504" spans="1:2" ht="16.149999999999999" customHeight="1">
      <c r="A6504" s="266">
        <v>40064</v>
      </c>
      <c r="B6504" s="269">
        <v>2018.72</v>
      </c>
    </row>
    <row r="6505" spans="1:2" ht="16.149999999999999" customHeight="1">
      <c r="A6505" s="266">
        <v>40065</v>
      </c>
      <c r="B6505" s="267">
        <v>1994.44</v>
      </c>
    </row>
    <row r="6506" spans="1:2" ht="16.149999999999999" customHeight="1">
      <c r="A6506" s="266">
        <v>40066</v>
      </c>
      <c r="B6506" s="269">
        <v>1998.17</v>
      </c>
    </row>
    <row r="6507" spans="1:2" ht="16.149999999999999" customHeight="1">
      <c r="A6507" s="266">
        <v>40067</v>
      </c>
      <c r="B6507" s="267">
        <v>2008.95</v>
      </c>
    </row>
    <row r="6508" spans="1:2" ht="16.149999999999999" customHeight="1">
      <c r="A6508" s="266">
        <v>40068</v>
      </c>
      <c r="B6508" s="269">
        <v>1985.38</v>
      </c>
    </row>
    <row r="6509" spans="1:2" ht="16.149999999999999" customHeight="1">
      <c r="A6509" s="266">
        <v>40069</v>
      </c>
      <c r="B6509" s="267">
        <v>1985.38</v>
      </c>
    </row>
    <row r="6510" spans="1:2" ht="16.149999999999999" customHeight="1">
      <c r="A6510" s="266">
        <v>40070</v>
      </c>
      <c r="B6510" s="269">
        <v>1985.38</v>
      </c>
    </row>
    <row r="6511" spans="1:2" ht="16.149999999999999" customHeight="1">
      <c r="A6511" s="266">
        <v>40071</v>
      </c>
      <c r="B6511" s="267">
        <v>1998.99</v>
      </c>
    </row>
    <row r="6512" spans="1:2" ht="16.149999999999999" customHeight="1">
      <c r="A6512" s="266">
        <v>40072</v>
      </c>
      <c r="B6512" s="269">
        <v>1986.86</v>
      </c>
    </row>
    <row r="6513" spans="1:2" ht="16.149999999999999" customHeight="1">
      <c r="A6513" s="266">
        <v>40073</v>
      </c>
      <c r="B6513" s="267">
        <v>1960.76</v>
      </c>
    </row>
    <row r="6514" spans="1:2" ht="16.149999999999999" customHeight="1">
      <c r="A6514" s="266">
        <v>40074</v>
      </c>
      <c r="B6514" s="269">
        <v>1962.6</v>
      </c>
    </row>
    <row r="6515" spans="1:2" ht="16.149999999999999" customHeight="1">
      <c r="A6515" s="266">
        <v>40075</v>
      </c>
      <c r="B6515" s="267">
        <v>1951.38</v>
      </c>
    </row>
    <row r="6516" spans="1:2" ht="16.149999999999999" customHeight="1">
      <c r="A6516" s="266">
        <v>40076</v>
      </c>
      <c r="B6516" s="269">
        <v>1951.38</v>
      </c>
    </row>
    <row r="6517" spans="1:2" ht="16.149999999999999" customHeight="1">
      <c r="A6517" s="266">
        <v>40077</v>
      </c>
      <c r="B6517" s="267">
        <v>1951.38</v>
      </c>
    </row>
    <row r="6518" spans="1:2" ht="16.149999999999999" customHeight="1">
      <c r="A6518" s="266">
        <v>40078</v>
      </c>
      <c r="B6518" s="269">
        <v>1950.77</v>
      </c>
    </row>
    <row r="6519" spans="1:2" ht="16.149999999999999" customHeight="1">
      <c r="A6519" s="266">
        <v>40079</v>
      </c>
      <c r="B6519" s="267">
        <v>1914.47</v>
      </c>
    </row>
    <row r="6520" spans="1:2" ht="16.149999999999999" customHeight="1">
      <c r="A6520" s="266">
        <v>40080</v>
      </c>
      <c r="B6520" s="269">
        <v>1911.66</v>
      </c>
    </row>
    <row r="6521" spans="1:2" ht="16.149999999999999" customHeight="1">
      <c r="A6521" s="266">
        <v>40081</v>
      </c>
      <c r="B6521" s="267">
        <v>1922.5</v>
      </c>
    </row>
    <row r="6522" spans="1:2" ht="16.149999999999999" customHeight="1">
      <c r="A6522" s="266">
        <v>40082</v>
      </c>
      <c r="B6522" s="269">
        <v>1926.59</v>
      </c>
    </row>
    <row r="6523" spans="1:2" ht="16.149999999999999" customHeight="1">
      <c r="A6523" s="266">
        <v>40083</v>
      </c>
      <c r="B6523" s="267">
        <v>1926.59</v>
      </c>
    </row>
    <row r="6524" spans="1:2" ht="16.149999999999999" customHeight="1">
      <c r="A6524" s="266">
        <v>40084</v>
      </c>
      <c r="B6524" s="269">
        <v>1926.59</v>
      </c>
    </row>
    <row r="6525" spans="1:2" ht="16.149999999999999" customHeight="1">
      <c r="A6525" s="266">
        <v>40085</v>
      </c>
      <c r="B6525" s="267">
        <v>1921.64</v>
      </c>
    </row>
    <row r="6526" spans="1:2" ht="16.149999999999999" customHeight="1">
      <c r="A6526" s="266">
        <v>40086</v>
      </c>
      <c r="B6526" s="269">
        <v>1922</v>
      </c>
    </row>
    <row r="6527" spans="1:2" ht="16.149999999999999" customHeight="1">
      <c r="A6527" s="266">
        <v>40087</v>
      </c>
      <c r="B6527" s="267">
        <v>1925.49</v>
      </c>
    </row>
    <row r="6528" spans="1:2" ht="16.149999999999999" customHeight="1">
      <c r="A6528" s="266">
        <v>40088</v>
      </c>
      <c r="B6528" s="269">
        <v>1918.87</v>
      </c>
    </row>
    <row r="6529" spans="1:2" ht="16.149999999999999" customHeight="1">
      <c r="A6529" s="266">
        <v>40089</v>
      </c>
      <c r="B6529" s="267">
        <v>1919.75</v>
      </c>
    </row>
    <row r="6530" spans="1:2" ht="16.149999999999999" customHeight="1">
      <c r="A6530" s="266">
        <v>40090</v>
      </c>
      <c r="B6530" s="269">
        <v>1919.75</v>
      </c>
    </row>
    <row r="6531" spans="1:2" ht="16.149999999999999" customHeight="1">
      <c r="A6531" s="266">
        <v>40091</v>
      </c>
      <c r="B6531" s="267">
        <v>1919.75</v>
      </c>
    </row>
    <row r="6532" spans="1:2" ht="16.149999999999999" customHeight="1">
      <c r="A6532" s="266">
        <v>40092</v>
      </c>
      <c r="B6532" s="269">
        <v>1925.57</v>
      </c>
    </row>
    <row r="6533" spans="1:2" ht="16.149999999999999" customHeight="1">
      <c r="A6533" s="266">
        <v>40093</v>
      </c>
      <c r="B6533" s="267">
        <v>1906.59</v>
      </c>
    </row>
    <row r="6534" spans="1:2" ht="16.149999999999999" customHeight="1">
      <c r="A6534" s="266">
        <v>40094</v>
      </c>
      <c r="B6534" s="269">
        <v>1897.31</v>
      </c>
    </row>
    <row r="6535" spans="1:2" ht="16.149999999999999" customHeight="1">
      <c r="A6535" s="266">
        <v>40095</v>
      </c>
      <c r="B6535" s="267">
        <v>1870.96</v>
      </c>
    </row>
    <row r="6536" spans="1:2" ht="16.149999999999999" customHeight="1">
      <c r="A6536" s="266">
        <v>40096</v>
      </c>
      <c r="B6536" s="269">
        <v>1857.21</v>
      </c>
    </row>
    <row r="6537" spans="1:2" ht="16.149999999999999" customHeight="1">
      <c r="A6537" s="266">
        <v>40097</v>
      </c>
      <c r="B6537" s="267">
        <v>1857.21</v>
      </c>
    </row>
    <row r="6538" spans="1:2" ht="16.149999999999999" customHeight="1">
      <c r="A6538" s="266">
        <v>40098</v>
      </c>
      <c r="B6538" s="269">
        <v>1857.21</v>
      </c>
    </row>
    <row r="6539" spans="1:2" ht="16.149999999999999" customHeight="1">
      <c r="A6539" s="266">
        <v>40099</v>
      </c>
      <c r="B6539" s="267">
        <v>1857.21</v>
      </c>
    </row>
    <row r="6540" spans="1:2" ht="16.149999999999999" customHeight="1">
      <c r="A6540" s="266">
        <v>40100</v>
      </c>
      <c r="B6540" s="269">
        <v>1825.68</v>
      </c>
    </row>
    <row r="6541" spans="1:2" ht="16.149999999999999" customHeight="1">
      <c r="A6541" s="266">
        <v>40101</v>
      </c>
      <c r="B6541" s="267">
        <v>1830.38</v>
      </c>
    </row>
    <row r="6542" spans="1:2" ht="16.149999999999999" customHeight="1">
      <c r="A6542" s="266">
        <v>40102</v>
      </c>
      <c r="B6542" s="269">
        <v>1838.26</v>
      </c>
    </row>
    <row r="6543" spans="1:2" ht="16.149999999999999" customHeight="1">
      <c r="A6543" s="266">
        <v>40103</v>
      </c>
      <c r="B6543" s="267">
        <v>1843.81</v>
      </c>
    </row>
    <row r="6544" spans="1:2" ht="16.149999999999999" customHeight="1">
      <c r="A6544" s="266">
        <v>40104</v>
      </c>
      <c r="B6544" s="269">
        <v>1843.81</v>
      </c>
    </row>
    <row r="6545" spans="1:2" ht="16.149999999999999" customHeight="1">
      <c r="A6545" s="266">
        <v>40105</v>
      </c>
      <c r="B6545" s="267">
        <v>1843.81</v>
      </c>
    </row>
    <row r="6546" spans="1:2" ht="16.149999999999999" customHeight="1">
      <c r="A6546" s="266">
        <v>40106</v>
      </c>
      <c r="B6546" s="269">
        <v>1858.4</v>
      </c>
    </row>
    <row r="6547" spans="1:2" ht="16.149999999999999" customHeight="1">
      <c r="A6547" s="266">
        <v>40107</v>
      </c>
      <c r="B6547" s="267">
        <v>1913.98</v>
      </c>
    </row>
    <row r="6548" spans="1:2" ht="16.149999999999999" customHeight="1">
      <c r="A6548" s="266">
        <v>40108</v>
      </c>
      <c r="B6548" s="269">
        <v>1910.04</v>
      </c>
    </row>
    <row r="6549" spans="1:2" ht="16.149999999999999" customHeight="1">
      <c r="A6549" s="266">
        <v>40109</v>
      </c>
      <c r="B6549" s="267">
        <v>1914.89</v>
      </c>
    </row>
    <row r="6550" spans="1:2" ht="16.149999999999999" customHeight="1">
      <c r="A6550" s="266">
        <v>40110</v>
      </c>
      <c r="B6550" s="269">
        <v>1924.35</v>
      </c>
    </row>
    <row r="6551" spans="1:2" ht="16.149999999999999" customHeight="1">
      <c r="A6551" s="266">
        <v>40111</v>
      </c>
      <c r="B6551" s="267">
        <v>1924.35</v>
      </c>
    </row>
    <row r="6552" spans="1:2" ht="16.149999999999999" customHeight="1">
      <c r="A6552" s="266">
        <v>40112</v>
      </c>
      <c r="B6552" s="269">
        <v>1924.35</v>
      </c>
    </row>
    <row r="6553" spans="1:2" ht="16.149999999999999" customHeight="1">
      <c r="A6553" s="266">
        <v>40113</v>
      </c>
      <c r="B6553" s="267">
        <v>1932.81</v>
      </c>
    </row>
    <row r="6554" spans="1:2" ht="16.149999999999999" customHeight="1">
      <c r="A6554" s="266">
        <v>40114</v>
      </c>
      <c r="B6554" s="269">
        <v>1977.26</v>
      </c>
    </row>
    <row r="6555" spans="1:2" ht="16.149999999999999" customHeight="1">
      <c r="A6555" s="266">
        <v>40115</v>
      </c>
      <c r="B6555" s="267">
        <v>2006.18</v>
      </c>
    </row>
    <row r="6556" spans="1:2" ht="16.149999999999999" customHeight="1">
      <c r="A6556" s="266">
        <v>40116</v>
      </c>
      <c r="B6556" s="269">
        <v>2004.37</v>
      </c>
    </row>
    <row r="6557" spans="1:2" ht="16.149999999999999" customHeight="1">
      <c r="A6557" s="266">
        <v>40117</v>
      </c>
      <c r="B6557" s="267">
        <v>1993.8</v>
      </c>
    </row>
    <row r="6558" spans="1:2" ht="16.149999999999999" customHeight="1">
      <c r="A6558" s="266">
        <v>40118</v>
      </c>
      <c r="B6558" s="269">
        <v>1993.8</v>
      </c>
    </row>
    <row r="6559" spans="1:2" ht="16.149999999999999" customHeight="1">
      <c r="A6559" s="266">
        <v>40119</v>
      </c>
      <c r="B6559" s="267">
        <v>1993.8</v>
      </c>
    </row>
    <row r="6560" spans="1:2" ht="16.149999999999999" customHeight="1">
      <c r="A6560" s="266">
        <v>40120</v>
      </c>
      <c r="B6560" s="269">
        <v>1993.8</v>
      </c>
    </row>
    <row r="6561" spans="1:2" ht="16.149999999999999" customHeight="1">
      <c r="A6561" s="266">
        <v>40121</v>
      </c>
      <c r="B6561" s="267">
        <v>2008.72</v>
      </c>
    </row>
    <row r="6562" spans="1:2" ht="16.149999999999999" customHeight="1">
      <c r="A6562" s="266">
        <v>40122</v>
      </c>
      <c r="B6562" s="269">
        <v>1963.7</v>
      </c>
    </row>
    <row r="6563" spans="1:2" ht="16.149999999999999" customHeight="1">
      <c r="A6563" s="266">
        <v>40123</v>
      </c>
      <c r="B6563" s="267">
        <v>1958.24</v>
      </c>
    </row>
    <row r="6564" spans="1:2" ht="16.149999999999999" customHeight="1">
      <c r="A6564" s="266">
        <v>40124</v>
      </c>
      <c r="B6564" s="269">
        <v>1981.61</v>
      </c>
    </row>
    <row r="6565" spans="1:2" ht="16.149999999999999" customHeight="1">
      <c r="A6565" s="266">
        <v>40125</v>
      </c>
      <c r="B6565" s="267">
        <v>1981.61</v>
      </c>
    </row>
    <row r="6566" spans="1:2" ht="16.149999999999999" customHeight="1">
      <c r="A6566" s="266">
        <v>40126</v>
      </c>
      <c r="B6566" s="269">
        <v>1981.61</v>
      </c>
    </row>
    <row r="6567" spans="1:2" ht="16.149999999999999" customHeight="1">
      <c r="A6567" s="266">
        <v>40127</v>
      </c>
      <c r="B6567" s="267">
        <v>1968.45</v>
      </c>
    </row>
    <row r="6568" spans="1:2" ht="16.149999999999999" customHeight="1">
      <c r="A6568" s="266">
        <v>40128</v>
      </c>
      <c r="B6568" s="269">
        <v>1969.52</v>
      </c>
    </row>
    <row r="6569" spans="1:2" ht="16.149999999999999" customHeight="1">
      <c r="A6569" s="266">
        <v>40129</v>
      </c>
      <c r="B6569" s="267">
        <v>1969.52</v>
      </c>
    </row>
    <row r="6570" spans="1:2" ht="16.149999999999999" customHeight="1">
      <c r="A6570" s="266">
        <v>40130</v>
      </c>
      <c r="B6570" s="269">
        <v>1976.89</v>
      </c>
    </row>
    <row r="6571" spans="1:2" ht="16.149999999999999" customHeight="1">
      <c r="A6571" s="266">
        <v>40131</v>
      </c>
      <c r="B6571" s="267">
        <v>1971.27</v>
      </c>
    </row>
    <row r="6572" spans="1:2" ht="16.149999999999999" customHeight="1">
      <c r="A6572" s="266">
        <v>40132</v>
      </c>
      <c r="B6572" s="269">
        <v>1971.27</v>
      </c>
    </row>
    <row r="6573" spans="1:2" ht="16.149999999999999" customHeight="1">
      <c r="A6573" s="266">
        <v>40133</v>
      </c>
      <c r="B6573" s="267">
        <v>1971.27</v>
      </c>
    </row>
    <row r="6574" spans="1:2" ht="16.149999999999999" customHeight="1">
      <c r="A6574" s="266">
        <v>40134</v>
      </c>
      <c r="B6574" s="269">
        <v>1971.27</v>
      </c>
    </row>
    <row r="6575" spans="1:2" ht="16.149999999999999" customHeight="1">
      <c r="A6575" s="266">
        <v>40135</v>
      </c>
      <c r="B6575" s="267">
        <v>1966.22</v>
      </c>
    </row>
    <row r="6576" spans="1:2" ht="16.149999999999999" customHeight="1">
      <c r="A6576" s="266">
        <v>40136</v>
      </c>
      <c r="B6576" s="269">
        <v>1953.45</v>
      </c>
    </row>
    <row r="6577" spans="1:2" ht="16.149999999999999" customHeight="1">
      <c r="A6577" s="266">
        <v>40137</v>
      </c>
      <c r="B6577" s="267">
        <v>1962.33</v>
      </c>
    </row>
    <row r="6578" spans="1:2" ht="16.149999999999999" customHeight="1">
      <c r="A6578" s="266">
        <v>40138</v>
      </c>
      <c r="B6578" s="269">
        <v>1974.47</v>
      </c>
    </row>
    <row r="6579" spans="1:2" ht="16.149999999999999" customHeight="1">
      <c r="A6579" s="266">
        <v>40139</v>
      </c>
      <c r="B6579" s="267">
        <v>1974.47</v>
      </c>
    </row>
    <row r="6580" spans="1:2" ht="16.149999999999999" customHeight="1">
      <c r="A6580" s="266">
        <v>40140</v>
      </c>
      <c r="B6580" s="269">
        <v>1974.47</v>
      </c>
    </row>
    <row r="6581" spans="1:2" ht="16.149999999999999" customHeight="1">
      <c r="A6581" s="266">
        <v>40141</v>
      </c>
      <c r="B6581" s="267">
        <v>1964.92</v>
      </c>
    </row>
    <row r="6582" spans="1:2" ht="16.149999999999999" customHeight="1">
      <c r="A6582" s="266">
        <v>40142</v>
      </c>
      <c r="B6582" s="269">
        <v>1969.01</v>
      </c>
    </row>
    <row r="6583" spans="1:2" ht="16.149999999999999" customHeight="1">
      <c r="A6583" s="266">
        <v>40143</v>
      </c>
      <c r="B6583" s="267">
        <v>1974.14</v>
      </c>
    </row>
    <row r="6584" spans="1:2" ht="16.149999999999999" customHeight="1">
      <c r="A6584" s="266">
        <v>40144</v>
      </c>
      <c r="B6584" s="269">
        <v>1974.14</v>
      </c>
    </row>
    <row r="6585" spans="1:2" ht="16.149999999999999" customHeight="1">
      <c r="A6585" s="266">
        <v>40145</v>
      </c>
      <c r="B6585" s="267">
        <v>1997.47</v>
      </c>
    </row>
    <row r="6586" spans="1:2" ht="16.149999999999999" customHeight="1">
      <c r="A6586" s="266">
        <v>40146</v>
      </c>
      <c r="B6586" s="269">
        <v>1997.47</v>
      </c>
    </row>
    <row r="6587" spans="1:2" ht="16.149999999999999" customHeight="1">
      <c r="A6587" s="266">
        <v>40147</v>
      </c>
      <c r="B6587" s="267">
        <v>1997.47</v>
      </c>
    </row>
    <row r="6588" spans="1:2" ht="16.149999999999999" customHeight="1">
      <c r="A6588" s="266">
        <v>40148</v>
      </c>
      <c r="B6588" s="269">
        <v>1998.45</v>
      </c>
    </row>
    <row r="6589" spans="1:2" ht="16.149999999999999" customHeight="1">
      <c r="A6589" s="266">
        <v>40149</v>
      </c>
      <c r="B6589" s="267">
        <v>1990.29</v>
      </c>
    </row>
    <row r="6590" spans="1:2" ht="16.149999999999999" customHeight="1">
      <c r="A6590" s="266">
        <v>40150</v>
      </c>
      <c r="B6590" s="269">
        <v>1990.8</v>
      </c>
    </row>
    <row r="6591" spans="1:2" ht="16.149999999999999" customHeight="1">
      <c r="A6591" s="266">
        <v>40151</v>
      </c>
      <c r="B6591" s="267">
        <v>1989.94</v>
      </c>
    </row>
    <row r="6592" spans="1:2" ht="16.149999999999999" customHeight="1">
      <c r="A6592" s="266">
        <v>40152</v>
      </c>
      <c r="B6592" s="269">
        <v>2003.94</v>
      </c>
    </row>
    <row r="6593" spans="1:2" ht="16.149999999999999" customHeight="1">
      <c r="A6593" s="266">
        <v>40153</v>
      </c>
      <c r="B6593" s="267">
        <v>2003.94</v>
      </c>
    </row>
    <row r="6594" spans="1:2" ht="16.149999999999999" customHeight="1">
      <c r="A6594" s="266">
        <v>40154</v>
      </c>
      <c r="B6594" s="269">
        <v>2003.94</v>
      </c>
    </row>
    <row r="6595" spans="1:2" ht="16.149999999999999" customHeight="1">
      <c r="A6595" s="266">
        <v>40155</v>
      </c>
      <c r="B6595" s="267">
        <v>2009.45</v>
      </c>
    </row>
    <row r="6596" spans="1:2" ht="16.149999999999999" customHeight="1">
      <c r="A6596" s="266">
        <v>40156</v>
      </c>
      <c r="B6596" s="269">
        <v>2009.45</v>
      </c>
    </row>
    <row r="6597" spans="1:2" ht="16.149999999999999" customHeight="1">
      <c r="A6597" s="266">
        <v>40157</v>
      </c>
      <c r="B6597" s="267">
        <v>2016.73</v>
      </c>
    </row>
    <row r="6598" spans="1:2" ht="16.149999999999999" customHeight="1">
      <c r="A6598" s="266">
        <v>40158</v>
      </c>
      <c r="B6598" s="269">
        <v>2016.17</v>
      </c>
    </row>
    <row r="6599" spans="1:2" ht="16.149999999999999" customHeight="1">
      <c r="A6599" s="266">
        <v>40159</v>
      </c>
      <c r="B6599" s="267">
        <v>2000.54</v>
      </c>
    </row>
    <row r="6600" spans="1:2" ht="16.149999999999999" customHeight="1">
      <c r="A6600" s="266">
        <v>40160</v>
      </c>
      <c r="B6600" s="269">
        <v>2000.54</v>
      </c>
    </row>
    <row r="6601" spans="1:2" ht="16.149999999999999" customHeight="1">
      <c r="A6601" s="266">
        <v>40161</v>
      </c>
      <c r="B6601" s="267">
        <v>2000.54</v>
      </c>
    </row>
    <row r="6602" spans="1:2" ht="16.149999999999999" customHeight="1">
      <c r="A6602" s="266">
        <v>40162</v>
      </c>
      <c r="B6602" s="269">
        <v>1992.1</v>
      </c>
    </row>
    <row r="6603" spans="1:2" ht="16.149999999999999" customHeight="1">
      <c r="A6603" s="266">
        <v>40163</v>
      </c>
      <c r="B6603" s="267">
        <v>2001.86</v>
      </c>
    </row>
    <row r="6604" spans="1:2" ht="16.149999999999999" customHeight="1">
      <c r="A6604" s="266">
        <v>40164</v>
      </c>
      <c r="B6604" s="269">
        <v>2005.09</v>
      </c>
    </row>
    <row r="6605" spans="1:2" ht="16.149999999999999" customHeight="1">
      <c r="A6605" s="266">
        <v>40165</v>
      </c>
      <c r="B6605" s="267">
        <v>2015.74</v>
      </c>
    </row>
    <row r="6606" spans="1:2" ht="16.149999999999999" customHeight="1">
      <c r="A6606" s="266">
        <v>40166</v>
      </c>
      <c r="B6606" s="269">
        <v>2025.85</v>
      </c>
    </row>
    <row r="6607" spans="1:2" ht="16.149999999999999" customHeight="1">
      <c r="A6607" s="266">
        <v>40167</v>
      </c>
      <c r="B6607" s="267">
        <v>2025.85</v>
      </c>
    </row>
    <row r="6608" spans="1:2" ht="16.149999999999999" customHeight="1">
      <c r="A6608" s="266">
        <v>40168</v>
      </c>
      <c r="B6608" s="269">
        <v>2025.85</v>
      </c>
    </row>
    <row r="6609" spans="1:2" ht="16.149999999999999" customHeight="1">
      <c r="A6609" s="266">
        <v>40169</v>
      </c>
      <c r="B6609" s="267">
        <v>2030.17</v>
      </c>
    </row>
    <row r="6610" spans="1:2" ht="16.149999999999999" customHeight="1">
      <c r="A6610" s="266">
        <v>40170</v>
      </c>
      <c r="B6610" s="269">
        <v>2054.1</v>
      </c>
    </row>
    <row r="6611" spans="1:2" ht="16.149999999999999" customHeight="1">
      <c r="A6611" s="266">
        <v>40171</v>
      </c>
      <c r="B6611" s="267">
        <v>2045.07</v>
      </c>
    </row>
    <row r="6612" spans="1:2" ht="16.149999999999999" customHeight="1">
      <c r="A6612" s="266">
        <v>40172</v>
      </c>
      <c r="B6612" s="269">
        <v>2043.41</v>
      </c>
    </row>
    <row r="6613" spans="1:2" ht="16.149999999999999" customHeight="1">
      <c r="A6613" s="266">
        <v>40173</v>
      </c>
      <c r="B6613" s="267">
        <v>2043.41</v>
      </c>
    </row>
    <row r="6614" spans="1:2" ht="16.149999999999999" customHeight="1">
      <c r="A6614" s="266">
        <v>40174</v>
      </c>
      <c r="B6614" s="269">
        <v>2043.41</v>
      </c>
    </row>
    <row r="6615" spans="1:2" ht="16.149999999999999" customHeight="1">
      <c r="A6615" s="266">
        <v>40175</v>
      </c>
      <c r="B6615" s="267">
        <v>2043.41</v>
      </c>
    </row>
    <row r="6616" spans="1:2" ht="16.149999999999999" customHeight="1">
      <c r="A6616" s="266">
        <v>40176</v>
      </c>
      <c r="B6616" s="269">
        <v>2037.92</v>
      </c>
    </row>
    <row r="6617" spans="1:2" ht="16.149999999999999" customHeight="1">
      <c r="A6617" s="266">
        <v>40177</v>
      </c>
      <c r="B6617" s="267">
        <v>2046.2</v>
      </c>
    </row>
    <row r="6618" spans="1:2" ht="16.149999999999999" customHeight="1">
      <c r="A6618" s="266">
        <v>40178</v>
      </c>
      <c r="B6618" s="269">
        <v>2044.23</v>
      </c>
    </row>
    <row r="6619" spans="1:2" ht="16.149999999999999" customHeight="1">
      <c r="A6619" s="266">
        <v>40179</v>
      </c>
      <c r="B6619" s="267">
        <v>2044.23</v>
      </c>
    </row>
    <row r="6620" spans="1:2" ht="16.149999999999999" customHeight="1">
      <c r="A6620" s="266">
        <v>40180</v>
      </c>
      <c r="B6620" s="269">
        <v>2044.23</v>
      </c>
    </row>
    <row r="6621" spans="1:2" ht="16.149999999999999" customHeight="1">
      <c r="A6621" s="266">
        <v>40181</v>
      </c>
      <c r="B6621" s="267">
        <v>2044.23</v>
      </c>
    </row>
    <row r="6622" spans="1:2" ht="16.149999999999999" customHeight="1">
      <c r="A6622" s="266">
        <v>40182</v>
      </c>
      <c r="B6622" s="269">
        <v>2044.23</v>
      </c>
    </row>
    <row r="6623" spans="1:2" ht="16.149999999999999" customHeight="1">
      <c r="A6623" s="266">
        <v>40183</v>
      </c>
      <c r="B6623" s="267">
        <v>2021.21</v>
      </c>
    </row>
    <row r="6624" spans="1:2" ht="16.149999999999999" customHeight="1">
      <c r="A6624" s="266">
        <v>40184</v>
      </c>
      <c r="B6624" s="269">
        <v>1992.78</v>
      </c>
    </row>
    <row r="6625" spans="1:2" ht="16.149999999999999" customHeight="1">
      <c r="A6625" s="266">
        <v>40185</v>
      </c>
      <c r="B6625" s="267">
        <v>1971.32</v>
      </c>
    </row>
    <row r="6626" spans="1:2" ht="16.149999999999999" customHeight="1">
      <c r="A6626" s="266">
        <v>40186</v>
      </c>
      <c r="B6626" s="269">
        <v>1969.08</v>
      </c>
    </row>
    <row r="6627" spans="1:2" ht="16.149999999999999" customHeight="1">
      <c r="A6627" s="266">
        <v>40187</v>
      </c>
      <c r="B6627" s="267">
        <v>1968.24</v>
      </c>
    </row>
    <row r="6628" spans="1:2" ht="16.149999999999999" customHeight="1">
      <c r="A6628" s="266">
        <v>40188</v>
      </c>
      <c r="B6628" s="269">
        <v>1968.24</v>
      </c>
    </row>
    <row r="6629" spans="1:2" ht="16.149999999999999" customHeight="1">
      <c r="A6629" s="266">
        <v>40189</v>
      </c>
      <c r="B6629" s="267">
        <v>1968.24</v>
      </c>
    </row>
    <row r="6630" spans="1:2" ht="16.149999999999999" customHeight="1">
      <c r="A6630" s="266">
        <v>40190</v>
      </c>
      <c r="B6630" s="269">
        <v>1968.24</v>
      </c>
    </row>
    <row r="6631" spans="1:2" ht="16.149999999999999" customHeight="1">
      <c r="A6631" s="266">
        <v>40191</v>
      </c>
      <c r="B6631" s="267">
        <v>1959.43</v>
      </c>
    </row>
    <row r="6632" spans="1:2" ht="16.149999999999999" customHeight="1">
      <c r="A6632" s="266">
        <v>40192</v>
      </c>
      <c r="B6632" s="269">
        <v>1965.81</v>
      </c>
    </row>
    <row r="6633" spans="1:2" ht="16.149999999999999" customHeight="1">
      <c r="A6633" s="266">
        <v>40193</v>
      </c>
      <c r="B6633" s="267">
        <v>1974.13</v>
      </c>
    </row>
    <row r="6634" spans="1:2" ht="16.149999999999999" customHeight="1">
      <c r="A6634" s="266">
        <v>40194</v>
      </c>
      <c r="B6634" s="269">
        <v>1967.4</v>
      </c>
    </row>
    <row r="6635" spans="1:2" ht="16.149999999999999" customHeight="1">
      <c r="A6635" s="266">
        <v>40195</v>
      </c>
      <c r="B6635" s="267">
        <v>1967.4</v>
      </c>
    </row>
    <row r="6636" spans="1:2" ht="16.149999999999999" customHeight="1">
      <c r="A6636" s="266">
        <v>40196</v>
      </c>
      <c r="B6636" s="269">
        <v>1967.4</v>
      </c>
    </row>
    <row r="6637" spans="1:2" ht="16.149999999999999" customHeight="1">
      <c r="A6637" s="266">
        <v>40197</v>
      </c>
      <c r="B6637" s="267">
        <v>1967.4</v>
      </c>
    </row>
    <row r="6638" spans="1:2" ht="16.149999999999999" customHeight="1">
      <c r="A6638" s="266">
        <v>40198</v>
      </c>
      <c r="B6638" s="269">
        <v>1957.82</v>
      </c>
    </row>
    <row r="6639" spans="1:2" ht="16.149999999999999" customHeight="1">
      <c r="A6639" s="266">
        <v>40199</v>
      </c>
      <c r="B6639" s="267">
        <v>1964.18</v>
      </c>
    </row>
    <row r="6640" spans="1:2" ht="16.149999999999999" customHeight="1">
      <c r="A6640" s="266">
        <v>40200</v>
      </c>
      <c r="B6640" s="269">
        <v>1967.08</v>
      </c>
    </row>
    <row r="6641" spans="1:2" ht="16.149999999999999" customHeight="1">
      <c r="A6641" s="266">
        <v>40201</v>
      </c>
      <c r="B6641" s="267">
        <v>1981.96</v>
      </c>
    </row>
    <row r="6642" spans="1:2" ht="16.149999999999999" customHeight="1">
      <c r="A6642" s="266">
        <v>40202</v>
      </c>
      <c r="B6642" s="269">
        <v>1981.96</v>
      </c>
    </row>
    <row r="6643" spans="1:2" ht="16.149999999999999" customHeight="1">
      <c r="A6643" s="266">
        <v>40203</v>
      </c>
      <c r="B6643" s="267">
        <v>1981.96</v>
      </c>
    </row>
    <row r="6644" spans="1:2" ht="16.149999999999999" customHeight="1">
      <c r="A6644" s="266">
        <v>40204</v>
      </c>
      <c r="B6644" s="269">
        <v>1961.97</v>
      </c>
    </row>
    <row r="6645" spans="1:2" ht="16.149999999999999" customHeight="1">
      <c r="A6645" s="266">
        <v>40205</v>
      </c>
      <c r="B6645" s="267">
        <v>1972.22</v>
      </c>
    </row>
    <row r="6646" spans="1:2" ht="16.149999999999999" customHeight="1">
      <c r="A6646" s="266">
        <v>40206</v>
      </c>
      <c r="B6646" s="269">
        <v>1988.05</v>
      </c>
    </row>
    <row r="6647" spans="1:2" ht="16.149999999999999" customHeight="1">
      <c r="A6647" s="266">
        <v>40207</v>
      </c>
      <c r="B6647" s="267">
        <v>1991.21</v>
      </c>
    </row>
    <row r="6648" spans="1:2" ht="16.149999999999999" customHeight="1">
      <c r="A6648" s="266">
        <v>40208</v>
      </c>
      <c r="B6648" s="269">
        <v>1982.29</v>
      </c>
    </row>
    <row r="6649" spans="1:2" ht="16.149999999999999" customHeight="1">
      <c r="A6649" s="266">
        <v>40209</v>
      </c>
      <c r="B6649" s="267">
        <v>1982.29</v>
      </c>
    </row>
    <row r="6650" spans="1:2" ht="16.149999999999999" customHeight="1">
      <c r="A6650" s="266">
        <v>40210</v>
      </c>
      <c r="B6650" s="269">
        <v>1982.29</v>
      </c>
    </row>
    <row r="6651" spans="1:2" ht="16.149999999999999" customHeight="1">
      <c r="A6651" s="266">
        <v>40211</v>
      </c>
      <c r="B6651" s="267">
        <v>1972.6</v>
      </c>
    </row>
    <row r="6652" spans="1:2" ht="16.149999999999999" customHeight="1">
      <c r="A6652" s="266">
        <v>40212</v>
      </c>
      <c r="B6652" s="269">
        <v>1959.93</v>
      </c>
    </row>
    <row r="6653" spans="1:2" ht="16.149999999999999" customHeight="1">
      <c r="A6653" s="266">
        <v>40213</v>
      </c>
      <c r="B6653" s="267">
        <v>1966.02</v>
      </c>
    </row>
    <row r="6654" spans="1:2" ht="16.149999999999999" customHeight="1">
      <c r="A6654" s="266">
        <v>40214</v>
      </c>
      <c r="B6654" s="269">
        <v>1984.16</v>
      </c>
    </row>
    <row r="6655" spans="1:2" ht="16.149999999999999" customHeight="1">
      <c r="A6655" s="266">
        <v>40215</v>
      </c>
      <c r="B6655" s="267">
        <v>1997.13</v>
      </c>
    </row>
    <row r="6656" spans="1:2" ht="16.149999999999999" customHeight="1">
      <c r="A6656" s="266">
        <v>40216</v>
      </c>
      <c r="B6656" s="269">
        <v>1997.13</v>
      </c>
    </row>
    <row r="6657" spans="1:2" ht="16.149999999999999" customHeight="1">
      <c r="A6657" s="266">
        <v>40217</v>
      </c>
      <c r="B6657" s="267">
        <v>1997.13</v>
      </c>
    </row>
    <row r="6658" spans="1:2" ht="16.149999999999999" customHeight="1">
      <c r="A6658" s="266">
        <v>40218</v>
      </c>
      <c r="B6658" s="269">
        <v>2003.76</v>
      </c>
    </row>
    <row r="6659" spans="1:2" ht="16.149999999999999" customHeight="1">
      <c r="A6659" s="266">
        <v>40219</v>
      </c>
      <c r="B6659" s="267">
        <v>1981.4</v>
      </c>
    </row>
    <row r="6660" spans="1:2" ht="16.149999999999999" customHeight="1">
      <c r="A6660" s="266">
        <v>40220</v>
      </c>
      <c r="B6660" s="269">
        <v>1965.03</v>
      </c>
    </row>
    <row r="6661" spans="1:2" ht="16.149999999999999" customHeight="1">
      <c r="A6661" s="266">
        <v>40221</v>
      </c>
      <c r="B6661" s="267">
        <v>1943.6</v>
      </c>
    </row>
    <row r="6662" spans="1:2" ht="16.149999999999999" customHeight="1">
      <c r="A6662" s="266">
        <v>40222</v>
      </c>
      <c r="B6662" s="269">
        <v>1936.9</v>
      </c>
    </row>
    <row r="6663" spans="1:2" ht="16.149999999999999" customHeight="1">
      <c r="A6663" s="266">
        <v>40223</v>
      </c>
      <c r="B6663" s="267">
        <v>1936.9</v>
      </c>
    </row>
    <row r="6664" spans="1:2" ht="16.149999999999999" customHeight="1">
      <c r="A6664" s="266">
        <v>40224</v>
      </c>
      <c r="B6664" s="269">
        <v>1936.9</v>
      </c>
    </row>
    <row r="6665" spans="1:2" ht="16.149999999999999" customHeight="1">
      <c r="A6665" s="266">
        <v>40225</v>
      </c>
      <c r="B6665" s="267">
        <v>1936.9</v>
      </c>
    </row>
    <row r="6666" spans="1:2" ht="16.149999999999999" customHeight="1">
      <c r="A6666" s="266">
        <v>40226</v>
      </c>
      <c r="B6666" s="269">
        <v>1925.79</v>
      </c>
    </row>
    <row r="6667" spans="1:2" ht="16.149999999999999" customHeight="1">
      <c r="A6667" s="266">
        <v>40227</v>
      </c>
      <c r="B6667" s="267">
        <v>1928.79</v>
      </c>
    </row>
    <row r="6668" spans="1:2" ht="16.149999999999999" customHeight="1">
      <c r="A6668" s="266">
        <v>40228</v>
      </c>
      <c r="B6668" s="269">
        <v>1930.94</v>
      </c>
    </row>
    <row r="6669" spans="1:2" ht="16.149999999999999" customHeight="1">
      <c r="A6669" s="266">
        <v>40229</v>
      </c>
      <c r="B6669" s="267">
        <v>1928.86</v>
      </c>
    </row>
    <row r="6670" spans="1:2" ht="16.149999999999999" customHeight="1">
      <c r="A6670" s="266">
        <v>40230</v>
      </c>
      <c r="B6670" s="269">
        <v>1928.86</v>
      </c>
    </row>
    <row r="6671" spans="1:2" ht="16.149999999999999" customHeight="1">
      <c r="A6671" s="266">
        <v>40231</v>
      </c>
      <c r="B6671" s="267">
        <v>1928.86</v>
      </c>
    </row>
    <row r="6672" spans="1:2" ht="16.149999999999999" customHeight="1">
      <c r="A6672" s="266">
        <v>40232</v>
      </c>
      <c r="B6672" s="269">
        <v>1914.87</v>
      </c>
    </row>
    <row r="6673" spans="1:2" ht="16.149999999999999" customHeight="1">
      <c r="A6673" s="266">
        <v>40233</v>
      </c>
      <c r="B6673" s="267">
        <v>1924.75</v>
      </c>
    </row>
    <row r="6674" spans="1:2" ht="16.149999999999999" customHeight="1">
      <c r="A6674" s="266">
        <v>40234</v>
      </c>
      <c r="B6674" s="269">
        <v>1932.15</v>
      </c>
    </row>
    <row r="6675" spans="1:2" ht="16.149999999999999" customHeight="1">
      <c r="A6675" s="266">
        <v>40235</v>
      </c>
      <c r="B6675" s="267">
        <v>1941.98</v>
      </c>
    </row>
    <row r="6676" spans="1:2" ht="16.149999999999999" customHeight="1">
      <c r="A6676" s="266">
        <v>40236</v>
      </c>
      <c r="B6676" s="269">
        <v>1932.32</v>
      </c>
    </row>
    <row r="6677" spans="1:2" ht="16.149999999999999" customHeight="1">
      <c r="A6677" s="266">
        <v>40237</v>
      </c>
      <c r="B6677" s="267">
        <v>1932.32</v>
      </c>
    </row>
    <row r="6678" spans="1:2" ht="16.149999999999999" customHeight="1">
      <c r="A6678" s="266">
        <v>40238</v>
      </c>
      <c r="B6678" s="269">
        <v>1932.32</v>
      </c>
    </row>
    <row r="6679" spans="1:2" ht="16.149999999999999" customHeight="1">
      <c r="A6679" s="266">
        <v>40239</v>
      </c>
      <c r="B6679" s="267">
        <v>1913.86</v>
      </c>
    </row>
    <row r="6680" spans="1:2" ht="16.149999999999999" customHeight="1">
      <c r="A6680" s="266">
        <v>40240</v>
      </c>
      <c r="B6680" s="269">
        <v>1895.86</v>
      </c>
    </row>
    <row r="6681" spans="1:2" ht="16.149999999999999" customHeight="1">
      <c r="A6681" s="266">
        <v>40241</v>
      </c>
      <c r="B6681" s="267">
        <v>1916.41</v>
      </c>
    </row>
    <row r="6682" spans="1:2" ht="16.149999999999999" customHeight="1">
      <c r="A6682" s="266">
        <v>40242</v>
      </c>
      <c r="B6682" s="269">
        <v>1928.33</v>
      </c>
    </row>
    <row r="6683" spans="1:2" ht="16.149999999999999" customHeight="1">
      <c r="A6683" s="266">
        <v>40243</v>
      </c>
      <c r="B6683" s="267">
        <v>1902.31</v>
      </c>
    </row>
    <row r="6684" spans="1:2" ht="16.149999999999999" customHeight="1">
      <c r="A6684" s="266">
        <v>40244</v>
      </c>
      <c r="B6684" s="269">
        <v>1902.31</v>
      </c>
    </row>
    <row r="6685" spans="1:2" ht="16.149999999999999" customHeight="1">
      <c r="A6685" s="266">
        <v>40245</v>
      </c>
      <c r="B6685" s="267">
        <v>1902.31</v>
      </c>
    </row>
    <row r="6686" spans="1:2" ht="16.149999999999999" customHeight="1">
      <c r="A6686" s="266">
        <v>40246</v>
      </c>
      <c r="B6686" s="269">
        <v>1894.44</v>
      </c>
    </row>
    <row r="6687" spans="1:2" ht="16.149999999999999" customHeight="1">
      <c r="A6687" s="266">
        <v>40247</v>
      </c>
      <c r="B6687" s="267">
        <v>1894.3</v>
      </c>
    </row>
    <row r="6688" spans="1:2" ht="16.149999999999999" customHeight="1">
      <c r="A6688" s="266">
        <v>40248</v>
      </c>
      <c r="B6688" s="269">
        <v>1888.05</v>
      </c>
    </row>
    <row r="6689" spans="1:2" ht="16.149999999999999" customHeight="1">
      <c r="A6689" s="266">
        <v>40249</v>
      </c>
      <c r="B6689" s="267">
        <v>1894.79</v>
      </c>
    </row>
    <row r="6690" spans="1:2" ht="16.149999999999999" customHeight="1">
      <c r="A6690" s="266">
        <v>40250</v>
      </c>
      <c r="B6690" s="269">
        <v>1892.99</v>
      </c>
    </row>
    <row r="6691" spans="1:2" ht="16.149999999999999" customHeight="1">
      <c r="A6691" s="266">
        <v>40251</v>
      </c>
      <c r="B6691" s="267">
        <v>1892.99</v>
      </c>
    </row>
    <row r="6692" spans="1:2" ht="16.149999999999999" customHeight="1">
      <c r="A6692" s="266">
        <v>40252</v>
      </c>
      <c r="B6692" s="269">
        <v>1892.99</v>
      </c>
    </row>
    <row r="6693" spans="1:2" ht="16.149999999999999" customHeight="1">
      <c r="A6693" s="266">
        <v>40253</v>
      </c>
      <c r="B6693" s="267">
        <v>1899.75</v>
      </c>
    </row>
    <row r="6694" spans="1:2" ht="16.149999999999999" customHeight="1">
      <c r="A6694" s="266">
        <v>40254</v>
      </c>
      <c r="B6694" s="269">
        <v>1896.15</v>
      </c>
    </row>
    <row r="6695" spans="1:2" ht="16.149999999999999" customHeight="1">
      <c r="A6695" s="266">
        <v>40255</v>
      </c>
      <c r="B6695" s="267">
        <v>1893.42</v>
      </c>
    </row>
    <row r="6696" spans="1:2" ht="16.149999999999999" customHeight="1">
      <c r="A6696" s="266">
        <v>40256</v>
      </c>
      <c r="B6696" s="269">
        <v>1900.55</v>
      </c>
    </row>
    <row r="6697" spans="1:2" ht="16.149999999999999" customHeight="1">
      <c r="A6697" s="266">
        <v>40257</v>
      </c>
      <c r="B6697" s="267">
        <v>1907.06</v>
      </c>
    </row>
    <row r="6698" spans="1:2" ht="16.149999999999999" customHeight="1">
      <c r="A6698" s="266">
        <v>40258</v>
      </c>
      <c r="B6698" s="269">
        <v>1907.06</v>
      </c>
    </row>
    <row r="6699" spans="1:2" ht="16.149999999999999" customHeight="1">
      <c r="A6699" s="266">
        <v>40259</v>
      </c>
      <c r="B6699" s="267">
        <v>1907.06</v>
      </c>
    </row>
    <row r="6700" spans="1:2" ht="16.149999999999999" customHeight="1">
      <c r="A6700" s="266">
        <v>40260</v>
      </c>
      <c r="B6700" s="269">
        <v>1907.06</v>
      </c>
    </row>
    <row r="6701" spans="1:2" ht="16.149999999999999" customHeight="1">
      <c r="A6701" s="266">
        <v>40261</v>
      </c>
      <c r="B6701" s="267">
        <v>1907.06</v>
      </c>
    </row>
    <row r="6702" spans="1:2" ht="16.149999999999999" customHeight="1">
      <c r="A6702" s="266">
        <v>40262</v>
      </c>
      <c r="B6702" s="269">
        <v>1923.41</v>
      </c>
    </row>
    <row r="6703" spans="1:2" ht="16.149999999999999" customHeight="1">
      <c r="A6703" s="266">
        <v>40263</v>
      </c>
      <c r="B6703" s="267">
        <v>1922.91</v>
      </c>
    </row>
    <row r="6704" spans="1:2" ht="16.149999999999999" customHeight="1">
      <c r="A6704" s="266">
        <v>40264</v>
      </c>
      <c r="B6704" s="269">
        <v>1933.4</v>
      </c>
    </row>
    <row r="6705" spans="1:2" ht="16.149999999999999" customHeight="1">
      <c r="A6705" s="266">
        <v>40265</v>
      </c>
      <c r="B6705" s="267">
        <v>1933.4</v>
      </c>
    </row>
    <row r="6706" spans="1:2" ht="16.149999999999999" customHeight="1">
      <c r="A6706" s="266">
        <v>40266</v>
      </c>
      <c r="B6706" s="269">
        <v>1933.4</v>
      </c>
    </row>
    <row r="6707" spans="1:2" ht="16.149999999999999" customHeight="1">
      <c r="A6707" s="266">
        <v>40267</v>
      </c>
      <c r="B6707" s="267">
        <v>1934.21</v>
      </c>
    </row>
    <row r="6708" spans="1:2" ht="16.149999999999999" customHeight="1">
      <c r="A6708" s="266">
        <v>40268</v>
      </c>
      <c r="B6708" s="269">
        <v>1928.59</v>
      </c>
    </row>
    <row r="6709" spans="1:2" ht="16.149999999999999" customHeight="1">
      <c r="A6709" s="266">
        <v>40269</v>
      </c>
      <c r="B6709" s="267">
        <v>1921.88</v>
      </c>
    </row>
    <row r="6710" spans="1:2" ht="16.149999999999999" customHeight="1">
      <c r="A6710" s="266">
        <v>40270</v>
      </c>
      <c r="B6710" s="269">
        <v>1921.88</v>
      </c>
    </row>
    <row r="6711" spans="1:2" ht="16.149999999999999" customHeight="1">
      <c r="A6711" s="266">
        <v>40271</v>
      </c>
      <c r="B6711" s="267">
        <v>1921.88</v>
      </c>
    </row>
    <row r="6712" spans="1:2" ht="16.149999999999999" customHeight="1">
      <c r="A6712" s="266">
        <v>40272</v>
      </c>
      <c r="B6712" s="269">
        <v>1921.88</v>
      </c>
    </row>
    <row r="6713" spans="1:2" ht="16.149999999999999" customHeight="1">
      <c r="A6713" s="266">
        <v>40273</v>
      </c>
      <c r="B6713" s="267">
        <v>1921.88</v>
      </c>
    </row>
    <row r="6714" spans="1:2" ht="16.149999999999999" customHeight="1">
      <c r="A6714" s="266">
        <v>40274</v>
      </c>
      <c r="B6714" s="269">
        <v>1911.78</v>
      </c>
    </row>
    <row r="6715" spans="1:2" ht="16.149999999999999" customHeight="1">
      <c r="A6715" s="266">
        <v>40275</v>
      </c>
      <c r="B6715" s="267">
        <v>1911.07</v>
      </c>
    </row>
    <row r="6716" spans="1:2" ht="16.149999999999999" customHeight="1">
      <c r="A6716" s="266">
        <v>40276</v>
      </c>
      <c r="B6716" s="269">
        <v>1920.53</v>
      </c>
    </row>
    <row r="6717" spans="1:2" ht="16.149999999999999" customHeight="1">
      <c r="A6717" s="266">
        <v>40277</v>
      </c>
      <c r="B6717" s="267">
        <v>1931.91</v>
      </c>
    </row>
    <row r="6718" spans="1:2" ht="16.149999999999999" customHeight="1">
      <c r="A6718" s="266">
        <v>40278</v>
      </c>
      <c r="B6718" s="269">
        <v>1921.32</v>
      </c>
    </row>
    <row r="6719" spans="1:2" ht="16.149999999999999" customHeight="1">
      <c r="A6719" s="266">
        <v>40279</v>
      </c>
      <c r="B6719" s="267">
        <v>1921.32</v>
      </c>
    </row>
    <row r="6720" spans="1:2" ht="16.149999999999999" customHeight="1">
      <c r="A6720" s="266">
        <v>40280</v>
      </c>
      <c r="B6720" s="269">
        <v>1921.32</v>
      </c>
    </row>
    <row r="6721" spans="1:2" ht="16.149999999999999" customHeight="1">
      <c r="A6721" s="266">
        <v>40281</v>
      </c>
      <c r="B6721" s="267">
        <v>1926.16</v>
      </c>
    </row>
    <row r="6722" spans="1:2" ht="16.149999999999999" customHeight="1">
      <c r="A6722" s="266">
        <v>40282</v>
      </c>
      <c r="B6722" s="269">
        <v>1936.22</v>
      </c>
    </row>
    <row r="6723" spans="1:2" ht="16.149999999999999" customHeight="1">
      <c r="A6723" s="266">
        <v>40283</v>
      </c>
      <c r="B6723" s="267">
        <v>1938.24</v>
      </c>
    </row>
    <row r="6724" spans="1:2" ht="16.149999999999999" customHeight="1">
      <c r="A6724" s="266">
        <v>40284</v>
      </c>
      <c r="B6724" s="269">
        <v>1943.83</v>
      </c>
    </row>
    <row r="6725" spans="1:2" ht="16.149999999999999" customHeight="1">
      <c r="A6725" s="266">
        <v>40285</v>
      </c>
      <c r="B6725" s="267">
        <v>1942.21</v>
      </c>
    </row>
    <row r="6726" spans="1:2" ht="16.149999999999999" customHeight="1">
      <c r="A6726" s="266">
        <v>40286</v>
      </c>
      <c r="B6726" s="269">
        <v>1942.21</v>
      </c>
    </row>
    <row r="6727" spans="1:2" ht="16.149999999999999" customHeight="1">
      <c r="A6727" s="266">
        <v>40287</v>
      </c>
      <c r="B6727" s="267">
        <v>1942.21</v>
      </c>
    </row>
    <row r="6728" spans="1:2" ht="16.149999999999999" customHeight="1">
      <c r="A6728" s="266">
        <v>40288</v>
      </c>
      <c r="B6728" s="269">
        <v>1951.04</v>
      </c>
    </row>
    <row r="6729" spans="1:2" ht="16.149999999999999" customHeight="1">
      <c r="A6729" s="266">
        <v>40289</v>
      </c>
      <c r="B6729" s="267">
        <v>1947.69</v>
      </c>
    </row>
    <row r="6730" spans="1:2" ht="16.149999999999999" customHeight="1">
      <c r="A6730" s="266">
        <v>40290</v>
      </c>
      <c r="B6730" s="269">
        <v>1948.47</v>
      </c>
    </row>
    <row r="6731" spans="1:2" ht="16.149999999999999" customHeight="1">
      <c r="A6731" s="266">
        <v>40291</v>
      </c>
      <c r="B6731" s="267">
        <v>1955.84</v>
      </c>
    </row>
    <row r="6732" spans="1:2" ht="16.149999999999999" customHeight="1">
      <c r="A6732" s="266">
        <v>40292</v>
      </c>
      <c r="B6732" s="269">
        <v>1950.89</v>
      </c>
    </row>
    <row r="6733" spans="1:2" ht="16.149999999999999" customHeight="1">
      <c r="A6733" s="266">
        <v>40293</v>
      </c>
      <c r="B6733" s="267">
        <v>1950.89</v>
      </c>
    </row>
    <row r="6734" spans="1:2" ht="16.149999999999999" customHeight="1">
      <c r="A6734" s="266">
        <v>40294</v>
      </c>
      <c r="B6734" s="269">
        <v>1950.89</v>
      </c>
    </row>
    <row r="6735" spans="1:2" ht="16.149999999999999" customHeight="1">
      <c r="A6735" s="266">
        <v>40295</v>
      </c>
      <c r="B6735" s="267">
        <v>1943.41</v>
      </c>
    </row>
    <row r="6736" spans="1:2" ht="16.149999999999999" customHeight="1">
      <c r="A6736" s="266">
        <v>40296</v>
      </c>
      <c r="B6736" s="269">
        <v>1961.82</v>
      </c>
    </row>
    <row r="6737" spans="1:2" ht="16.149999999999999" customHeight="1">
      <c r="A6737" s="266">
        <v>40297</v>
      </c>
      <c r="B6737" s="267">
        <v>1973.05</v>
      </c>
    </row>
    <row r="6738" spans="1:2" ht="16.149999999999999" customHeight="1">
      <c r="A6738" s="266">
        <v>40298</v>
      </c>
      <c r="B6738" s="269">
        <v>1969.75</v>
      </c>
    </row>
    <row r="6739" spans="1:2" ht="16.149999999999999" customHeight="1">
      <c r="A6739" s="266">
        <v>40299</v>
      </c>
      <c r="B6739" s="267">
        <v>1950.44</v>
      </c>
    </row>
    <row r="6740" spans="1:2" ht="16.149999999999999" customHeight="1">
      <c r="A6740" s="266">
        <v>40300</v>
      </c>
      <c r="B6740" s="269">
        <v>1950.44</v>
      </c>
    </row>
    <row r="6741" spans="1:2" ht="16.149999999999999" customHeight="1">
      <c r="A6741" s="266">
        <v>40301</v>
      </c>
      <c r="B6741" s="267">
        <v>1950.44</v>
      </c>
    </row>
    <row r="6742" spans="1:2" ht="16.149999999999999" customHeight="1">
      <c r="A6742" s="266">
        <v>40302</v>
      </c>
      <c r="B6742" s="269">
        <v>1973.42</v>
      </c>
    </row>
    <row r="6743" spans="1:2" ht="16.149999999999999" customHeight="1">
      <c r="A6743" s="266">
        <v>40303</v>
      </c>
      <c r="B6743" s="267">
        <v>1988.47</v>
      </c>
    </row>
    <row r="6744" spans="1:2" ht="16.149999999999999" customHeight="1">
      <c r="A6744" s="266">
        <v>40304</v>
      </c>
      <c r="B6744" s="269">
        <v>2003.37</v>
      </c>
    </row>
    <row r="6745" spans="1:2" ht="16.149999999999999" customHeight="1">
      <c r="A6745" s="266">
        <v>40305</v>
      </c>
      <c r="B6745" s="267">
        <v>2010.13</v>
      </c>
    </row>
    <row r="6746" spans="1:2" ht="16.149999999999999" customHeight="1">
      <c r="A6746" s="266">
        <v>40306</v>
      </c>
      <c r="B6746" s="269">
        <v>2029.54</v>
      </c>
    </row>
    <row r="6747" spans="1:2" ht="16.149999999999999" customHeight="1">
      <c r="A6747" s="266">
        <v>40307</v>
      </c>
      <c r="B6747" s="267">
        <v>2029.54</v>
      </c>
    </row>
    <row r="6748" spans="1:2" ht="16.149999999999999" customHeight="1">
      <c r="A6748" s="266">
        <v>40308</v>
      </c>
      <c r="B6748" s="269">
        <v>2029.54</v>
      </c>
    </row>
    <row r="6749" spans="1:2" ht="16.149999999999999" customHeight="1">
      <c r="A6749" s="266">
        <v>40309</v>
      </c>
      <c r="B6749" s="267">
        <v>1988.32</v>
      </c>
    </row>
    <row r="6750" spans="1:2" ht="16.149999999999999" customHeight="1">
      <c r="A6750" s="266">
        <v>40310</v>
      </c>
      <c r="B6750" s="269">
        <v>1980.5</v>
      </c>
    </row>
    <row r="6751" spans="1:2" ht="16.149999999999999" customHeight="1">
      <c r="A6751" s="266">
        <v>40311</v>
      </c>
      <c r="B6751" s="267">
        <v>1966.36</v>
      </c>
    </row>
    <row r="6752" spans="1:2" ht="16.149999999999999" customHeight="1">
      <c r="A6752" s="266">
        <v>40312</v>
      </c>
      <c r="B6752" s="269">
        <v>1959.62</v>
      </c>
    </row>
    <row r="6753" spans="1:2" ht="16.149999999999999" customHeight="1">
      <c r="A6753" s="266">
        <v>40313</v>
      </c>
      <c r="B6753" s="267">
        <v>1968.1</v>
      </c>
    </row>
    <row r="6754" spans="1:2" ht="16.149999999999999" customHeight="1">
      <c r="A6754" s="266">
        <v>40314</v>
      </c>
      <c r="B6754" s="269">
        <v>1968.1</v>
      </c>
    </row>
    <row r="6755" spans="1:2" ht="16.149999999999999" customHeight="1">
      <c r="A6755" s="266">
        <v>40315</v>
      </c>
      <c r="B6755" s="267">
        <v>1968.1</v>
      </c>
    </row>
    <row r="6756" spans="1:2" ht="16.149999999999999" customHeight="1">
      <c r="A6756" s="266">
        <v>40316</v>
      </c>
      <c r="B6756" s="269">
        <v>1968.1</v>
      </c>
    </row>
    <row r="6757" spans="1:2" ht="16.149999999999999" customHeight="1">
      <c r="A6757" s="266">
        <v>40317</v>
      </c>
      <c r="B6757" s="267">
        <v>1976.46</v>
      </c>
    </row>
    <row r="6758" spans="1:2" ht="16.149999999999999" customHeight="1">
      <c r="A6758" s="266">
        <v>40318</v>
      </c>
      <c r="B6758" s="269">
        <v>1997.09</v>
      </c>
    </row>
    <row r="6759" spans="1:2" ht="16.149999999999999" customHeight="1">
      <c r="A6759" s="266">
        <v>40319</v>
      </c>
      <c r="B6759" s="267">
        <v>2017.68</v>
      </c>
    </row>
    <row r="6760" spans="1:2" ht="16.149999999999999" customHeight="1">
      <c r="A6760" s="266">
        <v>40320</v>
      </c>
      <c r="B6760" s="269">
        <v>1998.42</v>
      </c>
    </row>
    <row r="6761" spans="1:2" ht="16.149999999999999" customHeight="1">
      <c r="A6761" s="266">
        <v>40321</v>
      </c>
      <c r="B6761" s="267">
        <v>1998.42</v>
      </c>
    </row>
    <row r="6762" spans="1:2" ht="16.149999999999999" customHeight="1">
      <c r="A6762" s="266">
        <v>40322</v>
      </c>
      <c r="B6762" s="269">
        <v>1998.42</v>
      </c>
    </row>
    <row r="6763" spans="1:2" ht="16.149999999999999" customHeight="1">
      <c r="A6763" s="266">
        <v>40323</v>
      </c>
      <c r="B6763" s="267">
        <v>1975.01</v>
      </c>
    </row>
    <row r="6764" spans="1:2" ht="16.149999999999999" customHeight="1">
      <c r="A6764" s="266">
        <v>40324</v>
      </c>
      <c r="B6764" s="269">
        <v>1989.51</v>
      </c>
    </row>
    <row r="6765" spans="1:2" ht="16.149999999999999" customHeight="1">
      <c r="A6765" s="266">
        <v>40325</v>
      </c>
      <c r="B6765" s="267">
        <v>1976.4</v>
      </c>
    </row>
    <row r="6766" spans="1:2" ht="16.149999999999999" customHeight="1">
      <c r="A6766" s="266">
        <v>40326</v>
      </c>
      <c r="B6766" s="269">
        <v>1966.8</v>
      </c>
    </row>
    <row r="6767" spans="1:2" ht="16.149999999999999" customHeight="1">
      <c r="A6767" s="266">
        <v>40327</v>
      </c>
      <c r="B6767" s="267">
        <v>1971.55</v>
      </c>
    </row>
    <row r="6768" spans="1:2" ht="16.149999999999999" customHeight="1">
      <c r="A6768" s="266">
        <v>40328</v>
      </c>
      <c r="B6768" s="269">
        <v>1971.55</v>
      </c>
    </row>
    <row r="6769" spans="1:2" ht="16.149999999999999" customHeight="1">
      <c r="A6769" s="266">
        <v>40329</v>
      </c>
      <c r="B6769" s="267">
        <v>1971.55</v>
      </c>
    </row>
    <row r="6770" spans="1:2" ht="16.149999999999999" customHeight="1">
      <c r="A6770" s="266">
        <v>40330</v>
      </c>
      <c r="B6770" s="269">
        <v>1971.55</v>
      </c>
    </row>
    <row r="6771" spans="1:2" ht="16.149999999999999" customHeight="1">
      <c r="A6771" s="266">
        <v>40331</v>
      </c>
      <c r="B6771" s="267">
        <v>1971.45</v>
      </c>
    </row>
    <row r="6772" spans="1:2" ht="16.149999999999999" customHeight="1">
      <c r="A6772" s="266">
        <v>40332</v>
      </c>
      <c r="B6772" s="269">
        <v>1963.36</v>
      </c>
    </row>
    <row r="6773" spans="1:2" ht="16.149999999999999" customHeight="1">
      <c r="A6773" s="266">
        <v>40333</v>
      </c>
      <c r="B6773" s="267">
        <v>1961.47</v>
      </c>
    </row>
    <row r="6774" spans="1:2" ht="16.149999999999999" customHeight="1">
      <c r="A6774" s="266">
        <v>40334</v>
      </c>
      <c r="B6774" s="269">
        <v>1965.83</v>
      </c>
    </row>
    <row r="6775" spans="1:2" ht="16.149999999999999" customHeight="1">
      <c r="A6775" s="266">
        <v>40335</v>
      </c>
      <c r="B6775" s="267">
        <v>1965.83</v>
      </c>
    </row>
    <row r="6776" spans="1:2" ht="16.149999999999999" customHeight="1">
      <c r="A6776" s="266">
        <v>40336</v>
      </c>
      <c r="B6776" s="269">
        <v>1965.83</v>
      </c>
    </row>
    <row r="6777" spans="1:2" ht="16.149999999999999" customHeight="1">
      <c r="A6777" s="266">
        <v>40337</v>
      </c>
      <c r="B6777" s="267">
        <v>1965.83</v>
      </c>
    </row>
    <row r="6778" spans="1:2" ht="16.149999999999999" customHeight="1">
      <c r="A6778" s="266">
        <v>40338</v>
      </c>
      <c r="B6778" s="269">
        <v>1960.5</v>
      </c>
    </row>
    <row r="6779" spans="1:2" ht="16.149999999999999" customHeight="1">
      <c r="A6779" s="266">
        <v>40339</v>
      </c>
      <c r="B6779" s="267">
        <v>1943.41</v>
      </c>
    </row>
    <row r="6780" spans="1:2" ht="16.149999999999999" customHeight="1">
      <c r="A6780" s="266">
        <v>40340</v>
      </c>
      <c r="B6780" s="269">
        <v>1928.83</v>
      </c>
    </row>
    <row r="6781" spans="1:2" ht="16.149999999999999" customHeight="1">
      <c r="A6781" s="266">
        <v>40341</v>
      </c>
      <c r="B6781" s="267">
        <v>1925.35</v>
      </c>
    </row>
    <row r="6782" spans="1:2" ht="16.149999999999999" customHeight="1">
      <c r="A6782" s="266">
        <v>40342</v>
      </c>
      <c r="B6782" s="269">
        <v>1925.35</v>
      </c>
    </row>
    <row r="6783" spans="1:2" ht="16.149999999999999" customHeight="1">
      <c r="A6783" s="266">
        <v>40343</v>
      </c>
      <c r="B6783" s="267">
        <v>1925.35</v>
      </c>
    </row>
    <row r="6784" spans="1:2" ht="16.149999999999999" customHeight="1">
      <c r="A6784" s="266">
        <v>40344</v>
      </c>
      <c r="B6784" s="269">
        <v>1925.35</v>
      </c>
    </row>
    <row r="6785" spans="1:2" ht="16.149999999999999" customHeight="1">
      <c r="A6785" s="266">
        <v>40345</v>
      </c>
      <c r="B6785" s="267">
        <v>1917.82</v>
      </c>
    </row>
    <row r="6786" spans="1:2" ht="16.149999999999999" customHeight="1">
      <c r="A6786" s="266">
        <v>40346</v>
      </c>
      <c r="B6786" s="269">
        <v>1912.29</v>
      </c>
    </row>
    <row r="6787" spans="1:2" ht="16.149999999999999" customHeight="1">
      <c r="A6787" s="266">
        <v>40347</v>
      </c>
      <c r="B6787" s="267">
        <v>1902.78</v>
      </c>
    </row>
    <row r="6788" spans="1:2" ht="16.149999999999999" customHeight="1">
      <c r="A6788" s="266">
        <v>40348</v>
      </c>
      <c r="B6788" s="269">
        <v>1906.61</v>
      </c>
    </row>
    <row r="6789" spans="1:2" ht="16.149999999999999" customHeight="1">
      <c r="A6789" s="266">
        <v>40349</v>
      </c>
      <c r="B6789" s="267">
        <v>1906.61</v>
      </c>
    </row>
    <row r="6790" spans="1:2" ht="16.149999999999999" customHeight="1">
      <c r="A6790" s="266">
        <v>40350</v>
      </c>
      <c r="B6790" s="269">
        <v>1906.61</v>
      </c>
    </row>
    <row r="6791" spans="1:2" ht="16.149999999999999" customHeight="1">
      <c r="A6791" s="266">
        <v>40351</v>
      </c>
      <c r="B6791" s="267">
        <v>1889.51</v>
      </c>
    </row>
    <row r="6792" spans="1:2" ht="16.149999999999999" customHeight="1">
      <c r="A6792" s="266">
        <v>40352</v>
      </c>
      <c r="B6792" s="269">
        <v>1886.05</v>
      </c>
    </row>
    <row r="6793" spans="1:2" ht="16.149999999999999" customHeight="1">
      <c r="A6793" s="266">
        <v>40353</v>
      </c>
      <c r="B6793" s="267">
        <v>1895.75</v>
      </c>
    </row>
    <row r="6794" spans="1:2" ht="16.149999999999999" customHeight="1">
      <c r="A6794" s="266">
        <v>40354</v>
      </c>
      <c r="B6794" s="269">
        <v>1896.87</v>
      </c>
    </row>
    <row r="6795" spans="1:2" ht="16.149999999999999" customHeight="1">
      <c r="A6795" s="266">
        <v>40355</v>
      </c>
      <c r="B6795" s="267">
        <v>1900.36</v>
      </c>
    </row>
    <row r="6796" spans="1:2" ht="16.149999999999999" customHeight="1">
      <c r="A6796" s="266">
        <v>40356</v>
      </c>
      <c r="B6796" s="269">
        <v>1900.36</v>
      </c>
    </row>
    <row r="6797" spans="1:2" ht="16.149999999999999" customHeight="1">
      <c r="A6797" s="266">
        <v>40357</v>
      </c>
      <c r="B6797" s="267">
        <v>1900.36</v>
      </c>
    </row>
    <row r="6798" spans="1:2" ht="16.149999999999999" customHeight="1">
      <c r="A6798" s="266">
        <v>40358</v>
      </c>
      <c r="B6798" s="269">
        <v>1901.65</v>
      </c>
    </row>
    <row r="6799" spans="1:2" ht="16.149999999999999" customHeight="1">
      <c r="A6799" s="266">
        <v>40359</v>
      </c>
      <c r="B6799" s="267">
        <v>1916.46</v>
      </c>
    </row>
    <row r="6800" spans="1:2" ht="16.149999999999999" customHeight="1">
      <c r="A6800" s="266">
        <v>40360</v>
      </c>
      <c r="B6800" s="269">
        <v>1913.15</v>
      </c>
    </row>
    <row r="6801" spans="1:2" ht="16.149999999999999" customHeight="1">
      <c r="A6801" s="266">
        <v>40361</v>
      </c>
      <c r="B6801" s="267">
        <v>1897.33</v>
      </c>
    </row>
    <row r="6802" spans="1:2" ht="16.149999999999999" customHeight="1">
      <c r="A6802" s="266">
        <v>40362</v>
      </c>
      <c r="B6802" s="269">
        <v>1884.31</v>
      </c>
    </row>
    <row r="6803" spans="1:2" ht="16.149999999999999" customHeight="1">
      <c r="A6803" s="266">
        <v>40363</v>
      </c>
      <c r="B6803" s="267">
        <v>1884.31</v>
      </c>
    </row>
    <row r="6804" spans="1:2" ht="16.149999999999999" customHeight="1">
      <c r="A6804" s="266">
        <v>40364</v>
      </c>
      <c r="B6804" s="269">
        <v>1884.31</v>
      </c>
    </row>
    <row r="6805" spans="1:2" ht="16.149999999999999" customHeight="1">
      <c r="A6805" s="266">
        <v>40365</v>
      </c>
      <c r="B6805" s="267">
        <v>1884.31</v>
      </c>
    </row>
    <row r="6806" spans="1:2" ht="16.149999999999999" customHeight="1">
      <c r="A6806" s="266">
        <v>40366</v>
      </c>
      <c r="B6806" s="269">
        <v>1882.47</v>
      </c>
    </row>
    <row r="6807" spans="1:2" ht="16.149999999999999" customHeight="1">
      <c r="A6807" s="266">
        <v>40367</v>
      </c>
      <c r="B6807" s="267">
        <v>1901.38</v>
      </c>
    </row>
    <row r="6808" spans="1:2" ht="16.149999999999999" customHeight="1">
      <c r="A6808" s="266">
        <v>40368</v>
      </c>
      <c r="B6808" s="269">
        <v>1889.61</v>
      </c>
    </row>
    <row r="6809" spans="1:2" ht="16.149999999999999" customHeight="1">
      <c r="A6809" s="266">
        <v>40369</v>
      </c>
      <c r="B6809" s="267">
        <v>1877.66</v>
      </c>
    </row>
    <row r="6810" spans="1:2" ht="16.149999999999999" customHeight="1">
      <c r="A6810" s="266">
        <v>40370</v>
      </c>
      <c r="B6810" s="269">
        <v>1877.66</v>
      </c>
    </row>
    <row r="6811" spans="1:2" ht="16.149999999999999" customHeight="1">
      <c r="A6811" s="266">
        <v>40371</v>
      </c>
      <c r="B6811" s="267">
        <v>1877.66</v>
      </c>
    </row>
    <row r="6812" spans="1:2" ht="16.149999999999999" customHeight="1">
      <c r="A6812" s="266">
        <v>40372</v>
      </c>
      <c r="B6812" s="269">
        <v>1877.2</v>
      </c>
    </row>
    <row r="6813" spans="1:2" ht="16.149999999999999" customHeight="1">
      <c r="A6813" s="266">
        <v>40373</v>
      </c>
      <c r="B6813" s="267">
        <v>1871.19</v>
      </c>
    </row>
    <row r="6814" spans="1:2" ht="16.149999999999999" customHeight="1">
      <c r="A6814" s="266">
        <v>40374</v>
      </c>
      <c r="B6814" s="269">
        <v>1873.87</v>
      </c>
    </row>
    <row r="6815" spans="1:2" ht="16.149999999999999" customHeight="1">
      <c r="A6815" s="266">
        <v>40375</v>
      </c>
      <c r="B6815" s="267">
        <v>1871.96</v>
      </c>
    </row>
    <row r="6816" spans="1:2" ht="16.149999999999999" customHeight="1">
      <c r="A6816" s="266">
        <v>40376</v>
      </c>
      <c r="B6816" s="269">
        <v>1878.77</v>
      </c>
    </row>
    <row r="6817" spans="1:2" ht="16.149999999999999" customHeight="1">
      <c r="A6817" s="266">
        <v>40377</v>
      </c>
      <c r="B6817" s="267">
        <v>1878.77</v>
      </c>
    </row>
    <row r="6818" spans="1:2" ht="16.149999999999999" customHeight="1">
      <c r="A6818" s="266">
        <v>40378</v>
      </c>
      <c r="B6818" s="269">
        <v>1878.77</v>
      </c>
    </row>
    <row r="6819" spans="1:2" ht="16.149999999999999" customHeight="1">
      <c r="A6819" s="266">
        <v>40379</v>
      </c>
      <c r="B6819" s="267">
        <v>1872.92</v>
      </c>
    </row>
    <row r="6820" spans="1:2" ht="16.149999999999999" customHeight="1">
      <c r="A6820" s="266">
        <v>40380</v>
      </c>
      <c r="B6820" s="269">
        <v>1872.92</v>
      </c>
    </row>
    <row r="6821" spans="1:2" ht="16.149999999999999" customHeight="1">
      <c r="A6821" s="266">
        <v>40381</v>
      </c>
      <c r="B6821" s="267">
        <v>1867.07</v>
      </c>
    </row>
    <row r="6822" spans="1:2" ht="16.149999999999999" customHeight="1">
      <c r="A6822" s="266">
        <v>40382</v>
      </c>
      <c r="B6822" s="269">
        <v>1864.04</v>
      </c>
    </row>
    <row r="6823" spans="1:2" ht="16.149999999999999" customHeight="1">
      <c r="A6823" s="266">
        <v>40383</v>
      </c>
      <c r="B6823" s="267">
        <v>1867.47</v>
      </c>
    </row>
    <row r="6824" spans="1:2" ht="16.149999999999999" customHeight="1">
      <c r="A6824" s="266">
        <v>40384</v>
      </c>
      <c r="B6824" s="269">
        <v>1867.47</v>
      </c>
    </row>
    <row r="6825" spans="1:2" ht="16.149999999999999" customHeight="1">
      <c r="A6825" s="266">
        <v>40385</v>
      </c>
      <c r="B6825" s="267">
        <v>1867.47</v>
      </c>
    </row>
    <row r="6826" spans="1:2" ht="16.149999999999999" customHeight="1">
      <c r="A6826" s="266">
        <v>40386</v>
      </c>
      <c r="B6826" s="269">
        <v>1859.5</v>
      </c>
    </row>
    <row r="6827" spans="1:2" ht="16.149999999999999" customHeight="1">
      <c r="A6827" s="266">
        <v>40387</v>
      </c>
      <c r="B6827" s="267">
        <v>1852.83</v>
      </c>
    </row>
    <row r="6828" spans="1:2" ht="16.149999999999999" customHeight="1">
      <c r="A6828" s="266">
        <v>40388</v>
      </c>
      <c r="B6828" s="269">
        <v>1846.23</v>
      </c>
    </row>
    <row r="6829" spans="1:2" ht="16.149999999999999" customHeight="1">
      <c r="A6829" s="266">
        <v>40389</v>
      </c>
      <c r="B6829" s="267">
        <v>1841.35</v>
      </c>
    </row>
    <row r="6830" spans="1:2" ht="16.149999999999999" customHeight="1">
      <c r="A6830" s="266">
        <v>40390</v>
      </c>
      <c r="B6830" s="269">
        <v>1842.79</v>
      </c>
    </row>
    <row r="6831" spans="1:2" ht="16.149999999999999" customHeight="1">
      <c r="A6831" s="266">
        <v>40391</v>
      </c>
      <c r="B6831" s="267">
        <v>1842.79</v>
      </c>
    </row>
    <row r="6832" spans="1:2" ht="16.149999999999999" customHeight="1">
      <c r="A6832" s="266">
        <v>40392</v>
      </c>
      <c r="B6832" s="269">
        <v>1842.79</v>
      </c>
    </row>
    <row r="6833" spans="1:2" ht="16.149999999999999" customHeight="1">
      <c r="A6833" s="266">
        <v>40393</v>
      </c>
      <c r="B6833" s="267">
        <v>1832.45</v>
      </c>
    </row>
    <row r="6834" spans="1:2" ht="16.149999999999999" customHeight="1">
      <c r="A6834" s="266">
        <v>40394</v>
      </c>
      <c r="B6834" s="269">
        <v>1834.58</v>
      </c>
    </row>
    <row r="6835" spans="1:2" ht="16.149999999999999" customHeight="1">
      <c r="A6835" s="266">
        <v>40395</v>
      </c>
      <c r="B6835" s="267">
        <v>1824.52</v>
      </c>
    </row>
    <row r="6836" spans="1:2" ht="16.149999999999999" customHeight="1">
      <c r="A6836" s="266">
        <v>40396</v>
      </c>
      <c r="B6836" s="269">
        <v>1818.5</v>
      </c>
    </row>
    <row r="6837" spans="1:2" ht="16.149999999999999" customHeight="1">
      <c r="A6837" s="266">
        <v>40397</v>
      </c>
      <c r="B6837" s="267">
        <v>1815.46</v>
      </c>
    </row>
    <row r="6838" spans="1:2" ht="16.149999999999999" customHeight="1">
      <c r="A6838" s="266">
        <v>40398</v>
      </c>
      <c r="B6838" s="269">
        <v>1815.46</v>
      </c>
    </row>
    <row r="6839" spans="1:2" ht="16.149999999999999" customHeight="1">
      <c r="A6839" s="266">
        <v>40399</v>
      </c>
      <c r="B6839" s="267">
        <v>1815.46</v>
      </c>
    </row>
    <row r="6840" spans="1:2" ht="16.149999999999999" customHeight="1">
      <c r="A6840" s="266">
        <v>40400</v>
      </c>
      <c r="B6840" s="269">
        <v>1808.93</v>
      </c>
    </row>
    <row r="6841" spans="1:2" ht="16.149999999999999" customHeight="1">
      <c r="A6841" s="266">
        <v>40401</v>
      </c>
      <c r="B6841" s="267">
        <v>1810.12</v>
      </c>
    </row>
    <row r="6842" spans="1:2" ht="16.149999999999999" customHeight="1">
      <c r="A6842" s="266">
        <v>40402</v>
      </c>
      <c r="B6842" s="269">
        <v>1807.55</v>
      </c>
    </row>
    <row r="6843" spans="1:2" ht="16.149999999999999" customHeight="1">
      <c r="A6843" s="266">
        <v>40403</v>
      </c>
      <c r="B6843" s="267">
        <v>1812.2</v>
      </c>
    </row>
    <row r="6844" spans="1:2" ht="16.149999999999999" customHeight="1">
      <c r="A6844" s="266">
        <v>40404</v>
      </c>
      <c r="B6844" s="269">
        <v>1835.32</v>
      </c>
    </row>
    <row r="6845" spans="1:2" ht="16.149999999999999" customHeight="1">
      <c r="A6845" s="266">
        <v>40405</v>
      </c>
      <c r="B6845" s="267">
        <v>1835.32</v>
      </c>
    </row>
    <row r="6846" spans="1:2" ht="16.149999999999999" customHeight="1">
      <c r="A6846" s="266">
        <v>40406</v>
      </c>
      <c r="B6846" s="269">
        <v>1835.32</v>
      </c>
    </row>
    <row r="6847" spans="1:2" ht="16.149999999999999" customHeight="1">
      <c r="A6847" s="266">
        <v>40407</v>
      </c>
      <c r="B6847" s="267">
        <v>1835.32</v>
      </c>
    </row>
    <row r="6848" spans="1:2" ht="16.149999999999999" customHeight="1">
      <c r="A6848" s="266">
        <v>40408</v>
      </c>
      <c r="B6848" s="269">
        <v>1810.75</v>
      </c>
    </row>
    <row r="6849" spans="1:2" ht="16.149999999999999" customHeight="1">
      <c r="A6849" s="266">
        <v>40409</v>
      </c>
      <c r="B6849" s="267">
        <v>1808.14</v>
      </c>
    </row>
    <row r="6850" spans="1:2" ht="16.149999999999999" customHeight="1">
      <c r="A6850" s="266">
        <v>40410</v>
      </c>
      <c r="B6850" s="269">
        <v>1819.13</v>
      </c>
    </row>
    <row r="6851" spans="1:2" ht="16.149999999999999" customHeight="1">
      <c r="A6851" s="266">
        <v>40411</v>
      </c>
      <c r="B6851" s="267">
        <v>1820.93</v>
      </c>
    </row>
    <row r="6852" spans="1:2" ht="16.149999999999999" customHeight="1">
      <c r="A6852" s="266">
        <v>40412</v>
      </c>
      <c r="B6852" s="269">
        <v>1820.93</v>
      </c>
    </row>
    <row r="6853" spans="1:2" ht="16.149999999999999" customHeight="1">
      <c r="A6853" s="266">
        <v>40413</v>
      </c>
      <c r="B6853" s="267">
        <v>1820.93</v>
      </c>
    </row>
    <row r="6854" spans="1:2" ht="16.149999999999999" customHeight="1">
      <c r="A6854" s="266">
        <v>40414</v>
      </c>
      <c r="B6854" s="269">
        <v>1806.93</v>
      </c>
    </row>
    <row r="6855" spans="1:2" ht="16.149999999999999" customHeight="1">
      <c r="A6855" s="266">
        <v>40415</v>
      </c>
      <c r="B6855" s="267">
        <v>1818.86</v>
      </c>
    </row>
    <row r="6856" spans="1:2" ht="16.149999999999999" customHeight="1">
      <c r="A6856" s="266">
        <v>40416</v>
      </c>
      <c r="B6856" s="269">
        <v>1820.29</v>
      </c>
    </row>
    <row r="6857" spans="1:2" ht="16.149999999999999" customHeight="1">
      <c r="A6857" s="266">
        <v>40417</v>
      </c>
      <c r="B6857" s="267">
        <v>1811.46</v>
      </c>
    </row>
    <row r="6858" spans="1:2" ht="16.149999999999999" customHeight="1">
      <c r="A6858" s="266">
        <v>40418</v>
      </c>
      <c r="B6858" s="269">
        <v>1817.68</v>
      </c>
    </row>
    <row r="6859" spans="1:2" ht="16.149999999999999" customHeight="1">
      <c r="A6859" s="266">
        <v>40419</v>
      </c>
      <c r="B6859" s="267">
        <v>1817.68</v>
      </c>
    </row>
    <row r="6860" spans="1:2" ht="16.149999999999999" customHeight="1">
      <c r="A6860" s="266">
        <v>40420</v>
      </c>
      <c r="B6860" s="269">
        <v>1817.68</v>
      </c>
    </row>
    <row r="6861" spans="1:2" ht="16.149999999999999" customHeight="1">
      <c r="A6861" s="266">
        <v>40421</v>
      </c>
      <c r="B6861" s="267">
        <v>1823.74</v>
      </c>
    </row>
    <row r="6862" spans="1:2" ht="16.149999999999999" customHeight="1">
      <c r="A6862" s="266">
        <v>40422</v>
      </c>
      <c r="B6862" s="269">
        <v>1826.31</v>
      </c>
    </row>
    <row r="6863" spans="1:2" ht="16.149999999999999" customHeight="1">
      <c r="A6863" s="266">
        <v>40423</v>
      </c>
      <c r="B6863" s="267">
        <v>1815.09</v>
      </c>
    </row>
    <row r="6864" spans="1:2" ht="16.149999999999999" customHeight="1">
      <c r="A6864" s="266">
        <v>40424</v>
      </c>
      <c r="B6864" s="269">
        <v>1810.65</v>
      </c>
    </row>
    <row r="6865" spans="1:2" ht="16.149999999999999" customHeight="1">
      <c r="A6865" s="266">
        <v>40425</v>
      </c>
      <c r="B6865" s="267">
        <v>1807.73</v>
      </c>
    </row>
    <row r="6866" spans="1:2" ht="16.149999999999999" customHeight="1">
      <c r="A6866" s="266">
        <v>40426</v>
      </c>
      <c r="B6866" s="269">
        <v>1807.73</v>
      </c>
    </row>
    <row r="6867" spans="1:2" ht="16.149999999999999" customHeight="1">
      <c r="A6867" s="266">
        <v>40427</v>
      </c>
      <c r="B6867" s="267">
        <v>1807.73</v>
      </c>
    </row>
    <row r="6868" spans="1:2" ht="16.149999999999999" customHeight="1">
      <c r="A6868" s="266">
        <v>40428</v>
      </c>
      <c r="B6868" s="269">
        <v>1807.73</v>
      </c>
    </row>
    <row r="6869" spans="1:2" ht="16.149999999999999" customHeight="1">
      <c r="A6869" s="266">
        <v>40429</v>
      </c>
      <c r="B6869" s="267">
        <v>1808.65</v>
      </c>
    </row>
    <row r="6870" spans="1:2" ht="16.149999999999999" customHeight="1">
      <c r="A6870" s="266">
        <v>40430</v>
      </c>
      <c r="B6870" s="269">
        <v>1803</v>
      </c>
    </row>
    <row r="6871" spans="1:2" ht="16.149999999999999" customHeight="1">
      <c r="A6871" s="266">
        <v>40431</v>
      </c>
      <c r="B6871" s="267">
        <v>1802.54</v>
      </c>
    </row>
    <row r="6872" spans="1:2" ht="16.149999999999999" customHeight="1">
      <c r="A6872" s="266">
        <v>40432</v>
      </c>
      <c r="B6872" s="269">
        <v>1801.04</v>
      </c>
    </row>
    <row r="6873" spans="1:2" ht="16.149999999999999" customHeight="1">
      <c r="A6873" s="266">
        <v>40433</v>
      </c>
      <c r="B6873" s="267">
        <v>1801.04</v>
      </c>
    </row>
    <row r="6874" spans="1:2" ht="16.149999999999999" customHeight="1">
      <c r="A6874" s="266">
        <v>40434</v>
      </c>
      <c r="B6874" s="269">
        <v>1801.04</v>
      </c>
    </row>
    <row r="6875" spans="1:2" ht="16.149999999999999" customHeight="1">
      <c r="A6875" s="266">
        <v>40435</v>
      </c>
      <c r="B6875" s="267">
        <v>1793.28</v>
      </c>
    </row>
    <row r="6876" spans="1:2" ht="16.149999999999999" customHeight="1">
      <c r="A6876" s="266">
        <v>40436</v>
      </c>
      <c r="B6876" s="269">
        <v>1788.05</v>
      </c>
    </row>
    <row r="6877" spans="1:2" ht="16.149999999999999" customHeight="1">
      <c r="A6877" s="266">
        <v>40437</v>
      </c>
      <c r="B6877" s="267">
        <v>1806.78</v>
      </c>
    </row>
    <row r="6878" spans="1:2" ht="16.149999999999999" customHeight="1">
      <c r="A6878" s="266">
        <v>40438</v>
      </c>
      <c r="B6878" s="269">
        <v>1811.55</v>
      </c>
    </row>
    <row r="6879" spans="1:2" ht="16.149999999999999" customHeight="1">
      <c r="A6879" s="266">
        <v>40439</v>
      </c>
      <c r="B6879" s="267">
        <v>1806.76</v>
      </c>
    </row>
    <row r="6880" spans="1:2" ht="16.149999999999999" customHeight="1">
      <c r="A6880" s="266">
        <v>40440</v>
      </c>
      <c r="B6880" s="269">
        <v>1806.76</v>
      </c>
    </row>
    <row r="6881" spans="1:2" ht="16.149999999999999" customHeight="1">
      <c r="A6881" s="266">
        <v>40441</v>
      </c>
      <c r="B6881" s="267">
        <v>1806.76</v>
      </c>
    </row>
    <row r="6882" spans="1:2" ht="16.149999999999999" customHeight="1">
      <c r="A6882" s="266">
        <v>40442</v>
      </c>
      <c r="B6882" s="269">
        <v>1798.73</v>
      </c>
    </row>
    <row r="6883" spans="1:2" ht="16.149999999999999" customHeight="1">
      <c r="A6883" s="266">
        <v>40443</v>
      </c>
      <c r="B6883" s="267">
        <v>1805.31</v>
      </c>
    </row>
    <row r="6884" spans="1:2" ht="16.149999999999999" customHeight="1">
      <c r="A6884" s="266">
        <v>40444</v>
      </c>
      <c r="B6884" s="269">
        <v>1803.71</v>
      </c>
    </row>
    <row r="6885" spans="1:2" ht="16.149999999999999" customHeight="1">
      <c r="A6885" s="266">
        <v>40445</v>
      </c>
      <c r="B6885" s="267">
        <v>1810.72</v>
      </c>
    </row>
    <row r="6886" spans="1:2" ht="16.149999999999999" customHeight="1">
      <c r="A6886" s="266">
        <v>40446</v>
      </c>
      <c r="B6886" s="269">
        <v>1809.46</v>
      </c>
    </row>
    <row r="6887" spans="1:2" ht="16.149999999999999" customHeight="1">
      <c r="A6887" s="266">
        <v>40447</v>
      </c>
      <c r="B6887" s="267">
        <v>1809.46</v>
      </c>
    </row>
    <row r="6888" spans="1:2" ht="16.149999999999999" customHeight="1">
      <c r="A6888" s="266">
        <v>40448</v>
      </c>
      <c r="B6888" s="269">
        <v>1809.46</v>
      </c>
    </row>
    <row r="6889" spans="1:2" ht="16.149999999999999" customHeight="1">
      <c r="A6889" s="266">
        <v>40449</v>
      </c>
      <c r="B6889" s="267">
        <v>1802.15</v>
      </c>
    </row>
    <row r="6890" spans="1:2" ht="16.149999999999999" customHeight="1">
      <c r="A6890" s="266">
        <v>40450</v>
      </c>
      <c r="B6890" s="269">
        <v>1804.06</v>
      </c>
    </row>
    <row r="6891" spans="1:2" ht="16.149999999999999" customHeight="1">
      <c r="A6891" s="266">
        <v>40451</v>
      </c>
      <c r="B6891" s="267">
        <v>1799.89</v>
      </c>
    </row>
    <row r="6892" spans="1:2" ht="16.149999999999999" customHeight="1">
      <c r="A6892" s="266">
        <v>40452</v>
      </c>
      <c r="B6892" s="269">
        <v>1801.01</v>
      </c>
    </row>
    <row r="6893" spans="1:2" ht="16.149999999999999" customHeight="1">
      <c r="A6893" s="266">
        <v>40453</v>
      </c>
      <c r="B6893" s="267">
        <v>1795.93</v>
      </c>
    </row>
    <row r="6894" spans="1:2" ht="16.149999999999999" customHeight="1">
      <c r="A6894" s="266">
        <v>40454</v>
      </c>
      <c r="B6894" s="269">
        <v>1795.93</v>
      </c>
    </row>
    <row r="6895" spans="1:2" ht="16.149999999999999" customHeight="1">
      <c r="A6895" s="266">
        <v>40455</v>
      </c>
      <c r="B6895" s="267">
        <v>1795.93</v>
      </c>
    </row>
    <row r="6896" spans="1:2" ht="16.149999999999999" customHeight="1">
      <c r="A6896" s="266">
        <v>40456</v>
      </c>
      <c r="B6896" s="269">
        <v>1802.09</v>
      </c>
    </row>
    <row r="6897" spans="1:2" ht="16.149999999999999" customHeight="1">
      <c r="A6897" s="266">
        <v>40457</v>
      </c>
      <c r="B6897" s="267">
        <v>1802.43</v>
      </c>
    </row>
    <row r="6898" spans="1:2" ht="16.149999999999999" customHeight="1">
      <c r="A6898" s="266">
        <v>40458</v>
      </c>
      <c r="B6898" s="269">
        <v>1796.29</v>
      </c>
    </row>
    <row r="6899" spans="1:2" ht="16.149999999999999" customHeight="1">
      <c r="A6899" s="266">
        <v>40459</v>
      </c>
      <c r="B6899" s="267">
        <v>1786.2</v>
      </c>
    </row>
    <row r="6900" spans="1:2" ht="16.149999999999999" customHeight="1">
      <c r="A6900" s="266">
        <v>40460</v>
      </c>
      <c r="B6900" s="269">
        <v>1786.37</v>
      </c>
    </row>
    <row r="6901" spans="1:2" ht="16.149999999999999" customHeight="1">
      <c r="A6901" s="266">
        <v>40461</v>
      </c>
      <c r="B6901" s="267">
        <v>1786.37</v>
      </c>
    </row>
    <row r="6902" spans="1:2" ht="16.149999999999999" customHeight="1">
      <c r="A6902" s="266">
        <v>40462</v>
      </c>
      <c r="B6902" s="269">
        <v>1786.37</v>
      </c>
    </row>
    <row r="6903" spans="1:2" ht="16.149999999999999" customHeight="1">
      <c r="A6903" s="266">
        <v>40463</v>
      </c>
      <c r="B6903" s="267">
        <v>1786.37</v>
      </c>
    </row>
    <row r="6904" spans="1:2" ht="16.149999999999999" customHeight="1">
      <c r="A6904" s="266">
        <v>40464</v>
      </c>
      <c r="B6904" s="269">
        <v>1786.77</v>
      </c>
    </row>
    <row r="6905" spans="1:2" ht="16.149999999999999" customHeight="1">
      <c r="A6905" s="266">
        <v>40465</v>
      </c>
      <c r="B6905" s="267">
        <v>1791.56</v>
      </c>
    </row>
    <row r="6906" spans="1:2" ht="16.149999999999999" customHeight="1">
      <c r="A6906" s="266">
        <v>40466</v>
      </c>
      <c r="B6906" s="269">
        <v>1801.2</v>
      </c>
    </row>
    <row r="6907" spans="1:2" ht="16.149999999999999" customHeight="1">
      <c r="A6907" s="266">
        <v>40467</v>
      </c>
      <c r="B6907" s="267">
        <v>1807.88</v>
      </c>
    </row>
    <row r="6908" spans="1:2" ht="16.149999999999999" customHeight="1">
      <c r="A6908" s="266">
        <v>40468</v>
      </c>
      <c r="B6908" s="269">
        <v>1807.88</v>
      </c>
    </row>
    <row r="6909" spans="1:2" ht="16.149999999999999" customHeight="1">
      <c r="A6909" s="266">
        <v>40469</v>
      </c>
      <c r="B6909" s="267">
        <v>1807.88</v>
      </c>
    </row>
    <row r="6910" spans="1:2" ht="16.149999999999999" customHeight="1">
      <c r="A6910" s="266">
        <v>40470</v>
      </c>
      <c r="B6910" s="269">
        <v>1807.88</v>
      </c>
    </row>
    <row r="6911" spans="1:2" ht="16.149999999999999" customHeight="1">
      <c r="A6911" s="266">
        <v>40471</v>
      </c>
      <c r="B6911" s="267">
        <v>1817.45</v>
      </c>
    </row>
    <row r="6912" spans="1:2" ht="16.149999999999999" customHeight="1">
      <c r="A6912" s="266">
        <v>40472</v>
      </c>
      <c r="B6912" s="269">
        <v>1812.6</v>
      </c>
    </row>
    <row r="6913" spans="1:2" ht="16.149999999999999" customHeight="1">
      <c r="A6913" s="266">
        <v>40473</v>
      </c>
      <c r="B6913" s="267">
        <v>1816.28</v>
      </c>
    </row>
    <row r="6914" spans="1:2" ht="16.149999999999999" customHeight="1">
      <c r="A6914" s="266">
        <v>40474</v>
      </c>
      <c r="B6914" s="269">
        <v>1823.05</v>
      </c>
    </row>
    <row r="6915" spans="1:2" ht="16.149999999999999" customHeight="1">
      <c r="A6915" s="266">
        <v>40475</v>
      </c>
      <c r="B6915" s="267">
        <v>1823.05</v>
      </c>
    </row>
    <row r="6916" spans="1:2" ht="16.149999999999999" customHeight="1">
      <c r="A6916" s="266">
        <v>40476</v>
      </c>
      <c r="B6916" s="269">
        <v>1823.05</v>
      </c>
    </row>
    <row r="6917" spans="1:2" ht="16.149999999999999" customHeight="1">
      <c r="A6917" s="266">
        <v>40477</v>
      </c>
      <c r="B6917" s="267">
        <v>1830.96</v>
      </c>
    </row>
    <row r="6918" spans="1:2" ht="16.149999999999999" customHeight="1">
      <c r="A6918" s="266">
        <v>40478</v>
      </c>
      <c r="B6918" s="269">
        <v>1838.45</v>
      </c>
    </row>
    <row r="6919" spans="1:2" ht="16.149999999999999" customHeight="1">
      <c r="A6919" s="266">
        <v>40479</v>
      </c>
      <c r="B6919" s="267">
        <v>1846.41</v>
      </c>
    </row>
    <row r="6920" spans="1:2" ht="16.149999999999999" customHeight="1">
      <c r="A6920" s="266">
        <v>40480</v>
      </c>
      <c r="B6920" s="269">
        <v>1839.9</v>
      </c>
    </row>
    <row r="6921" spans="1:2" ht="16.149999999999999" customHeight="1">
      <c r="A6921" s="266">
        <v>40481</v>
      </c>
      <c r="B6921" s="267">
        <v>1831.64</v>
      </c>
    </row>
    <row r="6922" spans="1:2" ht="16.149999999999999" customHeight="1">
      <c r="A6922" s="266">
        <v>40482</v>
      </c>
      <c r="B6922" s="269">
        <v>1831.64</v>
      </c>
    </row>
    <row r="6923" spans="1:2" ht="16.149999999999999" customHeight="1">
      <c r="A6923" s="266">
        <v>40483</v>
      </c>
      <c r="B6923" s="267">
        <v>1831.64</v>
      </c>
    </row>
    <row r="6924" spans="1:2" ht="16.149999999999999" customHeight="1">
      <c r="A6924" s="266">
        <v>40484</v>
      </c>
      <c r="B6924" s="269">
        <v>1831.64</v>
      </c>
    </row>
    <row r="6925" spans="1:2" ht="16.149999999999999" customHeight="1">
      <c r="A6925" s="266">
        <v>40485</v>
      </c>
      <c r="B6925" s="267">
        <v>1845.51</v>
      </c>
    </row>
    <row r="6926" spans="1:2" ht="16.149999999999999" customHeight="1">
      <c r="A6926" s="266">
        <v>40486</v>
      </c>
      <c r="B6926" s="269">
        <v>1840.51</v>
      </c>
    </row>
    <row r="6927" spans="1:2" ht="16.149999999999999" customHeight="1">
      <c r="A6927" s="266">
        <v>40487</v>
      </c>
      <c r="B6927" s="267">
        <v>1821.05</v>
      </c>
    </row>
    <row r="6928" spans="1:2" ht="16.149999999999999" customHeight="1">
      <c r="A6928" s="266">
        <v>40488</v>
      </c>
      <c r="B6928" s="269">
        <v>1817.7</v>
      </c>
    </row>
    <row r="6929" spans="1:2" ht="16.149999999999999" customHeight="1">
      <c r="A6929" s="266">
        <v>40489</v>
      </c>
      <c r="B6929" s="267">
        <v>1817.7</v>
      </c>
    </row>
    <row r="6930" spans="1:2" ht="16.149999999999999" customHeight="1">
      <c r="A6930" s="266">
        <v>40490</v>
      </c>
      <c r="B6930" s="269">
        <v>1817.7</v>
      </c>
    </row>
    <row r="6931" spans="1:2" ht="16.149999999999999" customHeight="1">
      <c r="A6931" s="266">
        <v>40491</v>
      </c>
      <c r="B6931" s="267">
        <v>1828.28</v>
      </c>
    </row>
    <row r="6932" spans="1:2" ht="16.149999999999999" customHeight="1">
      <c r="A6932" s="266">
        <v>40492</v>
      </c>
      <c r="B6932" s="269">
        <v>1836.27</v>
      </c>
    </row>
    <row r="6933" spans="1:2" ht="16.149999999999999" customHeight="1">
      <c r="A6933" s="266">
        <v>40493</v>
      </c>
      <c r="B6933" s="267">
        <v>1858.01</v>
      </c>
    </row>
    <row r="6934" spans="1:2" ht="16.149999999999999" customHeight="1">
      <c r="A6934" s="266">
        <v>40494</v>
      </c>
      <c r="B6934" s="269">
        <v>1858.01</v>
      </c>
    </row>
    <row r="6935" spans="1:2" ht="16.149999999999999" customHeight="1">
      <c r="A6935" s="266">
        <v>40495</v>
      </c>
      <c r="B6935" s="267">
        <v>1861.74</v>
      </c>
    </row>
    <row r="6936" spans="1:2" ht="16.149999999999999" customHeight="1">
      <c r="A6936" s="266">
        <v>40496</v>
      </c>
      <c r="B6936" s="269">
        <v>1861.74</v>
      </c>
    </row>
    <row r="6937" spans="1:2" ht="16.149999999999999" customHeight="1">
      <c r="A6937" s="266">
        <v>40497</v>
      </c>
      <c r="B6937" s="267">
        <v>1861.74</v>
      </c>
    </row>
    <row r="6938" spans="1:2" ht="16.149999999999999" customHeight="1">
      <c r="A6938" s="266">
        <v>40498</v>
      </c>
      <c r="B6938" s="269">
        <v>1861.74</v>
      </c>
    </row>
    <row r="6939" spans="1:2" ht="16.149999999999999" customHeight="1">
      <c r="A6939" s="266">
        <v>40499</v>
      </c>
      <c r="B6939" s="267">
        <v>1880.98</v>
      </c>
    </row>
    <row r="6940" spans="1:2" ht="16.149999999999999" customHeight="1">
      <c r="A6940" s="266">
        <v>40500</v>
      </c>
      <c r="B6940" s="269">
        <v>1875.78</v>
      </c>
    </row>
    <row r="6941" spans="1:2" ht="16.149999999999999" customHeight="1">
      <c r="A6941" s="266">
        <v>40501</v>
      </c>
      <c r="B6941" s="267">
        <v>1865.82</v>
      </c>
    </row>
    <row r="6942" spans="1:2" ht="16.149999999999999" customHeight="1">
      <c r="A6942" s="266">
        <v>40502</v>
      </c>
      <c r="B6942" s="269">
        <v>1875.39</v>
      </c>
    </row>
    <row r="6943" spans="1:2" ht="16.149999999999999" customHeight="1">
      <c r="A6943" s="266">
        <v>40503</v>
      </c>
      <c r="B6943" s="267">
        <v>1875.39</v>
      </c>
    </row>
    <row r="6944" spans="1:2" ht="16.149999999999999" customHeight="1">
      <c r="A6944" s="266">
        <v>40504</v>
      </c>
      <c r="B6944" s="269">
        <v>1875.39</v>
      </c>
    </row>
    <row r="6945" spans="1:2" ht="16.149999999999999" customHeight="1">
      <c r="A6945" s="266">
        <v>40505</v>
      </c>
      <c r="B6945" s="267">
        <v>1882</v>
      </c>
    </row>
    <row r="6946" spans="1:2" ht="16.149999999999999" customHeight="1">
      <c r="A6946" s="266">
        <v>40506</v>
      </c>
      <c r="B6946" s="269">
        <v>1892.84</v>
      </c>
    </row>
    <row r="6947" spans="1:2" ht="16.149999999999999" customHeight="1">
      <c r="A6947" s="266">
        <v>40507</v>
      </c>
      <c r="B6947" s="267">
        <v>1889.11</v>
      </c>
    </row>
    <row r="6948" spans="1:2" ht="16.149999999999999" customHeight="1">
      <c r="A6948" s="266">
        <v>40508</v>
      </c>
      <c r="B6948" s="269">
        <v>1889.11</v>
      </c>
    </row>
    <row r="6949" spans="1:2" ht="16.149999999999999" customHeight="1">
      <c r="A6949" s="266">
        <v>40509</v>
      </c>
      <c r="B6949" s="267">
        <v>1906.69</v>
      </c>
    </row>
    <row r="6950" spans="1:2" ht="16.149999999999999" customHeight="1">
      <c r="A6950" s="266">
        <v>40510</v>
      </c>
      <c r="B6950" s="269">
        <v>1906.69</v>
      </c>
    </row>
    <row r="6951" spans="1:2" ht="16.149999999999999" customHeight="1">
      <c r="A6951" s="266">
        <v>40511</v>
      </c>
      <c r="B6951" s="267">
        <v>1906.69</v>
      </c>
    </row>
    <row r="6952" spans="1:2" ht="16.149999999999999" customHeight="1">
      <c r="A6952" s="266">
        <v>40512</v>
      </c>
      <c r="B6952" s="269">
        <v>1916.96</v>
      </c>
    </row>
    <row r="6953" spans="1:2" ht="16.149999999999999" customHeight="1">
      <c r="A6953" s="266">
        <v>40513</v>
      </c>
      <c r="B6953" s="267">
        <v>1932.63</v>
      </c>
    </row>
    <row r="6954" spans="1:2" ht="16.149999999999999" customHeight="1">
      <c r="A6954" s="266">
        <v>40514</v>
      </c>
      <c r="B6954" s="269">
        <v>1933.58</v>
      </c>
    </row>
    <row r="6955" spans="1:2" ht="16.149999999999999" customHeight="1">
      <c r="A6955" s="266">
        <v>40515</v>
      </c>
      <c r="B6955" s="267">
        <v>1920</v>
      </c>
    </row>
    <row r="6956" spans="1:2" ht="16.149999999999999" customHeight="1">
      <c r="A6956" s="266">
        <v>40516</v>
      </c>
      <c r="B6956" s="269">
        <v>1896.73</v>
      </c>
    </row>
    <row r="6957" spans="1:2" ht="16.149999999999999" customHeight="1">
      <c r="A6957" s="266">
        <v>40517</v>
      </c>
      <c r="B6957" s="267">
        <v>1896.73</v>
      </c>
    </row>
    <row r="6958" spans="1:2" ht="16.149999999999999" customHeight="1">
      <c r="A6958" s="266">
        <v>40518</v>
      </c>
      <c r="B6958" s="269">
        <v>1896.73</v>
      </c>
    </row>
    <row r="6959" spans="1:2" ht="16.149999999999999" customHeight="1">
      <c r="A6959" s="266">
        <v>40519</v>
      </c>
      <c r="B6959" s="267">
        <v>1889.75</v>
      </c>
    </row>
    <row r="6960" spans="1:2" ht="16.149999999999999" customHeight="1">
      <c r="A6960" s="266">
        <v>40520</v>
      </c>
      <c r="B6960" s="269">
        <v>1880.82</v>
      </c>
    </row>
    <row r="6961" spans="1:2" ht="16.149999999999999" customHeight="1">
      <c r="A6961" s="266">
        <v>40521</v>
      </c>
      <c r="B6961" s="267">
        <v>1880.82</v>
      </c>
    </row>
    <row r="6962" spans="1:2" ht="16.149999999999999" customHeight="1">
      <c r="A6962" s="266">
        <v>40522</v>
      </c>
      <c r="B6962" s="269">
        <v>1902.72</v>
      </c>
    </row>
    <row r="6963" spans="1:2" ht="16.149999999999999" customHeight="1">
      <c r="A6963" s="266">
        <v>40523</v>
      </c>
      <c r="B6963" s="267">
        <v>1911.87</v>
      </c>
    </row>
    <row r="6964" spans="1:2" ht="16.149999999999999" customHeight="1">
      <c r="A6964" s="266">
        <v>40524</v>
      </c>
      <c r="B6964" s="269">
        <v>1911.87</v>
      </c>
    </row>
    <row r="6965" spans="1:2" ht="16.149999999999999" customHeight="1">
      <c r="A6965" s="266">
        <v>40525</v>
      </c>
      <c r="B6965" s="267">
        <v>1911.87</v>
      </c>
    </row>
    <row r="6966" spans="1:2" ht="16.149999999999999" customHeight="1">
      <c r="A6966" s="266">
        <v>40526</v>
      </c>
      <c r="B6966" s="269">
        <v>1894.12</v>
      </c>
    </row>
    <row r="6967" spans="1:2" ht="16.149999999999999" customHeight="1">
      <c r="A6967" s="266">
        <v>40527</v>
      </c>
      <c r="B6967" s="267">
        <v>1899.89</v>
      </c>
    </row>
    <row r="6968" spans="1:2" ht="16.149999999999999" customHeight="1">
      <c r="A6968" s="266">
        <v>40528</v>
      </c>
      <c r="B6968" s="269">
        <v>1905.84</v>
      </c>
    </row>
    <row r="6969" spans="1:2" ht="16.149999999999999" customHeight="1">
      <c r="A6969" s="266">
        <v>40529</v>
      </c>
      <c r="B6969" s="267">
        <v>1916.09</v>
      </c>
    </row>
    <row r="6970" spans="1:2" ht="16.149999999999999" customHeight="1">
      <c r="A6970" s="266">
        <v>40530</v>
      </c>
      <c r="B6970" s="269">
        <v>1923.13</v>
      </c>
    </row>
    <row r="6971" spans="1:2" ht="16.149999999999999" customHeight="1">
      <c r="A6971" s="266">
        <v>40531</v>
      </c>
      <c r="B6971" s="267">
        <v>1923.13</v>
      </c>
    </row>
    <row r="6972" spans="1:2" ht="16.149999999999999" customHeight="1">
      <c r="A6972" s="266">
        <v>40532</v>
      </c>
      <c r="B6972" s="269">
        <v>1923.13</v>
      </c>
    </row>
    <row r="6973" spans="1:2" ht="16.149999999999999" customHeight="1">
      <c r="A6973" s="266">
        <v>40533</v>
      </c>
      <c r="B6973" s="267">
        <v>1928.71</v>
      </c>
    </row>
    <row r="6974" spans="1:2" ht="16.149999999999999" customHeight="1">
      <c r="A6974" s="266">
        <v>40534</v>
      </c>
      <c r="B6974" s="269">
        <v>1934.96</v>
      </c>
    </row>
    <row r="6975" spans="1:2" ht="16.149999999999999" customHeight="1">
      <c r="A6975" s="266">
        <v>40535</v>
      </c>
      <c r="B6975" s="267">
        <v>1934.44</v>
      </c>
    </row>
    <row r="6976" spans="1:2" ht="16.149999999999999" customHeight="1">
      <c r="A6976" s="266">
        <v>40536</v>
      </c>
      <c r="B6976" s="269">
        <v>1928.33</v>
      </c>
    </row>
    <row r="6977" spans="1:2" ht="16.149999999999999" customHeight="1">
      <c r="A6977" s="266">
        <v>40537</v>
      </c>
      <c r="B6977" s="267">
        <v>1939.54</v>
      </c>
    </row>
    <row r="6978" spans="1:2" ht="16.149999999999999" customHeight="1">
      <c r="A6978" s="266">
        <v>40538</v>
      </c>
      <c r="B6978" s="269">
        <v>1939.54</v>
      </c>
    </row>
    <row r="6979" spans="1:2" ht="16.149999999999999" customHeight="1">
      <c r="A6979" s="266">
        <v>40539</v>
      </c>
      <c r="B6979" s="267">
        <v>1939.54</v>
      </c>
    </row>
    <row r="6980" spans="1:2" ht="16.149999999999999" customHeight="1">
      <c r="A6980" s="266">
        <v>40540</v>
      </c>
      <c r="B6980" s="269">
        <v>1964.57</v>
      </c>
    </row>
    <row r="6981" spans="1:2" ht="16.149999999999999" customHeight="1">
      <c r="A6981" s="266">
        <v>40541</v>
      </c>
      <c r="B6981" s="267">
        <v>2027.33</v>
      </c>
    </row>
    <row r="6982" spans="1:2" ht="16.149999999999999" customHeight="1">
      <c r="A6982" s="266">
        <v>40542</v>
      </c>
      <c r="B6982" s="269">
        <v>1989.88</v>
      </c>
    </row>
    <row r="6983" spans="1:2" ht="16.149999999999999" customHeight="1">
      <c r="A6983" s="266">
        <v>40543</v>
      </c>
      <c r="B6983" s="267">
        <v>1913.98</v>
      </c>
    </row>
    <row r="6984" spans="1:2" ht="16.149999999999999" customHeight="1">
      <c r="A6984" s="266">
        <v>40544</v>
      </c>
      <c r="B6984" s="269">
        <v>1913.98</v>
      </c>
    </row>
    <row r="6985" spans="1:2" ht="16.149999999999999" customHeight="1">
      <c r="A6985" s="266">
        <v>40545</v>
      </c>
      <c r="B6985" s="267">
        <v>1913.98</v>
      </c>
    </row>
    <row r="6986" spans="1:2" ht="16.149999999999999" customHeight="1">
      <c r="A6986" s="266">
        <v>40546</v>
      </c>
      <c r="B6986" s="269">
        <v>1913.98</v>
      </c>
    </row>
    <row r="6987" spans="1:2" ht="16.149999999999999" customHeight="1">
      <c r="A6987" s="266">
        <v>40547</v>
      </c>
      <c r="B6987" s="267">
        <v>1902.71</v>
      </c>
    </row>
    <row r="6988" spans="1:2" ht="16.149999999999999" customHeight="1">
      <c r="A6988" s="266">
        <v>40548</v>
      </c>
      <c r="B6988" s="269">
        <v>1899.86</v>
      </c>
    </row>
    <row r="6989" spans="1:2" ht="16.149999999999999" customHeight="1">
      <c r="A6989" s="266">
        <v>40549</v>
      </c>
      <c r="B6989" s="267">
        <v>1894.82</v>
      </c>
    </row>
    <row r="6990" spans="1:2" ht="16.149999999999999" customHeight="1">
      <c r="A6990" s="266">
        <v>40550</v>
      </c>
      <c r="B6990" s="269">
        <v>1869.94</v>
      </c>
    </row>
    <row r="6991" spans="1:2" ht="16.149999999999999" customHeight="1">
      <c r="A6991" s="266">
        <v>40551</v>
      </c>
      <c r="B6991" s="267">
        <v>1859.97</v>
      </c>
    </row>
    <row r="6992" spans="1:2" ht="16.149999999999999" customHeight="1">
      <c r="A6992" s="266">
        <v>40552</v>
      </c>
      <c r="B6992" s="269">
        <v>1859.97</v>
      </c>
    </row>
    <row r="6993" spans="1:2" ht="16.149999999999999" customHeight="1">
      <c r="A6993" s="266">
        <v>40553</v>
      </c>
      <c r="B6993" s="267">
        <v>1859.97</v>
      </c>
    </row>
    <row r="6994" spans="1:2" ht="16.149999999999999" customHeight="1">
      <c r="A6994" s="266">
        <v>40554</v>
      </c>
      <c r="B6994" s="269">
        <v>1859.97</v>
      </c>
    </row>
    <row r="6995" spans="1:2" ht="16.149999999999999" customHeight="1">
      <c r="A6995" s="266">
        <v>40555</v>
      </c>
      <c r="B6995" s="267">
        <v>1856.79</v>
      </c>
    </row>
    <row r="6996" spans="1:2" ht="16.149999999999999" customHeight="1">
      <c r="A6996" s="266">
        <v>40556</v>
      </c>
      <c r="B6996" s="269">
        <v>1855.46</v>
      </c>
    </row>
    <row r="6997" spans="1:2" ht="16.149999999999999" customHeight="1">
      <c r="A6997" s="266">
        <v>40557</v>
      </c>
      <c r="B6997" s="267">
        <v>1864.36</v>
      </c>
    </row>
    <row r="6998" spans="1:2" ht="16.149999999999999" customHeight="1">
      <c r="A6998" s="266">
        <v>40558</v>
      </c>
      <c r="B6998" s="269">
        <v>1872.46</v>
      </c>
    </row>
    <row r="6999" spans="1:2" ht="16.149999999999999" customHeight="1">
      <c r="A6999" s="266">
        <v>40559</v>
      </c>
      <c r="B6999" s="267">
        <v>1872.46</v>
      </c>
    </row>
    <row r="7000" spans="1:2" ht="16.149999999999999" customHeight="1">
      <c r="A7000" s="266">
        <v>40560</v>
      </c>
      <c r="B7000" s="269">
        <v>1872.46</v>
      </c>
    </row>
    <row r="7001" spans="1:2" ht="16.149999999999999" customHeight="1">
      <c r="A7001" s="266">
        <v>40561</v>
      </c>
      <c r="B7001" s="267">
        <v>1872.46</v>
      </c>
    </row>
    <row r="7002" spans="1:2" ht="16.149999999999999" customHeight="1">
      <c r="A7002" s="266">
        <v>40562</v>
      </c>
      <c r="B7002" s="269">
        <v>1864.64</v>
      </c>
    </row>
    <row r="7003" spans="1:2" ht="16.149999999999999" customHeight="1">
      <c r="A7003" s="266">
        <v>40563</v>
      </c>
      <c r="B7003" s="267">
        <v>1841.9</v>
      </c>
    </row>
    <row r="7004" spans="1:2" ht="16.149999999999999" customHeight="1">
      <c r="A7004" s="266">
        <v>40564</v>
      </c>
      <c r="B7004" s="269">
        <v>1849.59</v>
      </c>
    </row>
    <row r="7005" spans="1:2" ht="16.149999999999999" customHeight="1">
      <c r="A7005" s="266">
        <v>40565</v>
      </c>
      <c r="B7005" s="267">
        <v>1838.94</v>
      </c>
    </row>
    <row r="7006" spans="1:2" ht="16.149999999999999" customHeight="1">
      <c r="A7006" s="266">
        <v>40566</v>
      </c>
      <c r="B7006" s="269">
        <v>1838.94</v>
      </c>
    </row>
    <row r="7007" spans="1:2" ht="16.149999999999999" customHeight="1">
      <c r="A7007" s="266">
        <v>40567</v>
      </c>
      <c r="B7007" s="267">
        <v>1838.94</v>
      </c>
    </row>
    <row r="7008" spans="1:2" ht="16.149999999999999" customHeight="1">
      <c r="A7008" s="266">
        <v>40568</v>
      </c>
      <c r="B7008" s="269">
        <v>1842.43</v>
      </c>
    </row>
    <row r="7009" spans="1:2" ht="16.149999999999999" customHeight="1">
      <c r="A7009" s="266">
        <v>40569</v>
      </c>
      <c r="B7009" s="267">
        <v>1853.71</v>
      </c>
    </row>
    <row r="7010" spans="1:2" ht="16.149999999999999" customHeight="1">
      <c r="A7010" s="266">
        <v>40570</v>
      </c>
      <c r="B7010" s="269">
        <v>1862.05</v>
      </c>
    </row>
    <row r="7011" spans="1:2" ht="16.149999999999999" customHeight="1">
      <c r="A7011" s="266">
        <v>40571</v>
      </c>
      <c r="B7011" s="267">
        <v>1858.7</v>
      </c>
    </row>
    <row r="7012" spans="1:2" ht="16.149999999999999" customHeight="1">
      <c r="A7012" s="266">
        <v>40572</v>
      </c>
      <c r="B7012" s="269">
        <v>1857.98</v>
      </c>
    </row>
    <row r="7013" spans="1:2" ht="16.149999999999999" customHeight="1">
      <c r="A7013" s="266">
        <v>40573</v>
      </c>
      <c r="B7013" s="267">
        <v>1857.98</v>
      </c>
    </row>
    <row r="7014" spans="1:2" ht="16.149999999999999" customHeight="1">
      <c r="A7014" s="266">
        <v>40574</v>
      </c>
      <c r="B7014" s="269">
        <v>1857.98</v>
      </c>
    </row>
    <row r="7015" spans="1:2" ht="16.149999999999999" customHeight="1">
      <c r="A7015" s="266">
        <v>40575</v>
      </c>
      <c r="B7015" s="267">
        <v>1867.82</v>
      </c>
    </row>
    <row r="7016" spans="1:2" ht="16.149999999999999" customHeight="1">
      <c r="A7016" s="266">
        <v>40576</v>
      </c>
      <c r="B7016" s="269">
        <v>1853.33</v>
      </c>
    </row>
    <row r="7017" spans="1:2" ht="16.149999999999999" customHeight="1">
      <c r="A7017" s="266">
        <v>40577</v>
      </c>
      <c r="B7017" s="267">
        <v>1852.67</v>
      </c>
    </row>
    <row r="7018" spans="1:2" ht="16.149999999999999" customHeight="1">
      <c r="A7018" s="266">
        <v>40578</v>
      </c>
      <c r="B7018" s="269">
        <v>1863.03</v>
      </c>
    </row>
    <row r="7019" spans="1:2" ht="16.149999999999999" customHeight="1">
      <c r="A7019" s="266">
        <v>40579</v>
      </c>
      <c r="B7019" s="267">
        <v>1872.01</v>
      </c>
    </row>
    <row r="7020" spans="1:2" ht="16.149999999999999" customHeight="1">
      <c r="A7020" s="266">
        <v>40580</v>
      </c>
      <c r="B7020" s="269">
        <v>1872.01</v>
      </c>
    </row>
    <row r="7021" spans="1:2" ht="16.149999999999999" customHeight="1">
      <c r="A7021" s="266">
        <v>40581</v>
      </c>
      <c r="B7021" s="267">
        <v>1872.01</v>
      </c>
    </row>
    <row r="7022" spans="1:2" ht="16.149999999999999" customHeight="1">
      <c r="A7022" s="266">
        <v>40582</v>
      </c>
      <c r="B7022" s="269">
        <v>1871.81</v>
      </c>
    </row>
    <row r="7023" spans="1:2" ht="16.149999999999999" customHeight="1">
      <c r="A7023" s="266">
        <v>40583</v>
      </c>
      <c r="B7023" s="267">
        <v>1875.32</v>
      </c>
    </row>
    <row r="7024" spans="1:2" ht="16.149999999999999" customHeight="1">
      <c r="A7024" s="266">
        <v>40584</v>
      </c>
      <c r="B7024" s="269">
        <v>1891.54</v>
      </c>
    </row>
    <row r="7025" spans="1:2" ht="16.149999999999999" customHeight="1">
      <c r="A7025" s="266">
        <v>40585</v>
      </c>
      <c r="B7025" s="267">
        <v>1889.1</v>
      </c>
    </row>
    <row r="7026" spans="1:2" ht="16.149999999999999" customHeight="1">
      <c r="A7026" s="266">
        <v>40586</v>
      </c>
      <c r="B7026" s="269">
        <v>1880.37</v>
      </c>
    </row>
    <row r="7027" spans="1:2" ht="16.149999999999999" customHeight="1">
      <c r="A7027" s="266">
        <v>40587</v>
      </c>
      <c r="B7027" s="267">
        <v>1880.37</v>
      </c>
    </row>
    <row r="7028" spans="1:2" ht="16.149999999999999" customHeight="1">
      <c r="A7028" s="266">
        <v>40588</v>
      </c>
      <c r="B7028" s="269">
        <v>1880.37</v>
      </c>
    </row>
    <row r="7029" spans="1:2" ht="16.149999999999999" customHeight="1">
      <c r="A7029" s="266">
        <v>40589</v>
      </c>
      <c r="B7029" s="267">
        <v>1891.84</v>
      </c>
    </row>
    <row r="7030" spans="1:2" ht="16.149999999999999" customHeight="1">
      <c r="A7030" s="266">
        <v>40590</v>
      </c>
      <c r="B7030" s="269">
        <v>1902.01</v>
      </c>
    </row>
    <row r="7031" spans="1:2" ht="16.149999999999999" customHeight="1">
      <c r="A7031" s="266">
        <v>40591</v>
      </c>
      <c r="B7031" s="267">
        <v>1907.69</v>
      </c>
    </row>
    <row r="7032" spans="1:2" ht="16.149999999999999" customHeight="1">
      <c r="A7032" s="266">
        <v>40592</v>
      </c>
      <c r="B7032" s="269">
        <v>1893.46</v>
      </c>
    </row>
    <row r="7033" spans="1:2" ht="16.149999999999999" customHeight="1">
      <c r="A7033" s="266">
        <v>40593</v>
      </c>
      <c r="B7033" s="267">
        <v>1879.15</v>
      </c>
    </row>
    <row r="7034" spans="1:2" ht="16.149999999999999" customHeight="1">
      <c r="A7034" s="266">
        <v>40594</v>
      </c>
      <c r="B7034" s="269">
        <v>1879.15</v>
      </c>
    </row>
    <row r="7035" spans="1:2" ht="16.149999999999999" customHeight="1">
      <c r="A7035" s="266">
        <v>40595</v>
      </c>
      <c r="B7035" s="267">
        <v>1879.15</v>
      </c>
    </row>
    <row r="7036" spans="1:2" ht="16.149999999999999" customHeight="1">
      <c r="A7036" s="266">
        <v>40596</v>
      </c>
      <c r="B7036" s="269">
        <v>1879.15</v>
      </c>
    </row>
    <row r="7037" spans="1:2" ht="16.149999999999999" customHeight="1">
      <c r="A7037" s="266">
        <v>40597</v>
      </c>
      <c r="B7037" s="267">
        <v>1889.69</v>
      </c>
    </row>
    <row r="7038" spans="1:2" ht="16.149999999999999" customHeight="1">
      <c r="A7038" s="266">
        <v>40598</v>
      </c>
      <c r="B7038" s="269">
        <v>1898.28</v>
      </c>
    </row>
    <row r="7039" spans="1:2" ht="16.149999999999999" customHeight="1">
      <c r="A7039" s="266">
        <v>40599</v>
      </c>
      <c r="B7039" s="267">
        <v>1898.39</v>
      </c>
    </row>
    <row r="7040" spans="1:2" ht="16.149999999999999" customHeight="1">
      <c r="A7040" s="266">
        <v>40600</v>
      </c>
      <c r="B7040" s="269">
        <v>1895.56</v>
      </c>
    </row>
    <row r="7041" spans="1:2" ht="16.149999999999999" customHeight="1">
      <c r="A7041" s="266">
        <v>40601</v>
      </c>
      <c r="B7041" s="267">
        <v>1895.56</v>
      </c>
    </row>
    <row r="7042" spans="1:2" ht="16.149999999999999" customHeight="1">
      <c r="A7042" s="266">
        <v>40602</v>
      </c>
      <c r="B7042" s="269">
        <v>1895.56</v>
      </c>
    </row>
    <row r="7043" spans="1:2" ht="16.149999999999999" customHeight="1">
      <c r="A7043" s="266">
        <v>40603</v>
      </c>
      <c r="B7043" s="267">
        <v>1907.37</v>
      </c>
    </row>
    <row r="7044" spans="1:2" ht="16.149999999999999" customHeight="1">
      <c r="A7044" s="266">
        <v>40604</v>
      </c>
      <c r="B7044" s="269">
        <v>1913.21</v>
      </c>
    </row>
    <row r="7045" spans="1:2" ht="16.149999999999999" customHeight="1">
      <c r="A7045" s="266">
        <v>40605</v>
      </c>
      <c r="B7045" s="267">
        <v>1916.05</v>
      </c>
    </row>
    <row r="7046" spans="1:2" ht="16.149999999999999" customHeight="1">
      <c r="A7046" s="266">
        <v>40606</v>
      </c>
      <c r="B7046" s="269">
        <v>1904.73</v>
      </c>
    </row>
    <row r="7047" spans="1:2" ht="16.149999999999999" customHeight="1">
      <c r="A7047" s="266">
        <v>40607</v>
      </c>
      <c r="B7047" s="267">
        <v>1890.23</v>
      </c>
    </row>
    <row r="7048" spans="1:2" ht="16.149999999999999" customHeight="1">
      <c r="A7048" s="266">
        <v>40608</v>
      </c>
      <c r="B7048" s="269">
        <v>1890.23</v>
      </c>
    </row>
    <row r="7049" spans="1:2" ht="16.149999999999999" customHeight="1">
      <c r="A7049" s="266">
        <v>40609</v>
      </c>
      <c r="B7049" s="267">
        <v>1890.23</v>
      </c>
    </row>
    <row r="7050" spans="1:2" ht="16.149999999999999" customHeight="1">
      <c r="A7050" s="266">
        <v>40610</v>
      </c>
      <c r="B7050" s="269">
        <v>1893.17</v>
      </c>
    </row>
    <row r="7051" spans="1:2" ht="16.149999999999999" customHeight="1">
      <c r="A7051" s="266">
        <v>40611</v>
      </c>
      <c r="B7051" s="267">
        <v>1889.85</v>
      </c>
    </row>
    <row r="7052" spans="1:2" ht="16.149999999999999" customHeight="1">
      <c r="A7052" s="266">
        <v>40612</v>
      </c>
      <c r="B7052" s="269">
        <v>1879.49</v>
      </c>
    </row>
    <row r="7053" spans="1:2" ht="16.149999999999999" customHeight="1">
      <c r="A7053" s="266">
        <v>40613</v>
      </c>
      <c r="B7053" s="267">
        <v>1871.97</v>
      </c>
    </row>
    <row r="7054" spans="1:2" ht="16.149999999999999" customHeight="1">
      <c r="A7054" s="266">
        <v>40614</v>
      </c>
      <c r="B7054" s="269">
        <v>1866.2</v>
      </c>
    </row>
    <row r="7055" spans="1:2" ht="16.149999999999999" customHeight="1">
      <c r="A7055" s="266">
        <v>40615</v>
      </c>
      <c r="B7055" s="267">
        <v>1866.2</v>
      </c>
    </row>
    <row r="7056" spans="1:2" ht="16.149999999999999" customHeight="1">
      <c r="A7056" s="266">
        <v>40616</v>
      </c>
      <c r="B7056" s="269">
        <v>1866.2</v>
      </c>
    </row>
    <row r="7057" spans="1:2" ht="16.149999999999999" customHeight="1">
      <c r="A7057" s="266">
        <v>40617</v>
      </c>
      <c r="B7057" s="267">
        <v>1876.29</v>
      </c>
    </row>
    <row r="7058" spans="1:2" ht="16.149999999999999" customHeight="1">
      <c r="A7058" s="266">
        <v>40618</v>
      </c>
      <c r="B7058" s="269">
        <v>1887.67</v>
      </c>
    </row>
    <row r="7059" spans="1:2" ht="16.149999999999999" customHeight="1">
      <c r="A7059" s="266">
        <v>40619</v>
      </c>
      <c r="B7059" s="267">
        <v>1892.62</v>
      </c>
    </row>
    <row r="7060" spans="1:2" ht="16.149999999999999" customHeight="1">
      <c r="A7060" s="266">
        <v>40620</v>
      </c>
      <c r="B7060" s="269">
        <v>1876.78</v>
      </c>
    </row>
    <row r="7061" spans="1:2" ht="16.149999999999999" customHeight="1">
      <c r="A7061" s="266">
        <v>40621</v>
      </c>
      <c r="B7061" s="267">
        <v>1874.79</v>
      </c>
    </row>
    <row r="7062" spans="1:2" ht="16.149999999999999" customHeight="1">
      <c r="A7062" s="266">
        <v>40622</v>
      </c>
      <c r="B7062" s="269">
        <v>1874.79</v>
      </c>
    </row>
    <row r="7063" spans="1:2" ht="16.149999999999999" customHeight="1">
      <c r="A7063" s="266">
        <v>40623</v>
      </c>
      <c r="B7063" s="267">
        <v>1874.79</v>
      </c>
    </row>
    <row r="7064" spans="1:2" ht="16.149999999999999" customHeight="1">
      <c r="A7064" s="266">
        <v>40624</v>
      </c>
      <c r="B7064" s="269">
        <v>1874.79</v>
      </c>
    </row>
    <row r="7065" spans="1:2" ht="16.149999999999999" customHeight="1">
      <c r="A7065" s="266">
        <v>40625</v>
      </c>
      <c r="B7065" s="267">
        <v>1866.34</v>
      </c>
    </row>
    <row r="7066" spans="1:2" ht="16.149999999999999" customHeight="1">
      <c r="A7066" s="266">
        <v>40626</v>
      </c>
      <c r="B7066" s="269">
        <v>1867.74</v>
      </c>
    </row>
    <row r="7067" spans="1:2" ht="16.149999999999999" customHeight="1">
      <c r="A7067" s="266">
        <v>40627</v>
      </c>
      <c r="B7067" s="267">
        <v>1865.11</v>
      </c>
    </row>
    <row r="7068" spans="1:2" ht="16.149999999999999" customHeight="1">
      <c r="A7068" s="266">
        <v>40628</v>
      </c>
      <c r="B7068" s="269">
        <v>1871.37</v>
      </c>
    </row>
    <row r="7069" spans="1:2" ht="16.149999999999999" customHeight="1">
      <c r="A7069" s="266">
        <v>40629</v>
      </c>
      <c r="B7069" s="267">
        <v>1871.37</v>
      </c>
    </row>
    <row r="7070" spans="1:2" ht="16.149999999999999" customHeight="1">
      <c r="A7070" s="266">
        <v>40630</v>
      </c>
      <c r="B7070" s="269">
        <v>1871.37</v>
      </c>
    </row>
    <row r="7071" spans="1:2" ht="16.149999999999999" customHeight="1">
      <c r="A7071" s="266">
        <v>40631</v>
      </c>
      <c r="B7071" s="267">
        <v>1877.84</v>
      </c>
    </row>
    <row r="7072" spans="1:2" ht="16.149999999999999" customHeight="1">
      <c r="A7072" s="266">
        <v>40632</v>
      </c>
      <c r="B7072" s="269">
        <v>1888</v>
      </c>
    </row>
    <row r="7073" spans="1:2" ht="16.149999999999999" customHeight="1">
      <c r="A7073" s="266">
        <v>40633</v>
      </c>
      <c r="B7073" s="267">
        <v>1879.47</v>
      </c>
    </row>
    <row r="7074" spans="1:2" ht="16.149999999999999" customHeight="1">
      <c r="A7074" s="266">
        <v>40634</v>
      </c>
      <c r="B7074" s="269">
        <v>1870.6</v>
      </c>
    </row>
    <row r="7075" spans="1:2" ht="16.149999999999999" customHeight="1">
      <c r="A7075" s="266">
        <v>40635</v>
      </c>
      <c r="B7075" s="267">
        <v>1858.95</v>
      </c>
    </row>
    <row r="7076" spans="1:2" ht="16.149999999999999" customHeight="1">
      <c r="A7076" s="266">
        <v>40636</v>
      </c>
      <c r="B7076" s="269">
        <v>1858.95</v>
      </c>
    </row>
    <row r="7077" spans="1:2" ht="16.149999999999999" customHeight="1">
      <c r="A7077" s="266">
        <v>40637</v>
      </c>
      <c r="B7077" s="267">
        <v>1858.95</v>
      </c>
    </row>
    <row r="7078" spans="1:2" ht="16.149999999999999" customHeight="1">
      <c r="A7078" s="266">
        <v>40638</v>
      </c>
      <c r="B7078" s="269">
        <v>1846.78</v>
      </c>
    </row>
    <row r="7079" spans="1:2" ht="16.149999999999999" customHeight="1">
      <c r="A7079" s="266">
        <v>40639</v>
      </c>
      <c r="B7079" s="267">
        <v>1838.29</v>
      </c>
    </row>
    <row r="7080" spans="1:2" ht="16.149999999999999" customHeight="1">
      <c r="A7080" s="266">
        <v>40640</v>
      </c>
      <c r="B7080" s="269">
        <v>1826.97</v>
      </c>
    </row>
    <row r="7081" spans="1:2" ht="16.149999999999999" customHeight="1">
      <c r="A7081" s="266">
        <v>40641</v>
      </c>
      <c r="B7081" s="267">
        <v>1825.09</v>
      </c>
    </row>
    <row r="7082" spans="1:2" ht="16.149999999999999" customHeight="1">
      <c r="A7082" s="266">
        <v>40642</v>
      </c>
      <c r="B7082" s="269">
        <v>1817.35</v>
      </c>
    </row>
    <row r="7083" spans="1:2" ht="16.149999999999999" customHeight="1">
      <c r="A7083" s="266">
        <v>40643</v>
      </c>
      <c r="B7083" s="267">
        <v>1817.35</v>
      </c>
    </row>
    <row r="7084" spans="1:2" ht="16.149999999999999" customHeight="1">
      <c r="A7084" s="266">
        <v>40644</v>
      </c>
      <c r="B7084" s="269">
        <v>1817.35</v>
      </c>
    </row>
    <row r="7085" spans="1:2" ht="16.149999999999999" customHeight="1">
      <c r="A7085" s="266">
        <v>40645</v>
      </c>
      <c r="B7085" s="267">
        <v>1815.79</v>
      </c>
    </row>
    <row r="7086" spans="1:2" ht="16.149999999999999" customHeight="1">
      <c r="A7086" s="266">
        <v>40646</v>
      </c>
      <c r="B7086" s="269">
        <v>1818.14</v>
      </c>
    </row>
    <row r="7087" spans="1:2" ht="16.149999999999999" customHeight="1">
      <c r="A7087" s="266">
        <v>40647</v>
      </c>
      <c r="B7087" s="267">
        <v>1818.91</v>
      </c>
    </row>
    <row r="7088" spans="1:2" ht="16.149999999999999" customHeight="1">
      <c r="A7088" s="266">
        <v>40648</v>
      </c>
      <c r="B7088" s="269">
        <v>1811.1</v>
      </c>
    </row>
    <row r="7089" spans="1:2" ht="16.149999999999999" customHeight="1">
      <c r="A7089" s="266">
        <v>40649</v>
      </c>
      <c r="B7089" s="267">
        <v>1800.63</v>
      </c>
    </row>
    <row r="7090" spans="1:2" ht="16.149999999999999" customHeight="1">
      <c r="A7090" s="266">
        <v>40650</v>
      </c>
      <c r="B7090" s="269">
        <v>1800.63</v>
      </c>
    </row>
    <row r="7091" spans="1:2" ht="16.149999999999999" customHeight="1">
      <c r="A7091" s="266">
        <v>40651</v>
      </c>
      <c r="B7091" s="267">
        <v>1800.63</v>
      </c>
    </row>
    <row r="7092" spans="1:2" ht="16.149999999999999" customHeight="1">
      <c r="A7092" s="266">
        <v>40652</v>
      </c>
      <c r="B7092" s="269">
        <v>1799.79</v>
      </c>
    </row>
    <row r="7093" spans="1:2" ht="16.149999999999999" customHeight="1">
      <c r="A7093" s="266">
        <v>40653</v>
      </c>
      <c r="B7093" s="267">
        <v>1790.54</v>
      </c>
    </row>
    <row r="7094" spans="1:2" ht="16.149999999999999" customHeight="1">
      <c r="A7094" s="266">
        <v>40654</v>
      </c>
      <c r="B7094" s="269">
        <v>1782.59</v>
      </c>
    </row>
    <row r="7095" spans="1:2" ht="16.149999999999999" customHeight="1">
      <c r="A7095" s="266">
        <v>40655</v>
      </c>
      <c r="B7095" s="267">
        <v>1782.59</v>
      </c>
    </row>
    <row r="7096" spans="1:2" ht="16.149999999999999" customHeight="1">
      <c r="A7096" s="266">
        <v>40656</v>
      </c>
      <c r="B7096" s="269">
        <v>1782.59</v>
      </c>
    </row>
    <row r="7097" spans="1:2" ht="16.149999999999999" customHeight="1">
      <c r="A7097" s="266">
        <v>40657</v>
      </c>
      <c r="B7097" s="267">
        <v>1782.59</v>
      </c>
    </row>
    <row r="7098" spans="1:2" ht="16.149999999999999" customHeight="1">
      <c r="A7098" s="266">
        <v>40658</v>
      </c>
      <c r="B7098" s="269">
        <v>1782.59</v>
      </c>
    </row>
    <row r="7099" spans="1:2" ht="16.149999999999999" customHeight="1">
      <c r="A7099" s="266">
        <v>40659</v>
      </c>
      <c r="B7099" s="267">
        <v>1781.56</v>
      </c>
    </row>
    <row r="7100" spans="1:2" ht="16.149999999999999" customHeight="1">
      <c r="A7100" s="266">
        <v>40660</v>
      </c>
      <c r="B7100" s="269">
        <v>1787.88</v>
      </c>
    </row>
    <row r="7101" spans="1:2" ht="16.149999999999999" customHeight="1">
      <c r="A7101" s="266">
        <v>40661</v>
      </c>
      <c r="B7101" s="267">
        <v>1784.11</v>
      </c>
    </row>
    <row r="7102" spans="1:2" ht="16.149999999999999" customHeight="1">
      <c r="A7102" s="266">
        <v>40662</v>
      </c>
      <c r="B7102" s="269">
        <v>1767.54</v>
      </c>
    </row>
    <row r="7103" spans="1:2" ht="16.149999999999999" customHeight="1">
      <c r="A7103" s="266">
        <v>40663</v>
      </c>
      <c r="B7103" s="267">
        <v>1768.19</v>
      </c>
    </row>
    <row r="7104" spans="1:2" ht="16.149999999999999" customHeight="1">
      <c r="A7104" s="266">
        <v>40664</v>
      </c>
      <c r="B7104" s="269">
        <v>1768.19</v>
      </c>
    </row>
    <row r="7105" spans="1:2" ht="16.149999999999999" customHeight="1">
      <c r="A7105" s="266">
        <v>40665</v>
      </c>
      <c r="B7105" s="267">
        <v>1768.19</v>
      </c>
    </row>
    <row r="7106" spans="1:2" ht="16.149999999999999" customHeight="1">
      <c r="A7106" s="266">
        <v>40666</v>
      </c>
      <c r="B7106" s="269">
        <v>1768.37</v>
      </c>
    </row>
    <row r="7107" spans="1:2" ht="16.149999999999999" customHeight="1">
      <c r="A7107" s="266">
        <v>40667</v>
      </c>
      <c r="B7107" s="267">
        <v>1767.05</v>
      </c>
    </row>
    <row r="7108" spans="1:2" ht="16.149999999999999" customHeight="1">
      <c r="A7108" s="266">
        <v>40668</v>
      </c>
      <c r="B7108" s="269">
        <v>1763.45</v>
      </c>
    </row>
    <row r="7109" spans="1:2" ht="16.149999999999999" customHeight="1">
      <c r="A7109" s="266">
        <v>40669</v>
      </c>
      <c r="B7109" s="267">
        <v>1769.46</v>
      </c>
    </row>
    <row r="7110" spans="1:2" ht="16.149999999999999" customHeight="1">
      <c r="A7110" s="266">
        <v>40670</v>
      </c>
      <c r="B7110" s="269">
        <v>1763.12</v>
      </c>
    </row>
    <row r="7111" spans="1:2" ht="16.149999999999999" customHeight="1">
      <c r="A7111" s="266">
        <v>40671</v>
      </c>
      <c r="B7111" s="267">
        <v>1763.12</v>
      </c>
    </row>
    <row r="7112" spans="1:2" ht="16.149999999999999" customHeight="1">
      <c r="A7112" s="266">
        <v>40672</v>
      </c>
      <c r="B7112" s="269">
        <v>1763.12</v>
      </c>
    </row>
    <row r="7113" spans="1:2" ht="16.149999999999999" customHeight="1">
      <c r="A7113" s="266">
        <v>40673</v>
      </c>
      <c r="B7113" s="267">
        <v>1779.7</v>
      </c>
    </row>
    <row r="7114" spans="1:2" ht="16.149999999999999" customHeight="1">
      <c r="A7114" s="266">
        <v>40674</v>
      </c>
      <c r="B7114" s="269">
        <v>1791.72</v>
      </c>
    </row>
    <row r="7115" spans="1:2" ht="16.149999999999999" customHeight="1">
      <c r="A7115" s="266">
        <v>40675</v>
      </c>
      <c r="B7115" s="267">
        <v>1798.66</v>
      </c>
    </row>
    <row r="7116" spans="1:2" ht="16.149999999999999" customHeight="1">
      <c r="A7116" s="266">
        <v>40676</v>
      </c>
      <c r="B7116" s="269">
        <v>1807.86</v>
      </c>
    </row>
    <row r="7117" spans="1:2" ht="16.149999999999999" customHeight="1">
      <c r="A7117" s="266">
        <v>40677</v>
      </c>
      <c r="B7117" s="267">
        <v>1805.37</v>
      </c>
    </row>
    <row r="7118" spans="1:2" ht="16.149999999999999" customHeight="1">
      <c r="A7118" s="266">
        <v>40678</v>
      </c>
      <c r="B7118" s="269">
        <v>1805.37</v>
      </c>
    </row>
    <row r="7119" spans="1:2" ht="16.149999999999999" customHeight="1">
      <c r="A7119" s="266">
        <v>40679</v>
      </c>
      <c r="B7119" s="267">
        <v>1805.37</v>
      </c>
    </row>
    <row r="7120" spans="1:2" ht="16.149999999999999" customHeight="1">
      <c r="A7120" s="266">
        <v>40680</v>
      </c>
      <c r="B7120" s="269">
        <v>1814.98</v>
      </c>
    </row>
    <row r="7121" spans="1:2" ht="16.149999999999999" customHeight="1">
      <c r="A7121" s="266">
        <v>40681</v>
      </c>
      <c r="B7121" s="267">
        <v>1826.03</v>
      </c>
    </row>
    <row r="7122" spans="1:2" ht="16.149999999999999" customHeight="1">
      <c r="A7122" s="266">
        <v>40682</v>
      </c>
      <c r="B7122" s="269">
        <v>1824.62</v>
      </c>
    </row>
    <row r="7123" spans="1:2" ht="16.149999999999999" customHeight="1">
      <c r="A7123" s="266">
        <v>40683</v>
      </c>
      <c r="B7123" s="267">
        <v>1814.99</v>
      </c>
    </row>
    <row r="7124" spans="1:2" ht="16.149999999999999" customHeight="1">
      <c r="A7124" s="266">
        <v>40684</v>
      </c>
      <c r="B7124" s="269">
        <v>1819.86</v>
      </c>
    </row>
    <row r="7125" spans="1:2" ht="16.149999999999999" customHeight="1">
      <c r="A7125" s="266">
        <v>40685</v>
      </c>
      <c r="B7125" s="267">
        <v>1819.86</v>
      </c>
    </row>
    <row r="7126" spans="1:2" ht="16.149999999999999" customHeight="1">
      <c r="A7126" s="266">
        <v>40686</v>
      </c>
      <c r="B7126" s="269">
        <v>1819.86</v>
      </c>
    </row>
    <row r="7127" spans="1:2" ht="16.149999999999999" customHeight="1">
      <c r="A7127" s="266">
        <v>40687</v>
      </c>
      <c r="B7127" s="267">
        <v>1828.12</v>
      </c>
    </row>
    <row r="7128" spans="1:2" ht="16.149999999999999" customHeight="1">
      <c r="A7128" s="266">
        <v>40688</v>
      </c>
      <c r="B7128" s="269">
        <v>1828.64</v>
      </c>
    </row>
    <row r="7129" spans="1:2" ht="16.149999999999999" customHeight="1">
      <c r="A7129" s="266">
        <v>40689</v>
      </c>
      <c r="B7129" s="267">
        <v>1831.58</v>
      </c>
    </row>
    <row r="7130" spans="1:2" ht="16.149999999999999" customHeight="1">
      <c r="A7130" s="266">
        <v>40690</v>
      </c>
      <c r="B7130" s="269">
        <v>1829.75</v>
      </c>
    </row>
    <row r="7131" spans="1:2" ht="16.149999999999999" customHeight="1">
      <c r="A7131" s="266">
        <v>40691</v>
      </c>
      <c r="B7131" s="267">
        <v>1817.34</v>
      </c>
    </row>
    <row r="7132" spans="1:2" ht="16.149999999999999" customHeight="1">
      <c r="A7132" s="266">
        <v>40692</v>
      </c>
      <c r="B7132" s="269">
        <v>1817.34</v>
      </c>
    </row>
    <row r="7133" spans="1:2" ht="16.149999999999999" customHeight="1">
      <c r="A7133" s="266">
        <v>40693</v>
      </c>
      <c r="B7133" s="267">
        <v>1817.34</v>
      </c>
    </row>
    <row r="7134" spans="1:2" ht="16.149999999999999" customHeight="1">
      <c r="A7134" s="266">
        <v>40694</v>
      </c>
      <c r="B7134" s="269">
        <v>1817.34</v>
      </c>
    </row>
    <row r="7135" spans="1:2" ht="16.149999999999999" customHeight="1">
      <c r="A7135" s="266">
        <v>40695</v>
      </c>
      <c r="B7135" s="267">
        <v>1797.83</v>
      </c>
    </row>
    <row r="7136" spans="1:2" ht="16.149999999999999" customHeight="1">
      <c r="A7136" s="266">
        <v>40696</v>
      </c>
      <c r="B7136" s="269">
        <v>1789.41</v>
      </c>
    </row>
    <row r="7137" spans="1:2" ht="16.149999999999999" customHeight="1">
      <c r="A7137" s="266">
        <v>40697</v>
      </c>
      <c r="B7137" s="267">
        <v>1784.12</v>
      </c>
    </row>
    <row r="7138" spans="1:2" ht="16.149999999999999" customHeight="1">
      <c r="A7138" s="266">
        <v>40698</v>
      </c>
      <c r="B7138" s="269">
        <v>1785.05</v>
      </c>
    </row>
    <row r="7139" spans="1:2" ht="16.149999999999999" customHeight="1">
      <c r="A7139" s="266">
        <v>40699</v>
      </c>
      <c r="B7139" s="267">
        <v>1785.05</v>
      </c>
    </row>
    <row r="7140" spans="1:2" ht="16.149999999999999" customHeight="1">
      <c r="A7140" s="266">
        <v>40700</v>
      </c>
      <c r="B7140" s="269">
        <v>1785.05</v>
      </c>
    </row>
    <row r="7141" spans="1:2" ht="16.149999999999999" customHeight="1">
      <c r="A7141" s="266">
        <v>40701</v>
      </c>
      <c r="B7141" s="267">
        <v>1785.05</v>
      </c>
    </row>
    <row r="7142" spans="1:2" ht="16.149999999999999" customHeight="1">
      <c r="A7142" s="266">
        <v>40702</v>
      </c>
      <c r="B7142" s="269">
        <v>1770.13</v>
      </c>
    </row>
    <row r="7143" spans="1:2" ht="16.149999999999999" customHeight="1">
      <c r="A7143" s="266">
        <v>40703</v>
      </c>
      <c r="B7143" s="267">
        <v>1769.83</v>
      </c>
    </row>
    <row r="7144" spans="1:2" ht="16.149999999999999" customHeight="1">
      <c r="A7144" s="266">
        <v>40704</v>
      </c>
      <c r="B7144" s="269">
        <v>1772.59</v>
      </c>
    </row>
    <row r="7145" spans="1:2" ht="16.149999999999999" customHeight="1">
      <c r="A7145" s="266">
        <v>40705</v>
      </c>
      <c r="B7145" s="267">
        <v>1774.94</v>
      </c>
    </row>
    <row r="7146" spans="1:2" ht="16.149999999999999" customHeight="1">
      <c r="A7146" s="266">
        <v>40706</v>
      </c>
      <c r="B7146" s="269">
        <v>1774.94</v>
      </c>
    </row>
    <row r="7147" spans="1:2" ht="16.149999999999999" customHeight="1">
      <c r="A7147" s="266">
        <v>40707</v>
      </c>
      <c r="B7147" s="267">
        <v>1774.94</v>
      </c>
    </row>
    <row r="7148" spans="1:2" ht="16.149999999999999" customHeight="1">
      <c r="A7148" s="266">
        <v>40708</v>
      </c>
      <c r="B7148" s="269">
        <v>1777.64</v>
      </c>
    </row>
    <row r="7149" spans="1:2" ht="16.149999999999999" customHeight="1">
      <c r="A7149" s="266">
        <v>40709</v>
      </c>
      <c r="B7149" s="267">
        <v>1774.24</v>
      </c>
    </row>
    <row r="7150" spans="1:2" ht="16.149999999999999" customHeight="1">
      <c r="A7150" s="266">
        <v>40710</v>
      </c>
      <c r="B7150" s="269">
        <v>1781.4</v>
      </c>
    </row>
    <row r="7151" spans="1:2" ht="16.149999999999999" customHeight="1">
      <c r="A7151" s="266">
        <v>40711</v>
      </c>
      <c r="B7151" s="267">
        <v>1793.92</v>
      </c>
    </row>
    <row r="7152" spans="1:2" ht="16.149999999999999" customHeight="1">
      <c r="A7152" s="266">
        <v>40712</v>
      </c>
      <c r="B7152" s="269">
        <v>1787.8</v>
      </c>
    </row>
    <row r="7153" spans="1:2" ht="16.149999999999999" customHeight="1">
      <c r="A7153" s="266">
        <v>40713</v>
      </c>
      <c r="B7153" s="267">
        <v>1787.8</v>
      </c>
    </row>
    <row r="7154" spans="1:2" ht="16.149999999999999" customHeight="1">
      <c r="A7154" s="266">
        <v>40714</v>
      </c>
      <c r="B7154" s="269">
        <v>1787.8</v>
      </c>
    </row>
    <row r="7155" spans="1:2" ht="16.149999999999999" customHeight="1">
      <c r="A7155" s="266">
        <v>40715</v>
      </c>
      <c r="B7155" s="267">
        <v>1789.47</v>
      </c>
    </row>
    <row r="7156" spans="1:2" ht="16.149999999999999" customHeight="1">
      <c r="A7156" s="266">
        <v>40716</v>
      </c>
      <c r="B7156" s="269">
        <v>1780.48</v>
      </c>
    </row>
    <row r="7157" spans="1:2" ht="16.149999999999999" customHeight="1">
      <c r="A7157" s="266">
        <v>40717</v>
      </c>
      <c r="B7157" s="267">
        <v>1779.1</v>
      </c>
    </row>
    <row r="7158" spans="1:2" ht="16.149999999999999" customHeight="1">
      <c r="A7158" s="266">
        <v>40718</v>
      </c>
      <c r="B7158" s="269">
        <v>1788.11</v>
      </c>
    </row>
    <row r="7159" spans="1:2" ht="16.149999999999999" customHeight="1">
      <c r="A7159" s="266">
        <v>40719</v>
      </c>
      <c r="B7159" s="267">
        <v>1787.8</v>
      </c>
    </row>
    <row r="7160" spans="1:2" ht="16.149999999999999" customHeight="1">
      <c r="A7160" s="266">
        <v>40720</v>
      </c>
      <c r="B7160" s="269">
        <v>1787.8</v>
      </c>
    </row>
    <row r="7161" spans="1:2" ht="16.149999999999999" customHeight="1">
      <c r="A7161" s="266">
        <v>40721</v>
      </c>
      <c r="B7161" s="267">
        <v>1787.8</v>
      </c>
    </row>
    <row r="7162" spans="1:2" ht="16.149999999999999" customHeight="1">
      <c r="A7162" s="266">
        <v>40722</v>
      </c>
      <c r="B7162" s="269">
        <v>1787.8</v>
      </c>
    </row>
    <row r="7163" spans="1:2" ht="16.149999999999999" customHeight="1">
      <c r="A7163" s="266">
        <v>40723</v>
      </c>
      <c r="B7163" s="267">
        <v>1786.73</v>
      </c>
    </row>
    <row r="7164" spans="1:2" ht="16.149999999999999" customHeight="1">
      <c r="A7164" s="266">
        <v>40724</v>
      </c>
      <c r="B7164" s="269">
        <v>1780.16</v>
      </c>
    </row>
    <row r="7165" spans="1:2" ht="16.149999999999999" customHeight="1">
      <c r="A7165" s="266">
        <v>40725</v>
      </c>
      <c r="B7165" s="267">
        <v>1772.32</v>
      </c>
    </row>
    <row r="7166" spans="1:2" ht="16.149999999999999" customHeight="1">
      <c r="A7166" s="266">
        <v>40726</v>
      </c>
      <c r="B7166" s="269">
        <v>1762.59</v>
      </c>
    </row>
    <row r="7167" spans="1:2" ht="16.149999999999999" customHeight="1">
      <c r="A7167" s="266">
        <v>40727</v>
      </c>
      <c r="B7167" s="267">
        <v>1762.59</v>
      </c>
    </row>
    <row r="7168" spans="1:2" ht="16.149999999999999" customHeight="1">
      <c r="A7168" s="266">
        <v>40728</v>
      </c>
      <c r="B7168" s="269">
        <v>1762.59</v>
      </c>
    </row>
    <row r="7169" spans="1:2" ht="16.149999999999999" customHeight="1">
      <c r="A7169" s="266">
        <v>40729</v>
      </c>
      <c r="B7169" s="267">
        <v>1762.59</v>
      </c>
    </row>
    <row r="7170" spans="1:2" ht="16.149999999999999" customHeight="1">
      <c r="A7170" s="266">
        <v>40730</v>
      </c>
      <c r="B7170" s="269">
        <v>1766.57</v>
      </c>
    </row>
    <row r="7171" spans="1:2" ht="16.149999999999999" customHeight="1">
      <c r="A7171" s="266">
        <v>40731</v>
      </c>
      <c r="B7171" s="267">
        <v>1767.47</v>
      </c>
    </row>
    <row r="7172" spans="1:2" ht="16.149999999999999" customHeight="1">
      <c r="A7172" s="266">
        <v>40732</v>
      </c>
      <c r="B7172" s="269">
        <v>1759.38</v>
      </c>
    </row>
    <row r="7173" spans="1:2" ht="16.149999999999999" customHeight="1">
      <c r="A7173" s="266">
        <v>40733</v>
      </c>
      <c r="B7173" s="267">
        <v>1759.41</v>
      </c>
    </row>
    <row r="7174" spans="1:2" ht="16.149999999999999" customHeight="1">
      <c r="A7174" s="266">
        <v>40734</v>
      </c>
      <c r="B7174" s="269">
        <v>1759.41</v>
      </c>
    </row>
    <row r="7175" spans="1:2" ht="16.149999999999999" customHeight="1">
      <c r="A7175" s="266">
        <v>40735</v>
      </c>
      <c r="B7175" s="267">
        <v>1759.41</v>
      </c>
    </row>
    <row r="7176" spans="1:2" ht="16.149999999999999" customHeight="1">
      <c r="A7176" s="266">
        <v>40736</v>
      </c>
      <c r="B7176" s="269">
        <v>1768.42</v>
      </c>
    </row>
    <row r="7177" spans="1:2" ht="16.149999999999999" customHeight="1">
      <c r="A7177" s="266">
        <v>40737</v>
      </c>
      <c r="B7177" s="267">
        <v>1765.32</v>
      </c>
    </row>
    <row r="7178" spans="1:2" ht="16.149999999999999" customHeight="1">
      <c r="A7178" s="266">
        <v>40738</v>
      </c>
      <c r="B7178" s="269">
        <v>1758.25</v>
      </c>
    </row>
    <row r="7179" spans="1:2" ht="16.149999999999999" customHeight="1">
      <c r="A7179" s="266">
        <v>40739</v>
      </c>
      <c r="B7179" s="267">
        <v>1748.41</v>
      </c>
    </row>
    <row r="7180" spans="1:2" ht="16.149999999999999" customHeight="1">
      <c r="A7180" s="266">
        <v>40740</v>
      </c>
      <c r="B7180" s="269">
        <v>1750.9</v>
      </c>
    </row>
    <row r="7181" spans="1:2" ht="16.149999999999999" customHeight="1">
      <c r="A7181" s="266">
        <v>40741</v>
      </c>
      <c r="B7181" s="267">
        <v>1750.9</v>
      </c>
    </row>
    <row r="7182" spans="1:2" ht="16.149999999999999" customHeight="1">
      <c r="A7182" s="266">
        <v>40742</v>
      </c>
      <c r="B7182" s="269">
        <v>1750.9</v>
      </c>
    </row>
    <row r="7183" spans="1:2" ht="16.149999999999999" customHeight="1">
      <c r="A7183" s="266">
        <v>40743</v>
      </c>
      <c r="B7183" s="267">
        <v>1758.99</v>
      </c>
    </row>
    <row r="7184" spans="1:2" ht="16.149999999999999" customHeight="1">
      <c r="A7184" s="266">
        <v>40744</v>
      </c>
      <c r="B7184" s="269">
        <v>1757.49</v>
      </c>
    </row>
    <row r="7185" spans="1:2" ht="16.149999999999999" customHeight="1">
      <c r="A7185" s="266">
        <v>40745</v>
      </c>
      <c r="B7185" s="267">
        <v>1757.49</v>
      </c>
    </row>
    <row r="7186" spans="1:2" ht="16.149999999999999" customHeight="1">
      <c r="A7186" s="266">
        <v>40746</v>
      </c>
      <c r="B7186" s="269">
        <v>1756.38</v>
      </c>
    </row>
    <row r="7187" spans="1:2" ht="16.149999999999999" customHeight="1">
      <c r="A7187" s="266">
        <v>40747</v>
      </c>
      <c r="B7187" s="267">
        <v>1757.35</v>
      </c>
    </row>
    <row r="7188" spans="1:2" ht="16.149999999999999" customHeight="1">
      <c r="A7188" s="266">
        <v>40748</v>
      </c>
      <c r="B7188" s="269">
        <v>1757.35</v>
      </c>
    </row>
    <row r="7189" spans="1:2" ht="16.149999999999999" customHeight="1">
      <c r="A7189" s="266">
        <v>40749</v>
      </c>
      <c r="B7189" s="267">
        <v>1757.35</v>
      </c>
    </row>
    <row r="7190" spans="1:2" ht="16.149999999999999" customHeight="1">
      <c r="A7190" s="266">
        <v>40750</v>
      </c>
      <c r="B7190" s="269">
        <v>1768.02</v>
      </c>
    </row>
    <row r="7191" spans="1:2" ht="16.149999999999999" customHeight="1">
      <c r="A7191" s="266">
        <v>40751</v>
      </c>
      <c r="B7191" s="267">
        <v>1759.88</v>
      </c>
    </row>
    <row r="7192" spans="1:2" ht="16.149999999999999" customHeight="1">
      <c r="A7192" s="266">
        <v>40752</v>
      </c>
      <c r="B7192" s="269">
        <v>1764.89</v>
      </c>
    </row>
    <row r="7193" spans="1:2" ht="16.149999999999999" customHeight="1">
      <c r="A7193" s="266">
        <v>40753</v>
      </c>
      <c r="B7193" s="267">
        <v>1771.15</v>
      </c>
    </row>
    <row r="7194" spans="1:2" ht="16.149999999999999" customHeight="1">
      <c r="A7194" s="266">
        <v>40754</v>
      </c>
      <c r="B7194" s="269">
        <v>1777.82</v>
      </c>
    </row>
    <row r="7195" spans="1:2" ht="16.149999999999999" customHeight="1">
      <c r="A7195" s="266">
        <v>40755</v>
      </c>
      <c r="B7195" s="267">
        <v>1777.82</v>
      </c>
    </row>
    <row r="7196" spans="1:2" ht="16.149999999999999" customHeight="1">
      <c r="A7196" s="266">
        <v>40756</v>
      </c>
      <c r="B7196" s="269">
        <v>1777.82</v>
      </c>
    </row>
    <row r="7197" spans="1:2" ht="16.149999999999999" customHeight="1">
      <c r="A7197" s="266">
        <v>40757</v>
      </c>
      <c r="B7197" s="267">
        <v>1771.81</v>
      </c>
    </row>
    <row r="7198" spans="1:2" ht="16.149999999999999" customHeight="1">
      <c r="A7198" s="266">
        <v>40758</v>
      </c>
      <c r="B7198" s="269">
        <v>1765.53</v>
      </c>
    </row>
    <row r="7199" spans="1:2" ht="16.149999999999999" customHeight="1">
      <c r="A7199" s="266">
        <v>40759</v>
      </c>
      <c r="B7199" s="267">
        <v>1772.52</v>
      </c>
    </row>
    <row r="7200" spans="1:2" ht="16.149999999999999" customHeight="1">
      <c r="A7200" s="266">
        <v>40760</v>
      </c>
      <c r="B7200" s="269">
        <v>1781.33</v>
      </c>
    </row>
    <row r="7201" spans="1:2" ht="16.149999999999999" customHeight="1">
      <c r="A7201" s="266">
        <v>40761</v>
      </c>
      <c r="B7201" s="267">
        <v>1792.68</v>
      </c>
    </row>
    <row r="7202" spans="1:2" ht="16.149999999999999" customHeight="1">
      <c r="A7202" s="266">
        <v>40762</v>
      </c>
      <c r="B7202" s="269">
        <v>1792.68</v>
      </c>
    </row>
    <row r="7203" spans="1:2" ht="16.149999999999999" customHeight="1">
      <c r="A7203" s="266">
        <v>40763</v>
      </c>
      <c r="B7203" s="267">
        <v>1792.68</v>
      </c>
    </row>
    <row r="7204" spans="1:2" ht="16.149999999999999" customHeight="1">
      <c r="A7204" s="266">
        <v>40764</v>
      </c>
      <c r="B7204" s="269">
        <v>1811.18</v>
      </c>
    </row>
    <row r="7205" spans="1:2" ht="16.149999999999999" customHeight="1">
      <c r="A7205" s="266">
        <v>40765</v>
      </c>
      <c r="B7205" s="267">
        <v>1811.68</v>
      </c>
    </row>
    <row r="7206" spans="1:2" ht="16.149999999999999" customHeight="1">
      <c r="A7206" s="266">
        <v>40766</v>
      </c>
      <c r="B7206" s="269">
        <v>1800.97</v>
      </c>
    </row>
    <row r="7207" spans="1:2" ht="16.149999999999999" customHeight="1">
      <c r="A7207" s="266">
        <v>40767</v>
      </c>
      <c r="B7207" s="267">
        <v>1793.47</v>
      </c>
    </row>
    <row r="7208" spans="1:2" ht="16.149999999999999" customHeight="1">
      <c r="A7208" s="266">
        <v>40768</v>
      </c>
      <c r="B7208" s="269">
        <v>1783.35</v>
      </c>
    </row>
    <row r="7209" spans="1:2" ht="16.149999999999999" customHeight="1">
      <c r="A7209" s="266">
        <v>40769</v>
      </c>
      <c r="B7209" s="267">
        <v>1783.35</v>
      </c>
    </row>
    <row r="7210" spans="1:2" ht="16.149999999999999" customHeight="1">
      <c r="A7210" s="266">
        <v>40770</v>
      </c>
      <c r="B7210" s="269">
        <v>1783.35</v>
      </c>
    </row>
    <row r="7211" spans="1:2" ht="16.149999999999999" customHeight="1">
      <c r="A7211" s="266">
        <v>40771</v>
      </c>
      <c r="B7211" s="267">
        <v>1783.35</v>
      </c>
    </row>
    <row r="7212" spans="1:2" ht="16.149999999999999" customHeight="1">
      <c r="A7212" s="266">
        <v>40772</v>
      </c>
      <c r="B7212" s="269">
        <v>1776.66</v>
      </c>
    </row>
    <row r="7213" spans="1:2" ht="16.149999999999999" customHeight="1">
      <c r="A7213" s="266">
        <v>40773</v>
      </c>
      <c r="B7213" s="267">
        <v>1767.29</v>
      </c>
    </row>
    <row r="7214" spans="1:2" ht="16.149999999999999" customHeight="1">
      <c r="A7214" s="266">
        <v>40774</v>
      </c>
      <c r="B7214" s="269">
        <v>1775.84</v>
      </c>
    </row>
    <row r="7215" spans="1:2" ht="16.149999999999999" customHeight="1">
      <c r="A7215" s="266">
        <v>40775</v>
      </c>
      <c r="B7215" s="267">
        <v>1779.05</v>
      </c>
    </row>
    <row r="7216" spans="1:2" ht="16.149999999999999" customHeight="1">
      <c r="A7216" s="266">
        <v>40776</v>
      </c>
      <c r="B7216" s="269">
        <v>1779.05</v>
      </c>
    </row>
    <row r="7217" spans="1:2" ht="16.149999999999999" customHeight="1">
      <c r="A7217" s="266">
        <v>40777</v>
      </c>
      <c r="B7217" s="267">
        <v>1779.05</v>
      </c>
    </row>
    <row r="7218" spans="1:2" ht="16.149999999999999" customHeight="1">
      <c r="A7218" s="266">
        <v>40778</v>
      </c>
      <c r="B7218" s="269">
        <v>1779.86</v>
      </c>
    </row>
    <row r="7219" spans="1:2" ht="16.149999999999999" customHeight="1">
      <c r="A7219" s="266">
        <v>40779</v>
      </c>
      <c r="B7219" s="267">
        <v>1781.91</v>
      </c>
    </row>
    <row r="7220" spans="1:2" ht="16.149999999999999" customHeight="1">
      <c r="A7220" s="266">
        <v>40780</v>
      </c>
      <c r="B7220" s="269">
        <v>1791.61</v>
      </c>
    </row>
    <row r="7221" spans="1:2" ht="16.149999999999999" customHeight="1">
      <c r="A7221" s="266">
        <v>40781</v>
      </c>
      <c r="B7221" s="267">
        <v>1791.05</v>
      </c>
    </row>
    <row r="7222" spans="1:2" ht="16.149999999999999" customHeight="1">
      <c r="A7222" s="266">
        <v>40782</v>
      </c>
      <c r="B7222" s="269">
        <v>1794.02</v>
      </c>
    </row>
    <row r="7223" spans="1:2" ht="16.149999999999999" customHeight="1">
      <c r="A7223" s="266">
        <v>40783</v>
      </c>
      <c r="B7223" s="267">
        <v>1794.02</v>
      </c>
    </row>
    <row r="7224" spans="1:2" ht="16.149999999999999" customHeight="1">
      <c r="A7224" s="266">
        <v>40784</v>
      </c>
      <c r="B7224" s="269">
        <v>1794.02</v>
      </c>
    </row>
    <row r="7225" spans="1:2" ht="16.149999999999999" customHeight="1">
      <c r="A7225" s="266">
        <v>40785</v>
      </c>
      <c r="B7225" s="267">
        <v>1787.52</v>
      </c>
    </row>
    <row r="7226" spans="1:2" ht="16.149999999999999" customHeight="1">
      <c r="A7226" s="266">
        <v>40786</v>
      </c>
      <c r="B7226" s="269">
        <v>1783.66</v>
      </c>
    </row>
    <row r="7227" spans="1:2" ht="16.149999999999999" customHeight="1">
      <c r="A7227" s="266">
        <v>40787</v>
      </c>
      <c r="B7227" s="267">
        <v>1780.26</v>
      </c>
    </row>
    <row r="7228" spans="1:2" ht="16.149999999999999" customHeight="1">
      <c r="A7228" s="266">
        <v>40788</v>
      </c>
      <c r="B7228" s="269">
        <v>1778.51</v>
      </c>
    </row>
    <row r="7229" spans="1:2" ht="16.149999999999999" customHeight="1">
      <c r="A7229" s="266">
        <v>40789</v>
      </c>
      <c r="B7229" s="267">
        <v>1782.8</v>
      </c>
    </row>
    <row r="7230" spans="1:2" ht="16.149999999999999" customHeight="1">
      <c r="A7230" s="266">
        <v>40790</v>
      </c>
      <c r="B7230" s="269">
        <v>1782.8</v>
      </c>
    </row>
    <row r="7231" spans="1:2" ht="16.149999999999999" customHeight="1">
      <c r="A7231" s="266">
        <v>40791</v>
      </c>
      <c r="B7231" s="267">
        <v>1782.8</v>
      </c>
    </row>
    <row r="7232" spans="1:2" ht="16.149999999999999" customHeight="1">
      <c r="A7232" s="266">
        <v>40792</v>
      </c>
      <c r="B7232" s="269">
        <v>1782.8</v>
      </c>
    </row>
    <row r="7233" spans="1:2" ht="16.149999999999999" customHeight="1">
      <c r="A7233" s="266">
        <v>40793</v>
      </c>
      <c r="B7233" s="267">
        <v>1791.89</v>
      </c>
    </row>
    <row r="7234" spans="1:2" ht="16.149999999999999" customHeight="1">
      <c r="A7234" s="266">
        <v>40794</v>
      </c>
      <c r="B7234" s="269">
        <v>1789.3</v>
      </c>
    </row>
    <row r="7235" spans="1:2" ht="16.149999999999999" customHeight="1">
      <c r="A7235" s="266">
        <v>40795</v>
      </c>
      <c r="B7235" s="267">
        <v>1789.9</v>
      </c>
    </row>
    <row r="7236" spans="1:2" ht="16.149999999999999" customHeight="1">
      <c r="A7236" s="266">
        <v>40796</v>
      </c>
      <c r="B7236" s="269">
        <v>1796.58</v>
      </c>
    </row>
    <row r="7237" spans="1:2" ht="16.149999999999999" customHeight="1">
      <c r="A7237" s="266">
        <v>40797</v>
      </c>
      <c r="B7237" s="267">
        <v>1796.58</v>
      </c>
    </row>
    <row r="7238" spans="1:2" ht="16.149999999999999" customHeight="1">
      <c r="A7238" s="266">
        <v>40798</v>
      </c>
      <c r="B7238" s="269">
        <v>1796.58</v>
      </c>
    </row>
    <row r="7239" spans="1:2" ht="16.149999999999999" customHeight="1">
      <c r="A7239" s="266">
        <v>40799</v>
      </c>
      <c r="B7239" s="267">
        <v>1811.34</v>
      </c>
    </row>
    <row r="7240" spans="1:2" ht="16.149999999999999" customHeight="1">
      <c r="A7240" s="266">
        <v>40800</v>
      </c>
      <c r="B7240" s="269">
        <v>1813.42</v>
      </c>
    </row>
    <row r="7241" spans="1:2" ht="16.149999999999999" customHeight="1">
      <c r="A7241" s="266">
        <v>40801</v>
      </c>
      <c r="B7241" s="267">
        <v>1824.15</v>
      </c>
    </row>
    <row r="7242" spans="1:2" ht="16.149999999999999" customHeight="1">
      <c r="A7242" s="266">
        <v>40802</v>
      </c>
      <c r="B7242" s="269">
        <v>1822.04</v>
      </c>
    </row>
    <row r="7243" spans="1:2" ht="16.149999999999999" customHeight="1">
      <c r="A7243" s="266">
        <v>40803</v>
      </c>
      <c r="B7243" s="267">
        <v>1820.29</v>
      </c>
    </row>
    <row r="7244" spans="1:2" ht="16.149999999999999" customHeight="1">
      <c r="A7244" s="266">
        <v>40804</v>
      </c>
      <c r="B7244" s="269">
        <v>1820.29</v>
      </c>
    </row>
    <row r="7245" spans="1:2" ht="16.149999999999999" customHeight="1">
      <c r="A7245" s="266">
        <v>40805</v>
      </c>
      <c r="B7245" s="267">
        <v>1820.29</v>
      </c>
    </row>
    <row r="7246" spans="1:2" ht="16.149999999999999" customHeight="1">
      <c r="A7246" s="266">
        <v>40806</v>
      </c>
      <c r="B7246" s="269">
        <v>1843.26</v>
      </c>
    </row>
    <row r="7247" spans="1:2" ht="16.149999999999999" customHeight="1">
      <c r="A7247" s="266">
        <v>40807</v>
      </c>
      <c r="B7247" s="267">
        <v>1854.96</v>
      </c>
    </row>
    <row r="7248" spans="1:2" ht="16.149999999999999" customHeight="1">
      <c r="A7248" s="266">
        <v>40808</v>
      </c>
      <c r="B7248" s="269">
        <v>1882.23</v>
      </c>
    </row>
    <row r="7249" spans="1:2" ht="16.149999999999999" customHeight="1">
      <c r="A7249" s="266">
        <v>40809</v>
      </c>
      <c r="B7249" s="267">
        <v>1915.63</v>
      </c>
    </row>
    <row r="7250" spans="1:2" ht="16.149999999999999" customHeight="1">
      <c r="A7250" s="266">
        <v>40810</v>
      </c>
      <c r="B7250" s="269">
        <v>1902.45</v>
      </c>
    </row>
    <row r="7251" spans="1:2" ht="16.149999999999999" customHeight="1">
      <c r="A7251" s="266">
        <v>40811</v>
      </c>
      <c r="B7251" s="267">
        <v>1902.45</v>
      </c>
    </row>
    <row r="7252" spans="1:2" ht="16.149999999999999" customHeight="1">
      <c r="A7252" s="266">
        <v>40812</v>
      </c>
      <c r="B7252" s="269">
        <v>1902.45</v>
      </c>
    </row>
    <row r="7253" spans="1:2" ht="16.149999999999999" customHeight="1">
      <c r="A7253" s="266">
        <v>40813</v>
      </c>
      <c r="B7253" s="267">
        <v>1903.31</v>
      </c>
    </row>
    <row r="7254" spans="1:2" ht="16.149999999999999" customHeight="1">
      <c r="A7254" s="266">
        <v>40814</v>
      </c>
      <c r="B7254" s="269">
        <v>1887.38</v>
      </c>
    </row>
    <row r="7255" spans="1:2" ht="16.149999999999999" customHeight="1">
      <c r="A7255" s="266">
        <v>40815</v>
      </c>
      <c r="B7255" s="267">
        <v>1907.75</v>
      </c>
    </row>
    <row r="7256" spans="1:2" ht="16.149999999999999" customHeight="1">
      <c r="A7256" s="266">
        <v>40816</v>
      </c>
      <c r="B7256" s="269">
        <v>1915.1</v>
      </c>
    </row>
    <row r="7257" spans="1:2" ht="16.149999999999999" customHeight="1">
      <c r="A7257" s="266">
        <v>40817</v>
      </c>
      <c r="B7257" s="267">
        <v>1929.01</v>
      </c>
    </row>
    <row r="7258" spans="1:2" ht="16.149999999999999" customHeight="1">
      <c r="A7258" s="266">
        <v>40818</v>
      </c>
      <c r="B7258" s="269">
        <v>1929.01</v>
      </c>
    </row>
    <row r="7259" spans="1:2" ht="16.149999999999999" customHeight="1">
      <c r="A7259" s="266">
        <v>40819</v>
      </c>
      <c r="B7259" s="267">
        <v>1929.01</v>
      </c>
    </row>
    <row r="7260" spans="1:2" ht="16.149999999999999" customHeight="1">
      <c r="A7260" s="266">
        <v>40820</v>
      </c>
      <c r="B7260" s="269">
        <v>1943.8</v>
      </c>
    </row>
    <row r="7261" spans="1:2" ht="16.149999999999999" customHeight="1">
      <c r="A7261" s="266">
        <v>40821</v>
      </c>
      <c r="B7261" s="267">
        <v>1972.76</v>
      </c>
    </row>
    <row r="7262" spans="1:2" ht="16.149999999999999" customHeight="1">
      <c r="A7262" s="266">
        <v>40822</v>
      </c>
      <c r="B7262" s="269">
        <v>1967.56</v>
      </c>
    </row>
    <row r="7263" spans="1:2" ht="16.149999999999999" customHeight="1">
      <c r="A7263" s="266">
        <v>40823</v>
      </c>
      <c r="B7263" s="267">
        <v>1952.09</v>
      </c>
    </row>
    <row r="7264" spans="1:2" ht="16.149999999999999" customHeight="1">
      <c r="A7264" s="266">
        <v>40824</v>
      </c>
      <c r="B7264" s="269">
        <v>1931.64</v>
      </c>
    </row>
    <row r="7265" spans="1:2" ht="16.149999999999999" customHeight="1">
      <c r="A7265" s="266">
        <v>40825</v>
      </c>
      <c r="B7265" s="267">
        <v>1931.64</v>
      </c>
    </row>
    <row r="7266" spans="1:2" ht="16.149999999999999" customHeight="1">
      <c r="A7266" s="266">
        <v>40826</v>
      </c>
      <c r="B7266" s="269">
        <v>1931.64</v>
      </c>
    </row>
    <row r="7267" spans="1:2" ht="16.149999999999999" customHeight="1">
      <c r="A7267" s="266">
        <v>40827</v>
      </c>
      <c r="B7267" s="267">
        <v>1931.64</v>
      </c>
    </row>
    <row r="7268" spans="1:2" ht="16.149999999999999" customHeight="1">
      <c r="A7268" s="266">
        <v>40828</v>
      </c>
      <c r="B7268" s="269">
        <v>1913.6</v>
      </c>
    </row>
    <row r="7269" spans="1:2" ht="16.149999999999999" customHeight="1">
      <c r="A7269" s="266">
        <v>40829</v>
      </c>
      <c r="B7269" s="267">
        <v>1896.72</v>
      </c>
    </row>
    <row r="7270" spans="1:2" ht="16.149999999999999" customHeight="1">
      <c r="A7270" s="266">
        <v>40830</v>
      </c>
      <c r="B7270" s="269">
        <v>1909.12</v>
      </c>
    </row>
    <row r="7271" spans="1:2" ht="16.149999999999999" customHeight="1">
      <c r="A7271" s="266">
        <v>40831</v>
      </c>
      <c r="B7271" s="267">
        <v>1895.33</v>
      </c>
    </row>
    <row r="7272" spans="1:2" ht="16.149999999999999" customHeight="1">
      <c r="A7272" s="266">
        <v>40832</v>
      </c>
      <c r="B7272" s="269">
        <v>1895.33</v>
      </c>
    </row>
    <row r="7273" spans="1:2" ht="16.149999999999999" customHeight="1">
      <c r="A7273" s="266">
        <v>40833</v>
      </c>
      <c r="B7273" s="267">
        <v>1895.33</v>
      </c>
    </row>
    <row r="7274" spans="1:2" ht="16.149999999999999" customHeight="1">
      <c r="A7274" s="266">
        <v>40834</v>
      </c>
      <c r="B7274" s="269">
        <v>1895.33</v>
      </c>
    </row>
    <row r="7275" spans="1:2" ht="16.149999999999999" customHeight="1">
      <c r="A7275" s="266">
        <v>40835</v>
      </c>
      <c r="B7275" s="267">
        <v>1902.47</v>
      </c>
    </row>
    <row r="7276" spans="1:2" ht="16.149999999999999" customHeight="1">
      <c r="A7276" s="266">
        <v>40836</v>
      </c>
      <c r="B7276" s="269">
        <v>1900.1</v>
      </c>
    </row>
    <row r="7277" spans="1:2" ht="16.149999999999999" customHeight="1">
      <c r="A7277" s="266">
        <v>40837</v>
      </c>
      <c r="B7277" s="267">
        <v>1905.95</v>
      </c>
    </row>
    <row r="7278" spans="1:2" ht="16.149999999999999" customHeight="1">
      <c r="A7278" s="266">
        <v>40838</v>
      </c>
      <c r="B7278" s="269">
        <v>1897.45</v>
      </c>
    </row>
    <row r="7279" spans="1:2" ht="16.149999999999999" customHeight="1">
      <c r="A7279" s="266">
        <v>40839</v>
      </c>
      <c r="B7279" s="267">
        <v>1897.45</v>
      </c>
    </row>
    <row r="7280" spans="1:2" ht="16.149999999999999" customHeight="1">
      <c r="A7280" s="266">
        <v>40840</v>
      </c>
      <c r="B7280" s="269">
        <v>1897.45</v>
      </c>
    </row>
    <row r="7281" spans="1:2" ht="16.149999999999999" customHeight="1">
      <c r="A7281" s="266">
        <v>40841</v>
      </c>
      <c r="B7281" s="267">
        <v>1878.78</v>
      </c>
    </row>
    <row r="7282" spans="1:2" ht="16.149999999999999" customHeight="1">
      <c r="A7282" s="266">
        <v>40842</v>
      </c>
      <c r="B7282" s="269">
        <v>1875.55</v>
      </c>
    </row>
    <row r="7283" spans="1:2" ht="16.149999999999999" customHeight="1">
      <c r="A7283" s="266">
        <v>40843</v>
      </c>
      <c r="B7283" s="267">
        <v>1878.1</v>
      </c>
    </row>
    <row r="7284" spans="1:2" ht="16.149999999999999" customHeight="1">
      <c r="A7284" s="266">
        <v>40844</v>
      </c>
      <c r="B7284" s="269">
        <v>1862.84</v>
      </c>
    </row>
    <row r="7285" spans="1:2" ht="16.149999999999999" customHeight="1">
      <c r="A7285" s="266">
        <v>40845</v>
      </c>
      <c r="B7285" s="267">
        <v>1863.06</v>
      </c>
    </row>
    <row r="7286" spans="1:2" ht="16.149999999999999" customHeight="1">
      <c r="A7286" s="266">
        <v>40846</v>
      </c>
      <c r="B7286" s="269">
        <v>1863.06</v>
      </c>
    </row>
    <row r="7287" spans="1:2" ht="16.149999999999999" customHeight="1">
      <c r="A7287" s="266">
        <v>40847</v>
      </c>
      <c r="B7287" s="267">
        <v>1863.06</v>
      </c>
    </row>
    <row r="7288" spans="1:2" ht="16.149999999999999" customHeight="1">
      <c r="A7288" s="266">
        <v>40848</v>
      </c>
      <c r="B7288" s="269">
        <v>1871.49</v>
      </c>
    </row>
    <row r="7289" spans="1:2" ht="16.149999999999999" customHeight="1">
      <c r="A7289" s="266">
        <v>40849</v>
      </c>
      <c r="B7289" s="267">
        <v>1891.38</v>
      </c>
    </row>
    <row r="7290" spans="1:2" ht="16.149999999999999" customHeight="1">
      <c r="A7290" s="266">
        <v>40850</v>
      </c>
      <c r="B7290" s="269">
        <v>1889.66</v>
      </c>
    </row>
    <row r="7291" spans="1:2" ht="16.149999999999999" customHeight="1">
      <c r="A7291" s="266">
        <v>40851</v>
      </c>
      <c r="B7291" s="267">
        <v>1905.38</v>
      </c>
    </row>
    <row r="7292" spans="1:2" ht="16.149999999999999" customHeight="1">
      <c r="A7292" s="266">
        <v>40852</v>
      </c>
      <c r="B7292" s="269">
        <v>1915.72</v>
      </c>
    </row>
    <row r="7293" spans="1:2" ht="16.149999999999999" customHeight="1">
      <c r="A7293" s="266">
        <v>40853</v>
      </c>
      <c r="B7293" s="267">
        <v>1915.72</v>
      </c>
    </row>
    <row r="7294" spans="1:2" ht="16.149999999999999" customHeight="1">
      <c r="A7294" s="266">
        <v>40854</v>
      </c>
      <c r="B7294" s="269">
        <v>1915.72</v>
      </c>
    </row>
    <row r="7295" spans="1:2" ht="16.149999999999999" customHeight="1">
      <c r="A7295" s="266">
        <v>40855</v>
      </c>
      <c r="B7295" s="267">
        <v>1915.72</v>
      </c>
    </row>
    <row r="7296" spans="1:2" ht="16.149999999999999" customHeight="1">
      <c r="A7296" s="266">
        <v>40856</v>
      </c>
      <c r="B7296" s="269">
        <v>1908.71</v>
      </c>
    </row>
    <row r="7297" spans="1:2" ht="16.149999999999999" customHeight="1">
      <c r="A7297" s="266">
        <v>40857</v>
      </c>
      <c r="B7297" s="267">
        <v>1917.69</v>
      </c>
    </row>
    <row r="7298" spans="1:2" ht="16.149999999999999" customHeight="1">
      <c r="A7298" s="266">
        <v>40858</v>
      </c>
      <c r="B7298" s="269">
        <v>1913.65</v>
      </c>
    </row>
    <row r="7299" spans="1:2" ht="16.149999999999999" customHeight="1">
      <c r="A7299" s="266">
        <v>40859</v>
      </c>
      <c r="B7299" s="267">
        <v>1913.65</v>
      </c>
    </row>
    <row r="7300" spans="1:2" ht="16.149999999999999" customHeight="1">
      <c r="A7300" s="266">
        <v>40860</v>
      </c>
      <c r="B7300" s="269">
        <v>1913.65</v>
      </c>
    </row>
    <row r="7301" spans="1:2" ht="16.149999999999999" customHeight="1">
      <c r="A7301" s="266">
        <v>40861</v>
      </c>
      <c r="B7301" s="267">
        <v>1913.65</v>
      </c>
    </row>
    <row r="7302" spans="1:2" ht="16.149999999999999" customHeight="1">
      <c r="A7302" s="266">
        <v>40862</v>
      </c>
      <c r="B7302" s="269">
        <v>1913.65</v>
      </c>
    </row>
    <row r="7303" spans="1:2" ht="16.149999999999999" customHeight="1">
      <c r="A7303" s="266">
        <v>40863</v>
      </c>
      <c r="B7303" s="267">
        <v>1915.41</v>
      </c>
    </row>
    <row r="7304" spans="1:2" ht="16.149999999999999" customHeight="1">
      <c r="A7304" s="266">
        <v>40864</v>
      </c>
      <c r="B7304" s="269">
        <v>1912.2</v>
      </c>
    </row>
    <row r="7305" spans="1:2" ht="16.149999999999999" customHeight="1">
      <c r="A7305" s="266">
        <v>40865</v>
      </c>
      <c r="B7305" s="267">
        <v>1910.83</v>
      </c>
    </row>
    <row r="7306" spans="1:2" ht="16.149999999999999" customHeight="1">
      <c r="A7306" s="266">
        <v>40866</v>
      </c>
      <c r="B7306" s="269">
        <v>1917.45</v>
      </c>
    </row>
    <row r="7307" spans="1:2" ht="16.149999999999999" customHeight="1">
      <c r="A7307" s="266">
        <v>40867</v>
      </c>
      <c r="B7307" s="267">
        <v>1917.45</v>
      </c>
    </row>
    <row r="7308" spans="1:2" ht="16.149999999999999" customHeight="1">
      <c r="A7308" s="266">
        <v>40868</v>
      </c>
      <c r="B7308" s="269">
        <v>1917.45</v>
      </c>
    </row>
    <row r="7309" spans="1:2" ht="16.149999999999999" customHeight="1">
      <c r="A7309" s="266">
        <v>40869</v>
      </c>
      <c r="B7309" s="267">
        <v>1928.47</v>
      </c>
    </row>
    <row r="7310" spans="1:2" ht="16.149999999999999" customHeight="1">
      <c r="A7310" s="266">
        <v>40870</v>
      </c>
      <c r="B7310" s="269">
        <v>1925.39</v>
      </c>
    </row>
    <row r="7311" spans="1:2" ht="16.149999999999999" customHeight="1">
      <c r="A7311" s="266">
        <v>40871</v>
      </c>
      <c r="B7311" s="267">
        <v>1932.63</v>
      </c>
    </row>
    <row r="7312" spans="1:2" ht="16.149999999999999" customHeight="1">
      <c r="A7312" s="266">
        <v>40872</v>
      </c>
      <c r="B7312" s="269">
        <v>1932.63</v>
      </c>
    </row>
    <row r="7313" spans="1:2" ht="16.149999999999999" customHeight="1">
      <c r="A7313" s="266">
        <v>40873</v>
      </c>
      <c r="B7313" s="267">
        <v>1948.48</v>
      </c>
    </row>
    <row r="7314" spans="1:2" ht="16.149999999999999" customHeight="1">
      <c r="A7314" s="266">
        <v>40874</v>
      </c>
      <c r="B7314" s="269">
        <v>1948.48</v>
      </c>
    </row>
    <row r="7315" spans="1:2" ht="16.149999999999999" customHeight="1">
      <c r="A7315" s="266">
        <v>40875</v>
      </c>
      <c r="B7315" s="267">
        <v>1948.48</v>
      </c>
    </row>
    <row r="7316" spans="1:2" ht="16.149999999999999" customHeight="1">
      <c r="A7316" s="266">
        <v>40876</v>
      </c>
      <c r="B7316" s="269">
        <v>1946.28</v>
      </c>
    </row>
    <row r="7317" spans="1:2" ht="16.149999999999999" customHeight="1">
      <c r="A7317" s="266">
        <v>40877</v>
      </c>
      <c r="B7317" s="267">
        <v>1967.18</v>
      </c>
    </row>
    <row r="7318" spans="1:2" ht="16.149999999999999" customHeight="1">
      <c r="A7318" s="266">
        <v>40878</v>
      </c>
      <c r="B7318" s="269">
        <v>1948.51</v>
      </c>
    </row>
    <row r="7319" spans="1:2" ht="16.149999999999999" customHeight="1">
      <c r="A7319" s="266">
        <v>40879</v>
      </c>
      <c r="B7319" s="267">
        <v>1949.56</v>
      </c>
    </row>
    <row r="7320" spans="1:2" ht="16.149999999999999" customHeight="1">
      <c r="A7320" s="266">
        <v>40880</v>
      </c>
      <c r="B7320" s="269">
        <v>1938.83</v>
      </c>
    </row>
    <row r="7321" spans="1:2" ht="16.149999999999999" customHeight="1">
      <c r="A7321" s="266">
        <v>40881</v>
      </c>
      <c r="B7321" s="267">
        <v>1938.83</v>
      </c>
    </row>
    <row r="7322" spans="1:2" ht="16.149999999999999" customHeight="1">
      <c r="A7322" s="266">
        <v>40882</v>
      </c>
      <c r="B7322" s="269">
        <v>1938.83</v>
      </c>
    </row>
    <row r="7323" spans="1:2" ht="16.149999999999999" customHeight="1">
      <c r="A7323" s="266">
        <v>40883</v>
      </c>
      <c r="B7323" s="267">
        <v>1936.29</v>
      </c>
    </row>
    <row r="7324" spans="1:2" ht="16.149999999999999" customHeight="1">
      <c r="A7324" s="266">
        <v>40884</v>
      </c>
      <c r="B7324" s="269">
        <v>1936.11</v>
      </c>
    </row>
    <row r="7325" spans="1:2" ht="16.149999999999999" customHeight="1">
      <c r="A7325" s="266">
        <v>40885</v>
      </c>
      <c r="B7325" s="267">
        <v>1930.57</v>
      </c>
    </row>
    <row r="7326" spans="1:2" ht="16.149999999999999" customHeight="1">
      <c r="A7326" s="266">
        <v>40886</v>
      </c>
      <c r="B7326" s="269">
        <v>1930.57</v>
      </c>
    </row>
    <row r="7327" spans="1:2" ht="16.149999999999999" customHeight="1">
      <c r="A7327" s="266">
        <v>40887</v>
      </c>
      <c r="B7327" s="267">
        <v>1927.1</v>
      </c>
    </row>
    <row r="7328" spans="1:2" ht="16.149999999999999" customHeight="1">
      <c r="A7328" s="266">
        <v>40888</v>
      </c>
      <c r="B7328" s="269">
        <v>1927.1</v>
      </c>
    </row>
    <row r="7329" spans="1:2" ht="16.149999999999999" customHeight="1">
      <c r="A7329" s="266">
        <v>40889</v>
      </c>
      <c r="B7329" s="267">
        <v>1927.1</v>
      </c>
    </row>
    <row r="7330" spans="1:2" ht="16.149999999999999" customHeight="1">
      <c r="A7330" s="266">
        <v>40890</v>
      </c>
      <c r="B7330" s="269">
        <v>1932.3</v>
      </c>
    </row>
    <row r="7331" spans="1:2" ht="16.149999999999999" customHeight="1">
      <c r="A7331" s="266">
        <v>40891</v>
      </c>
      <c r="B7331" s="267">
        <v>1929.01</v>
      </c>
    </row>
    <row r="7332" spans="1:2" ht="16.149999999999999" customHeight="1">
      <c r="A7332" s="266">
        <v>40892</v>
      </c>
      <c r="B7332" s="269">
        <v>1937.6</v>
      </c>
    </row>
    <row r="7333" spans="1:2" ht="16.149999999999999" customHeight="1">
      <c r="A7333" s="266">
        <v>40893</v>
      </c>
      <c r="B7333" s="267">
        <v>1935.96</v>
      </c>
    </row>
    <row r="7334" spans="1:2" ht="16.149999999999999" customHeight="1">
      <c r="A7334" s="266">
        <v>40894</v>
      </c>
      <c r="B7334" s="269">
        <v>1935.64</v>
      </c>
    </row>
    <row r="7335" spans="1:2" ht="16.149999999999999" customHeight="1">
      <c r="A7335" s="266">
        <v>40895</v>
      </c>
      <c r="B7335" s="267">
        <v>1935.64</v>
      </c>
    </row>
    <row r="7336" spans="1:2" ht="16.149999999999999" customHeight="1">
      <c r="A7336" s="266">
        <v>40896</v>
      </c>
      <c r="B7336" s="269">
        <v>1935.64</v>
      </c>
    </row>
    <row r="7337" spans="1:2" ht="16.149999999999999" customHeight="1">
      <c r="A7337" s="266">
        <v>40897</v>
      </c>
      <c r="B7337" s="267">
        <v>1939.39</v>
      </c>
    </row>
    <row r="7338" spans="1:2" ht="16.149999999999999" customHeight="1">
      <c r="A7338" s="266">
        <v>40898</v>
      </c>
      <c r="B7338" s="269">
        <v>1932.08</v>
      </c>
    </row>
    <row r="7339" spans="1:2" ht="16.149999999999999" customHeight="1">
      <c r="A7339" s="266">
        <v>40899</v>
      </c>
      <c r="B7339" s="267">
        <v>1935.72</v>
      </c>
    </row>
    <row r="7340" spans="1:2" ht="16.149999999999999" customHeight="1">
      <c r="A7340" s="266">
        <v>40900</v>
      </c>
      <c r="B7340" s="269">
        <v>1927.71</v>
      </c>
    </row>
    <row r="7341" spans="1:2" ht="16.149999999999999" customHeight="1">
      <c r="A7341" s="266">
        <v>40901</v>
      </c>
      <c r="B7341" s="267">
        <v>1920.93</v>
      </c>
    </row>
    <row r="7342" spans="1:2" ht="16.149999999999999" customHeight="1">
      <c r="A7342" s="266">
        <v>40902</v>
      </c>
      <c r="B7342" s="269">
        <v>1920.93</v>
      </c>
    </row>
    <row r="7343" spans="1:2" ht="16.149999999999999" customHeight="1">
      <c r="A7343" s="266">
        <v>40903</v>
      </c>
      <c r="B7343" s="267">
        <v>1920.93</v>
      </c>
    </row>
    <row r="7344" spans="1:2" ht="16.149999999999999" customHeight="1">
      <c r="A7344" s="266">
        <v>40904</v>
      </c>
      <c r="B7344" s="269">
        <v>1920.93</v>
      </c>
    </row>
    <row r="7345" spans="1:2" ht="16.149999999999999" customHeight="1">
      <c r="A7345" s="266">
        <v>40905</v>
      </c>
      <c r="B7345" s="267">
        <v>1920.16</v>
      </c>
    </row>
    <row r="7346" spans="1:2" ht="16.149999999999999" customHeight="1">
      <c r="A7346" s="266">
        <v>40906</v>
      </c>
      <c r="B7346" s="269">
        <v>1938.52</v>
      </c>
    </row>
    <row r="7347" spans="1:2" ht="16.149999999999999" customHeight="1">
      <c r="A7347" s="266">
        <v>40907</v>
      </c>
      <c r="B7347" s="267">
        <v>1942.7</v>
      </c>
    </row>
    <row r="7348" spans="1:2" ht="16.149999999999999" customHeight="1">
      <c r="A7348" s="266">
        <v>40908</v>
      </c>
      <c r="B7348" s="269">
        <v>1942.7</v>
      </c>
    </row>
    <row r="7349" spans="1:2" ht="16.149999999999999" customHeight="1">
      <c r="A7349" s="266">
        <v>40909</v>
      </c>
      <c r="B7349" s="267">
        <v>1942.7</v>
      </c>
    </row>
    <row r="7350" spans="1:2" ht="16.149999999999999" customHeight="1">
      <c r="A7350" s="266">
        <v>40910</v>
      </c>
      <c r="B7350" s="269">
        <v>1942.7</v>
      </c>
    </row>
    <row r="7351" spans="1:2" ht="16.149999999999999" customHeight="1">
      <c r="A7351" s="266">
        <v>40911</v>
      </c>
      <c r="B7351" s="267">
        <v>1942.7</v>
      </c>
    </row>
    <row r="7352" spans="1:2" ht="16.149999999999999" customHeight="1">
      <c r="A7352" s="266">
        <v>40912</v>
      </c>
      <c r="B7352" s="269">
        <v>1915.02</v>
      </c>
    </row>
    <row r="7353" spans="1:2" ht="16.149999999999999" customHeight="1">
      <c r="A7353" s="266">
        <v>40913</v>
      </c>
      <c r="B7353" s="267">
        <v>1898.24</v>
      </c>
    </row>
    <row r="7354" spans="1:2" ht="16.149999999999999" customHeight="1">
      <c r="A7354" s="266">
        <v>40914</v>
      </c>
      <c r="B7354" s="269">
        <v>1884.44</v>
      </c>
    </row>
    <row r="7355" spans="1:2" ht="16.149999999999999" customHeight="1">
      <c r="A7355" s="266">
        <v>40915</v>
      </c>
      <c r="B7355" s="267">
        <v>1884.47</v>
      </c>
    </row>
    <row r="7356" spans="1:2" ht="16.149999999999999" customHeight="1">
      <c r="A7356" s="266">
        <v>40916</v>
      </c>
      <c r="B7356" s="269">
        <v>1884.47</v>
      </c>
    </row>
    <row r="7357" spans="1:2" ht="16.149999999999999" customHeight="1">
      <c r="A7357" s="266">
        <v>40917</v>
      </c>
      <c r="B7357" s="267">
        <v>1884.47</v>
      </c>
    </row>
    <row r="7358" spans="1:2" ht="16.149999999999999" customHeight="1">
      <c r="A7358" s="266">
        <v>40918</v>
      </c>
      <c r="B7358" s="269">
        <v>1884.47</v>
      </c>
    </row>
    <row r="7359" spans="1:2" ht="16.149999999999999" customHeight="1">
      <c r="A7359" s="266">
        <v>40919</v>
      </c>
      <c r="B7359" s="267">
        <v>1865.07</v>
      </c>
    </row>
    <row r="7360" spans="1:2" ht="16.149999999999999" customHeight="1">
      <c r="A7360" s="266">
        <v>40920</v>
      </c>
      <c r="B7360" s="269">
        <v>1854.17</v>
      </c>
    </row>
    <row r="7361" spans="1:2" ht="16.149999999999999" customHeight="1">
      <c r="A7361" s="266">
        <v>40921</v>
      </c>
      <c r="B7361" s="267">
        <v>1842.47</v>
      </c>
    </row>
    <row r="7362" spans="1:2" ht="16.149999999999999" customHeight="1">
      <c r="A7362" s="266">
        <v>40922</v>
      </c>
      <c r="B7362" s="269">
        <v>1841.31</v>
      </c>
    </row>
    <row r="7363" spans="1:2" ht="16.149999999999999" customHeight="1">
      <c r="A7363" s="266">
        <v>40923</v>
      </c>
      <c r="B7363" s="267">
        <v>1841.31</v>
      </c>
    </row>
    <row r="7364" spans="1:2" ht="16.149999999999999" customHeight="1">
      <c r="A7364" s="266">
        <v>40924</v>
      </c>
      <c r="B7364" s="269">
        <v>1841.31</v>
      </c>
    </row>
    <row r="7365" spans="1:2" ht="16.149999999999999" customHeight="1">
      <c r="A7365" s="266">
        <v>40925</v>
      </c>
      <c r="B7365" s="267">
        <v>1841.31</v>
      </c>
    </row>
    <row r="7366" spans="1:2" ht="16.149999999999999" customHeight="1">
      <c r="A7366" s="266">
        <v>40926</v>
      </c>
      <c r="B7366" s="269">
        <v>1836.34</v>
      </c>
    </row>
    <row r="7367" spans="1:2" ht="16.149999999999999" customHeight="1">
      <c r="A7367" s="266">
        <v>40927</v>
      </c>
      <c r="B7367" s="267">
        <v>1827.24</v>
      </c>
    </row>
    <row r="7368" spans="1:2" ht="16.149999999999999" customHeight="1">
      <c r="A7368" s="266">
        <v>40928</v>
      </c>
      <c r="B7368" s="269">
        <v>1821.86</v>
      </c>
    </row>
    <row r="7369" spans="1:2" ht="16.149999999999999" customHeight="1">
      <c r="A7369" s="266">
        <v>40929</v>
      </c>
      <c r="B7369" s="267">
        <v>1828.75</v>
      </c>
    </row>
    <row r="7370" spans="1:2" ht="16.149999999999999" customHeight="1">
      <c r="A7370" s="266">
        <v>40930</v>
      </c>
      <c r="B7370" s="269">
        <v>1828.75</v>
      </c>
    </row>
    <row r="7371" spans="1:2" ht="16.149999999999999" customHeight="1">
      <c r="A7371" s="266">
        <v>40931</v>
      </c>
      <c r="B7371" s="267">
        <v>1828.75</v>
      </c>
    </row>
    <row r="7372" spans="1:2" ht="16.149999999999999" customHeight="1">
      <c r="A7372" s="266">
        <v>40932</v>
      </c>
      <c r="B7372" s="269">
        <v>1811.55</v>
      </c>
    </row>
    <row r="7373" spans="1:2" ht="16.149999999999999" customHeight="1">
      <c r="A7373" s="266">
        <v>40933</v>
      </c>
      <c r="B7373" s="267">
        <v>1814.58</v>
      </c>
    </row>
    <row r="7374" spans="1:2" ht="16.149999999999999" customHeight="1">
      <c r="A7374" s="266">
        <v>40934</v>
      </c>
      <c r="B7374" s="269">
        <v>1814.69</v>
      </c>
    </row>
    <row r="7375" spans="1:2" ht="16.149999999999999" customHeight="1">
      <c r="A7375" s="266">
        <v>40935</v>
      </c>
      <c r="B7375" s="267">
        <v>1801.88</v>
      </c>
    </row>
    <row r="7376" spans="1:2" ht="16.149999999999999" customHeight="1">
      <c r="A7376" s="266">
        <v>40936</v>
      </c>
      <c r="B7376" s="269">
        <v>1810.55</v>
      </c>
    </row>
    <row r="7377" spans="1:2" ht="16.149999999999999" customHeight="1">
      <c r="A7377" s="266">
        <v>40937</v>
      </c>
      <c r="B7377" s="267">
        <v>1810.55</v>
      </c>
    </row>
    <row r="7378" spans="1:2" ht="16.149999999999999" customHeight="1">
      <c r="A7378" s="266">
        <v>40938</v>
      </c>
      <c r="B7378" s="269">
        <v>1810.55</v>
      </c>
    </row>
    <row r="7379" spans="1:2" ht="16.149999999999999" customHeight="1">
      <c r="A7379" s="266">
        <v>40939</v>
      </c>
      <c r="B7379" s="267">
        <v>1815.08</v>
      </c>
    </row>
    <row r="7380" spans="1:2" ht="16.149999999999999" customHeight="1">
      <c r="A7380" s="266">
        <v>40940</v>
      </c>
      <c r="B7380" s="269">
        <v>1805.98</v>
      </c>
    </row>
    <row r="7381" spans="1:2" ht="16.149999999999999" customHeight="1">
      <c r="A7381" s="266">
        <v>40941</v>
      </c>
      <c r="B7381" s="267">
        <v>1797.68</v>
      </c>
    </row>
    <row r="7382" spans="1:2" ht="16.149999999999999" customHeight="1">
      <c r="A7382" s="266">
        <v>40942</v>
      </c>
      <c r="B7382" s="269">
        <v>1795.55</v>
      </c>
    </row>
    <row r="7383" spans="1:2" ht="16.149999999999999" customHeight="1">
      <c r="A7383" s="266">
        <v>40943</v>
      </c>
      <c r="B7383" s="267">
        <v>1784.77</v>
      </c>
    </row>
    <row r="7384" spans="1:2" ht="16.149999999999999" customHeight="1">
      <c r="A7384" s="266">
        <v>40944</v>
      </c>
      <c r="B7384" s="269">
        <v>1784.77</v>
      </c>
    </row>
    <row r="7385" spans="1:2" ht="16.149999999999999" customHeight="1">
      <c r="A7385" s="266">
        <v>40945</v>
      </c>
      <c r="B7385" s="267">
        <v>1784.77</v>
      </c>
    </row>
    <row r="7386" spans="1:2" ht="16.149999999999999" customHeight="1">
      <c r="A7386" s="266">
        <v>40946</v>
      </c>
      <c r="B7386" s="269">
        <v>1787.96</v>
      </c>
    </row>
    <row r="7387" spans="1:2" ht="16.149999999999999" customHeight="1">
      <c r="A7387" s="266">
        <v>40947</v>
      </c>
      <c r="B7387" s="267">
        <v>1783.34</v>
      </c>
    </row>
    <row r="7388" spans="1:2" ht="16.149999999999999" customHeight="1">
      <c r="A7388" s="266">
        <v>40948</v>
      </c>
      <c r="B7388" s="269">
        <v>1778.9</v>
      </c>
    </row>
    <row r="7389" spans="1:2" ht="16.149999999999999" customHeight="1">
      <c r="A7389" s="266">
        <v>40949</v>
      </c>
      <c r="B7389" s="267">
        <v>1774.96</v>
      </c>
    </row>
    <row r="7390" spans="1:2" ht="16.149999999999999" customHeight="1">
      <c r="A7390" s="266">
        <v>40950</v>
      </c>
      <c r="B7390" s="269">
        <v>1785.59</v>
      </c>
    </row>
    <row r="7391" spans="1:2" ht="16.149999999999999" customHeight="1">
      <c r="A7391" s="266">
        <v>40951</v>
      </c>
      <c r="B7391" s="267">
        <v>1785.59</v>
      </c>
    </row>
    <row r="7392" spans="1:2" ht="16.149999999999999" customHeight="1">
      <c r="A7392" s="266">
        <v>40952</v>
      </c>
      <c r="B7392" s="269">
        <v>1785.59</v>
      </c>
    </row>
    <row r="7393" spans="1:2" ht="16.149999999999999" customHeight="1">
      <c r="A7393" s="266">
        <v>40953</v>
      </c>
      <c r="B7393" s="267">
        <v>1778.12</v>
      </c>
    </row>
    <row r="7394" spans="1:2" ht="16.149999999999999" customHeight="1">
      <c r="A7394" s="266">
        <v>40954</v>
      </c>
      <c r="B7394" s="269">
        <v>1785.24</v>
      </c>
    </row>
    <row r="7395" spans="1:2" ht="16.149999999999999" customHeight="1">
      <c r="A7395" s="266">
        <v>40955</v>
      </c>
      <c r="B7395" s="267">
        <v>1791.29</v>
      </c>
    </row>
    <row r="7396" spans="1:2" ht="16.149999999999999" customHeight="1">
      <c r="A7396" s="266">
        <v>40956</v>
      </c>
      <c r="B7396" s="269">
        <v>1792.92</v>
      </c>
    </row>
    <row r="7397" spans="1:2" ht="16.149999999999999" customHeight="1">
      <c r="A7397" s="266">
        <v>40957</v>
      </c>
      <c r="B7397" s="267">
        <v>1779.81</v>
      </c>
    </row>
    <row r="7398" spans="1:2" ht="16.149999999999999" customHeight="1">
      <c r="A7398" s="266">
        <v>40958</v>
      </c>
      <c r="B7398" s="269">
        <v>1779.81</v>
      </c>
    </row>
    <row r="7399" spans="1:2" ht="16.149999999999999" customHeight="1">
      <c r="A7399" s="266">
        <v>40959</v>
      </c>
      <c r="B7399" s="267">
        <v>1779.81</v>
      </c>
    </row>
    <row r="7400" spans="1:2" ht="16.149999999999999" customHeight="1">
      <c r="A7400" s="266">
        <v>40960</v>
      </c>
      <c r="B7400" s="269">
        <v>1779.81</v>
      </c>
    </row>
    <row r="7401" spans="1:2" ht="16.149999999999999" customHeight="1">
      <c r="A7401" s="266">
        <v>40961</v>
      </c>
      <c r="B7401" s="267">
        <v>1777.59</v>
      </c>
    </row>
    <row r="7402" spans="1:2" ht="16.149999999999999" customHeight="1">
      <c r="A7402" s="266">
        <v>40962</v>
      </c>
      <c r="B7402" s="269">
        <v>1781.57</v>
      </c>
    </row>
    <row r="7403" spans="1:2" ht="16.149999999999999" customHeight="1">
      <c r="A7403" s="266">
        <v>40963</v>
      </c>
      <c r="B7403" s="267">
        <v>1776.11</v>
      </c>
    </row>
    <row r="7404" spans="1:2" ht="16.149999999999999" customHeight="1">
      <c r="A7404" s="266">
        <v>40964</v>
      </c>
      <c r="B7404" s="269">
        <v>1772.42</v>
      </c>
    </row>
    <row r="7405" spans="1:2" ht="16.149999999999999" customHeight="1">
      <c r="A7405" s="266">
        <v>40965</v>
      </c>
      <c r="B7405" s="267">
        <v>1772.42</v>
      </c>
    </row>
    <row r="7406" spans="1:2" ht="16.149999999999999" customHeight="1">
      <c r="A7406" s="266">
        <v>40966</v>
      </c>
      <c r="B7406" s="269">
        <v>1772.42</v>
      </c>
    </row>
    <row r="7407" spans="1:2" ht="16.149999999999999" customHeight="1">
      <c r="A7407" s="266">
        <v>40967</v>
      </c>
      <c r="B7407" s="267">
        <v>1777.27</v>
      </c>
    </row>
    <row r="7408" spans="1:2" ht="16.149999999999999" customHeight="1">
      <c r="A7408" s="266">
        <v>40968</v>
      </c>
      <c r="B7408" s="269">
        <v>1767.83</v>
      </c>
    </row>
    <row r="7409" spans="1:2" ht="16.149999999999999" customHeight="1">
      <c r="A7409" s="266">
        <v>40969</v>
      </c>
      <c r="B7409" s="267">
        <v>1766.85</v>
      </c>
    </row>
    <row r="7410" spans="1:2" ht="16.149999999999999" customHeight="1">
      <c r="A7410" s="266">
        <v>40970</v>
      </c>
      <c r="B7410" s="269">
        <v>1770.7</v>
      </c>
    </row>
    <row r="7411" spans="1:2" ht="16.149999999999999" customHeight="1">
      <c r="A7411" s="266">
        <v>40971</v>
      </c>
      <c r="B7411" s="267">
        <v>1775.69</v>
      </c>
    </row>
    <row r="7412" spans="1:2" ht="16.149999999999999" customHeight="1">
      <c r="A7412" s="266">
        <v>40972</v>
      </c>
      <c r="B7412" s="269">
        <v>1775.69</v>
      </c>
    </row>
    <row r="7413" spans="1:2" ht="16.149999999999999" customHeight="1">
      <c r="A7413" s="266">
        <v>40973</v>
      </c>
      <c r="B7413" s="267">
        <v>1775.69</v>
      </c>
    </row>
    <row r="7414" spans="1:2" ht="16.149999999999999" customHeight="1">
      <c r="A7414" s="266">
        <v>40974</v>
      </c>
      <c r="B7414" s="269">
        <v>1774.03</v>
      </c>
    </row>
    <row r="7415" spans="1:2" ht="16.149999999999999" customHeight="1">
      <c r="A7415" s="266">
        <v>40975</v>
      </c>
      <c r="B7415" s="267">
        <v>1779.32</v>
      </c>
    </row>
    <row r="7416" spans="1:2" ht="16.149999999999999" customHeight="1">
      <c r="A7416" s="266">
        <v>40976</v>
      </c>
      <c r="B7416" s="269">
        <v>1773.88</v>
      </c>
    </row>
    <row r="7417" spans="1:2" ht="16.149999999999999" customHeight="1">
      <c r="A7417" s="266">
        <v>40977</v>
      </c>
      <c r="B7417" s="267">
        <v>1765.06</v>
      </c>
    </row>
    <row r="7418" spans="1:2" ht="16.149999999999999" customHeight="1">
      <c r="A7418" s="266">
        <v>40978</v>
      </c>
      <c r="B7418" s="269">
        <v>1762.08</v>
      </c>
    </row>
    <row r="7419" spans="1:2" ht="16.149999999999999" customHeight="1">
      <c r="A7419" s="266">
        <v>40979</v>
      </c>
      <c r="B7419" s="267">
        <v>1762.08</v>
      </c>
    </row>
    <row r="7420" spans="1:2" ht="16.149999999999999" customHeight="1">
      <c r="A7420" s="266">
        <v>40980</v>
      </c>
      <c r="B7420" s="269">
        <v>1762.08</v>
      </c>
    </row>
    <row r="7421" spans="1:2" ht="16.149999999999999" customHeight="1">
      <c r="A7421" s="266">
        <v>40981</v>
      </c>
      <c r="B7421" s="267">
        <v>1766.1</v>
      </c>
    </row>
    <row r="7422" spans="1:2" ht="16.149999999999999" customHeight="1">
      <c r="A7422" s="266">
        <v>40982</v>
      </c>
      <c r="B7422" s="269">
        <v>1760.77</v>
      </c>
    </row>
    <row r="7423" spans="1:2" ht="16.149999999999999" customHeight="1">
      <c r="A7423" s="266">
        <v>40983</v>
      </c>
      <c r="B7423" s="267">
        <v>1761.04</v>
      </c>
    </row>
    <row r="7424" spans="1:2" ht="16.149999999999999" customHeight="1">
      <c r="A7424" s="266">
        <v>40984</v>
      </c>
      <c r="B7424" s="269">
        <v>1761.02</v>
      </c>
    </row>
    <row r="7425" spans="1:2" ht="16.149999999999999" customHeight="1">
      <c r="A7425" s="266">
        <v>40985</v>
      </c>
      <c r="B7425" s="267">
        <v>1758.38</v>
      </c>
    </row>
    <row r="7426" spans="1:2" ht="16.149999999999999" customHeight="1">
      <c r="A7426" s="266">
        <v>40986</v>
      </c>
      <c r="B7426" s="269">
        <v>1758.38</v>
      </c>
    </row>
    <row r="7427" spans="1:2" ht="16.149999999999999" customHeight="1">
      <c r="A7427" s="266">
        <v>40987</v>
      </c>
      <c r="B7427" s="267">
        <v>1758.38</v>
      </c>
    </row>
    <row r="7428" spans="1:2" ht="16.149999999999999" customHeight="1">
      <c r="A7428" s="266">
        <v>40988</v>
      </c>
      <c r="B7428" s="269">
        <v>1758.38</v>
      </c>
    </row>
    <row r="7429" spans="1:2" ht="16.149999999999999" customHeight="1">
      <c r="A7429" s="266">
        <v>40989</v>
      </c>
      <c r="B7429" s="267">
        <v>1759.78</v>
      </c>
    </row>
    <row r="7430" spans="1:2" ht="16.149999999999999" customHeight="1">
      <c r="A7430" s="266">
        <v>40990</v>
      </c>
      <c r="B7430" s="269">
        <v>1758.03</v>
      </c>
    </row>
    <row r="7431" spans="1:2" ht="16.149999999999999" customHeight="1">
      <c r="A7431" s="266">
        <v>40991</v>
      </c>
      <c r="B7431" s="267">
        <v>1761.87</v>
      </c>
    </row>
    <row r="7432" spans="1:2" ht="16.149999999999999" customHeight="1">
      <c r="A7432" s="266">
        <v>40992</v>
      </c>
      <c r="B7432" s="269">
        <v>1760.17</v>
      </c>
    </row>
    <row r="7433" spans="1:2" ht="16.149999999999999" customHeight="1">
      <c r="A7433" s="266">
        <v>40993</v>
      </c>
      <c r="B7433" s="267">
        <v>1760.17</v>
      </c>
    </row>
    <row r="7434" spans="1:2" ht="16.149999999999999" customHeight="1">
      <c r="A7434" s="266">
        <v>40994</v>
      </c>
      <c r="B7434" s="269">
        <v>1760.17</v>
      </c>
    </row>
    <row r="7435" spans="1:2" ht="16.149999999999999" customHeight="1">
      <c r="A7435" s="266">
        <v>40995</v>
      </c>
      <c r="B7435" s="267">
        <v>1759.58</v>
      </c>
    </row>
    <row r="7436" spans="1:2" ht="16.149999999999999" customHeight="1">
      <c r="A7436" s="266">
        <v>40996</v>
      </c>
      <c r="B7436" s="269">
        <v>1762.93</v>
      </c>
    </row>
    <row r="7437" spans="1:2" ht="16.149999999999999" customHeight="1">
      <c r="A7437" s="266">
        <v>40997</v>
      </c>
      <c r="B7437" s="267">
        <v>1771.25</v>
      </c>
    </row>
    <row r="7438" spans="1:2" ht="16.149999999999999" customHeight="1">
      <c r="A7438" s="266">
        <v>40998</v>
      </c>
      <c r="B7438" s="269">
        <v>1784.66</v>
      </c>
    </row>
    <row r="7439" spans="1:2" ht="16.149999999999999" customHeight="1">
      <c r="A7439" s="266">
        <v>40999</v>
      </c>
      <c r="B7439" s="267">
        <v>1792.07</v>
      </c>
    </row>
    <row r="7440" spans="1:2" ht="16.149999999999999" customHeight="1">
      <c r="A7440" s="266">
        <v>41000</v>
      </c>
      <c r="B7440" s="269">
        <v>1792.07</v>
      </c>
    </row>
    <row r="7441" spans="1:2" ht="16.149999999999999" customHeight="1">
      <c r="A7441" s="266">
        <v>41001</v>
      </c>
      <c r="B7441" s="267">
        <v>1792.07</v>
      </c>
    </row>
    <row r="7442" spans="1:2" ht="16.149999999999999" customHeight="1">
      <c r="A7442" s="266">
        <v>41002</v>
      </c>
      <c r="B7442" s="269">
        <v>1779.13</v>
      </c>
    </row>
    <row r="7443" spans="1:2" ht="16.149999999999999" customHeight="1">
      <c r="A7443" s="266">
        <v>41003</v>
      </c>
      <c r="B7443" s="267">
        <v>1767.84</v>
      </c>
    </row>
    <row r="7444" spans="1:2" ht="16.149999999999999" customHeight="1">
      <c r="A7444" s="266">
        <v>41004</v>
      </c>
      <c r="B7444" s="269">
        <v>1772.58</v>
      </c>
    </row>
    <row r="7445" spans="1:2" ht="16.149999999999999" customHeight="1">
      <c r="A7445" s="266">
        <v>41005</v>
      </c>
      <c r="B7445" s="267">
        <v>1772.58</v>
      </c>
    </row>
    <row r="7446" spans="1:2" ht="16.149999999999999" customHeight="1">
      <c r="A7446" s="266">
        <v>41006</v>
      </c>
      <c r="B7446" s="269">
        <v>1772.58</v>
      </c>
    </row>
    <row r="7447" spans="1:2" ht="16.149999999999999" customHeight="1">
      <c r="A7447" s="266">
        <v>41007</v>
      </c>
      <c r="B7447" s="267">
        <v>1772.58</v>
      </c>
    </row>
    <row r="7448" spans="1:2" ht="16.149999999999999" customHeight="1">
      <c r="A7448" s="266">
        <v>41008</v>
      </c>
      <c r="B7448" s="269">
        <v>1772.58</v>
      </c>
    </row>
    <row r="7449" spans="1:2" ht="16.149999999999999" customHeight="1">
      <c r="A7449" s="266">
        <v>41009</v>
      </c>
      <c r="B7449" s="267">
        <v>1779.53</v>
      </c>
    </row>
    <row r="7450" spans="1:2" ht="16.149999999999999" customHeight="1">
      <c r="A7450" s="266">
        <v>41010</v>
      </c>
      <c r="B7450" s="269">
        <v>1793.3</v>
      </c>
    </row>
    <row r="7451" spans="1:2" ht="16.149999999999999" customHeight="1">
      <c r="A7451" s="266">
        <v>41011</v>
      </c>
      <c r="B7451" s="267">
        <v>1787.66</v>
      </c>
    </row>
    <row r="7452" spans="1:2" ht="16.149999999999999" customHeight="1">
      <c r="A7452" s="266">
        <v>41012</v>
      </c>
      <c r="B7452" s="269">
        <v>1778.78</v>
      </c>
    </row>
    <row r="7453" spans="1:2" ht="16.149999999999999" customHeight="1">
      <c r="A7453" s="266">
        <v>41013</v>
      </c>
      <c r="B7453" s="267">
        <v>1777.12</v>
      </c>
    </row>
    <row r="7454" spans="1:2" ht="16.149999999999999" customHeight="1">
      <c r="A7454" s="266">
        <v>41014</v>
      </c>
      <c r="B7454" s="269">
        <v>1777.12</v>
      </c>
    </row>
    <row r="7455" spans="1:2" ht="16.149999999999999" customHeight="1">
      <c r="A7455" s="266">
        <v>41015</v>
      </c>
      <c r="B7455" s="267">
        <v>1777.12</v>
      </c>
    </row>
    <row r="7456" spans="1:2" ht="16.149999999999999" customHeight="1">
      <c r="A7456" s="266">
        <v>41016</v>
      </c>
      <c r="B7456" s="269">
        <v>1775.67</v>
      </c>
    </row>
    <row r="7457" spans="1:2" ht="16.149999999999999" customHeight="1">
      <c r="A7457" s="266">
        <v>41017</v>
      </c>
      <c r="B7457" s="267">
        <v>1769.07</v>
      </c>
    </row>
    <row r="7458" spans="1:2" ht="16.149999999999999" customHeight="1">
      <c r="A7458" s="266">
        <v>41018</v>
      </c>
      <c r="B7458" s="269">
        <v>1774.21</v>
      </c>
    </row>
    <row r="7459" spans="1:2" ht="16.149999999999999" customHeight="1">
      <c r="A7459" s="266">
        <v>41019</v>
      </c>
      <c r="B7459" s="267">
        <v>1776.06</v>
      </c>
    </row>
    <row r="7460" spans="1:2" ht="16.149999999999999" customHeight="1">
      <c r="A7460" s="266">
        <v>41020</v>
      </c>
      <c r="B7460" s="269">
        <v>1771.13</v>
      </c>
    </row>
    <row r="7461" spans="1:2" ht="16.149999999999999" customHeight="1">
      <c r="A7461" s="266">
        <v>41021</v>
      </c>
      <c r="B7461" s="267">
        <v>1771.13</v>
      </c>
    </row>
    <row r="7462" spans="1:2" ht="16.149999999999999" customHeight="1">
      <c r="A7462" s="266">
        <v>41022</v>
      </c>
      <c r="B7462" s="269">
        <v>1771.13</v>
      </c>
    </row>
    <row r="7463" spans="1:2" ht="16.149999999999999" customHeight="1">
      <c r="A7463" s="266">
        <v>41023</v>
      </c>
      <c r="B7463" s="267">
        <v>1774.44</v>
      </c>
    </row>
    <row r="7464" spans="1:2" ht="16.149999999999999" customHeight="1">
      <c r="A7464" s="266">
        <v>41024</v>
      </c>
      <c r="B7464" s="269">
        <v>1767.91</v>
      </c>
    </row>
    <row r="7465" spans="1:2" ht="16.149999999999999" customHeight="1">
      <c r="A7465" s="266">
        <v>41025</v>
      </c>
      <c r="B7465" s="267">
        <v>1763.85</v>
      </c>
    </row>
    <row r="7466" spans="1:2" ht="16.149999999999999" customHeight="1">
      <c r="A7466" s="266">
        <v>41026</v>
      </c>
      <c r="B7466" s="269">
        <v>1764.63</v>
      </c>
    </row>
    <row r="7467" spans="1:2" ht="16.149999999999999" customHeight="1">
      <c r="A7467" s="266">
        <v>41027</v>
      </c>
      <c r="B7467" s="267">
        <v>1761.2</v>
      </c>
    </row>
    <row r="7468" spans="1:2" ht="16.149999999999999" customHeight="1">
      <c r="A7468" s="266">
        <v>41028</v>
      </c>
      <c r="B7468" s="269">
        <v>1761.2</v>
      </c>
    </row>
    <row r="7469" spans="1:2" ht="16.149999999999999" customHeight="1">
      <c r="A7469" s="266">
        <v>41029</v>
      </c>
      <c r="B7469" s="267">
        <v>1761.2</v>
      </c>
    </row>
    <row r="7470" spans="1:2" ht="16.149999999999999" customHeight="1">
      <c r="A7470" s="266">
        <v>41030</v>
      </c>
      <c r="B7470" s="269">
        <v>1764</v>
      </c>
    </row>
    <row r="7471" spans="1:2" ht="16.149999999999999" customHeight="1">
      <c r="A7471" s="266">
        <v>41031</v>
      </c>
      <c r="B7471" s="267">
        <v>1764</v>
      </c>
    </row>
    <row r="7472" spans="1:2" ht="16.149999999999999" customHeight="1">
      <c r="A7472" s="266">
        <v>41032</v>
      </c>
      <c r="B7472" s="269">
        <v>1760.12</v>
      </c>
    </row>
    <row r="7473" spans="1:2" ht="16.149999999999999" customHeight="1">
      <c r="A7473" s="266">
        <v>41033</v>
      </c>
      <c r="B7473" s="267">
        <v>1754.89</v>
      </c>
    </row>
    <row r="7474" spans="1:2" ht="16.149999999999999" customHeight="1">
      <c r="A7474" s="266">
        <v>41034</v>
      </c>
      <c r="B7474" s="269">
        <v>1757.24</v>
      </c>
    </row>
    <row r="7475" spans="1:2" ht="16.149999999999999" customHeight="1">
      <c r="A7475" s="266">
        <v>41035</v>
      </c>
      <c r="B7475" s="267">
        <v>1757.24</v>
      </c>
    </row>
    <row r="7476" spans="1:2" ht="16.149999999999999" customHeight="1">
      <c r="A7476" s="266">
        <v>41036</v>
      </c>
      <c r="B7476" s="269">
        <v>1757.24</v>
      </c>
    </row>
    <row r="7477" spans="1:2" ht="16.149999999999999" customHeight="1">
      <c r="A7477" s="266">
        <v>41037</v>
      </c>
      <c r="B7477" s="267">
        <v>1759.12</v>
      </c>
    </row>
    <row r="7478" spans="1:2" ht="16.149999999999999" customHeight="1">
      <c r="A7478" s="266">
        <v>41038</v>
      </c>
      <c r="B7478" s="269">
        <v>1760.6</v>
      </c>
    </row>
    <row r="7479" spans="1:2" ht="16.149999999999999" customHeight="1">
      <c r="A7479" s="266">
        <v>41039</v>
      </c>
      <c r="B7479" s="267">
        <v>1775.96</v>
      </c>
    </row>
    <row r="7480" spans="1:2" ht="16.149999999999999" customHeight="1">
      <c r="A7480" s="266">
        <v>41040</v>
      </c>
      <c r="B7480" s="269">
        <v>1765</v>
      </c>
    </row>
    <row r="7481" spans="1:2" ht="16.149999999999999" customHeight="1">
      <c r="A7481" s="266">
        <v>41041</v>
      </c>
      <c r="B7481" s="267">
        <v>1764.69</v>
      </c>
    </row>
    <row r="7482" spans="1:2" ht="16.149999999999999" customHeight="1">
      <c r="A7482" s="266">
        <v>41042</v>
      </c>
      <c r="B7482" s="269">
        <v>1764.69</v>
      </c>
    </row>
    <row r="7483" spans="1:2" ht="16.149999999999999" customHeight="1">
      <c r="A7483" s="266">
        <v>41043</v>
      </c>
      <c r="B7483" s="267">
        <v>1764.69</v>
      </c>
    </row>
    <row r="7484" spans="1:2" ht="16.149999999999999" customHeight="1">
      <c r="A7484" s="266">
        <v>41044</v>
      </c>
      <c r="B7484" s="269">
        <v>1771.6</v>
      </c>
    </row>
    <row r="7485" spans="1:2" ht="16.149999999999999" customHeight="1">
      <c r="A7485" s="266">
        <v>41045</v>
      </c>
      <c r="B7485" s="267">
        <v>1778.37</v>
      </c>
    </row>
    <row r="7486" spans="1:2" ht="16.149999999999999" customHeight="1">
      <c r="A7486" s="266">
        <v>41046</v>
      </c>
      <c r="B7486" s="269">
        <v>1793.61</v>
      </c>
    </row>
    <row r="7487" spans="1:2" ht="16.149999999999999" customHeight="1">
      <c r="A7487" s="266">
        <v>41047</v>
      </c>
      <c r="B7487" s="267">
        <v>1804.92</v>
      </c>
    </row>
    <row r="7488" spans="1:2" ht="16.149999999999999" customHeight="1">
      <c r="A7488" s="266">
        <v>41048</v>
      </c>
      <c r="B7488" s="269">
        <v>1814.46</v>
      </c>
    </row>
    <row r="7489" spans="1:2" ht="16.149999999999999" customHeight="1">
      <c r="A7489" s="266">
        <v>41049</v>
      </c>
      <c r="B7489" s="267">
        <v>1814.46</v>
      </c>
    </row>
    <row r="7490" spans="1:2" ht="16.149999999999999" customHeight="1">
      <c r="A7490" s="266">
        <v>41050</v>
      </c>
      <c r="B7490" s="269">
        <v>1814.46</v>
      </c>
    </row>
    <row r="7491" spans="1:2" ht="16.149999999999999" customHeight="1">
      <c r="A7491" s="266">
        <v>41051</v>
      </c>
      <c r="B7491" s="267">
        <v>1814.46</v>
      </c>
    </row>
    <row r="7492" spans="1:2" ht="16.149999999999999" customHeight="1">
      <c r="A7492" s="266">
        <v>41052</v>
      </c>
      <c r="B7492" s="269">
        <v>1824.73</v>
      </c>
    </row>
    <row r="7493" spans="1:2" ht="16.149999999999999" customHeight="1">
      <c r="A7493" s="266">
        <v>41053</v>
      </c>
      <c r="B7493" s="267">
        <v>1845.17</v>
      </c>
    </row>
    <row r="7494" spans="1:2" ht="16.149999999999999" customHeight="1">
      <c r="A7494" s="266">
        <v>41054</v>
      </c>
      <c r="B7494" s="269">
        <v>1836.45</v>
      </c>
    </row>
    <row r="7495" spans="1:2" ht="16.149999999999999" customHeight="1">
      <c r="A7495" s="266">
        <v>41055</v>
      </c>
      <c r="B7495" s="267">
        <v>1840.69</v>
      </c>
    </row>
    <row r="7496" spans="1:2" ht="16.149999999999999" customHeight="1">
      <c r="A7496" s="266">
        <v>41056</v>
      </c>
      <c r="B7496" s="269">
        <v>1840.69</v>
      </c>
    </row>
    <row r="7497" spans="1:2" ht="16.149999999999999" customHeight="1">
      <c r="A7497" s="266">
        <v>41057</v>
      </c>
      <c r="B7497" s="267">
        <v>1840.69</v>
      </c>
    </row>
    <row r="7498" spans="1:2" ht="16.149999999999999" customHeight="1">
      <c r="A7498" s="266">
        <v>41058</v>
      </c>
      <c r="B7498" s="269">
        <v>1840.69</v>
      </c>
    </row>
    <row r="7499" spans="1:2" ht="16.149999999999999" customHeight="1">
      <c r="A7499" s="266">
        <v>41059</v>
      </c>
      <c r="B7499" s="267">
        <v>1818.82</v>
      </c>
    </row>
    <row r="7500" spans="1:2" ht="16.149999999999999" customHeight="1">
      <c r="A7500" s="266">
        <v>41060</v>
      </c>
      <c r="B7500" s="269">
        <v>1827.83</v>
      </c>
    </row>
    <row r="7501" spans="1:2" ht="16.149999999999999" customHeight="1">
      <c r="A7501" s="266">
        <v>41061</v>
      </c>
      <c r="B7501" s="267">
        <v>1833.8</v>
      </c>
    </row>
    <row r="7502" spans="1:2" ht="16.149999999999999" customHeight="1">
      <c r="A7502" s="266">
        <v>41062</v>
      </c>
      <c r="B7502" s="269">
        <v>1834.71</v>
      </c>
    </row>
    <row r="7503" spans="1:2" ht="16.149999999999999" customHeight="1">
      <c r="A7503" s="266">
        <v>41063</v>
      </c>
      <c r="B7503" s="267">
        <v>1834.71</v>
      </c>
    </row>
    <row r="7504" spans="1:2" ht="16.149999999999999" customHeight="1">
      <c r="A7504" s="266">
        <v>41064</v>
      </c>
      <c r="B7504" s="269">
        <v>1834.71</v>
      </c>
    </row>
    <row r="7505" spans="1:2" ht="16.149999999999999" customHeight="1">
      <c r="A7505" s="266">
        <v>41065</v>
      </c>
      <c r="B7505" s="267">
        <v>1815.54</v>
      </c>
    </row>
    <row r="7506" spans="1:2" ht="16.149999999999999" customHeight="1">
      <c r="A7506" s="266">
        <v>41066</v>
      </c>
      <c r="B7506" s="269">
        <v>1798.85</v>
      </c>
    </row>
    <row r="7507" spans="1:2" ht="16.149999999999999" customHeight="1">
      <c r="A7507" s="266">
        <v>41067</v>
      </c>
      <c r="B7507" s="267">
        <v>1782.89</v>
      </c>
    </row>
    <row r="7508" spans="1:2" ht="16.149999999999999" customHeight="1">
      <c r="A7508" s="266">
        <v>41068</v>
      </c>
      <c r="B7508" s="269">
        <v>1766.91</v>
      </c>
    </row>
    <row r="7509" spans="1:2" ht="16.149999999999999" customHeight="1">
      <c r="A7509" s="266">
        <v>41069</v>
      </c>
      <c r="B7509" s="267">
        <v>1776.26</v>
      </c>
    </row>
    <row r="7510" spans="1:2" ht="16.149999999999999" customHeight="1">
      <c r="A7510" s="266">
        <v>41070</v>
      </c>
      <c r="B7510" s="269">
        <v>1776.26</v>
      </c>
    </row>
    <row r="7511" spans="1:2" ht="16.149999999999999" customHeight="1">
      <c r="A7511" s="266">
        <v>41071</v>
      </c>
      <c r="B7511" s="267">
        <v>1776.26</v>
      </c>
    </row>
    <row r="7512" spans="1:2" ht="16.149999999999999" customHeight="1">
      <c r="A7512" s="266">
        <v>41072</v>
      </c>
      <c r="B7512" s="269">
        <v>1776.26</v>
      </c>
    </row>
    <row r="7513" spans="1:2" ht="16.149999999999999" customHeight="1">
      <c r="A7513" s="266">
        <v>41073</v>
      </c>
      <c r="B7513" s="267">
        <v>1776.47</v>
      </c>
    </row>
    <row r="7514" spans="1:2" ht="16.149999999999999" customHeight="1">
      <c r="A7514" s="266">
        <v>41074</v>
      </c>
      <c r="B7514" s="269">
        <v>1783.45</v>
      </c>
    </row>
    <row r="7515" spans="1:2" ht="16.149999999999999" customHeight="1">
      <c r="A7515" s="266">
        <v>41075</v>
      </c>
      <c r="B7515" s="267">
        <v>1787.63</v>
      </c>
    </row>
    <row r="7516" spans="1:2" ht="16.149999999999999" customHeight="1">
      <c r="A7516" s="266">
        <v>41076</v>
      </c>
      <c r="B7516" s="269">
        <v>1786.21</v>
      </c>
    </row>
    <row r="7517" spans="1:2" ht="16.149999999999999" customHeight="1">
      <c r="A7517" s="266">
        <v>41077</v>
      </c>
      <c r="B7517" s="267">
        <v>1786.21</v>
      </c>
    </row>
    <row r="7518" spans="1:2" ht="16.149999999999999" customHeight="1">
      <c r="A7518" s="266">
        <v>41078</v>
      </c>
      <c r="B7518" s="269">
        <v>1786.21</v>
      </c>
    </row>
    <row r="7519" spans="1:2" ht="16.149999999999999" customHeight="1">
      <c r="A7519" s="266">
        <v>41079</v>
      </c>
      <c r="B7519" s="267">
        <v>1786.21</v>
      </c>
    </row>
    <row r="7520" spans="1:2" ht="16.149999999999999" customHeight="1">
      <c r="A7520" s="266">
        <v>41080</v>
      </c>
      <c r="B7520" s="269">
        <v>1773.18</v>
      </c>
    </row>
    <row r="7521" spans="1:2" ht="16.149999999999999" customHeight="1">
      <c r="A7521" s="266">
        <v>41081</v>
      </c>
      <c r="B7521" s="267">
        <v>1770.38</v>
      </c>
    </row>
    <row r="7522" spans="1:2" ht="16.149999999999999" customHeight="1">
      <c r="A7522" s="266">
        <v>41082</v>
      </c>
      <c r="B7522" s="269">
        <v>1775.99</v>
      </c>
    </row>
    <row r="7523" spans="1:2" ht="16.149999999999999" customHeight="1">
      <c r="A7523" s="266">
        <v>41083</v>
      </c>
      <c r="B7523" s="267">
        <v>1787.47</v>
      </c>
    </row>
    <row r="7524" spans="1:2" ht="16.149999999999999" customHeight="1">
      <c r="A7524" s="266">
        <v>41084</v>
      </c>
      <c r="B7524" s="269">
        <v>1787.47</v>
      </c>
    </row>
    <row r="7525" spans="1:2" ht="16.149999999999999" customHeight="1">
      <c r="A7525" s="266">
        <v>41085</v>
      </c>
      <c r="B7525" s="267">
        <v>1787.47</v>
      </c>
    </row>
    <row r="7526" spans="1:2" ht="16.149999999999999" customHeight="1">
      <c r="A7526" s="266">
        <v>41086</v>
      </c>
      <c r="B7526" s="269">
        <v>1803.37</v>
      </c>
    </row>
    <row r="7527" spans="1:2" ht="16.149999999999999" customHeight="1">
      <c r="A7527" s="266">
        <v>41087</v>
      </c>
      <c r="B7527" s="267">
        <v>1805.14</v>
      </c>
    </row>
    <row r="7528" spans="1:2" ht="16.149999999999999" customHeight="1">
      <c r="A7528" s="266">
        <v>41088</v>
      </c>
      <c r="B7528" s="269">
        <v>1796.18</v>
      </c>
    </row>
    <row r="7529" spans="1:2" ht="16.149999999999999" customHeight="1">
      <c r="A7529" s="266">
        <v>41089</v>
      </c>
      <c r="B7529" s="267">
        <v>1805.6</v>
      </c>
    </row>
    <row r="7530" spans="1:2" ht="16.149999999999999" customHeight="1">
      <c r="A7530" s="266">
        <v>41090</v>
      </c>
      <c r="B7530" s="269">
        <v>1784.6</v>
      </c>
    </row>
    <row r="7531" spans="1:2" ht="16.149999999999999" customHeight="1">
      <c r="A7531" s="266">
        <v>41091</v>
      </c>
      <c r="B7531" s="267">
        <v>1784.6</v>
      </c>
    </row>
    <row r="7532" spans="1:2" ht="16.149999999999999" customHeight="1">
      <c r="A7532" s="266">
        <v>41092</v>
      </c>
      <c r="B7532" s="269">
        <v>1784.6</v>
      </c>
    </row>
    <row r="7533" spans="1:2" ht="16.149999999999999" customHeight="1">
      <c r="A7533" s="266">
        <v>41093</v>
      </c>
      <c r="B7533" s="267">
        <v>1784.6</v>
      </c>
    </row>
    <row r="7534" spans="1:2" ht="16.149999999999999" customHeight="1">
      <c r="A7534" s="266">
        <v>41094</v>
      </c>
      <c r="B7534" s="269">
        <v>1771.53</v>
      </c>
    </row>
    <row r="7535" spans="1:2" ht="16.149999999999999" customHeight="1">
      <c r="A7535" s="266">
        <v>41095</v>
      </c>
      <c r="B7535" s="267">
        <v>1771.53</v>
      </c>
    </row>
    <row r="7536" spans="1:2" ht="16.149999999999999" customHeight="1">
      <c r="A7536" s="266">
        <v>41096</v>
      </c>
      <c r="B7536" s="269">
        <v>1774.37</v>
      </c>
    </row>
    <row r="7537" spans="1:2" ht="16.149999999999999" customHeight="1">
      <c r="A7537" s="266">
        <v>41097</v>
      </c>
      <c r="B7537" s="267">
        <v>1785.25</v>
      </c>
    </row>
    <row r="7538" spans="1:2" ht="16.149999999999999" customHeight="1">
      <c r="A7538" s="266">
        <v>41098</v>
      </c>
      <c r="B7538" s="269">
        <v>1785.25</v>
      </c>
    </row>
    <row r="7539" spans="1:2" ht="16.149999999999999" customHeight="1">
      <c r="A7539" s="266">
        <v>41099</v>
      </c>
      <c r="B7539" s="267">
        <v>1785.25</v>
      </c>
    </row>
    <row r="7540" spans="1:2" ht="16.149999999999999" customHeight="1">
      <c r="A7540" s="266">
        <v>41100</v>
      </c>
      <c r="B7540" s="269">
        <v>1790.25</v>
      </c>
    </row>
    <row r="7541" spans="1:2" ht="16.149999999999999" customHeight="1">
      <c r="A7541" s="266">
        <v>41101</v>
      </c>
      <c r="B7541" s="267">
        <v>1785.06</v>
      </c>
    </row>
    <row r="7542" spans="1:2" ht="16.149999999999999" customHeight="1">
      <c r="A7542" s="266">
        <v>41102</v>
      </c>
      <c r="B7542" s="269">
        <v>1787.72</v>
      </c>
    </row>
    <row r="7543" spans="1:2" ht="16.149999999999999" customHeight="1">
      <c r="A7543" s="266">
        <v>41103</v>
      </c>
      <c r="B7543" s="267">
        <v>1790.12</v>
      </c>
    </row>
    <row r="7544" spans="1:2" ht="16.149999999999999" customHeight="1">
      <c r="A7544" s="266">
        <v>41104</v>
      </c>
      <c r="B7544" s="269">
        <v>1780.21</v>
      </c>
    </row>
    <row r="7545" spans="1:2" ht="16.149999999999999" customHeight="1">
      <c r="A7545" s="266">
        <v>41105</v>
      </c>
      <c r="B7545" s="267">
        <v>1780.21</v>
      </c>
    </row>
    <row r="7546" spans="1:2" ht="16.149999999999999" customHeight="1">
      <c r="A7546" s="266">
        <v>41106</v>
      </c>
      <c r="B7546" s="269">
        <v>1780.21</v>
      </c>
    </row>
    <row r="7547" spans="1:2" ht="16.149999999999999" customHeight="1">
      <c r="A7547" s="266">
        <v>41107</v>
      </c>
      <c r="B7547" s="267">
        <v>1778.42</v>
      </c>
    </row>
    <row r="7548" spans="1:2" ht="16.149999999999999" customHeight="1">
      <c r="A7548" s="266">
        <v>41108</v>
      </c>
      <c r="B7548" s="269">
        <v>1778.97</v>
      </c>
    </row>
    <row r="7549" spans="1:2" ht="16.149999999999999" customHeight="1">
      <c r="A7549" s="266">
        <v>41109</v>
      </c>
      <c r="B7549" s="267">
        <v>1778.28</v>
      </c>
    </row>
    <row r="7550" spans="1:2" ht="16.149999999999999" customHeight="1">
      <c r="A7550" s="266">
        <v>41110</v>
      </c>
      <c r="B7550" s="269">
        <v>1775.8</v>
      </c>
    </row>
    <row r="7551" spans="1:2" ht="16.149999999999999" customHeight="1">
      <c r="A7551" s="266">
        <v>41111</v>
      </c>
      <c r="B7551" s="267">
        <v>1775.8</v>
      </c>
    </row>
    <row r="7552" spans="1:2" ht="16.149999999999999" customHeight="1">
      <c r="A7552" s="266">
        <v>41112</v>
      </c>
      <c r="B7552" s="269">
        <v>1775.8</v>
      </c>
    </row>
    <row r="7553" spans="1:2" ht="16.149999999999999" customHeight="1">
      <c r="A7553" s="266">
        <v>41113</v>
      </c>
      <c r="B7553" s="267">
        <v>1775.8</v>
      </c>
    </row>
    <row r="7554" spans="1:2" ht="16.149999999999999" customHeight="1">
      <c r="A7554" s="266">
        <v>41114</v>
      </c>
      <c r="B7554" s="269">
        <v>1790.39</v>
      </c>
    </row>
    <row r="7555" spans="1:2" ht="16.149999999999999" customHeight="1">
      <c r="A7555" s="266">
        <v>41115</v>
      </c>
      <c r="B7555" s="267">
        <v>1797.33</v>
      </c>
    </row>
    <row r="7556" spans="1:2" ht="16.149999999999999" customHeight="1">
      <c r="A7556" s="266">
        <v>41116</v>
      </c>
      <c r="B7556" s="269">
        <v>1799.48</v>
      </c>
    </row>
    <row r="7557" spans="1:2" ht="16.149999999999999" customHeight="1">
      <c r="A7557" s="266">
        <v>41117</v>
      </c>
      <c r="B7557" s="267">
        <v>1789.22</v>
      </c>
    </row>
    <row r="7558" spans="1:2" ht="16.149999999999999" customHeight="1">
      <c r="A7558" s="266">
        <v>41118</v>
      </c>
      <c r="B7558" s="269">
        <v>1791.12</v>
      </c>
    </row>
    <row r="7559" spans="1:2" ht="16.149999999999999" customHeight="1">
      <c r="A7559" s="266">
        <v>41119</v>
      </c>
      <c r="B7559" s="267">
        <v>1791.12</v>
      </c>
    </row>
    <row r="7560" spans="1:2" ht="16.149999999999999" customHeight="1">
      <c r="A7560" s="266">
        <v>41120</v>
      </c>
      <c r="B7560" s="269">
        <v>1791.12</v>
      </c>
    </row>
    <row r="7561" spans="1:2" ht="16.149999999999999" customHeight="1">
      <c r="A7561" s="266">
        <v>41121</v>
      </c>
      <c r="B7561" s="267">
        <v>1789.02</v>
      </c>
    </row>
    <row r="7562" spans="1:2" ht="16.149999999999999" customHeight="1">
      <c r="A7562" s="266">
        <v>41122</v>
      </c>
      <c r="B7562" s="269">
        <v>1790.74</v>
      </c>
    </row>
    <row r="7563" spans="1:2" ht="16.149999999999999" customHeight="1">
      <c r="A7563" s="266">
        <v>41123</v>
      </c>
      <c r="B7563" s="267">
        <v>1787.51</v>
      </c>
    </row>
    <row r="7564" spans="1:2" ht="16.149999999999999" customHeight="1">
      <c r="A7564" s="266">
        <v>41124</v>
      </c>
      <c r="B7564" s="269">
        <v>1790.97</v>
      </c>
    </row>
    <row r="7565" spans="1:2" ht="16.149999999999999" customHeight="1">
      <c r="A7565" s="266">
        <v>41125</v>
      </c>
      <c r="B7565" s="267">
        <v>1786.06</v>
      </c>
    </row>
    <row r="7566" spans="1:2" ht="16.149999999999999" customHeight="1">
      <c r="A7566" s="266">
        <v>41126</v>
      </c>
      <c r="B7566" s="269">
        <v>1786.06</v>
      </c>
    </row>
    <row r="7567" spans="1:2" ht="16.149999999999999" customHeight="1">
      <c r="A7567" s="266">
        <v>41127</v>
      </c>
      <c r="B7567" s="267">
        <v>1786.06</v>
      </c>
    </row>
    <row r="7568" spans="1:2" ht="16.149999999999999" customHeight="1">
      <c r="A7568" s="266">
        <v>41128</v>
      </c>
      <c r="B7568" s="269">
        <v>1785.29</v>
      </c>
    </row>
    <row r="7569" spans="1:2" ht="16.149999999999999" customHeight="1">
      <c r="A7569" s="266">
        <v>41129</v>
      </c>
      <c r="B7569" s="267">
        <v>1785.29</v>
      </c>
    </row>
    <row r="7570" spans="1:2" ht="16.149999999999999" customHeight="1">
      <c r="A7570" s="266">
        <v>41130</v>
      </c>
      <c r="B7570" s="269">
        <v>1788.03</v>
      </c>
    </row>
    <row r="7571" spans="1:2" ht="16.149999999999999" customHeight="1">
      <c r="A7571" s="266">
        <v>41131</v>
      </c>
      <c r="B7571" s="267">
        <v>1788.08</v>
      </c>
    </row>
    <row r="7572" spans="1:2" ht="16.149999999999999" customHeight="1">
      <c r="A7572" s="266">
        <v>41132</v>
      </c>
      <c r="B7572" s="269">
        <v>1791.61</v>
      </c>
    </row>
    <row r="7573" spans="1:2" ht="16.149999999999999" customHeight="1">
      <c r="A7573" s="266">
        <v>41133</v>
      </c>
      <c r="B7573" s="267">
        <v>1791.61</v>
      </c>
    </row>
    <row r="7574" spans="1:2" ht="16.149999999999999" customHeight="1">
      <c r="A7574" s="266">
        <v>41134</v>
      </c>
      <c r="B7574" s="269">
        <v>1791.61</v>
      </c>
    </row>
    <row r="7575" spans="1:2" ht="16.149999999999999" customHeight="1">
      <c r="A7575" s="266">
        <v>41135</v>
      </c>
      <c r="B7575" s="267">
        <v>1792.86</v>
      </c>
    </row>
    <row r="7576" spans="1:2" ht="16.149999999999999" customHeight="1">
      <c r="A7576" s="266">
        <v>41136</v>
      </c>
      <c r="B7576" s="269">
        <v>1800.81</v>
      </c>
    </row>
    <row r="7577" spans="1:2" ht="16.149999999999999" customHeight="1">
      <c r="A7577" s="266">
        <v>41137</v>
      </c>
      <c r="B7577" s="267">
        <v>1817.18</v>
      </c>
    </row>
    <row r="7578" spans="1:2" ht="16.149999999999999" customHeight="1">
      <c r="A7578" s="266">
        <v>41138</v>
      </c>
      <c r="B7578" s="269">
        <v>1825.52</v>
      </c>
    </row>
    <row r="7579" spans="1:2" ht="16.149999999999999" customHeight="1">
      <c r="A7579" s="266">
        <v>41139</v>
      </c>
      <c r="B7579" s="267">
        <v>1822.59</v>
      </c>
    </row>
    <row r="7580" spans="1:2" ht="16.149999999999999" customHeight="1">
      <c r="A7580" s="266">
        <v>41140</v>
      </c>
      <c r="B7580" s="269">
        <v>1822.59</v>
      </c>
    </row>
    <row r="7581" spans="1:2" ht="16.149999999999999" customHeight="1">
      <c r="A7581" s="266">
        <v>41141</v>
      </c>
      <c r="B7581" s="267">
        <v>1822.59</v>
      </c>
    </row>
    <row r="7582" spans="1:2" ht="16.149999999999999" customHeight="1">
      <c r="A7582" s="266">
        <v>41142</v>
      </c>
      <c r="B7582" s="269">
        <v>1822.59</v>
      </c>
    </row>
    <row r="7583" spans="1:2" ht="16.149999999999999" customHeight="1">
      <c r="A7583" s="266">
        <v>41143</v>
      </c>
      <c r="B7583" s="267">
        <v>1815.8</v>
      </c>
    </row>
    <row r="7584" spans="1:2" ht="16.149999999999999" customHeight="1">
      <c r="A7584" s="266">
        <v>41144</v>
      </c>
      <c r="B7584" s="269">
        <v>1812.88</v>
      </c>
    </row>
    <row r="7585" spans="1:2" ht="16.149999999999999" customHeight="1">
      <c r="A7585" s="266">
        <v>41145</v>
      </c>
      <c r="B7585" s="267">
        <v>1808.33</v>
      </c>
    </row>
    <row r="7586" spans="1:2" ht="16.149999999999999" customHeight="1">
      <c r="A7586" s="266">
        <v>41146</v>
      </c>
      <c r="B7586" s="269">
        <v>1814.83</v>
      </c>
    </row>
    <row r="7587" spans="1:2" ht="16.149999999999999" customHeight="1">
      <c r="A7587" s="266">
        <v>41147</v>
      </c>
      <c r="B7587" s="267">
        <v>1814.83</v>
      </c>
    </row>
    <row r="7588" spans="1:2" ht="16.149999999999999" customHeight="1">
      <c r="A7588" s="266">
        <v>41148</v>
      </c>
      <c r="B7588" s="269">
        <v>1814.83</v>
      </c>
    </row>
    <row r="7589" spans="1:2" ht="16.149999999999999" customHeight="1">
      <c r="A7589" s="266">
        <v>41149</v>
      </c>
      <c r="B7589" s="267">
        <v>1821.44</v>
      </c>
    </row>
    <row r="7590" spans="1:2" ht="16.149999999999999" customHeight="1">
      <c r="A7590" s="266">
        <v>41150</v>
      </c>
      <c r="B7590" s="269">
        <v>1828.99</v>
      </c>
    </row>
    <row r="7591" spans="1:2" ht="16.149999999999999" customHeight="1">
      <c r="A7591" s="266">
        <v>41151</v>
      </c>
      <c r="B7591" s="267">
        <v>1833.14</v>
      </c>
    </row>
    <row r="7592" spans="1:2" ht="16.149999999999999" customHeight="1">
      <c r="A7592" s="266">
        <v>41152</v>
      </c>
      <c r="B7592" s="269">
        <v>1830.5</v>
      </c>
    </row>
    <row r="7593" spans="1:2" ht="16.149999999999999" customHeight="1">
      <c r="A7593" s="266">
        <v>41153</v>
      </c>
      <c r="B7593" s="267">
        <v>1825.21</v>
      </c>
    </row>
    <row r="7594" spans="1:2" ht="16.149999999999999" customHeight="1">
      <c r="A7594" s="266">
        <v>41154</v>
      </c>
      <c r="B7594" s="269">
        <v>1825.21</v>
      </c>
    </row>
    <row r="7595" spans="1:2" ht="16.149999999999999" customHeight="1">
      <c r="A7595" s="266">
        <v>41155</v>
      </c>
      <c r="B7595" s="267">
        <v>1825.21</v>
      </c>
    </row>
    <row r="7596" spans="1:2" ht="16.149999999999999" customHeight="1">
      <c r="A7596" s="266">
        <v>41156</v>
      </c>
      <c r="B7596" s="269">
        <v>1825.21</v>
      </c>
    </row>
    <row r="7597" spans="1:2" ht="16.149999999999999" customHeight="1">
      <c r="A7597" s="266">
        <v>41157</v>
      </c>
      <c r="B7597" s="267">
        <v>1824.81</v>
      </c>
    </row>
    <row r="7598" spans="1:2" ht="16.149999999999999" customHeight="1">
      <c r="A7598" s="266">
        <v>41158</v>
      </c>
      <c r="B7598" s="269">
        <v>1814.06</v>
      </c>
    </row>
    <row r="7599" spans="1:2" ht="16.149999999999999" customHeight="1">
      <c r="A7599" s="266">
        <v>41159</v>
      </c>
      <c r="B7599" s="267">
        <v>1804.09</v>
      </c>
    </row>
    <row r="7600" spans="1:2" ht="16.149999999999999" customHeight="1">
      <c r="A7600" s="266">
        <v>41160</v>
      </c>
      <c r="B7600" s="269">
        <v>1797.35</v>
      </c>
    </row>
    <row r="7601" spans="1:2" ht="16.149999999999999" customHeight="1">
      <c r="A7601" s="266">
        <v>41161</v>
      </c>
      <c r="B7601" s="267">
        <v>1797.35</v>
      </c>
    </row>
    <row r="7602" spans="1:2" ht="16.149999999999999" customHeight="1">
      <c r="A7602" s="266">
        <v>41162</v>
      </c>
      <c r="B7602" s="269">
        <v>1797.35</v>
      </c>
    </row>
    <row r="7603" spans="1:2" ht="16.149999999999999" customHeight="1">
      <c r="A7603" s="266">
        <v>41163</v>
      </c>
      <c r="B7603" s="267">
        <v>1802.23</v>
      </c>
    </row>
    <row r="7604" spans="1:2" ht="16.149999999999999" customHeight="1">
      <c r="A7604" s="266">
        <v>41164</v>
      </c>
      <c r="B7604" s="269">
        <v>1795.4</v>
      </c>
    </row>
    <row r="7605" spans="1:2" ht="16.149999999999999" customHeight="1">
      <c r="A7605" s="266">
        <v>41165</v>
      </c>
      <c r="B7605" s="267">
        <v>1802.22</v>
      </c>
    </row>
    <row r="7606" spans="1:2" ht="16.149999999999999" customHeight="1">
      <c r="A7606" s="266">
        <v>41166</v>
      </c>
      <c r="B7606" s="269">
        <v>1799.57</v>
      </c>
    </row>
    <row r="7607" spans="1:2" ht="16.149999999999999" customHeight="1">
      <c r="A7607" s="266">
        <v>41167</v>
      </c>
      <c r="B7607" s="267">
        <v>1789.54</v>
      </c>
    </row>
    <row r="7608" spans="1:2" ht="16.149999999999999" customHeight="1">
      <c r="A7608" s="266">
        <v>41168</v>
      </c>
      <c r="B7608" s="269">
        <v>1789.54</v>
      </c>
    </row>
    <row r="7609" spans="1:2" ht="16.149999999999999" customHeight="1">
      <c r="A7609" s="266">
        <v>41169</v>
      </c>
      <c r="B7609" s="267">
        <v>1789.54</v>
      </c>
    </row>
    <row r="7610" spans="1:2" ht="16.149999999999999" customHeight="1">
      <c r="A7610" s="266">
        <v>41170</v>
      </c>
      <c r="B7610" s="269">
        <v>1799.77</v>
      </c>
    </row>
    <row r="7611" spans="1:2" ht="16.149999999999999" customHeight="1">
      <c r="A7611" s="266">
        <v>41171</v>
      </c>
      <c r="B7611" s="267">
        <v>1800.19</v>
      </c>
    </row>
    <row r="7612" spans="1:2" ht="16.149999999999999" customHeight="1">
      <c r="A7612" s="266">
        <v>41172</v>
      </c>
      <c r="B7612" s="269">
        <v>1795.66</v>
      </c>
    </row>
    <row r="7613" spans="1:2" ht="16.149999999999999" customHeight="1">
      <c r="A7613" s="266">
        <v>41173</v>
      </c>
      <c r="B7613" s="267">
        <v>1798.98</v>
      </c>
    </row>
    <row r="7614" spans="1:2" ht="16.149999999999999" customHeight="1">
      <c r="A7614" s="266">
        <v>41174</v>
      </c>
      <c r="B7614" s="269">
        <v>1796.75</v>
      </c>
    </row>
    <row r="7615" spans="1:2" ht="16.149999999999999" customHeight="1">
      <c r="A7615" s="266">
        <v>41175</v>
      </c>
      <c r="B7615" s="267">
        <v>1796.75</v>
      </c>
    </row>
    <row r="7616" spans="1:2" ht="16.149999999999999" customHeight="1">
      <c r="A7616" s="266">
        <v>41176</v>
      </c>
      <c r="B7616" s="269">
        <v>1796.75</v>
      </c>
    </row>
    <row r="7617" spans="1:2" ht="16.149999999999999" customHeight="1">
      <c r="A7617" s="266">
        <v>41177</v>
      </c>
      <c r="B7617" s="267">
        <v>1799.29</v>
      </c>
    </row>
    <row r="7618" spans="1:2" ht="16.149999999999999" customHeight="1">
      <c r="A7618" s="266">
        <v>41178</v>
      </c>
      <c r="B7618" s="269">
        <v>1795.69</v>
      </c>
    </row>
    <row r="7619" spans="1:2" ht="16.149999999999999" customHeight="1">
      <c r="A7619" s="266">
        <v>41179</v>
      </c>
      <c r="B7619" s="267">
        <v>1799.55</v>
      </c>
    </row>
    <row r="7620" spans="1:2" ht="16.149999999999999" customHeight="1">
      <c r="A7620" s="266">
        <v>41180</v>
      </c>
      <c r="B7620" s="269">
        <v>1798.08</v>
      </c>
    </row>
    <row r="7621" spans="1:2" ht="16.149999999999999" customHeight="1">
      <c r="A7621" s="266">
        <v>41181</v>
      </c>
      <c r="B7621" s="267">
        <v>1800.52</v>
      </c>
    </row>
    <row r="7622" spans="1:2" ht="16.149999999999999" customHeight="1">
      <c r="A7622" s="266">
        <v>41182</v>
      </c>
      <c r="B7622" s="269">
        <v>1800.52</v>
      </c>
    </row>
    <row r="7623" spans="1:2" ht="16.149999999999999" customHeight="1">
      <c r="A7623" s="266">
        <v>41183</v>
      </c>
      <c r="B7623" s="267">
        <v>1800.52</v>
      </c>
    </row>
    <row r="7624" spans="1:2" ht="16.149999999999999" customHeight="1">
      <c r="A7624" s="266">
        <v>41184</v>
      </c>
      <c r="B7624" s="269">
        <v>1797.97</v>
      </c>
    </row>
    <row r="7625" spans="1:2" ht="16.149999999999999" customHeight="1">
      <c r="A7625" s="266">
        <v>41185</v>
      </c>
      <c r="B7625" s="267">
        <v>1798.86</v>
      </c>
    </row>
    <row r="7626" spans="1:2" ht="16.149999999999999" customHeight="1">
      <c r="A7626" s="266">
        <v>41186</v>
      </c>
      <c r="B7626" s="269">
        <v>1800.43</v>
      </c>
    </row>
    <row r="7627" spans="1:2" ht="16.149999999999999" customHeight="1">
      <c r="A7627" s="266">
        <v>41187</v>
      </c>
      <c r="B7627" s="267">
        <v>1797.68</v>
      </c>
    </row>
    <row r="7628" spans="1:2" ht="16.149999999999999" customHeight="1">
      <c r="A7628" s="266">
        <v>41188</v>
      </c>
      <c r="B7628" s="269">
        <v>1795.4</v>
      </c>
    </row>
    <row r="7629" spans="1:2" ht="16.149999999999999" customHeight="1">
      <c r="A7629" s="266">
        <v>41189</v>
      </c>
      <c r="B7629" s="267">
        <v>1795.4</v>
      </c>
    </row>
    <row r="7630" spans="1:2" ht="16.149999999999999" customHeight="1">
      <c r="A7630" s="266">
        <v>41190</v>
      </c>
      <c r="B7630" s="269">
        <v>1795.4</v>
      </c>
    </row>
    <row r="7631" spans="1:2" ht="16.149999999999999" customHeight="1">
      <c r="A7631" s="266">
        <v>41191</v>
      </c>
      <c r="B7631" s="267">
        <v>1795.4</v>
      </c>
    </row>
    <row r="7632" spans="1:2" ht="16.149999999999999" customHeight="1">
      <c r="A7632" s="266">
        <v>41192</v>
      </c>
      <c r="B7632" s="269">
        <v>1798.32</v>
      </c>
    </row>
    <row r="7633" spans="1:2" ht="16.149999999999999" customHeight="1">
      <c r="A7633" s="266">
        <v>41193</v>
      </c>
      <c r="B7633" s="267">
        <v>1799.78</v>
      </c>
    </row>
    <row r="7634" spans="1:2" ht="16.149999999999999" customHeight="1">
      <c r="A7634" s="266">
        <v>41194</v>
      </c>
      <c r="B7634" s="269">
        <v>1797.68</v>
      </c>
    </row>
    <row r="7635" spans="1:2" ht="16.149999999999999" customHeight="1">
      <c r="A7635" s="266">
        <v>41195</v>
      </c>
      <c r="B7635" s="267">
        <v>1797.68</v>
      </c>
    </row>
    <row r="7636" spans="1:2" ht="16.149999999999999" customHeight="1">
      <c r="A7636" s="266">
        <v>41196</v>
      </c>
      <c r="B7636" s="269">
        <v>1797.68</v>
      </c>
    </row>
    <row r="7637" spans="1:2" ht="16.149999999999999" customHeight="1">
      <c r="A7637" s="266">
        <v>41197</v>
      </c>
      <c r="B7637" s="267">
        <v>1797.68</v>
      </c>
    </row>
    <row r="7638" spans="1:2" ht="16.149999999999999" customHeight="1">
      <c r="A7638" s="266">
        <v>41198</v>
      </c>
      <c r="B7638" s="269">
        <v>1797.68</v>
      </c>
    </row>
    <row r="7639" spans="1:2" ht="16.149999999999999" customHeight="1">
      <c r="A7639" s="266">
        <v>41199</v>
      </c>
      <c r="B7639" s="267">
        <v>1797.81</v>
      </c>
    </row>
    <row r="7640" spans="1:2" ht="16.149999999999999" customHeight="1">
      <c r="A7640" s="266">
        <v>41200</v>
      </c>
      <c r="B7640" s="269">
        <v>1798.53</v>
      </c>
    </row>
    <row r="7641" spans="1:2" ht="16.149999999999999" customHeight="1">
      <c r="A7641" s="266">
        <v>41201</v>
      </c>
      <c r="B7641" s="267">
        <v>1797.66</v>
      </c>
    </row>
    <row r="7642" spans="1:2" ht="16.149999999999999" customHeight="1">
      <c r="A7642" s="266">
        <v>41202</v>
      </c>
      <c r="B7642" s="269">
        <v>1798.42</v>
      </c>
    </row>
    <row r="7643" spans="1:2" ht="16.149999999999999" customHeight="1">
      <c r="A7643" s="266">
        <v>41203</v>
      </c>
      <c r="B7643" s="267">
        <v>1798.42</v>
      </c>
    </row>
    <row r="7644" spans="1:2" ht="16.149999999999999" customHeight="1">
      <c r="A7644" s="266">
        <v>41204</v>
      </c>
      <c r="B7644" s="269">
        <v>1798.42</v>
      </c>
    </row>
    <row r="7645" spans="1:2" ht="16.149999999999999" customHeight="1">
      <c r="A7645" s="266">
        <v>41205</v>
      </c>
      <c r="B7645" s="267">
        <v>1802.91</v>
      </c>
    </row>
    <row r="7646" spans="1:2" ht="16.149999999999999" customHeight="1">
      <c r="A7646" s="266">
        <v>41206</v>
      </c>
      <c r="B7646" s="269">
        <v>1816.6</v>
      </c>
    </row>
    <row r="7647" spans="1:2" ht="16.149999999999999" customHeight="1">
      <c r="A7647" s="266">
        <v>41207</v>
      </c>
      <c r="B7647" s="267">
        <v>1817.25</v>
      </c>
    </row>
    <row r="7648" spans="1:2" ht="16.149999999999999" customHeight="1">
      <c r="A7648" s="266">
        <v>41208</v>
      </c>
      <c r="B7648" s="269">
        <v>1816.97</v>
      </c>
    </row>
    <row r="7649" spans="1:2" ht="16.149999999999999" customHeight="1">
      <c r="A7649" s="266">
        <v>41209</v>
      </c>
      <c r="B7649" s="267">
        <v>1823.18</v>
      </c>
    </row>
    <row r="7650" spans="1:2" ht="16.149999999999999" customHeight="1">
      <c r="A7650" s="266">
        <v>41210</v>
      </c>
      <c r="B7650" s="269">
        <v>1823.18</v>
      </c>
    </row>
    <row r="7651" spans="1:2" ht="16.149999999999999" customHeight="1">
      <c r="A7651" s="266">
        <v>41211</v>
      </c>
      <c r="B7651" s="267">
        <v>1823.18</v>
      </c>
    </row>
    <row r="7652" spans="1:2" ht="16.149999999999999" customHeight="1">
      <c r="A7652" s="266">
        <v>41212</v>
      </c>
      <c r="B7652" s="269">
        <v>1830.45</v>
      </c>
    </row>
    <row r="7653" spans="1:2" ht="16.149999999999999" customHeight="1">
      <c r="A7653" s="266">
        <v>41213</v>
      </c>
      <c r="B7653" s="267">
        <v>1829.89</v>
      </c>
    </row>
    <row r="7654" spans="1:2" ht="16.149999999999999" customHeight="1">
      <c r="A7654" s="266">
        <v>41214</v>
      </c>
      <c r="B7654" s="269">
        <v>1831.25</v>
      </c>
    </row>
    <row r="7655" spans="1:2" ht="16.149999999999999" customHeight="1">
      <c r="A7655" s="266">
        <v>41215</v>
      </c>
      <c r="B7655" s="267">
        <v>1825.5</v>
      </c>
    </row>
    <row r="7656" spans="1:2" ht="16.149999999999999" customHeight="1">
      <c r="A7656" s="266">
        <v>41216</v>
      </c>
      <c r="B7656" s="269">
        <v>1828.8</v>
      </c>
    </row>
    <row r="7657" spans="1:2" ht="16.149999999999999" customHeight="1">
      <c r="A7657" s="266">
        <v>41217</v>
      </c>
      <c r="B7657" s="267">
        <v>1828.8</v>
      </c>
    </row>
    <row r="7658" spans="1:2" ht="16.149999999999999" customHeight="1">
      <c r="A7658" s="266">
        <v>41218</v>
      </c>
      <c r="B7658" s="269">
        <v>1828.8</v>
      </c>
    </row>
    <row r="7659" spans="1:2" ht="16.149999999999999" customHeight="1">
      <c r="A7659" s="266">
        <v>41219</v>
      </c>
      <c r="B7659" s="267">
        <v>1828.8</v>
      </c>
    </row>
    <row r="7660" spans="1:2" ht="16.149999999999999" customHeight="1">
      <c r="A7660" s="266">
        <v>41220</v>
      </c>
      <c r="B7660" s="269">
        <v>1814.99</v>
      </c>
    </row>
    <row r="7661" spans="1:2" ht="16.149999999999999" customHeight="1">
      <c r="A7661" s="266">
        <v>41221</v>
      </c>
      <c r="B7661" s="267">
        <v>1814.83</v>
      </c>
    </row>
    <row r="7662" spans="1:2" ht="16.149999999999999" customHeight="1">
      <c r="A7662" s="266">
        <v>41222</v>
      </c>
      <c r="B7662" s="269">
        <v>1814.21</v>
      </c>
    </row>
    <row r="7663" spans="1:2" ht="16.149999999999999" customHeight="1">
      <c r="A7663" s="266">
        <v>41223</v>
      </c>
      <c r="B7663" s="267">
        <v>1816.99</v>
      </c>
    </row>
    <row r="7664" spans="1:2" ht="16.149999999999999" customHeight="1">
      <c r="A7664" s="266">
        <v>41224</v>
      </c>
      <c r="B7664" s="269">
        <v>1816.99</v>
      </c>
    </row>
    <row r="7665" spans="1:2" ht="16.149999999999999" customHeight="1">
      <c r="A7665" s="266">
        <v>41225</v>
      </c>
      <c r="B7665" s="267">
        <v>1816.99</v>
      </c>
    </row>
    <row r="7666" spans="1:2" ht="16.149999999999999" customHeight="1">
      <c r="A7666" s="266">
        <v>41226</v>
      </c>
      <c r="B7666" s="269">
        <v>1816.99</v>
      </c>
    </row>
    <row r="7667" spans="1:2" ht="16.149999999999999" customHeight="1">
      <c r="A7667" s="266">
        <v>41227</v>
      </c>
      <c r="B7667" s="267">
        <v>1819.3</v>
      </c>
    </row>
    <row r="7668" spans="1:2" ht="16.149999999999999" customHeight="1">
      <c r="A7668" s="266">
        <v>41228</v>
      </c>
      <c r="B7668" s="269">
        <v>1818.2</v>
      </c>
    </row>
    <row r="7669" spans="1:2" ht="16.149999999999999" customHeight="1">
      <c r="A7669" s="266">
        <v>41229</v>
      </c>
      <c r="B7669" s="267">
        <v>1822.61</v>
      </c>
    </row>
    <row r="7670" spans="1:2" ht="16.149999999999999" customHeight="1">
      <c r="A7670" s="266">
        <v>41230</v>
      </c>
      <c r="B7670" s="269">
        <v>1823.46</v>
      </c>
    </row>
    <row r="7671" spans="1:2" ht="16.149999999999999" customHeight="1">
      <c r="A7671" s="266">
        <v>41231</v>
      </c>
      <c r="B7671" s="267">
        <v>1823.46</v>
      </c>
    </row>
    <row r="7672" spans="1:2" ht="16.149999999999999" customHeight="1">
      <c r="A7672" s="266">
        <v>41232</v>
      </c>
      <c r="B7672" s="269">
        <v>1823.46</v>
      </c>
    </row>
    <row r="7673" spans="1:2" ht="16.149999999999999" customHeight="1">
      <c r="A7673" s="266">
        <v>41233</v>
      </c>
      <c r="B7673" s="267">
        <v>1817.67</v>
      </c>
    </row>
    <row r="7674" spans="1:2" ht="16.149999999999999" customHeight="1">
      <c r="A7674" s="266">
        <v>41234</v>
      </c>
      <c r="B7674" s="269">
        <v>1815.58</v>
      </c>
    </row>
    <row r="7675" spans="1:2" ht="16.149999999999999" customHeight="1">
      <c r="A7675" s="266">
        <v>41235</v>
      </c>
      <c r="B7675" s="267">
        <v>1815.76</v>
      </c>
    </row>
    <row r="7676" spans="1:2" ht="16.149999999999999" customHeight="1">
      <c r="A7676" s="266">
        <v>41236</v>
      </c>
      <c r="B7676" s="269">
        <v>1815.76</v>
      </c>
    </row>
    <row r="7677" spans="1:2" ht="16.149999999999999" customHeight="1">
      <c r="A7677" s="266">
        <v>41237</v>
      </c>
      <c r="B7677" s="267">
        <v>1820.18</v>
      </c>
    </row>
    <row r="7678" spans="1:2" ht="16.149999999999999" customHeight="1">
      <c r="A7678" s="266">
        <v>41238</v>
      </c>
      <c r="B7678" s="269">
        <v>1820.18</v>
      </c>
    </row>
    <row r="7679" spans="1:2" ht="16.149999999999999" customHeight="1">
      <c r="A7679" s="266">
        <v>41239</v>
      </c>
      <c r="B7679" s="267">
        <v>1820.18</v>
      </c>
    </row>
    <row r="7680" spans="1:2" ht="16.149999999999999" customHeight="1">
      <c r="A7680" s="266">
        <v>41240</v>
      </c>
      <c r="B7680" s="269">
        <v>1824.12</v>
      </c>
    </row>
    <row r="7681" spans="1:2" ht="16.149999999999999" customHeight="1">
      <c r="A7681" s="266">
        <v>41241</v>
      </c>
      <c r="B7681" s="267">
        <v>1823.54</v>
      </c>
    </row>
    <row r="7682" spans="1:2" ht="16.149999999999999" customHeight="1">
      <c r="A7682" s="266">
        <v>41242</v>
      </c>
      <c r="B7682" s="269">
        <v>1825.08</v>
      </c>
    </row>
    <row r="7683" spans="1:2" ht="16.149999999999999" customHeight="1">
      <c r="A7683" s="266">
        <v>41243</v>
      </c>
      <c r="B7683" s="267">
        <v>1817.93</v>
      </c>
    </row>
    <row r="7684" spans="1:2" ht="16.149999999999999" customHeight="1">
      <c r="A7684" s="266">
        <v>41244</v>
      </c>
      <c r="B7684" s="269">
        <v>1813.72</v>
      </c>
    </row>
    <row r="7685" spans="1:2" ht="16.149999999999999" customHeight="1">
      <c r="A7685" s="266">
        <v>41245</v>
      </c>
      <c r="B7685" s="267">
        <v>1813.72</v>
      </c>
    </row>
    <row r="7686" spans="1:2" ht="16.149999999999999" customHeight="1">
      <c r="A7686" s="266">
        <v>41246</v>
      </c>
      <c r="B7686" s="269">
        <v>1813.72</v>
      </c>
    </row>
    <row r="7687" spans="1:2" ht="16.149999999999999" customHeight="1">
      <c r="A7687" s="266">
        <v>41247</v>
      </c>
      <c r="B7687" s="267">
        <v>1813.73</v>
      </c>
    </row>
    <row r="7688" spans="1:2" ht="16.149999999999999" customHeight="1">
      <c r="A7688" s="266">
        <v>41248</v>
      </c>
      <c r="B7688" s="269">
        <v>1813.57</v>
      </c>
    </row>
    <row r="7689" spans="1:2" ht="16.149999999999999" customHeight="1">
      <c r="A7689" s="266">
        <v>41249</v>
      </c>
      <c r="B7689" s="267">
        <v>1811.05</v>
      </c>
    </row>
    <row r="7690" spans="1:2" ht="16.149999999999999" customHeight="1">
      <c r="A7690" s="266">
        <v>41250</v>
      </c>
      <c r="B7690" s="269">
        <v>1803.69</v>
      </c>
    </row>
    <row r="7691" spans="1:2" ht="16.149999999999999" customHeight="1">
      <c r="A7691" s="266">
        <v>41251</v>
      </c>
      <c r="B7691" s="267">
        <v>1797.45</v>
      </c>
    </row>
    <row r="7692" spans="1:2" ht="16.149999999999999" customHeight="1">
      <c r="A7692" s="266">
        <v>41252</v>
      </c>
      <c r="B7692" s="269">
        <v>1797.45</v>
      </c>
    </row>
    <row r="7693" spans="1:2" ht="16.149999999999999" customHeight="1">
      <c r="A7693" s="266">
        <v>41253</v>
      </c>
      <c r="B7693" s="267">
        <v>1797.45</v>
      </c>
    </row>
    <row r="7694" spans="1:2" ht="16.149999999999999" customHeight="1">
      <c r="A7694" s="266">
        <v>41254</v>
      </c>
      <c r="B7694" s="269">
        <v>1799.4</v>
      </c>
    </row>
    <row r="7695" spans="1:2" ht="16.149999999999999" customHeight="1">
      <c r="A7695" s="266">
        <v>41255</v>
      </c>
      <c r="B7695" s="267">
        <v>1801.5</v>
      </c>
    </row>
    <row r="7696" spans="1:2" ht="16.149999999999999" customHeight="1">
      <c r="A7696" s="266">
        <v>41256</v>
      </c>
      <c r="B7696" s="269">
        <v>1796.31</v>
      </c>
    </row>
    <row r="7697" spans="1:2" ht="16.149999999999999" customHeight="1">
      <c r="A7697" s="266">
        <v>41257</v>
      </c>
      <c r="B7697" s="267">
        <v>1795.05</v>
      </c>
    </row>
    <row r="7698" spans="1:2" ht="16.149999999999999" customHeight="1">
      <c r="A7698" s="266">
        <v>41258</v>
      </c>
      <c r="B7698" s="269">
        <v>1798.37</v>
      </c>
    </row>
    <row r="7699" spans="1:2" ht="16.149999999999999" customHeight="1">
      <c r="A7699" s="266">
        <v>41259</v>
      </c>
      <c r="B7699" s="267">
        <v>1798.37</v>
      </c>
    </row>
    <row r="7700" spans="1:2" ht="16.149999999999999" customHeight="1">
      <c r="A7700" s="266">
        <v>41260</v>
      </c>
      <c r="B7700" s="269">
        <v>1798.37</v>
      </c>
    </row>
    <row r="7701" spans="1:2" ht="16.149999999999999" customHeight="1">
      <c r="A7701" s="266">
        <v>41261</v>
      </c>
      <c r="B7701" s="267">
        <v>1796.98</v>
      </c>
    </row>
    <row r="7702" spans="1:2" ht="16.149999999999999" customHeight="1">
      <c r="A7702" s="266">
        <v>41262</v>
      </c>
      <c r="B7702" s="269">
        <v>1794.14</v>
      </c>
    </row>
    <row r="7703" spans="1:2" ht="16.149999999999999" customHeight="1">
      <c r="A7703" s="266">
        <v>41263</v>
      </c>
      <c r="B7703" s="267">
        <v>1790.46</v>
      </c>
    </row>
    <row r="7704" spans="1:2" ht="16.149999999999999" customHeight="1">
      <c r="A7704" s="266">
        <v>41264</v>
      </c>
      <c r="B7704" s="269">
        <v>1788.87</v>
      </c>
    </row>
    <row r="7705" spans="1:2" ht="16.149999999999999" customHeight="1">
      <c r="A7705" s="266">
        <v>41265</v>
      </c>
      <c r="B7705" s="267">
        <v>1779.79</v>
      </c>
    </row>
    <row r="7706" spans="1:2" ht="16.149999999999999" customHeight="1">
      <c r="A7706" s="266">
        <v>41266</v>
      </c>
      <c r="B7706" s="269">
        <v>1779.79</v>
      </c>
    </row>
    <row r="7707" spans="1:2" ht="16.149999999999999" customHeight="1">
      <c r="A7707" s="266">
        <v>41267</v>
      </c>
      <c r="B7707" s="267">
        <v>1779.79</v>
      </c>
    </row>
    <row r="7708" spans="1:2" ht="16.149999999999999" customHeight="1">
      <c r="A7708" s="266">
        <v>41268</v>
      </c>
      <c r="B7708" s="269">
        <v>1773.44</v>
      </c>
    </row>
    <row r="7709" spans="1:2" ht="16.149999999999999" customHeight="1">
      <c r="A7709" s="266">
        <v>41269</v>
      </c>
      <c r="B7709" s="267">
        <v>1773.44</v>
      </c>
    </row>
    <row r="7710" spans="1:2" ht="16.149999999999999" customHeight="1">
      <c r="A7710" s="266">
        <v>41270</v>
      </c>
      <c r="B7710" s="269">
        <v>1771.49</v>
      </c>
    </row>
    <row r="7711" spans="1:2" ht="16.149999999999999" customHeight="1">
      <c r="A7711" s="266">
        <v>41271</v>
      </c>
      <c r="B7711" s="267">
        <v>1771.54</v>
      </c>
    </row>
    <row r="7712" spans="1:2" ht="16.149999999999999" customHeight="1">
      <c r="A7712" s="266">
        <v>41272</v>
      </c>
      <c r="B7712" s="269">
        <v>1768.23</v>
      </c>
    </row>
    <row r="7713" spans="1:2" ht="16.149999999999999" customHeight="1">
      <c r="A7713" s="266">
        <v>41273</v>
      </c>
      <c r="B7713" s="267">
        <v>1768.23</v>
      </c>
    </row>
    <row r="7714" spans="1:2" ht="16.149999999999999" customHeight="1">
      <c r="A7714" s="266">
        <v>41274</v>
      </c>
      <c r="B7714" s="269">
        <v>1768.23</v>
      </c>
    </row>
    <row r="7715" spans="1:2" ht="16.149999999999999" customHeight="1">
      <c r="A7715" s="266">
        <v>41275</v>
      </c>
      <c r="B7715" s="267">
        <v>1768.23</v>
      </c>
    </row>
    <row r="7716" spans="1:2" ht="16.149999999999999" customHeight="1">
      <c r="A7716" s="266">
        <v>41276</v>
      </c>
      <c r="B7716" s="269">
        <v>1768.23</v>
      </c>
    </row>
    <row r="7717" spans="1:2" ht="16.149999999999999" customHeight="1">
      <c r="A7717" s="266">
        <v>41277</v>
      </c>
      <c r="B7717" s="267">
        <v>1759.97</v>
      </c>
    </row>
    <row r="7718" spans="1:2" ht="16.149999999999999" customHeight="1">
      <c r="A7718" s="266">
        <v>41278</v>
      </c>
      <c r="B7718" s="269">
        <v>1760.83</v>
      </c>
    </row>
    <row r="7719" spans="1:2" ht="16.149999999999999" customHeight="1">
      <c r="A7719" s="266">
        <v>41279</v>
      </c>
      <c r="B7719" s="267">
        <v>1767.54</v>
      </c>
    </row>
    <row r="7720" spans="1:2" ht="16.149999999999999" customHeight="1">
      <c r="A7720" s="266">
        <v>41280</v>
      </c>
      <c r="B7720" s="269">
        <v>1767.54</v>
      </c>
    </row>
    <row r="7721" spans="1:2" ht="16.149999999999999" customHeight="1">
      <c r="A7721" s="266">
        <v>41281</v>
      </c>
      <c r="B7721" s="267">
        <v>1767.54</v>
      </c>
    </row>
    <row r="7722" spans="1:2" ht="16.149999999999999" customHeight="1">
      <c r="A7722" s="266">
        <v>41282</v>
      </c>
      <c r="B7722" s="269">
        <v>1767.54</v>
      </c>
    </row>
    <row r="7723" spans="1:2" ht="16.149999999999999" customHeight="1">
      <c r="A7723" s="266">
        <v>41283</v>
      </c>
      <c r="B7723" s="267">
        <v>1771.31</v>
      </c>
    </row>
    <row r="7724" spans="1:2" ht="16.149999999999999" customHeight="1">
      <c r="A7724" s="266">
        <v>41284</v>
      </c>
      <c r="B7724" s="269">
        <v>1767.96</v>
      </c>
    </row>
    <row r="7725" spans="1:2" ht="16.149999999999999" customHeight="1">
      <c r="A7725" s="266">
        <v>41285</v>
      </c>
      <c r="B7725" s="267">
        <v>1761.5</v>
      </c>
    </row>
    <row r="7726" spans="1:2" ht="16.149999999999999" customHeight="1">
      <c r="A7726" s="266">
        <v>41286</v>
      </c>
      <c r="B7726" s="269">
        <v>1762.38</v>
      </c>
    </row>
    <row r="7727" spans="1:2" ht="16.149999999999999" customHeight="1">
      <c r="A7727" s="266">
        <v>41287</v>
      </c>
      <c r="B7727" s="267">
        <v>1762.38</v>
      </c>
    </row>
    <row r="7728" spans="1:2" ht="16.149999999999999" customHeight="1">
      <c r="A7728" s="266">
        <v>41288</v>
      </c>
      <c r="B7728" s="269">
        <v>1762.38</v>
      </c>
    </row>
    <row r="7729" spans="1:2" ht="16.149999999999999" customHeight="1">
      <c r="A7729" s="266">
        <v>41289</v>
      </c>
      <c r="B7729" s="267">
        <v>1758.45</v>
      </c>
    </row>
    <row r="7730" spans="1:2" ht="16.149999999999999" customHeight="1">
      <c r="A7730" s="266">
        <v>41290</v>
      </c>
      <c r="B7730" s="269">
        <v>1769.88</v>
      </c>
    </row>
    <row r="7731" spans="1:2" ht="16.149999999999999" customHeight="1">
      <c r="A7731" s="266">
        <v>41291</v>
      </c>
      <c r="B7731" s="267">
        <v>1775.15</v>
      </c>
    </row>
    <row r="7732" spans="1:2" ht="16.149999999999999" customHeight="1">
      <c r="A7732" s="266">
        <v>41292</v>
      </c>
      <c r="B7732" s="269">
        <v>1767.78</v>
      </c>
    </row>
    <row r="7733" spans="1:2" ht="16.149999999999999" customHeight="1">
      <c r="A7733" s="266">
        <v>41293</v>
      </c>
      <c r="B7733" s="267">
        <v>1767.74</v>
      </c>
    </row>
    <row r="7734" spans="1:2" ht="16.149999999999999" customHeight="1">
      <c r="A7734" s="266">
        <v>41294</v>
      </c>
      <c r="B7734" s="269">
        <v>1767.74</v>
      </c>
    </row>
    <row r="7735" spans="1:2" ht="16.149999999999999" customHeight="1">
      <c r="A7735" s="266">
        <v>41295</v>
      </c>
      <c r="B7735" s="267">
        <v>1767.74</v>
      </c>
    </row>
    <row r="7736" spans="1:2" ht="16.149999999999999" customHeight="1">
      <c r="A7736" s="266">
        <v>41296</v>
      </c>
      <c r="B7736" s="269">
        <v>1767.74</v>
      </c>
    </row>
    <row r="7737" spans="1:2" ht="16.149999999999999" customHeight="1">
      <c r="A7737" s="266">
        <v>41297</v>
      </c>
      <c r="B7737" s="267">
        <v>1776.96</v>
      </c>
    </row>
    <row r="7738" spans="1:2" ht="16.149999999999999" customHeight="1">
      <c r="A7738" s="266">
        <v>41298</v>
      </c>
      <c r="B7738" s="269">
        <v>1778.69</v>
      </c>
    </row>
    <row r="7739" spans="1:2" ht="16.149999999999999" customHeight="1">
      <c r="A7739" s="266">
        <v>41299</v>
      </c>
      <c r="B7739" s="267">
        <v>1779.73</v>
      </c>
    </row>
    <row r="7740" spans="1:2" ht="16.149999999999999" customHeight="1">
      <c r="A7740" s="266">
        <v>41300</v>
      </c>
      <c r="B7740" s="269">
        <v>1779.25</v>
      </c>
    </row>
    <row r="7741" spans="1:2" ht="16.149999999999999" customHeight="1">
      <c r="A7741" s="266">
        <v>41301</v>
      </c>
      <c r="B7741" s="267">
        <v>1779.25</v>
      </c>
    </row>
    <row r="7742" spans="1:2" ht="16.149999999999999" customHeight="1">
      <c r="A7742" s="266">
        <v>41302</v>
      </c>
      <c r="B7742" s="269">
        <v>1779.25</v>
      </c>
    </row>
    <row r="7743" spans="1:2" ht="16.149999999999999" customHeight="1">
      <c r="A7743" s="266">
        <v>41303</v>
      </c>
      <c r="B7743" s="267">
        <v>1779.84</v>
      </c>
    </row>
    <row r="7744" spans="1:2" ht="16.149999999999999" customHeight="1">
      <c r="A7744" s="266">
        <v>41304</v>
      </c>
      <c r="B7744" s="269">
        <v>1776.09</v>
      </c>
    </row>
    <row r="7745" spans="1:2" ht="16.149999999999999" customHeight="1">
      <c r="A7745" s="266">
        <v>41305</v>
      </c>
      <c r="B7745" s="267">
        <v>1773.24</v>
      </c>
    </row>
    <row r="7746" spans="1:2" ht="16.149999999999999" customHeight="1">
      <c r="A7746" s="266">
        <v>41306</v>
      </c>
      <c r="B7746" s="269">
        <v>1775.65</v>
      </c>
    </row>
    <row r="7747" spans="1:2" ht="16.149999999999999" customHeight="1">
      <c r="A7747" s="266">
        <v>41307</v>
      </c>
      <c r="B7747" s="267">
        <v>1776.2</v>
      </c>
    </row>
    <row r="7748" spans="1:2" ht="16.149999999999999" customHeight="1">
      <c r="A7748" s="266">
        <v>41308</v>
      </c>
      <c r="B7748" s="269">
        <v>1776.2</v>
      </c>
    </row>
    <row r="7749" spans="1:2" ht="16.149999999999999" customHeight="1">
      <c r="A7749" s="266">
        <v>41309</v>
      </c>
      <c r="B7749" s="267">
        <v>1776.2</v>
      </c>
    </row>
    <row r="7750" spans="1:2" ht="16.149999999999999" customHeight="1">
      <c r="A7750" s="266">
        <v>41310</v>
      </c>
      <c r="B7750" s="269">
        <v>1785.92</v>
      </c>
    </row>
    <row r="7751" spans="1:2" ht="16.149999999999999" customHeight="1">
      <c r="A7751" s="266">
        <v>41311</v>
      </c>
      <c r="B7751" s="267">
        <v>1789.09</v>
      </c>
    </row>
    <row r="7752" spans="1:2" ht="16.149999999999999" customHeight="1">
      <c r="A7752" s="266">
        <v>41312</v>
      </c>
      <c r="B7752" s="269">
        <v>1791.24</v>
      </c>
    </row>
    <row r="7753" spans="1:2" ht="16.149999999999999" customHeight="1">
      <c r="A7753" s="266">
        <v>41313</v>
      </c>
      <c r="B7753" s="267">
        <v>1795.21</v>
      </c>
    </row>
    <row r="7754" spans="1:2" ht="16.149999999999999" customHeight="1">
      <c r="A7754" s="266">
        <v>41314</v>
      </c>
      <c r="B7754" s="269">
        <v>1790.61</v>
      </c>
    </row>
    <row r="7755" spans="1:2" ht="16.149999999999999" customHeight="1">
      <c r="A7755" s="266">
        <v>41315</v>
      </c>
      <c r="B7755" s="267">
        <v>1790.61</v>
      </c>
    </row>
    <row r="7756" spans="1:2" ht="16.149999999999999" customHeight="1">
      <c r="A7756" s="266">
        <v>41316</v>
      </c>
      <c r="B7756" s="269">
        <v>1790.61</v>
      </c>
    </row>
    <row r="7757" spans="1:2" ht="16.149999999999999" customHeight="1">
      <c r="A7757" s="266">
        <v>41317</v>
      </c>
      <c r="B7757" s="267">
        <v>1784.71</v>
      </c>
    </row>
    <row r="7758" spans="1:2" ht="16.149999999999999" customHeight="1">
      <c r="A7758" s="266">
        <v>41318</v>
      </c>
      <c r="B7758" s="269">
        <v>1783.2</v>
      </c>
    </row>
    <row r="7759" spans="1:2" ht="16.149999999999999" customHeight="1">
      <c r="A7759" s="266">
        <v>41319</v>
      </c>
      <c r="B7759" s="267">
        <v>1777.72</v>
      </c>
    </row>
    <row r="7760" spans="1:2" ht="16.149999999999999" customHeight="1">
      <c r="A7760" s="266">
        <v>41320</v>
      </c>
      <c r="B7760" s="269">
        <v>1783.19</v>
      </c>
    </row>
    <row r="7761" spans="1:2" ht="16.149999999999999" customHeight="1">
      <c r="A7761" s="266">
        <v>41321</v>
      </c>
      <c r="B7761" s="267">
        <v>1785.41</v>
      </c>
    </row>
    <row r="7762" spans="1:2" ht="16.149999999999999" customHeight="1">
      <c r="A7762" s="266">
        <v>41322</v>
      </c>
      <c r="B7762" s="269">
        <v>1785.41</v>
      </c>
    </row>
    <row r="7763" spans="1:2" ht="16.149999999999999" customHeight="1">
      <c r="A7763" s="266">
        <v>41323</v>
      </c>
      <c r="B7763" s="267">
        <v>1785.41</v>
      </c>
    </row>
    <row r="7764" spans="1:2" ht="16.149999999999999" customHeight="1">
      <c r="A7764" s="266">
        <v>41324</v>
      </c>
      <c r="B7764" s="269">
        <v>1785.41</v>
      </c>
    </row>
    <row r="7765" spans="1:2" ht="16.149999999999999" customHeight="1">
      <c r="A7765" s="266">
        <v>41325</v>
      </c>
      <c r="B7765" s="267">
        <v>1794.63</v>
      </c>
    </row>
    <row r="7766" spans="1:2" ht="16.149999999999999" customHeight="1">
      <c r="A7766" s="266">
        <v>41326</v>
      </c>
      <c r="B7766" s="269">
        <v>1791.33</v>
      </c>
    </row>
    <row r="7767" spans="1:2" ht="16.149999999999999" customHeight="1">
      <c r="A7767" s="266">
        <v>41327</v>
      </c>
      <c r="B7767" s="267">
        <v>1798.21</v>
      </c>
    </row>
    <row r="7768" spans="1:2" ht="16.149999999999999" customHeight="1">
      <c r="A7768" s="266">
        <v>41328</v>
      </c>
      <c r="B7768" s="269">
        <v>1800.7</v>
      </c>
    </row>
    <row r="7769" spans="1:2" ht="16.149999999999999" customHeight="1">
      <c r="A7769" s="266">
        <v>41329</v>
      </c>
      <c r="B7769" s="267">
        <v>1800.7</v>
      </c>
    </row>
    <row r="7770" spans="1:2" ht="16.149999999999999" customHeight="1">
      <c r="A7770" s="266">
        <v>41330</v>
      </c>
      <c r="B7770" s="269">
        <v>1800.7</v>
      </c>
    </row>
    <row r="7771" spans="1:2" ht="16.149999999999999" customHeight="1">
      <c r="A7771" s="266">
        <v>41331</v>
      </c>
      <c r="B7771" s="267">
        <v>1806.11</v>
      </c>
    </row>
    <row r="7772" spans="1:2" ht="16.149999999999999" customHeight="1">
      <c r="A7772" s="266">
        <v>41332</v>
      </c>
      <c r="B7772" s="269">
        <v>1818.54</v>
      </c>
    </row>
    <row r="7773" spans="1:2" ht="16.149999999999999" customHeight="1">
      <c r="A7773" s="266">
        <v>41333</v>
      </c>
      <c r="B7773" s="267">
        <v>1816.42</v>
      </c>
    </row>
    <row r="7774" spans="1:2" ht="16.149999999999999" customHeight="1">
      <c r="A7774" s="266">
        <v>41334</v>
      </c>
      <c r="B7774" s="269">
        <v>1814.28</v>
      </c>
    </row>
    <row r="7775" spans="1:2" ht="16.149999999999999" customHeight="1">
      <c r="A7775" s="266">
        <v>41335</v>
      </c>
      <c r="B7775" s="267">
        <v>1816.48</v>
      </c>
    </row>
    <row r="7776" spans="1:2" ht="16.149999999999999" customHeight="1">
      <c r="A7776" s="266">
        <v>41336</v>
      </c>
      <c r="B7776" s="269">
        <v>1816.48</v>
      </c>
    </row>
    <row r="7777" spans="1:2" ht="16.149999999999999" customHeight="1">
      <c r="A7777" s="266">
        <v>41337</v>
      </c>
      <c r="B7777" s="267">
        <v>1816.48</v>
      </c>
    </row>
    <row r="7778" spans="1:2" ht="16.149999999999999" customHeight="1">
      <c r="A7778" s="266">
        <v>41338</v>
      </c>
      <c r="B7778" s="269">
        <v>1813.53</v>
      </c>
    </row>
    <row r="7779" spans="1:2" ht="16.149999999999999" customHeight="1">
      <c r="A7779" s="266">
        <v>41339</v>
      </c>
      <c r="B7779" s="267">
        <v>1809.65</v>
      </c>
    </row>
    <row r="7780" spans="1:2" ht="16.149999999999999" customHeight="1">
      <c r="A7780" s="266">
        <v>41340</v>
      </c>
      <c r="B7780" s="269">
        <v>1808</v>
      </c>
    </row>
    <row r="7781" spans="1:2" ht="16.149999999999999" customHeight="1">
      <c r="A7781" s="266">
        <v>41341</v>
      </c>
      <c r="B7781" s="267">
        <v>1803.65</v>
      </c>
    </row>
    <row r="7782" spans="1:2" ht="16.149999999999999" customHeight="1">
      <c r="A7782" s="266">
        <v>41342</v>
      </c>
      <c r="B7782" s="269">
        <v>1800.45</v>
      </c>
    </row>
    <row r="7783" spans="1:2" ht="16.149999999999999" customHeight="1">
      <c r="A7783" s="266">
        <v>41343</v>
      </c>
      <c r="B7783" s="267">
        <v>1800.45</v>
      </c>
    </row>
    <row r="7784" spans="1:2" ht="16.149999999999999" customHeight="1">
      <c r="A7784" s="266">
        <v>41344</v>
      </c>
      <c r="B7784" s="269">
        <v>1800.45</v>
      </c>
    </row>
    <row r="7785" spans="1:2" ht="16.149999999999999" customHeight="1">
      <c r="A7785" s="266">
        <v>41345</v>
      </c>
      <c r="B7785" s="267">
        <v>1801.2</v>
      </c>
    </row>
    <row r="7786" spans="1:2" ht="16.149999999999999" customHeight="1">
      <c r="A7786" s="266">
        <v>41346</v>
      </c>
      <c r="B7786" s="269">
        <v>1801.64</v>
      </c>
    </row>
    <row r="7787" spans="1:2" ht="16.149999999999999" customHeight="1">
      <c r="A7787" s="266">
        <v>41347</v>
      </c>
      <c r="B7787" s="267">
        <v>1798.56</v>
      </c>
    </row>
    <row r="7788" spans="1:2" ht="16.149999999999999" customHeight="1">
      <c r="A7788" s="266">
        <v>41348</v>
      </c>
      <c r="B7788" s="269">
        <v>1797.28</v>
      </c>
    </row>
    <row r="7789" spans="1:2" ht="16.149999999999999" customHeight="1">
      <c r="A7789" s="266">
        <v>41349</v>
      </c>
      <c r="B7789" s="267">
        <v>1804.06</v>
      </c>
    </row>
    <row r="7790" spans="1:2" ht="16.149999999999999" customHeight="1">
      <c r="A7790" s="266">
        <v>41350</v>
      </c>
      <c r="B7790" s="269">
        <v>1804.06</v>
      </c>
    </row>
    <row r="7791" spans="1:2" ht="16.149999999999999" customHeight="1">
      <c r="A7791" s="266">
        <v>41351</v>
      </c>
      <c r="B7791" s="267">
        <v>1804.06</v>
      </c>
    </row>
    <row r="7792" spans="1:2" ht="16.149999999999999" customHeight="1">
      <c r="A7792" s="266">
        <v>41352</v>
      </c>
      <c r="B7792" s="269">
        <v>1809.58</v>
      </c>
    </row>
    <row r="7793" spans="1:2" ht="16.149999999999999" customHeight="1">
      <c r="A7793" s="266">
        <v>41353</v>
      </c>
      <c r="B7793" s="267">
        <v>1809.83</v>
      </c>
    </row>
    <row r="7794" spans="1:2" ht="16.149999999999999" customHeight="1">
      <c r="A7794" s="266">
        <v>41354</v>
      </c>
      <c r="B7794" s="269">
        <v>1812.35</v>
      </c>
    </row>
    <row r="7795" spans="1:2" ht="16.149999999999999" customHeight="1">
      <c r="A7795" s="266">
        <v>41355</v>
      </c>
      <c r="B7795" s="267">
        <v>1822.78</v>
      </c>
    </row>
    <row r="7796" spans="1:2" ht="16.149999999999999" customHeight="1">
      <c r="A7796" s="266">
        <v>41356</v>
      </c>
      <c r="B7796" s="269">
        <v>1825.79</v>
      </c>
    </row>
    <row r="7797" spans="1:2" ht="16.149999999999999" customHeight="1">
      <c r="A7797" s="266">
        <v>41357</v>
      </c>
      <c r="B7797" s="267">
        <v>1825.79</v>
      </c>
    </row>
    <row r="7798" spans="1:2" ht="16.149999999999999" customHeight="1">
      <c r="A7798" s="266">
        <v>41358</v>
      </c>
      <c r="B7798" s="269">
        <v>1825.79</v>
      </c>
    </row>
    <row r="7799" spans="1:2" ht="16.149999999999999" customHeight="1">
      <c r="A7799" s="266">
        <v>41359</v>
      </c>
      <c r="B7799" s="267">
        <v>1825.79</v>
      </c>
    </row>
    <row r="7800" spans="1:2" ht="16.149999999999999" customHeight="1">
      <c r="A7800" s="266">
        <v>41360</v>
      </c>
      <c r="B7800" s="269">
        <v>1828.95</v>
      </c>
    </row>
    <row r="7801" spans="1:2" ht="16.149999999999999" customHeight="1">
      <c r="A7801" s="266">
        <v>41361</v>
      </c>
      <c r="B7801" s="267">
        <v>1832.2</v>
      </c>
    </row>
    <row r="7802" spans="1:2" ht="16.149999999999999" customHeight="1">
      <c r="A7802" s="266">
        <v>41362</v>
      </c>
      <c r="B7802" s="269">
        <v>1832.2</v>
      </c>
    </row>
    <row r="7803" spans="1:2" ht="16.149999999999999" customHeight="1">
      <c r="A7803" s="266">
        <v>41363</v>
      </c>
      <c r="B7803" s="267">
        <v>1832.2</v>
      </c>
    </row>
    <row r="7804" spans="1:2" ht="16.149999999999999" customHeight="1">
      <c r="A7804" s="266">
        <v>41364</v>
      </c>
      <c r="B7804" s="269">
        <v>1832.2</v>
      </c>
    </row>
    <row r="7805" spans="1:2" ht="16.149999999999999" customHeight="1">
      <c r="A7805" s="266">
        <v>41365</v>
      </c>
      <c r="B7805" s="267">
        <v>1832.2</v>
      </c>
    </row>
    <row r="7806" spans="1:2" ht="16.149999999999999" customHeight="1">
      <c r="A7806" s="266">
        <v>41366</v>
      </c>
      <c r="B7806" s="269">
        <v>1823.12</v>
      </c>
    </row>
    <row r="7807" spans="1:2" ht="16.149999999999999" customHeight="1">
      <c r="A7807" s="266">
        <v>41367</v>
      </c>
      <c r="B7807" s="267">
        <v>1817.14</v>
      </c>
    </row>
    <row r="7808" spans="1:2" ht="16.149999999999999" customHeight="1">
      <c r="A7808" s="266">
        <v>41368</v>
      </c>
      <c r="B7808" s="269">
        <v>1819.93</v>
      </c>
    </row>
    <row r="7809" spans="1:2" ht="16.149999999999999" customHeight="1">
      <c r="A7809" s="266">
        <v>41369</v>
      </c>
      <c r="B7809" s="267">
        <v>1829.01</v>
      </c>
    </row>
    <row r="7810" spans="1:2" ht="16.149999999999999" customHeight="1">
      <c r="A7810" s="266">
        <v>41370</v>
      </c>
      <c r="B7810" s="269">
        <v>1826.88</v>
      </c>
    </row>
    <row r="7811" spans="1:2" ht="16.149999999999999" customHeight="1">
      <c r="A7811" s="266">
        <v>41371</v>
      </c>
      <c r="B7811" s="267">
        <v>1826.88</v>
      </c>
    </row>
    <row r="7812" spans="1:2" ht="16.149999999999999" customHeight="1">
      <c r="A7812" s="266">
        <v>41372</v>
      </c>
      <c r="B7812" s="269">
        <v>1826.88</v>
      </c>
    </row>
    <row r="7813" spans="1:2" ht="16.149999999999999" customHeight="1">
      <c r="A7813" s="266">
        <v>41373</v>
      </c>
      <c r="B7813" s="267">
        <v>1817.66</v>
      </c>
    </row>
    <row r="7814" spans="1:2" ht="16.149999999999999" customHeight="1">
      <c r="A7814" s="266">
        <v>41374</v>
      </c>
      <c r="B7814" s="269">
        <v>1813.11</v>
      </c>
    </row>
    <row r="7815" spans="1:2" ht="16.149999999999999" customHeight="1">
      <c r="A7815" s="266">
        <v>41375</v>
      </c>
      <c r="B7815" s="267">
        <v>1821.2</v>
      </c>
    </row>
    <row r="7816" spans="1:2" ht="16.149999999999999" customHeight="1">
      <c r="A7816" s="266">
        <v>41376</v>
      </c>
      <c r="B7816" s="269">
        <v>1823.84</v>
      </c>
    </row>
    <row r="7817" spans="1:2" ht="16.149999999999999" customHeight="1">
      <c r="A7817" s="266">
        <v>41377</v>
      </c>
      <c r="B7817" s="267">
        <v>1827.79</v>
      </c>
    </row>
    <row r="7818" spans="1:2" ht="16.149999999999999" customHeight="1">
      <c r="A7818" s="266">
        <v>41378</v>
      </c>
      <c r="B7818" s="269">
        <v>1827.79</v>
      </c>
    </row>
    <row r="7819" spans="1:2" ht="16.149999999999999" customHeight="1">
      <c r="A7819" s="266">
        <v>41379</v>
      </c>
      <c r="B7819" s="267">
        <v>1827.79</v>
      </c>
    </row>
    <row r="7820" spans="1:2" ht="16.149999999999999" customHeight="1">
      <c r="A7820" s="266">
        <v>41380</v>
      </c>
      <c r="B7820" s="269">
        <v>1834.86</v>
      </c>
    </row>
    <row r="7821" spans="1:2" ht="16.149999999999999" customHeight="1">
      <c r="A7821" s="266">
        <v>41381</v>
      </c>
      <c r="B7821" s="267">
        <v>1833.98</v>
      </c>
    </row>
    <row r="7822" spans="1:2" ht="16.149999999999999" customHeight="1">
      <c r="A7822" s="266">
        <v>41382</v>
      </c>
      <c r="B7822" s="269">
        <v>1846.46</v>
      </c>
    </row>
    <row r="7823" spans="1:2" ht="16.149999999999999" customHeight="1">
      <c r="A7823" s="266">
        <v>41383</v>
      </c>
      <c r="B7823" s="267">
        <v>1847.02</v>
      </c>
    </row>
    <row r="7824" spans="1:2" ht="16.149999999999999" customHeight="1">
      <c r="A7824" s="266">
        <v>41384</v>
      </c>
      <c r="B7824" s="269">
        <v>1835.57</v>
      </c>
    </row>
    <row r="7825" spans="1:2" ht="16.149999999999999" customHeight="1">
      <c r="A7825" s="266">
        <v>41385</v>
      </c>
      <c r="B7825" s="267">
        <v>1835.57</v>
      </c>
    </row>
    <row r="7826" spans="1:2" ht="16.149999999999999" customHeight="1">
      <c r="A7826" s="266">
        <v>41386</v>
      </c>
      <c r="B7826" s="269">
        <v>1835.57</v>
      </c>
    </row>
    <row r="7827" spans="1:2" ht="16.149999999999999" customHeight="1">
      <c r="A7827" s="266">
        <v>41387</v>
      </c>
      <c r="B7827" s="267">
        <v>1841.14</v>
      </c>
    </row>
    <row r="7828" spans="1:2" ht="16.149999999999999" customHeight="1">
      <c r="A7828" s="266">
        <v>41388</v>
      </c>
      <c r="B7828" s="269">
        <v>1838.03</v>
      </c>
    </row>
    <row r="7829" spans="1:2" ht="16.149999999999999" customHeight="1">
      <c r="A7829" s="266">
        <v>41389</v>
      </c>
      <c r="B7829" s="267">
        <v>1836.79</v>
      </c>
    </row>
    <row r="7830" spans="1:2" ht="16.149999999999999" customHeight="1">
      <c r="A7830" s="266">
        <v>41390</v>
      </c>
      <c r="B7830" s="269">
        <v>1830.84</v>
      </c>
    </row>
    <row r="7831" spans="1:2" ht="16.149999999999999" customHeight="1">
      <c r="A7831" s="266">
        <v>41391</v>
      </c>
      <c r="B7831" s="267">
        <v>1833.7</v>
      </c>
    </row>
    <row r="7832" spans="1:2" ht="16.149999999999999" customHeight="1">
      <c r="A7832" s="266">
        <v>41392</v>
      </c>
      <c r="B7832" s="269">
        <v>1833.7</v>
      </c>
    </row>
    <row r="7833" spans="1:2" ht="16.149999999999999" customHeight="1">
      <c r="A7833" s="266">
        <v>41393</v>
      </c>
      <c r="B7833" s="267">
        <v>1833.7</v>
      </c>
    </row>
    <row r="7834" spans="1:2" ht="16.149999999999999" customHeight="1">
      <c r="A7834" s="266">
        <v>41394</v>
      </c>
      <c r="B7834" s="269">
        <v>1828.79</v>
      </c>
    </row>
    <row r="7835" spans="1:2" ht="16.149999999999999" customHeight="1">
      <c r="A7835" s="266">
        <v>41395</v>
      </c>
      <c r="B7835" s="267">
        <v>1825.83</v>
      </c>
    </row>
    <row r="7836" spans="1:2" ht="16.149999999999999" customHeight="1">
      <c r="A7836" s="266">
        <v>41396</v>
      </c>
      <c r="B7836" s="269">
        <v>1825.83</v>
      </c>
    </row>
    <row r="7837" spans="1:2" ht="16.149999999999999" customHeight="1">
      <c r="A7837" s="266">
        <v>41397</v>
      </c>
      <c r="B7837" s="267">
        <v>1836.34</v>
      </c>
    </row>
    <row r="7838" spans="1:2" ht="16.149999999999999" customHeight="1">
      <c r="A7838" s="266">
        <v>41398</v>
      </c>
      <c r="B7838" s="269">
        <v>1835.88</v>
      </c>
    </row>
    <row r="7839" spans="1:2" ht="16.149999999999999" customHeight="1">
      <c r="A7839" s="266">
        <v>41399</v>
      </c>
      <c r="B7839" s="267">
        <v>1835.88</v>
      </c>
    </row>
    <row r="7840" spans="1:2" ht="16.149999999999999" customHeight="1">
      <c r="A7840" s="266">
        <v>41400</v>
      </c>
      <c r="B7840" s="269">
        <v>1835.88</v>
      </c>
    </row>
    <row r="7841" spans="1:2" ht="16.149999999999999" customHeight="1">
      <c r="A7841" s="266">
        <v>41401</v>
      </c>
      <c r="B7841" s="267">
        <v>1831.42</v>
      </c>
    </row>
    <row r="7842" spans="1:2" ht="16.149999999999999" customHeight="1">
      <c r="A7842" s="266">
        <v>41402</v>
      </c>
      <c r="B7842" s="269">
        <v>1827.13</v>
      </c>
    </row>
    <row r="7843" spans="1:2" ht="16.149999999999999" customHeight="1">
      <c r="A7843" s="266">
        <v>41403</v>
      </c>
      <c r="B7843" s="267">
        <v>1830.7</v>
      </c>
    </row>
    <row r="7844" spans="1:2" ht="16.149999999999999" customHeight="1">
      <c r="A7844" s="266">
        <v>41404</v>
      </c>
      <c r="B7844" s="269">
        <v>1833.07</v>
      </c>
    </row>
    <row r="7845" spans="1:2" ht="16.149999999999999" customHeight="1">
      <c r="A7845" s="266">
        <v>41405</v>
      </c>
      <c r="B7845" s="267">
        <v>1834.83</v>
      </c>
    </row>
    <row r="7846" spans="1:2" ht="16.149999999999999" customHeight="1">
      <c r="A7846" s="266">
        <v>41406</v>
      </c>
      <c r="B7846" s="269">
        <v>1834.83</v>
      </c>
    </row>
    <row r="7847" spans="1:2" ht="16.149999999999999" customHeight="1">
      <c r="A7847" s="266">
        <v>41407</v>
      </c>
      <c r="B7847" s="267">
        <v>1834.83</v>
      </c>
    </row>
    <row r="7848" spans="1:2" ht="16.149999999999999" customHeight="1">
      <c r="A7848" s="266">
        <v>41408</v>
      </c>
      <c r="B7848" s="269">
        <v>1834.83</v>
      </c>
    </row>
    <row r="7849" spans="1:2" ht="16.149999999999999" customHeight="1">
      <c r="A7849" s="266">
        <v>41409</v>
      </c>
      <c r="B7849" s="267">
        <v>1838.63</v>
      </c>
    </row>
    <row r="7850" spans="1:2" ht="16.149999999999999" customHeight="1">
      <c r="A7850" s="266">
        <v>41410</v>
      </c>
      <c r="B7850" s="269">
        <v>1843.75</v>
      </c>
    </row>
    <row r="7851" spans="1:2" ht="16.149999999999999" customHeight="1">
      <c r="A7851" s="266">
        <v>41411</v>
      </c>
      <c r="B7851" s="267">
        <v>1838.82</v>
      </c>
    </row>
    <row r="7852" spans="1:2" ht="16.149999999999999" customHeight="1">
      <c r="A7852" s="266">
        <v>41412</v>
      </c>
      <c r="B7852" s="269">
        <v>1841.35</v>
      </c>
    </row>
    <row r="7853" spans="1:2" ht="16.149999999999999" customHeight="1">
      <c r="A7853" s="266">
        <v>41413</v>
      </c>
      <c r="B7853" s="267">
        <v>1841.35</v>
      </c>
    </row>
    <row r="7854" spans="1:2" ht="16.149999999999999" customHeight="1">
      <c r="A7854" s="266">
        <v>41414</v>
      </c>
      <c r="B7854" s="269">
        <v>1841.35</v>
      </c>
    </row>
    <row r="7855" spans="1:2" ht="16.149999999999999" customHeight="1">
      <c r="A7855" s="266">
        <v>41415</v>
      </c>
      <c r="B7855" s="267">
        <v>1842.59</v>
      </c>
    </row>
    <row r="7856" spans="1:2" ht="16.149999999999999" customHeight="1">
      <c r="A7856" s="266">
        <v>41416</v>
      </c>
      <c r="B7856" s="269">
        <v>1846.76</v>
      </c>
    </row>
    <row r="7857" spans="1:2" ht="16.149999999999999" customHeight="1">
      <c r="A7857" s="266">
        <v>41417</v>
      </c>
      <c r="B7857" s="267">
        <v>1850.55</v>
      </c>
    </row>
    <row r="7858" spans="1:2" ht="16.149999999999999" customHeight="1">
      <c r="A7858" s="266">
        <v>41418</v>
      </c>
      <c r="B7858" s="269">
        <v>1864.02</v>
      </c>
    </row>
    <row r="7859" spans="1:2" ht="16.149999999999999" customHeight="1">
      <c r="A7859" s="266">
        <v>41419</v>
      </c>
      <c r="B7859" s="267">
        <v>1874.1</v>
      </c>
    </row>
    <row r="7860" spans="1:2" ht="16.149999999999999" customHeight="1">
      <c r="A7860" s="266">
        <v>41420</v>
      </c>
      <c r="B7860" s="269">
        <v>1874.1</v>
      </c>
    </row>
    <row r="7861" spans="1:2" ht="16.149999999999999" customHeight="1">
      <c r="A7861" s="266">
        <v>41421</v>
      </c>
      <c r="B7861" s="267">
        <v>1874.1</v>
      </c>
    </row>
    <row r="7862" spans="1:2" ht="16.149999999999999" customHeight="1">
      <c r="A7862" s="266">
        <v>41422</v>
      </c>
      <c r="B7862" s="269">
        <v>1874.1</v>
      </c>
    </row>
    <row r="7863" spans="1:2" ht="16.149999999999999" customHeight="1">
      <c r="A7863" s="266">
        <v>41423</v>
      </c>
      <c r="B7863" s="267">
        <v>1897.1</v>
      </c>
    </row>
    <row r="7864" spans="1:2" ht="16.149999999999999" customHeight="1">
      <c r="A7864" s="266">
        <v>41424</v>
      </c>
      <c r="B7864" s="269">
        <v>1894.13</v>
      </c>
    </row>
    <row r="7865" spans="1:2" ht="16.149999999999999" customHeight="1">
      <c r="A7865" s="266">
        <v>41425</v>
      </c>
      <c r="B7865" s="267">
        <v>1891.48</v>
      </c>
    </row>
    <row r="7866" spans="1:2" ht="16.149999999999999" customHeight="1">
      <c r="A7866" s="266">
        <v>41426</v>
      </c>
      <c r="B7866" s="269">
        <v>1907.76</v>
      </c>
    </row>
    <row r="7867" spans="1:2" ht="16.149999999999999" customHeight="1">
      <c r="A7867" s="266">
        <v>41427</v>
      </c>
      <c r="B7867" s="267">
        <v>1907.76</v>
      </c>
    </row>
    <row r="7868" spans="1:2" ht="16.149999999999999" customHeight="1">
      <c r="A7868" s="266">
        <v>41428</v>
      </c>
      <c r="B7868" s="269">
        <v>1907.76</v>
      </c>
    </row>
    <row r="7869" spans="1:2" ht="16.149999999999999" customHeight="1">
      <c r="A7869" s="266">
        <v>41429</v>
      </c>
      <c r="B7869" s="267">
        <v>1907.76</v>
      </c>
    </row>
    <row r="7870" spans="1:2" ht="16.149999999999999" customHeight="1">
      <c r="A7870" s="266">
        <v>41430</v>
      </c>
      <c r="B7870" s="269">
        <v>1894.4</v>
      </c>
    </row>
    <row r="7871" spans="1:2" ht="16.149999999999999" customHeight="1">
      <c r="A7871" s="266">
        <v>41431</v>
      </c>
      <c r="B7871" s="267">
        <v>1899.08</v>
      </c>
    </row>
    <row r="7872" spans="1:2" ht="16.149999999999999" customHeight="1">
      <c r="A7872" s="266">
        <v>41432</v>
      </c>
      <c r="B7872" s="269">
        <v>1907.88</v>
      </c>
    </row>
    <row r="7873" spans="1:2" ht="16.149999999999999" customHeight="1">
      <c r="A7873" s="266">
        <v>41433</v>
      </c>
      <c r="B7873" s="267">
        <v>1898.8</v>
      </c>
    </row>
    <row r="7874" spans="1:2" ht="16.149999999999999" customHeight="1">
      <c r="A7874" s="266">
        <v>41434</v>
      </c>
      <c r="B7874" s="269">
        <v>1898.8</v>
      </c>
    </row>
    <row r="7875" spans="1:2" ht="16.149999999999999" customHeight="1">
      <c r="A7875" s="266">
        <v>41435</v>
      </c>
      <c r="B7875" s="267">
        <v>1898.8</v>
      </c>
    </row>
    <row r="7876" spans="1:2" ht="16.149999999999999" customHeight="1">
      <c r="A7876" s="266">
        <v>41436</v>
      </c>
      <c r="B7876" s="269">
        <v>1898.8</v>
      </c>
    </row>
    <row r="7877" spans="1:2" ht="16.149999999999999" customHeight="1">
      <c r="A7877" s="266">
        <v>41437</v>
      </c>
      <c r="B7877" s="267">
        <v>1907.12</v>
      </c>
    </row>
    <row r="7878" spans="1:2" ht="16.149999999999999" customHeight="1">
      <c r="A7878" s="266">
        <v>41438</v>
      </c>
      <c r="B7878" s="269">
        <v>1897.53</v>
      </c>
    </row>
    <row r="7879" spans="1:2" ht="16.149999999999999" customHeight="1">
      <c r="A7879" s="266">
        <v>41439</v>
      </c>
      <c r="B7879" s="267">
        <v>1895.01</v>
      </c>
    </row>
    <row r="7880" spans="1:2" ht="16.149999999999999" customHeight="1">
      <c r="A7880" s="266">
        <v>41440</v>
      </c>
      <c r="B7880" s="269">
        <v>1882.38</v>
      </c>
    </row>
    <row r="7881" spans="1:2" ht="16.149999999999999" customHeight="1">
      <c r="A7881" s="266">
        <v>41441</v>
      </c>
      <c r="B7881" s="267">
        <v>1882.38</v>
      </c>
    </row>
    <row r="7882" spans="1:2" ht="16.149999999999999" customHeight="1">
      <c r="A7882" s="266">
        <v>41442</v>
      </c>
      <c r="B7882" s="269">
        <v>1882.38</v>
      </c>
    </row>
    <row r="7883" spans="1:2" ht="16.149999999999999" customHeight="1">
      <c r="A7883" s="266">
        <v>41443</v>
      </c>
      <c r="B7883" s="267">
        <v>1883.57</v>
      </c>
    </row>
    <row r="7884" spans="1:2" ht="16.149999999999999" customHeight="1">
      <c r="A7884" s="266">
        <v>41444</v>
      </c>
      <c r="B7884" s="269">
        <v>1902.47</v>
      </c>
    </row>
    <row r="7885" spans="1:2" ht="16.149999999999999" customHeight="1">
      <c r="A7885" s="266">
        <v>41445</v>
      </c>
      <c r="B7885" s="267">
        <v>1900.87</v>
      </c>
    </row>
    <row r="7886" spans="1:2" ht="16.149999999999999" customHeight="1">
      <c r="A7886" s="266">
        <v>41446</v>
      </c>
      <c r="B7886" s="269">
        <v>1937.26</v>
      </c>
    </row>
    <row r="7887" spans="1:2" ht="16.149999999999999" customHeight="1">
      <c r="A7887" s="266">
        <v>41447</v>
      </c>
      <c r="B7887" s="267">
        <v>1941.06</v>
      </c>
    </row>
    <row r="7888" spans="1:2" ht="16.149999999999999" customHeight="1">
      <c r="A7888" s="266">
        <v>41448</v>
      </c>
      <c r="B7888" s="269">
        <v>1941.06</v>
      </c>
    </row>
    <row r="7889" spans="1:2" ht="16.149999999999999" customHeight="1">
      <c r="A7889" s="266">
        <v>41449</v>
      </c>
      <c r="B7889" s="267">
        <v>1941.06</v>
      </c>
    </row>
    <row r="7890" spans="1:2" ht="16.149999999999999" customHeight="1">
      <c r="A7890" s="266">
        <v>41450</v>
      </c>
      <c r="B7890" s="269">
        <v>1942.97</v>
      </c>
    </row>
    <row r="7891" spans="1:2" ht="16.149999999999999" customHeight="1">
      <c r="A7891" s="266">
        <v>41451</v>
      </c>
      <c r="B7891" s="267">
        <v>1928.27</v>
      </c>
    </row>
    <row r="7892" spans="1:2" ht="16.149999999999999" customHeight="1">
      <c r="A7892" s="266">
        <v>41452</v>
      </c>
      <c r="B7892" s="269">
        <v>1921.86</v>
      </c>
    </row>
    <row r="7893" spans="1:2" ht="16.149999999999999" customHeight="1">
      <c r="A7893" s="266">
        <v>41453</v>
      </c>
      <c r="B7893" s="267">
        <v>1922.63</v>
      </c>
    </row>
    <row r="7894" spans="1:2" ht="16.149999999999999" customHeight="1">
      <c r="A7894" s="266">
        <v>41454</v>
      </c>
      <c r="B7894" s="269">
        <v>1929</v>
      </c>
    </row>
    <row r="7895" spans="1:2" ht="16.149999999999999" customHeight="1">
      <c r="A7895" s="266">
        <v>41455</v>
      </c>
      <c r="B7895" s="267">
        <v>1929</v>
      </c>
    </row>
    <row r="7896" spans="1:2" ht="16.149999999999999" customHeight="1">
      <c r="A7896" s="266">
        <v>41456</v>
      </c>
      <c r="B7896" s="269">
        <v>1929</v>
      </c>
    </row>
    <row r="7897" spans="1:2" ht="16.149999999999999" customHeight="1">
      <c r="A7897" s="266">
        <v>41457</v>
      </c>
      <c r="B7897" s="267">
        <v>1929</v>
      </c>
    </row>
    <row r="7898" spans="1:2" ht="16.149999999999999" customHeight="1">
      <c r="A7898" s="266">
        <v>41458</v>
      </c>
      <c r="B7898" s="269">
        <v>1919.42</v>
      </c>
    </row>
    <row r="7899" spans="1:2" ht="16.149999999999999" customHeight="1">
      <c r="A7899" s="266">
        <v>41459</v>
      </c>
      <c r="B7899" s="267">
        <v>1915.45</v>
      </c>
    </row>
    <row r="7900" spans="1:2" ht="16.149999999999999" customHeight="1">
      <c r="A7900" s="266">
        <v>41460</v>
      </c>
      <c r="B7900" s="269">
        <v>1915.45</v>
      </c>
    </row>
    <row r="7901" spans="1:2" ht="16.149999999999999" customHeight="1">
      <c r="A7901" s="266">
        <v>41461</v>
      </c>
      <c r="B7901" s="267">
        <v>1927.4</v>
      </c>
    </row>
    <row r="7902" spans="1:2" ht="16.149999999999999" customHeight="1">
      <c r="A7902" s="266">
        <v>41462</v>
      </c>
      <c r="B7902" s="269">
        <v>1927.4</v>
      </c>
    </row>
    <row r="7903" spans="1:2" ht="16.149999999999999" customHeight="1">
      <c r="A7903" s="266">
        <v>41463</v>
      </c>
      <c r="B7903" s="267">
        <v>1927.4</v>
      </c>
    </row>
    <row r="7904" spans="1:2" ht="16.149999999999999" customHeight="1">
      <c r="A7904" s="266">
        <v>41464</v>
      </c>
      <c r="B7904" s="269">
        <v>1926.84</v>
      </c>
    </row>
    <row r="7905" spans="1:2" ht="16.149999999999999" customHeight="1">
      <c r="A7905" s="266">
        <v>41465</v>
      </c>
      <c r="B7905" s="267">
        <v>1920.12</v>
      </c>
    </row>
    <row r="7906" spans="1:2" ht="16.149999999999999" customHeight="1">
      <c r="A7906" s="266">
        <v>41466</v>
      </c>
      <c r="B7906" s="269">
        <v>1920.24</v>
      </c>
    </row>
    <row r="7907" spans="1:2" ht="16.149999999999999" customHeight="1">
      <c r="A7907" s="266">
        <v>41467</v>
      </c>
      <c r="B7907" s="267">
        <v>1910.79</v>
      </c>
    </row>
    <row r="7908" spans="1:2" ht="16.149999999999999" customHeight="1">
      <c r="A7908" s="266">
        <v>41468</v>
      </c>
      <c r="B7908" s="269">
        <v>1905.25</v>
      </c>
    </row>
    <row r="7909" spans="1:2" ht="16.149999999999999" customHeight="1">
      <c r="A7909" s="266">
        <v>41469</v>
      </c>
      <c r="B7909" s="267">
        <v>1905.25</v>
      </c>
    </row>
    <row r="7910" spans="1:2" ht="16.149999999999999" customHeight="1">
      <c r="A7910" s="266">
        <v>41470</v>
      </c>
      <c r="B7910" s="269">
        <v>1905.25</v>
      </c>
    </row>
    <row r="7911" spans="1:2" ht="16.149999999999999" customHeight="1">
      <c r="A7911" s="266">
        <v>41471</v>
      </c>
      <c r="B7911" s="267">
        <v>1893.16</v>
      </c>
    </row>
    <row r="7912" spans="1:2" ht="16.149999999999999" customHeight="1">
      <c r="A7912" s="266">
        <v>41472</v>
      </c>
      <c r="B7912" s="269">
        <v>1878.42</v>
      </c>
    </row>
    <row r="7913" spans="1:2" ht="16.149999999999999" customHeight="1">
      <c r="A7913" s="266">
        <v>41473</v>
      </c>
      <c r="B7913" s="267">
        <v>1873.25</v>
      </c>
    </row>
    <row r="7914" spans="1:2" ht="16.149999999999999" customHeight="1">
      <c r="A7914" s="266">
        <v>41474</v>
      </c>
      <c r="B7914" s="269">
        <v>1883.29</v>
      </c>
    </row>
    <row r="7915" spans="1:2" ht="16.149999999999999" customHeight="1">
      <c r="A7915" s="266">
        <v>41475</v>
      </c>
      <c r="B7915" s="267">
        <v>1884.01</v>
      </c>
    </row>
    <row r="7916" spans="1:2" ht="16.149999999999999" customHeight="1">
      <c r="A7916" s="266">
        <v>41476</v>
      </c>
      <c r="B7916" s="269">
        <v>1884.01</v>
      </c>
    </row>
    <row r="7917" spans="1:2" ht="16.149999999999999" customHeight="1">
      <c r="A7917" s="266">
        <v>41477</v>
      </c>
      <c r="B7917" s="267">
        <v>1884.01</v>
      </c>
    </row>
    <row r="7918" spans="1:2" ht="16.149999999999999" customHeight="1">
      <c r="A7918" s="266">
        <v>41478</v>
      </c>
      <c r="B7918" s="269">
        <v>1880.87</v>
      </c>
    </row>
    <row r="7919" spans="1:2" ht="16.149999999999999" customHeight="1">
      <c r="A7919" s="266">
        <v>41479</v>
      </c>
      <c r="B7919" s="267">
        <v>1886.06</v>
      </c>
    </row>
    <row r="7920" spans="1:2" ht="16.149999999999999" customHeight="1">
      <c r="A7920" s="266">
        <v>41480</v>
      </c>
      <c r="B7920" s="269">
        <v>1891.02</v>
      </c>
    </row>
    <row r="7921" spans="1:2" ht="16.149999999999999" customHeight="1">
      <c r="A7921" s="266">
        <v>41481</v>
      </c>
      <c r="B7921" s="267">
        <v>1887.4</v>
      </c>
    </row>
    <row r="7922" spans="1:2" ht="16.149999999999999" customHeight="1">
      <c r="A7922" s="266">
        <v>41482</v>
      </c>
      <c r="B7922" s="269">
        <v>1886.26</v>
      </c>
    </row>
    <row r="7923" spans="1:2" ht="16.149999999999999" customHeight="1">
      <c r="A7923" s="266">
        <v>41483</v>
      </c>
      <c r="B7923" s="267">
        <v>1886.26</v>
      </c>
    </row>
    <row r="7924" spans="1:2" ht="16.149999999999999" customHeight="1">
      <c r="A7924" s="266">
        <v>41484</v>
      </c>
      <c r="B7924" s="269">
        <v>1886.26</v>
      </c>
    </row>
    <row r="7925" spans="1:2" ht="16.149999999999999" customHeight="1">
      <c r="A7925" s="266">
        <v>41485</v>
      </c>
      <c r="B7925" s="267">
        <v>1888.95</v>
      </c>
    </row>
    <row r="7926" spans="1:2" ht="16.149999999999999" customHeight="1">
      <c r="A7926" s="266">
        <v>41486</v>
      </c>
      <c r="B7926" s="269">
        <v>1890.33</v>
      </c>
    </row>
    <row r="7927" spans="1:2" ht="16.149999999999999" customHeight="1">
      <c r="A7927" s="266">
        <v>41487</v>
      </c>
      <c r="B7927" s="267">
        <v>1896.15</v>
      </c>
    </row>
    <row r="7928" spans="1:2" ht="16.149999999999999" customHeight="1">
      <c r="A7928" s="266">
        <v>41488</v>
      </c>
      <c r="B7928" s="269">
        <v>1896.65</v>
      </c>
    </row>
    <row r="7929" spans="1:2" ht="16.149999999999999" customHeight="1">
      <c r="A7929" s="266">
        <v>41489</v>
      </c>
      <c r="B7929" s="267">
        <v>1891.67</v>
      </c>
    </row>
    <row r="7930" spans="1:2" ht="16.149999999999999" customHeight="1">
      <c r="A7930" s="266">
        <v>41490</v>
      </c>
      <c r="B7930" s="269">
        <v>1891.67</v>
      </c>
    </row>
    <row r="7931" spans="1:2" ht="16.149999999999999" customHeight="1">
      <c r="A7931" s="266">
        <v>41491</v>
      </c>
      <c r="B7931" s="267">
        <v>1891.67</v>
      </c>
    </row>
    <row r="7932" spans="1:2" ht="16.149999999999999" customHeight="1">
      <c r="A7932" s="266">
        <v>41492</v>
      </c>
      <c r="B7932" s="269">
        <v>1883.24</v>
      </c>
    </row>
    <row r="7933" spans="1:2" ht="16.149999999999999" customHeight="1">
      <c r="A7933" s="266">
        <v>41493</v>
      </c>
      <c r="B7933" s="267">
        <v>1882.01</v>
      </c>
    </row>
    <row r="7934" spans="1:2" ht="16.149999999999999" customHeight="1">
      <c r="A7934" s="266">
        <v>41494</v>
      </c>
      <c r="B7934" s="269">
        <v>1882.01</v>
      </c>
    </row>
    <row r="7935" spans="1:2" ht="16.149999999999999" customHeight="1">
      <c r="A7935" s="266">
        <v>41495</v>
      </c>
      <c r="B7935" s="267">
        <v>1877.23</v>
      </c>
    </row>
    <row r="7936" spans="1:2" ht="16.149999999999999" customHeight="1">
      <c r="A7936" s="266">
        <v>41496</v>
      </c>
      <c r="B7936" s="269">
        <v>1873.92</v>
      </c>
    </row>
    <row r="7937" spans="1:2" ht="16.149999999999999" customHeight="1">
      <c r="A7937" s="266">
        <v>41497</v>
      </c>
      <c r="B7937" s="267">
        <v>1873.92</v>
      </c>
    </row>
    <row r="7938" spans="1:2" ht="16.149999999999999" customHeight="1">
      <c r="A7938" s="266">
        <v>41498</v>
      </c>
      <c r="B7938" s="269">
        <v>1873.92</v>
      </c>
    </row>
    <row r="7939" spans="1:2" ht="16.149999999999999" customHeight="1">
      <c r="A7939" s="266">
        <v>41499</v>
      </c>
      <c r="B7939" s="267">
        <v>1868.9</v>
      </c>
    </row>
    <row r="7940" spans="1:2" ht="16.149999999999999" customHeight="1">
      <c r="A7940" s="266">
        <v>41500</v>
      </c>
      <c r="B7940" s="269">
        <v>1882.36</v>
      </c>
    </row>
    <row r="7941" spans="1:2" ht="16.149999999999999" customHeight="1">
      <c r="A7941" s="266">
        <v>41501</v>
      </c>
      <c r="B7941" s="267">
        <v>1883.15</v>
      </c>
    </row>
    <row r="7942" spans="1:2" ht="16.149999999999999" customHeight="1">
      <c r="A7942" s="266">
        <v>41502</v>
      </c>
      <c r="B7942" s="269">
        <v>1901.03</v>
      </c>
    </row>
    <row r="7943" spans="1:2" ht="16.149999999999999" customHeight="1">
      <c r="A7943" s="266">
        <v>41503</v>
      </c>
      <c r="B7943" s="267">
        <v>1907.06</v>
      </c>
    </row>
    <row r="7944" spans="1:2" ht="16.149999999999999" customHeight="1">
      <c r="A7944" s="266">
        <v>41504</v>
      </c>
      <c r="B7944" s="269">
        <v>1907.06</v>
      </c>
    </row>
    <row r="7945" spans="1:2" ht="16.149999999999999" customHeight="1">
      <c r="A7945" s="266">
        <v>41505</v>
      </c>
      <c r="B7945" s="267">
        <v>1907.06</v>
      </c>
    </row>
    <row r="7946" spans="1:2" ht="16.149999999999999" customHeight="1">
      <c r="A7946" s="266">
        <v>41506</v>
      </c>
      <c r="B7946" s="269">
        <v>1907.06</v>
      </c>
    </row>
    <row r="7947" spans="1:2" ht="16.149999999999999" customHeight="1">
      <c r="A7947" s="266">
        <v>41507</v>
      </c>
      <c r="B7947" s="267">
        <v>1922.73</v>
      </c>
    </row>
    <row r="7948" spans="1:2" ht="16.149999999999999" customHeight="1">
      <c r="A7948" s="266">
        <v>41508</v>
      </c>
      <c r="B7948" s="269">
        <v>1929.75</v>
      </c>
    </row>
    <row r="7949" spans="1:2" ht="16.149999999999999" customHeight="1">
      <c r="A7949" s="266">
        <v>41509</v>
      </c>
      <c r="B7949" s="267">
        <v>1921.99</v>
      </c>
    </row>
    <row r="7950" spans="1:2" ht="16.149999999999999" customHeight="1">
      <c r="A7950" s="266">
        <v>41510</v>
      </c>
      <c r="B7950" s="269">
        <v>1911.16</v>
      </c>
    </row>
    <row r="7951" spans="1:2" ht="16.149999999999999" customHeight="1">
      <c r="A7951" s="266">
        <v>41511</v>
      </c>
      <c r="B7951" s="267">
        <v>1911.16</v>
      </c>
    </row>
    <row r="7952" spans="1:2" ht="16.149999999999999" customHeight="1">
      <c r="A7952" s="266">
        <v>41512</v>
      </c>
      <c r="B7952" s="269">
        <v>1911.16</v>
      </c>
    </row>
    <row r="7953" spans="1:2" ht="16.149999999999999" customHeight="1">
      <c r="A7953" s="266">
        <v>41513</v>
      </c>
      <c r="B7953" s="267">
        <v>1922.96</v>
      </c>
    </row>
    <row r="7954" spans="1:2" ht="16.149999999999999" customHeight="1">
      <c r="A7954" s="266">
        <v>41514</v>
      </c>
      <c r="B7954" s="269">
        <v>1938.26</v>
      </c>
    </row>
    <row r="7955" spans="1:2" ht="16.149999999999999" customHeight="1">
      <c r="A7955" s="266">
        <v>41515</v>
      </c>
      <c r="B7955" s="267">
        <v>1939.85</v>
      </c>
    </row>
    <row r="7956" spans="1:2" ht="16.149999999999999" customHeight="1">
      <c r="A7956" s="266">
        <v>41516</v>
      </c>
      <c r="B7956" s="269">
        <v>1943.04</v>
      </c>
    </row>
    <row r="7957" spans="1:2" ht="16.149999999999999" customHeight="1">
      <c r="A7957" s="266">
        <v>41517</v>
      </c>
      <c r="B7957" s="267">
        <v>1935.43</v>
      </c>
    </row>
    <row r="7958" spans="1:2" ht="16.149999999999999" customHeight="1">
      <c r="A7958" s="266">
        <v>41518</v>
      </c>
      <c r="B7958" s="269">
        <v>1935.43</v>
      </c>
    </row>
    <row r="7959" spans="1:2" ht="16.149999999999999" customHeight="1">
      <c r="A7959" s="266">
        <v>41519</v>
      </c>
      <c r="B7959" s="267">
        <v>1935.43</v>
      </c>
    </row>
    <row r="7960" spans="1:2" ht="16.149999999999999" customHeight="1">
      <c r="A7960" s="266">
        <v>41520</v>
      </c>
      <c r="B7960" s="269">
        <v>1935.43</v>
      </c>
    </row>
    <row r="7961" spans="1:2" ht="16.149999999999999" customHeight="1">
      <c r="A7961" s="266">
        <v>41521</v>
      </c>
      <c r="B7961" s="267">
        <v>1946.28</v>
      </c>
    </row>
    <row r="7962" spans="1:2" ht="16.149999999999999" customHeight="1">
      <c r="A7962" s="266">
        <v>41522</v>
      </c>
      <c r="B7962" s="269">
        <v>1938.99</v>
      </c>
    </row>
    <row r="7963" spans="1:2" ht="16.149999999999999" customHeight="1">
      <c r="A7963" s="266">
        <v>41523</v>
      </c>
      <c r="B7963" s="267">
        <v>1952.11</v>
      </c>
    </row>
    <row r="7964" spans="1:2" ht="16.149999999999999" customHeight="1">
      <c r="A7964" s="266">
        <v>41524</v>
      </c>
      <c r="B7964" s="269">
        <v>1947.99</v>
      </c>
    </row>
    <row r="7965" spans="1:2" ht="16.149999999999999" customHeight="1">
      <c r="A7965" s="266">
        <v>41525</v>
      </c>
      <c r="B7965" s="267">
        <v>1947.99</v>
      </c>
    </row>
    <row r="7966" spans="1:2" ht="16.149999999999999" customHeight="1">
      <c r="A7966" s="266">
        <v>41526</v>
      </c>
      <c r="B7966" s="269">
        <v>1947.99</v>
      </c>
    </row>
    <row r="7967" spans="1:2" ht="16.149999999999999" customHeight="1">
      <c r="A7967" s="266">
        <v>41527</v>
      </c>
      <c r="B7967" s="267">
        <v>1946.06</v>
      </c>
    </row>
    <row r="7968" spans="1:2" ht="16.149999999999999" customHeight="1">
      <c r="A7968" s="266">
        <v>41528</v>
      </c>
      <c r="B7968" s="269">
        <v>1935.55</v>
      </c>
    </row>
    <row r="7969" spans="1:2" ht="16.149999999999999" customHeight="1">
      <c r="A7969" s="266">
        <v>41529</v>
      </c>
      <c r="B7969" s="267">
        <v>1923.64</v>
      </c>
    </row>
    <row r="7970" spans="1:2" ht="16.149999999999999" customHeight="1">
      <c r="A7970" s="266">
        <v>41530</v>
      </c>
      <c r="B7970" s="269">
        <v>1919.25</v>
      </c>
    </row>
    <row r="7971" spans="1:2" ht="16.149999999999999" customHeight="1">
      <c r="A7971" s="266">
        <v>41531</v>
      </c>
      <c r="B7971" s="267">
        <v>1919.54</v>
      </c>
    </row>
    <row r="7972" spans="1:2" ht="16.149999999999999" customHeight="1">
      <c r="A7972" s="266">
        <v>41532</v>
      </c>
      <c r="B7972" s="269">
        <v>1919.54</v>
      </c>
    </row>
    <row r="7973" spans="1:2" ht="16.149999999999999" customHeight="1">
      <c r="A7973" s="266">
        <v>41533</v>
      </c>
      <c r="B7973" s="267">
        <v>1919.54</v>
      </c>
    </row>
    <row r="7974" spans="1:2" ht="16.149999999999999" customHeight="1">
      <c r="A7974" s="266">
        <v>41534</v>
      </c>
      <c r="B7974" s="269">
        <v>1917.03</v>
      </c>
    </row>
    <row r="7975" spans="1:2" ht="16.149999999999999" customHeight="1">
      <c r="A7975" s="266">
        <v>41535</v>
      </c>
      <c r="B7975" s="267">
        <v>1914.12</v>
      </c>
    </row>
    <row r="7976" spans="1:2" ht="16.149999999999999" customHeight="1">
      <c r="A7976" s="266">
        <v>41536</v>
      </c>
      <c r="B7976" s="269">
        <v>1911.3</v>
      </c>
    </row>
    <row r="7977" spans="1:2" ht="16.149999999999999" customHeight="1">
      <c r="A7977" s="266">
        <v>41537</v>
      </c>
      <c r="B7977" s="267">
        <v>1887.3</v>
      </c>
    </row>
    <row r="7978" spans="1:2" ht="16.149999999999999" customHeight="1">
      <c r="A7978" s="266">
        <v>41538</v>
      </c>
      <c r="B7978" s="269">
        <v>1889.12</v>
      </c>
    </row>
    <row r="7979" spans="1:2" ht="16.149999999999999" customHeight="1">
      <c r="A7979" s="266">
        <v>41539</v>
      </c>
      <c r="B7979" s="267">
        <v>1889.12</v>
      </c>
    </row>
    <row r="7980" spans="1:2" ht="16.149999999999999" customHeight="1">
      <c r="A7980" s="266">
        <v>41540</v>
      </c>
      <c r="B7980" s="269">
        <v>1889.12</v>
      </c>
    </row>
    <row r="7981" spans="1:2" ht="16.149999999999999" customHeight="1">
      <c r="A7981" s="266">
        <v>41541</v>
      </c>
      <c r="B7981" s="267">
        <v>1892.89</v>
      </c>
    </row>
    <row r="7982" spans="1:2" ht="16.149999999999999" customHeight="1">
      <c r="A7982" s="266">
        <v>41542</v>
      </c>
      <c r="B7982" s="269">
        <v>1888.14</v>
      </c>
    </row>
    <row r="7983" spans="1:2" ht="16.149999999999999" customHeight="1">
      <c r="A7983" s="266">
        <v>41543</v>
      </c>
      <c r="B7983" s="267">
        <v>1893.42</v>
      </c>
    </row>
    <row r="7984" spans="1:2" ht="16.149999999999999" customHeight="1">
      <c r="A7984" s="266">
        <v>41544</v>
      </c>
      <c r="B7984" s="269">
        <v>1899.1</v>
      </c>
    </row>
    <row r="7985" spans="1:2" ht="16.149999999999999" customHeight="1">
      <c r="A7985" s="266">
        <v>41545</v>
      </c>
      <c r="B7985" s="267">
        <v>1914.65</v>
      </c>
    </row>
    <row r="7986" spans="1:2" ht="16.149999999999999" customHeight="1">
      <c r="A7986" s="266">
        <v>41546</v>
      </c>
      <c r="B7986" s="269">
        <v>1914.65</v>
      </c>
    </row>
    <row r="7987" spans="1:2" ht="16.149999999999999" customHeight="1">
      <c r="A7987" s="266">
        <v>41547</v>
      </c>
      <c r="B7987" s="267">
        <v>1914.65</v>
      </c>
    </row>
    <row r="7988" spans="1:2" ht="16.149999999999999" customHeight="1">
      <c r="A7988" s="266">
        <v>41548</v>
      </c>
      <c r="B7988" s="269">
        <v>1908.29</v>
      </c>
    </row>
    <row r="7989" spans="1:2" ht="16.149999999999999" customHeight="1">
      <c r="A7989" s="266">
        <v>41549</v>
      </c>
      <c r="B7989" s="267">
        <v>1893.77</v>
      </c>
    </row>
    <row r="7990" spans="1:2" ht="16.149999999999999" customHeight="1">
      <c r="A7990" s="266">
        <v>41550</v>
      </c>
      <c r="B7990" s="269">
        <v>1884.97</v>
      </c>
    </row>
    <row r="7991" spans="1:2" ht="16.149999999999999" customHeight="1">
      <c r="A7991" s="266">
        <v>41551</v>
      </c>
      <c r="B7991" s="267">
        <v>1889.95</v>
      </c>
    </row>
    <row r="7992" spans="1:2" ht="16.149999999999999" customHeight="1">
      <c r="A7992" s="266">
        <v>41552</v>
      </c>
      <c r="B7992" s="269">
        <v>1886.78</v>
      </c>
    </row>
    <row r="7993" spans="1:2" ht="16.149999999999999" customHeight="1">
      <c r="A7993" s="266">
        <v>41553</v>
      </c>
      <c r="B7993" s="267">
        <v>1886.78</v>
      </c>
    </row>
    <row r="7994" spans="1:2" ht="16.149999999999999" customHeight="1">
      <c r="A7994" s="266">
        <v>41554</v>
      </c>
      <c r="B7994" s="269">
        <v>1886.78</v>
      </c>
    </row>
    <row r="7995" spans="1:2" ht="16.149999999999999" customHeight="1">
      <c r="A7995" s="266">
        <v>41555</v>
      </c>
      <c r="B7995" s="267">
        <v>1885.19</v>
      </c>
    </row>
    <row r="7996" spans="1:2" ht="16.149999999999999" customHeight="1">
      <c r="A7996" s="266">
        <v>41556</v>
      </c>
      <c r="B7996" s="269">
        <v>1889.17</v>
      </c>
    </row>
    <row r="7997" spans="1:2" ht="16.149999999999999" customHeight="1">
      <c r="A7997" s="266">
        <v>41557</v>
      </c>
      <c r="B7997" s="267">
        <v>1894.06</v>
      </c>
    </row>
    <row r="7998" spans="1:2" ht="16.149999999999999" customHeight="1">
      <c r="A7998" s="266">
        <v>41558</v>
      </c>
      <c r="B7998" s="269">
        <v>1885.84</v>
      </c>
    </row>
    <row r="7999" spans="1:2" ht="16.149999999999999" customHeight="1">
      <c r="A7999" s="266">
        <v>41559</v>
      </c>
      <c r="B7999" s="267">
        <v>1883.65</v>
      </c>
    </row>
    <row r="8000" spans="1:2" ht="16.149999999999999" customHeight="1">
      <c r="A8000" s="266">
        <v>41560</v>
      </c>
      <c r="B8000" s="269">
        <v>1883.65</v>
      </c>
    </row>
    <row r="8001" spans="1:2" ht="16.149999999999999" customHeight="1">
      <c r="A8001" s="266">
        <v>41561</v>
      </c>
      <c r="B8001" s="267">
        <v>1883.65</v>
      </c>
    </row>
    <row r="8002" spans="1:2" ht="16.149999999999999" customHeight="1">
      <c r="A8002" s="266">
        <v>41562</v>
      </c>
      <c r="B8002" s="269">
        <v>1883.65</v>
      </c>
    </row>
    <row r="8003" spans="1:2" ht="16.149999999999999" customHeight="1">
      <c r="A8003" s="266">
        <v>41563</v>
      </c>
      <c r="B8003" s="267">
        <v>1883.7</v>
      </c>
    </row>
    <row r="8004" spans="1:2" ht="16.149999999999999" customHeight="1">
      <c r="A8004" s="266">
        <v>41564</v>
      </c>
      <c r="B8004" s="269">
        <v>1880.91</v>
      </c>
    </row>
    <row r="8005" spans="1:2" ht="16.149999999999999" customHeight="1">
      <c r="A8005" s="266">
        <v>41565</v>
      </c>
      <c r="B8005" s="267">
        <v>1879.48</v>
      </c>
    </row>
    <row r="8006" spans="1:2" ht="16.149999999999999" customHeight="1">
      <c r="A8006" s="266">
        <v>41566</v>
      </c>
      <c r="B8006" s="269">
        <v>1879.88</v>
      </c>
    </row>
    <row r="8007" spans="1:2" ht="16.149999999999999" customHeight="1">
      <c r="A8007" s="266">
        <v>41567</v>
      </c>
      <c r="B8007" s="267">
        <v>1879.88</v>
      </c>
    </row>
    <row r="8008" spans="1:2" ht="16.149999999999999" customHeight="1">
      <c r="A8008" s="266">
        <v>41568</v>
      </c>
      <c r="B8008" s="269">
        <v>1879.88</v>
      </c>
    </row>
    <row r="8009" spans="1:2" ht="16.149999999999999" customHeight="1">
      <c r="A8009" s="266">
        <v>41569</v>
      </c>
      <c r="B8009" s="267">
        <v>1885.52</v>
      </c>
    </row>
    <row r="8010" spans="1:2" ht="16.149999999999999" customHeight="1">
      <c r="A8010" s="266">
        <v>41570</v>
      </c>
      <c r="B8010" s="269">
        <v>1879.46</v>
      </c>
    </row>
    <row r="8011" spans="1:2" ht="16.149999999999999" customHeight="1">
      <c r="A8011" s="266">
        <v>41571</v>
      </c>
      <c r="B8011" s="267">
        <v>1883.14</v>
      </c>
    </row>
    <row r="8012" spans="1:2" ht="16.149999999999999" customHeight="1">
      <c r="A8012" s="266">
        <v>41572</v>
      </c>
      <c r="B8012" s="269">
        <v>1882.11</v>
      </c>
    </row>
    <row r="8013" spans="1:2" ht="16.149999999999999" customHeight="1">
      <c r="A8013" s="266">
        <v>41573</v>
      </c>
      <c r="B8013" s="267">
        <v>1882.34</v>
      </c>
    </row>
    <row r="8014" spans="1:2" ht="16.149999999999999" customHeight="1">
      <c r="A8014" s="266">
        <v>41574</v>
      </c>
      <c r="B8014" s="269">
        <v>1882.34</v>
      </c>
    </row>
    <row r="8015" spans="1:2" ht="16.149999999999999" customHeight="1">
      <c r="A8015" s="266">
        <v>41575</v>
      </c>
      <c r="B8015" s="267">
        <v>1882.34</v>
      </c>
    </row>
    <row r="8016" spans="1:2" ht="16.149999999999999" customHeight="1">
      <c r="A8016" s="266">
        <v>41576</v>
      </c>
      <c r="B8016" s="269">
        <v>1884.43</v>
      </c>
    </row>
    <row r="8017" spans="1:2" ht="16.149999999999999" customHeight="1">
      <c r="A8017" s="266">
        <v>41577</v>
      </c>
      <c r="B8017" s="267">
        <v>1883.42</v>
      </c>
    </row>
    <row r="8018" spans="1:2" ht="16.149999999999999" customHeight="1">
      <c r="A8018" s="266">
        <v>41578</v>
      </c>
      <c r="B8018" s="269">
        <v>1884.06</v>
      </c>
    </row>
    <row r="8019" spans="1:2" ht="16.149999999999999" customHeight="1">
      <c r="A8019" s="266">
        <v>41579</v>
      </c>
      <c r="B8019" s="267">
        <v>1889.16</v>
      </c>
    </row>
    <row r="8020" spans="1:2" ht="16.149999999999999" customHeight="1">
      <c r="A8020" s="266">
        <v>41580</v>
      </c>
      <c r="B8020" s="269">
        <v>1901.22</v>
      </c>
    </row>
    <row r="8021" spans="1:2" ht="16.149999999999999" customHeight="1">
      <c r="A8021" s="266">
        <v>41581</v>
      </c>
      <c r="B8021" s="267">
        <v>1901.22</v>
      </c>
    </row>
    <row r="8022" spans="1:2" ht="16.149999999999999" customHeight="1">
      <c r="A8022" s="266">
        <v>41582</v>
      </c>
      <c r="B8022" s="269">
        <v>1901.22</v>
      </c>
    </row>
    <row r="8023" spans="1:2" ht="16.149999999999999" customHeight="1">
      <c r="A8023" s="266">
        <v>41583</v>
      </c>
      <c r="B8023" s="267">
        <v>1901.22</v>
      </c>
    </row>
    <row r="8024" spans="1:2" ht="16.149999999999999" customHeight="1">
      <c r="A8024" s="266">
        <v>41584</v>
      </c>
      <c r="B8024" s="269">
        <v>1916.22</v>
      </c>
    </row>
    <row r="8025" spans="1:2" ht="16.149999999999999" customHeight="1">
      <c r="A8025" s="266">
        <v>41585</v>
      </c>
      <c r="B8025" s="267">
        <v>1916.8</v>
      </c>
    </row>
    <row r="8026" spans="1:2" ht="16.149999999999999" customHeight="1">
      <c r="A8026" s="266">
        <v>41586</v>
      </c>
      <c r="B8026" s="269">
        <v>1924.87</v>
      </c>
    </row>
    <row r="8027" spans="1:2" ht="16.149999999999999" customHeight="1">
      <c r="A8027" s="266">
        <v>41587</v>
      </c>
      <c r="B8027" s="267">
        <v>1932.77</v>
      </c>
    </row>
    <row r="8028" spans="1:2" ht="16.149999999999999" customHeight="1">
      <c r="A8028" s="266">
        <v>41588</v>
      </c>
      <c r="B8028" s="269">
        <v>1932.77</v>
      </c>
    </row>
    <row r="8029" spans="1:2" ht="16.149999999999999" customHeight="1">
      <c r="A8029" s="266">
        <v>41589</v>
      </c>
      <c r="B8029" s="267">
        <v>1932.77</v>
      </c>
    </row>
    <row r="8030" spans="1:2" ht="16.149999999999999" customHeight="1">
      <c r="A8030" s="266">
        <v>41590</v>
      </c>
      <c r="B8030" s="269">
        <v>1932.77</v>
      </c>
    </row>
    <row r="8031" spans="1:2" ht="16.149999999999999" customHeight="1">
      <c r="A8031" s="266">
        <v>41591</v>
      </c>
      <c r="B8031" s="267">
        <v>1928.96</v>
      </c>
    </row>
    <row r="8032" spans="1:2" ht="16.149999999999999" customHeight="1">
      <c r="A8032" s="266">
        <v>41592</v>
      </c>
      <c r="B8032" s="269">
        <v>1932.03</v>
      </c>
    </row>
    <row r="8033" spans="1:2" ht="16.149999999999999" customHeight="1">
      <c r="A8033" s="266">
        <v>41593</v>
      </c>
      <c r="B8033" s="267">
        <v>1929.24</v>
      </c>
    </row>
    <row r="8034" spans="1:2" ht="16.149999999999999" customHeight="1">
      <c r="A8034" s="266">
        <v>41594</v>
      </c>
      <c r="B8034" s="269">
        <v>1919.89</v>
      </c>
    </row>
    <row r="8035" spans="1:2" ht="16.149999999999999" customHeight="1">
      <c r="A8035" s="266">
        <v>41595</v>
      </c>
      <c r="B8035" s="267">
        <v>1919.89</v>
      </c>
    </row>
    <row r="8036" spans="1:2" ht="16.149999999999999" customHeight="1">
      <c r="A8036" s="266">
        <v>41596</v>
      </c>
      <c r="B8036" s="269">
        <v>1919.89</v>
      </c>
    </row>
    <row r="8037" spans="1:2" ht="16.149999999999999" customHeight="1">
      <c r="A8037" s="266">
        <v>41597</v>
      </c>
      <c r="B8037" s="267">
        <v>1915.37</v>
      </c>
    </row>
    <row r="8038" spans="1:2" ht="16.149999999999999" customHeight="1">
      <c r="A8038" s="266">
        <v>41598</v>
      </c>
      <c r="B8038" s="269">
        <v>1919.2</v>
      </c>
    </row>
    <row r="8039" spans="1:2" ht="16.149999999999999" customHeight="1">
      <c r="A8039" s="266">
        <v>41599</v>
      </c>
      <c r="B8039" s="267">
        <v>1923.19</v>
      </c>
    </row>
    <row r="8040" spans="1:2" ht="16.149999999999999" customHeight="1">
      <c r="A8040" s="266">
        <v>41600</v>
      </c>
      <c r="B8040" s="269">
        <v>1932.42</v>
      </c>
    </row>
    <row r="8041" spans="1:2" ht="16.149999999999999" customHeight="1">
      <c r="A8041" s="266">
        <v>41601</v>
      </c>
      <c r="B8041" s="267">
        <v>1929.13</v>
      </c>
    </row>
    <row r="8042" spans="1:2" ht="16.149999999999999" customHeight="1">
      <c r="A8042" s="266">
        <v>41602</v>
      </c>
      <c r="B8042" s="269">
        <v>1929.13</v>
      </c>
    </row>
    <row r="8043" spans="1:2" ht="16.149999999999999" customHeight="1">
      <c r="A8043" s="266">
        <v>41603</v>
      </c>
      <c r="B8043" s="267">
        <v>1929.13</v>
      </c>
    </row>
    <row r="8044" spans="1:2" ht="16.149999999999999" customHeight="1">
      <c r="A8044" s="266">
        <v>41604</v>
      </c>
      <c r="B8044" s="269">
        <v>1926.99</v>
      </c>
    </row>
    <row r="8045" spans="1:2" ht="16.149999999999999" customHeight="1">
      <c r="A8045" s="266">
        <v>41605</v>
      </c>
      <c r="B8045" s="267">
        <v>1926.74</v>
      </c>
    </row>
    <row r="8046" spans="1:2" ht="16.149999999999999" customHeight="1">
      <c r="A8046" s="266">
        <v>41606</v>
      </c>
      <c r="B8046" s="269">
        <v>1928.25</v>
      </c>
    </row>
    <row r="8047" spans="1:2" ht="16.149999999999999" customHeight="1">
      <c r="A8047" s="266">
        <v>41607</v>
      </c>
      <c r="B8047" s="267">
        <v>1928.25</v>
      </c>
    </row>
    <row r="8048" spans="1:2" ht="16.149999999999999" customHeight="1">
      <c r="A8048" s="266">
        <v>41608</v>
      </c>
      <c r="B8048" s="269">
        <v>1931.88</v>
      </c>
    </row>
    <row r="8049" spans="1:2" ht="16.149999999999999" customHeight="1">
      <c r="A8049" s="266">
        <v>41609</v>
      </c>
      <c r="B8049" s="267">
        <v>1931.88</v>
      </c>
    </row>
    <row r="8050" spans="1:2" ht="16.149999999999999" customHeight="1">
      <c r="A8050" s="266">
        <v>41610</v>
      </c>
      <c r="B8050" s="269">
        <v>1931.88</v>
      </c>
    </row>
    <row r="8051" spans="1:2" ht="16.149999999999999" customHeight="1">
      <c r="A8051" s="266">
        <v>41611</v>
      </c>
      <c r="B8051" s="267">
        <v>1934.16</v>
      </c>
    </row>
    <row r="8052" spans="1:2" ht="16.149999999999999" customHeight="1">
      <c r="A8052" s="266">
        <v>41612</v>
      </c>
      <c r="B8052" s="269">
        <v>1941.01</v>
      </c>
    </row>
    <row r="8053" spans="1:2" ht="16.149999999999999" customHeight="1">
      <c r="A8053" s="266">
        <v>41613</v>
      </c>
      <c r="B8053" s="267">
        <v>1948.48</v>
      </c>
    </row>
    <row r="8054" spans="1:2" ht="16.149999999999999" customHeight="1">
      <c r="A8054" s="266">
        <v>41614</v>
      </c>
      <c r="B8054" s="269">
        <v>1940.26</v>
      </c>
    </row>
    <row r="8055" spans="1:2" ht="16.149999999999999" customHeight="1">
      <c r="A8055" s="266">
        <v>41615</v>
      </c>
      <c r="B8055" s="267">
        <v>1936.33</v>
      </c>
    </row>
    <row r="8056" spans="1:2" ht="16.149999999999999" customHeight="1">
      <c r="A8056" s="266">
        <v>41616</v>
      </c>
      <c r="B8056" s="269">
        <v>1936.33</v>
      </c>
    </row>
    <row r="8057" spans="1:2" ht="16.149999999999999" customHeight="1">
      <c r="A8057" s="266">
        <v>41617</v>
      </c>
      <c r="B8057" s="267">
        <v>1936.33</v>
      </c>
    </row>
    <row r="8058" spans="1:2" ht="16.149999999999999" customHeight="1">
      <c r="A8058" s="266">
        <v>41618</v>
      </c>
      <c r="B8058" s="269">
        <v>1932.71</v>
      </c>
    </row>
    <row r="8059" spans="1:2" ht="16.149999999999999" customHeight="1">
      <c r="A8059" s="266">
        <v>41619</v>
      </c>
      <c r="B8059" s="267">
        <v>1933.52</v>
      </c>
    </row>
    <row r="8060" spans="1:2" ht="16.149999999999999" customHeight="1">
      <c r="A8060" s="266">
        <v>41620</v>
      </c>
      <c r="B8060" s="269">
        <v>1935.61</v>
      </c>
    </row>
    <row r="8061" spans="1:2" ht="16.149999999999999" customHeight="1">
      <c r="A8061" s="266">
        <v>41621</v>
      </c>
      <c r="B8061" s="267">
        <v>1935.89</v>
      </c>
    </row>
    <row r="8062" spans="1:2" ht="16.149999999999999" customHeight="1">
      <c r="A8062" s="266">
        <v>41622</v>
      </c>
      <c r="B8062" s="269">
        <v>1930.87</v>
      </c>
    </row>
    <row r="8063" spans="1:2" ht="16.149999999999999" customHeight="1">
      <c r="A8063" s="266">
        <v>41623</v>
      </c>
      <c r="B8063" s="267">
        <v>1930.87</v>
      </c>
    </row>
    <row r="8064" spans="1:2" ht="16.149999999999999" customHeight="1">
      <c r="A8064" s="266">
        <v>41624</v>
      </c>
      <c r="B8064" s="269">
        <v>1930.87</v>
      </c>
    </row>
    <row r="8065" spans="1:2" ht="16.149999999999999" customHeight="1">
      <c r="A8065" s="266">
        <v>41625</v>
      </c>
      <c r="B8065" s="267">
        <v>1934.95</v>
      </c>
    </row>
    <row r="8066" spans="1:2" ht="16.149999999999999" customHeight="1">
      <c r="A8066" s="266">
        <v>41626</v>
      </c>
      <c r="B8066" s="269">
        <v>1936.14</v>
      </c>
    </row>
    <row r="8067" spans="1:2" ht="16.149999999999999" customHeight="1">
      <c r="A8067" s="266">
        <v>41627</v>
      </c>
      <c r="B8067" s="267">
        <v>1945.6</v>
      </c>
    </row>
    <row r="8068" spans="1:2" ht="16.149999999999999" customHeight="1">
      <c r="A8068" s="266">
        <v>41628</v>
      </c>
      <c r="B8068" s="269">
        <v>1943.46</v>
      </c>
    </row>
    <row r="8069" spans="1:2" ht="16.149999999999999" customHeight="1">
      <c r="A8069" s="266">
        <v>41629</v>
      </c>
      <c r="B8069" s="267">
        <v>1935.93</v>
      </c>
    </row>
    <row r="8070" spans="1:2" ht="16.149999999999999" customHeight="1">
      <c r="A8070" s="266">
        <v>41630</v>
      </c>
      <c r="B8070" s="269">
        <v>1935.93</v>
      </c>
    </row>
    <row r="8071" spans="1:2" ht="16.149999999999999" customHeight="1">
      <c r="A8071" s="266">
        <v>41631</v>
      </c>
      <c r="B8071" s="267">
        <v>1935.93</v>
      </c>
    </row>
    <row r="8072" spans="1:2" ht="16.149999999999999" customHeight="1">
      <c r="A8072" s="266">
        <v>41632</v>
      </c>
      <c r="B8072" s="269">
        <v>1925.45</v>
      </c>
    </row>
    <row r="8073" spans="1:2" ht="16.149999999999999" customHeight="1">
      <c r="A8073" s="266">
        <v>41633</v>
      </c>
      <c r="B8073" s="267">
        <v>1922.76</v>
      </c>
    </row>
    <row r="8074" spans="1:2" ht="16.149999999999999" customHeight="1">
      <c r="A8074" s="266">
        <v>41634</v>
      </c>
      <c r="B8074" s="269">
        <v>1922.76</v>
      </c>
    </row>
    <row r="8075" spans="1:2" ht="16.149999999999999" customHeight="1">
      <c r="A8075" s="266">
        <v>41635</v>
      </c>
      <c r="B8075" s="267">
        <v>1921.22</v>
      </c>
    </row>
    <row r="8076" spans="1:2" ht="16.149999999999999" customHeight="1">
      <c r="A8076" s="266">
        <v>41636</v>
      </c>
      <c r="B8076" s="269">
        <v>1922.56</v>
      </c>
    </row>
    <row r="8077" spans="1:2" ht="16.149999999999999" customHeight="1">
      <c r="A8077" s="266">
        <v>41637</v>
      </c>
      <c r="B8077" s="267">
        <v>1922.56</v>
      </c>
    </row>
    <row r="8078" spans="1:2" ht="16.149999999999999" customHeight="1">
      <c r="A8078" s="266">
        <v>41638</v>
      </c>
      <c r="B8078" s="269">
        <v>1922.56</v>
      </c>
    </row>
    <row r="8079" spans="1:2" ht="16.149999999999999" customHeight="1">
      <c r="A8079" s="266">
        <v>41639</v>
      </c>
      <c r="B8079" s="267">
        <v>1926.83</v>
      </c>
    </row>
    <row r="8080" spans="1:2" ht="16.149999999999999" customHeight="1">
      <c r="A8080" s="266">
        <v>41640</v>
      </c>
      <c r="B8080" s="269">
        <v>1926.83</v>
      </c>
    </row>
    <row r="8081" spans="1:2" ht="16.149999999999999" customHeight="1">
      <c r="A8081" s="266">
        <v>41641</v>
      </c>
      <c r="B8081" s="267">
        <v>1926.83</v>
      </c>
    </row>
    <row r="8082" spans="1:2" ht="16.149999999999999" customHeight="1">
      <c r="A8082" s="266">
        <v>41642</v>
      </c>
      <c r="B8082" s="269">
        <v>1938.89</v>
      </c>
    </row>
    <row r="8083" spans="1:2" ht="16.149999999999999" customHeight="1">
      <c r="A8083" s="266">
        <v>41643</v>
      </c>
      <c r="B8083" s="267">
        <v>1936.92</v>
      </c>
    </row>
    <row r="8084" spans="1:2" ht="16.149999999999999" customHeight="1">
      <c r="A8084" s="266">
        <v>41644</v>
      </c>
      <c r="B8084" s="269">
        <v>1936.92</v>
      </c>
    </row>
    <row r="8085" spans="1:2" ht="16.149999999999999" customHeight="1">
      <c r="A8085" s="266">
        <v>41645</v>
      </c>
      <c r="B8085" s="267">
        <v>1936.92</v>
      </c>
    </row>
    <row r="8086" spans="1:2" ht="16.149999999999999" customHeight="1">
      <c r="A8086" s="266">
        <v>41646</v>
      </c>
      <c r="B8086" s="269">
        <v>1936.92</v>
      </c>
    </row>
    <row r="8087" spans="1:2" ht="16.149999999999999" customHeight="1">
      <c r="A8087" s="266">
        <v>41647</v>
      </c>
      <c r="B8087" s="267">
        <v>1930.45</v>
      </c>
    </row>
    <row r="8088" spans="1:2" ht="16.149999999999999" customHeight="1">
      <c r="A8088" s="266">
        <v>41648</v>
      </c>
      <c r="B8088" s="269">
        <v>1933.24</v>
      </c>
    </row>
    <row r="8089" spans="1:2" ht="16.149999999999999" customHeight="1">
      <c r="A8089" s="266">
        <v>41649</v>
      </c>
      <c r="B8089" s="267">
        <v>1934.88</v>
      </c>
    </row>
    <row r="8090" spans="1:2" ht="16.149999999999999" customHeight="1">
      <c r="A8090" s="266">
        <v>41650</v>
      </c>
      <c r="B8090" s="269">
        <v>1926.55</v>
      </c>
    </row>
    <row r="8091" spans="1:2" ht="16.149999999999999" customHeight="1">
      <c r="A8091" s="266">
        <v>41651</v>
      </c>
      <c r="B8091" s="267">
        <v>1926.55</v>
      </c>
    </row>
    <row r="8092" spans="1:2" ht="16.149999999999999" customHeight="1">
      <c r="A8092" s="266">
        <v>41652</v>
      </c>
      <c r="B8092" s="269">
        <v>1926.55</v>
      </c>
    </row>
    <row r="8093" spans="1:2" ht="16.149999999999999" customHeight="1">
      <c r="A8093" s="266">
        <v>41653</v>
      </c>
      <c r="B8093" s="267">
        <v>1924.79</v>
      </c>
    </row>
    <row r="8094" spans="1:2" ht="16.149999999999999" customHeight="1">
      <c r="A8094" s="266">
        <v>41654</v>
      </c>
      <c r="B8094" s="269">
        <v>1932.59</v>
      </c>
    </row>
    <row r="8095" spans="1:2" ht="16.149999999999999" customHeight="1">
      <c r="A8095" s="266">
        <v>41655</v>
      </c>
      <c r="B8095" s="267">
        <v>1941.45</v>
      </c>
    </row>
    <row r="8096" spans="1:2" ht="16.149999999999999" customHeight="1">
      <c r="A8096" s="266">
        <v>41656</v>
      </c>
      <c r="B8096" s="269">
        <v>1947.15</v>
      </c>
    </row>
    <row r="8097" spans="1:2" ht="16.149999999999999" customHeight="1">
      <c r="A8097" s="266">
        <v>41657</v>
      </c>
      <c r="B8097" s="267">
        <v>1957.86</v>
      </c>
    </row>
    <row r="8098" spans="1:2" ht="16.149999999999999" customHeight="1">
      <c r="A8098" s="266">
        <v>41658</v>
      </c>
      <c r="B8098" s="269">
        <v>1957.86</v>
      </c>
    </row>
    <row r="8099" spans="1:2" ht="16.149999999999999" customHeight="1">
      <c r="A8099" s="266">
        <v>41659</v>
      </c>
      <c r="B8099" s="267">
        <v>1957.86</v>
      </c>
    </row>
    <row r="8100" spans="1:2" ht="16.149999999999999" customHeight="1">
      <c r="A8100" s="266">
        <v>41660</v>
      </c>
      <c r="B8100" s="269">
        <v>1957.86</v>
      </c>
    </row>
    <row r="8101" spans="1:2" ht="16.149999999999999" customHeight="1">
      <c r="A8101" s="266">
        <v>41661</v>
      </c>
      <c r="B8101" s="267">
        <v>1981.98</v>
      </c>
    </row>
    <row r="8102" spans="1:2" ht="16.149999999999999" customHeight="1">
      <c r="A8102" s="266">
        <v>41662</v>
      </c>
      <c r="B8102" s="269">
        <v>1983.48</v>
      </c>
    </row>
    <row r="8103" spans="1:2" ht="16.149999999999999" customHeight="1">
      <c r="A8103" s="266">
        <v>41663</v>
      </c>
      <c r="B8103" s="267">
        <v>1993.23</v>
      </c>
    </row>
    <row r="8104" spans="1:2" ht="16.149999999999999" customHeight="1">
      <c r="A8104" s="266">
        <v>41664</v>
      </c>
      <c r="B8104" s="269">
        <v>2000.48</v>
      </c>
    </row>
    <row r="8105" spans="1:2" ht="16.149999999999999" customHeight="1">
      <c r="A8105" s="266">
        <v>41665</v>
      </c>
      <c r="B8105" s="267">
        <v>2000.48</v>
      </c>
    </row>
    <row r="8106" spans="1:2" ht="16.149999999999999" customHeight="1">
      <c r="A8106" s="266">
        <v>41666</v>
      </c>
      <c r="B8106" s="269">
        <v>2000.48</v>
      </c>
    </row>
    <row r="8107" spans="1:2" ht="16.149999999999999" customHeight="1">
      <c r="A8107" s="266">
        <v>41667</v>
      </c>
      <c r="B8107" s="267">
        <v>1997.91</v>
      </c>
    </row>
    <row r="8108" spans="1:2" ht="16.149999999999999" customHeight="1">
      <c r="A8108" s="266">
        <v>41668</v>
      </c>
      <c r="B8108" s="269">
        <v>2000.56</v>
      </c>
    </row>
    <row r="8109" spans="1:2" ht="16.149999999999999" customHeight="1">
      <c r="A8109" s="266">
        <v>41669</v>
      </c>
      <c r="B8109" s="267">
        <v>2013.17</v>
      </c>
    </row>
    <row r="8110" spans="1:2" ht="16.149999999999999" customHeight="1">
      <c r="A8110" s="266">
        <v>41670</v>
      </c>
      <c r="B8110" s="269">
        <v>2008.26</v>
      </c>
    </row>
    <row r="8111" spans="1:2" ht="16.149999999999999" customHeight="1">
      <c r="A8111" s="266">
        <v>41671</v>
      </c>
      <c r="B8111" s="267">
        <v>2021.1</v>
      </c>
    </row>
    <row r="8112" spans="1:2" ht="16.149999999999999" customHeight="1">
      <c r="A8112" s="266">
        <v>41672</v>
      </c>
      <c r="B8112" s="269">
        <v>2021.1</v>
      </c>
    </row>
    <row r="8113" spans="1:2" ht="16.149999999999999" customHeight="1">
      <c r="A8113" s="266">
        <v>41673</v>
      </c>
      <c r="B8113" s="267">
        <v>2021.1</v>
      </c>
    </row>
    <row r="8114" spans="1:2" ht="16.149999999999999" customHeight="1">
      <c r="A8114" s="266">
        <v>41674</v>
      </c>
      <c r="B8114" s="269">
        <v>2039.85</v>
      </c>
    </row>
    <row r="8115" spans="1:2" ht="16.149999999999999" customHeight="1">
      <c r="A8115" s="266">
        <v>41675</v>
      </c>
      <c r="B8115" s="267">
        <v>2041.34</v>
      </c>
    </row>
    <row r="8116" spans="1:2" ht="16.149999999999999" customHeight="1">
      <c r="A8116" s="266">
        <v>41676</v>
      </c>
      <c r="B8116" s="269">
        <v>2048.75</v>
      </c>
    </row>
    <row r="8117" spans="1:2" ht="16.149999999999999" customHeight="1">
      <c r="A8117" s="266">
        <v>41677</v>
      </c>
      <c r="B8117" s="267">
        <v>2049.52</v>
      </c>
    </row>
    <row r="8118" spans="1:2" ht="16.149999999999999" customHeight="1">
      <c r="A8118" s="266">
        <v>41678</v>
      </c>
      <c r="B8118" s="269">
        <v>2046.06</v>
      </c>
    </row>
    <row r="8119" spans="1:2" ht="16.149999999999999" customHeight="1">
      <c r="A8119" s="266">
        <v>41679</v>
      </c>
      <c r="B8119" s="267">
        <v>2046.06</v>
      </c>
    </row>
    <row r="8120" spans="1:2" ht="16.149999999999999" customHeight="1">
      <c r="A8120" s="266">
        <v>41680</v>
      </c>
      <c r="B8120" s="269">
        <v>2046.06</v>
      </c>
    </row>
    <row r="8121" spans="1:2" ht="16.149999999999999" customHeight="1">
      <c r="A8121" s="266">
        <v>41681</v>
      </c>
      <c r="B8121" s="267">
        <v>2048.5500000000002</v>
      </c>
    </row>
    <row r="8122" spans="1:2" ht="16.149999999999999" customHeight="1">
      <c r="A8122" s="266">
        <v>41682</v>
      </c>
      <c r="B8122" s="269">
        <v>2041.61</v>
      </c>
    </row>
    <row r="8123" spans="1:2" ht="16.149999999999999" customHeight="1">
      <c r="A8123" s="266">
        <v>41683</v>
      </c>
      <c r="B8123" s="267">
        <v>2031.75</v>
      </c>
    </row>
    <row r="8124" spans="1:2" ht="16.149999999999999" customHeight="1">
      <c r="A8124" s="266">
        <v>41684</v>
      </c>
      <c r="B8124" s="269">
        <v>2032.99</v>
      </c>
    </row>
    <row r="8125" spans="1:2" ht="16.149999999999999" customHeight="1">
      <c r="A8125" s="266">
        <v>41685</v>
      </c>
      <c r="B8125" s="267">
        <v>2022.68</v>
      </c>
    </row>
    <row r="8126" spans="1:2" ht="16.149999999999999" customHeight="1">
      <c r="A8126" s="266">
        <v>41686</v>
      </c>
      <c r="B8126" s="269">
        <v>2022.68</v>
      </c>
    </row>
    <row r="8127" spans="1:2" ht="16.149999999999999" customHeight="1">
      <c r="A8127" s="266">
        <v>41687</v>
      </c>
      <c r="B8127" s="267">
        <v>2022.68</v>
      </c>
    </row>
    <row r="8128" spans="1:2" ht="16.149999999999999" customHeight="1">
      <c r="A8128" s="266">
        <v>41688</v>
      </c>
      <c r="B8128" s="269">
        <v>2022.68</v>
      </c>
    </row>
    <row r="8129" spans="1:2" ht="16.149999999999999" customHeight="1">
      <c r="A8129" s="266">
        <v>41689</v>
      </c>
      <c r="B8129" s="267">
        <v>2028.54</v>
      </c>
    </row>
    <row r="8130" spans="1:2" ht="16.149999999999999" customHeight="1">
      <c r="A8130" s="266">
        <v>41690</v>
      </c>
      <c r="B8130" s="269">
        <v>2042.22</v>
      </c>
    </row>
    <row r="8131" spans="1:2" ht="16.149999999999999" customHeight="1">
      <c r="A8131" s="266">
        <v>41691</v>
      </c>
      <c r="B8131" s="267">
        <v>2052.46</v>
      </c>
    </row>
    <row r="8132" spans="1:2" ht="16.149999999999999" customHeight="1">
      <c r="A8132" s="266">
        <v>41692</v>
      </c>
      <c r="B8132" s="269">
        <v>2043.96</v>
      </c>
    </row>
    <row r="8133" spans="1:2" ht="16.149999999999999" customHeight="1">
      <c r="A8133" s="266">
        <v>41693</v>
      </c>
      <c r="B8133" s="267">
        <v>2043.96</v>
      </c>
    </row>
    <row r="8134" spans="1:2" ht="16.149999999999999" customHeight="1">
      <c r="A8134" s="266">
        <v>41694</v>
      </c>
      <c r="B8134" s="269">
        <v>2043.96</v>
      </c>
    </row>
    <row r="8135" spans="1:2" ht="16.149999999999999" customHeight="1">
      <c r="A8135" s="266">
        <v>41695</v>
      </c>
      <c r="B8135" s="267">
        <v>2042.67</v>
      </c>
    </row>
    <row r="8136" spans="1:2" ht="16.149999999999999" customHeight="1">
      <c r="A8136" s="266">
        <v>41696</v>
      </c>
      <c r="B8136" s="269">
        <v>2045.45</v>
      </c>
    </row>
    <row r="8137" spans="1:2" ht="16.149999999999999" customHeight="1">
      <c r="A8137" s="266">
        <v>41697</v>
      </c>
      <c r="B8137" s="267">
        <v>2053.11</v>
      </c>
    </row>
    <row r="8138" spans="1:2" ht="16.149999999999999" customHeight="1">
      <c r="A8138" s="266">
        <v>41698</v>
      </c>
      <c r="B8138" s="269">
        <v>2054.9</v>
      </c>
    </row>
    <row r="8139" spans="1:2" ht="16.149999999999999" customHeight="1">
      <c r="A8139" s="266">
        <v>41699</v>
      </c>
      <c r="B8139" s="267">
        <v>2046.75</v>
      </c>
    </row>
    <row r="8140" spans="1:2" ht="16.149999999999999" customHeight="1">
      <c r="A8140" s="266">
        <v>41700</v>
      </c>
      <c r="B8140" s="269">
        <v>2046.75</v>
      </c>
    </row>
    <row r="8141" spans="1:2" ht="16.149999999999999" customHeight="1">
      <c r="A8141" s="266">
        <v>41701</v>
      </c>
      <c r="B8141" s="267">
        <v>2046.75</v>
      </c>
    </row>
    <row r="8142" spans="1:2" ht="16.149999999999999" customHeight="1">
      <c r="A8142" s="266">
        <v>41702</v>
      </c>
      <c r="B8142" s="269">
        <v>2052.5100000000002</v>
      </c>
    </row>
    <row r="8143" spans="1:2" ht="16.149999999999999" customHeight="1">
      <c r="A8143" s="266">
        <v>41703</v>
      </c>
      <c r="B8143" s="267">
        <v>2047.75</v>
      </c>
    </row>
    <row r="8144" spans="1:2" ht="16.149999999999999" customHeight="1">
      <c r="A8144" s="266">
        <v>41704</v>
      </c>
      <c r="B8144" s="269">
        <v>2045.14</v>
      </c>
    </row>
    <row r="8145" spans="1:2" ht="16.149999999999999" customHeight="1">
      <c r="A8145" s="266">
        <v>41705</v>
      </c>
      <c r="B8145" s="267">
        <v>2030.02</v>
      </c>
    </row>
    <row r="8146" spans="1:2" ht="16.149999999999999" customHeight="1">
      <c r="A8146" s="266">
        <v>41706</v>
      </c>
      <c r="B8146" s="269">
        <v>2036.2</v>
      </c>
    </row>
    <row r="8147" spans="1:2" ht="16.149999999999999" customHeight="1">
      <c r="A8147" s="266">
        <v>41707</v>
      </c>
      <c r="B8147" s="267">
        <v>2036.2</v>
      </c>
    </row>
    <row r="8148" spans="1:2" ht="16.149999999999999" customHeight="1">
      <c r="A8148" s="266">
        <v>41708</v>
      </c>
      <c r="B8148" s="269">
        <v>2036.2</v>
      </c>
    </row>
    <row r="8149" spans="1:2" ht="16.149999999999999" customHeight="1">
      <c r="A8149" s="266">
        <v>41709</v>
      </c>
      <c r="B8149" s="267">
        <v>2042.78</v>
      </c>
    </row>
    <row r="8150" spans="1:2" ht="16.149999999999999" customHeight="1">
      <c r="A8150" s="266">
        <v>41710</v>
      </c>
      <c r="B8150" s="269">
        <v>2043.59</v>
      </c>
    </row>
    <row r="8151" spans="1:2" ht="16.149999999999999" customHeight="1">
      <c r="A8151" s="266">
        <v>41711</v>
      </c>
      <c r="B8151" s="267">
        <v>2047.59</v>
      </c>
    </row>
    <row r="8152" spans="1:2" ht="16.149999999999999" customHeight="1">
      <c r="A8152" s="266">
        <v>41712</v>
      </c>
      <c r="B8152" s="269">
        <v>2044.48</v>
      </c>
    </row>
    <row r="8153" spans="1:2" ht="16.149999999999999" customHeight="1">
      <c r="A8153" s="266">
        <v>41713</v>
      </c>
      <c r="B8153" s="267">
        <v>2044.58</v>
      </c>
    </row>
    <row r="8154" spans="1:2" ht="16.149999999999999" customHeight="1">
      <c r="A8154" s="266">
        <v>41714</v>
      </c>
      <c r="B8154" s="269">
        <v>2044.58</v>
      </c>
    </row>
    <row r="8155" spans="1:2" ht="16.149999999999999" customHeight="1">
      <c r="A8155" s="266">
        <v>41715</v>
      </c>
      <c r="B8155" s="267">
        <v>2044.58</v>
      </c>
    </row>
    <row r="8156" spans="1:2" ht="16.149999999999999" customHeight="1">
      <c r="A8156" s="266">
        <v>41716</v>
      </c>
      <c r="B8156" s="269">
        <v>2035.16</v>
      </c>
    </row>
    <row r="8157" spans="1:2" ht="16.149999999999999" customHeight="1">
      <c r="A8157" s="266">
        <v>41717</v>
      </c>
      <c r="B8157" s="267">
        <v>2034.86</v>
      </c>
    </row>
    <row r="8158" spans="1:2" ht="16.149999999999999" customHeight="1">
      <c r="A8158" s="266">
        <v>41718</v>
      </c>
      <c r="B8158" s="269">
        <v>2017.38</v>
      </c>
    </row>
    <row r="8159" spans="1:2" ht="16.149999999999999" customHeight="1">
      <c r="A8159" s="266">
        <v>41719</v>
      </c>
      <c r="B8159" s="267">
        <v>1998.6</v>
      </c>
    </row>
    <row r="8160" spans="1:2" ht="16.149999999999999" customHeight="1">
      <c r="A8160" s="266">
        <v>41720</v>
      </c>
      <c r="B8160" s="269">
        <v>1993.85</v>
      </c>
    </row>
    <row r="8161" spans="1:2" ht="16.149999999999999" customHeight="1">
      <c r="A8161" s="266">
        <v>41721</v>
      </c>
      <c r="B8161" s="267">
        <v>1993.85</v>
      </c>
    </row>
    <row r="8162" spans="1:2" ht="16.149999999999999" customHeight="1">
      <c r="A8162" s="266">
        <v>41722</v>
      </c>
      <c r="B8162" s="269">
        <v>1993.85</v>
      </c>
    </row>
    <row r="8163" spans="1:2" ht="16.149999999999999" customHeight="1">
      <c r="A8163" s="266">
        <v>41723</v>
      </c>
      <c r="B8163" s="267">
        <v>1993.85</v>
      </c>
    </row>
    <row r="8164" spans="1:2" ht="16.149999999999999" customHeight="1">
      <c r="A8164" s="266">
        <v>41724</v>
      </c>
      <c r="B8164" s="269">
        <v>1978.63</v>
      </c>
    </row>
    <row r="8165" spans="1:2" ht="16.149999999999999" customHeight="1">
      <c r="A8165" s="266">
        <v>41725</v>
      </c>
      <c r="B8165" s="267">
        <v>1973.03</v>
      </c>
    </row>
    <row r="8166" spans="1:2" ht="16.149999999999999" customHeight="1">
      <c r="A8166" s="266">
        <v>41726</v>
      </c>
      <c r="B8166" s="269">
        <v>1965.64</v>
      </c>
    </row>
    <row r="8167" spans="1:2" ht="16.149999999999999" customHeight="1">
      <c r="A8167" s="266">
        <v>41727</v>
      </c>
      <c r="B8167" s="267">
        <v>1965.32</v>
      </c>
    </row>
    <row r="8168" spans="1:2" ht="16.149999999999999" customHeight="1">
      <c r="A8168" s="266">
        <v>41728</v>
      </c>
      <c r="B8168" s="269">
        <v>1965.32</v>
      </c>
    </row>
    <row r="8169" spans="1:2" ht="16.149999999999999" customHeight="1">
      <c r="A8169" s="266">
        <v>41729</v>
      </c>
      <c r="B8169" s="267">
        <v>1965.32</v>
      </c>
    </row>
    <row r="8170" spans="1:2" ht="16.149999999999999" customHeight="1">
      <c r="A8170" s="266">
        <v>41730</v>
      </c>
      <c r="B8170" s="269">
        <v>1969.45</v>
      </c>
    </row>
    <row r="8171" spans="1:2" ht="16.149999999999999" customHeight="1">
      <c r="A8171" s="266">
        <v>41731</v>
      </c>
      <c r="B8171" s="267">
        <v>1966.02</v>
      </c>
    </row>
    <row r="8172" spans="1:2" ht="16.149999999999999" customHeight="1">
      <c r="A8172" s="266">
        <v>41732</v>
      </c>
      <c r="B8172" s="269">
        <v>1963.51</v>
      </c>
    </row>
    <row r="8173" spans="1:2" ht="16.149999999999999" customHeight="1">
      <c r="A8173" s="266">
        <v>41733</v>
      </c>
      <c r="B8173" s="267">
        <v>1966.4</v>
      </c>
    </row>
    <row r="8174" spans="1:2" ht="16.149999999999999" customHeight="1">
      <c r="A8174" s="266">
        <v>41734</v>
      </c>
      <c r="B8174" s="269">
        <v>1951.85</v>
      </c>
    </row>
    <row r="8175" spans="1:2" ht="16.149999999999999" customHeight="1">
      <c r="A8175" s="266">
        <v>41735</v>
      </c>
      <c r="B8175" s="267">
        <v>1951.85</v>
      </c>
    </row>
    <row r="8176" spans="1:2" ht="16.149999999999999" customHeight="1">
      <c r="A8176" s="266">
        <v>41736</v>
      </c>
      <c r="B8176" s="269">
        <v>1951.85</v>
      </c>
    </row>
    <row r="8177" spans="1:2" ht="16.149999999999999" customHeight="1">
      <c r="A8177" s="266">
        <v>41737</v>
      </c>
      <c r="B8177" s="267">
        <v>1937.59</v>
      </c>
    </row>
    <row r="8178" spans="1:2" ht="16.149999999999999" customHeight="1">
      <c r="A8178" s="266">
        <v>41738</v>
      </c>
      <c r="B8178" s="269">
        <v>1923.95</v>
      </c>
    </row>
    <row r="8179" spans="1:2" ht="16.149999999999999" customHeight="1">
      <c r="A8179" s="266">
        <v>41739</v>
      </c>
      <c r="B8179" s="267">
        <v>1931.09</v>
      </c>
    </row>
    <row r="8180" spans="1:2" ht="16.149999999999999" customHeight="1">
      <c r="A8180" s="266">
        <v>41740</v>
      </c>
      <c r="B8180" s="269">
        <v>1920.93</v>
      </c>
    </row>
    <row r="8181" spans="1:2" ht="16.149999999999999" customHeight="1">
      <c r="A8181" s="266">
        <v>41741</v>
      </c>
      <c r="B8181" s="267">
        <v>1927.28</v>
      </c>
    </row>
    <row r="8182" spans="1:2" ht="16.149999999999999" customHeight="1">
      <c r="A8182" s="266">
        <v>41742</v>
      </c>
      <c r="B8182" s="269">
        <v>1927.28</v>
      </c>
    </row>
    <row r="8183" spans="1:2" ht="16.149999999999999" customHeight="1">
      <c r="A8183" s="266">
        <v>41743</v>
      </c>
      <c r="B8183" s="267">
        <v>1927.28</v>
      </c>
    </row>
    <row r="8184" spans="1:2" ht="16.149999999999999" customHeight="1">
      <c r="A8184" s="266">
        <v>41744</v>
      </c>
      <c r="B8184" s="269">
        <v>1926.47</v>
      </c>
    </row>
    <row r="8185" spans="1:2" ht="16.149999999999999" customHeight="1">
      <c r="A8185" s="266">
        <v>41745</v>
      </c>
      <c r="B8185" s="267">
        <v>1932.42</v>
      </c>
    </row>
    <row r="8186" spans="1:2" ht="16.149999999999999" customHeight="1">
      <c r="A8186" s="266">
        <v>41746</v>
      </c>
      <c r="B8186" s="269">
        <v>1930.62</v>
      </c>
    </row>
    <row r="8187" spans="1:2" ht="16.149999999999999" customHeight="1">
      <c r="A8187" s="266">
        <v>41747</v>
      </c>
      <c r="B8187" s="267">
        <v>1930.62</v>
      </c>
    </row>
    <row r="8188" spans="1:2" ht="16.149999999999999" customHeight="1">
      <c r="A8188" s="266">
        <v>41748</v>
      </c>
      <c r="B8188" s="269">
        <v>1930.62</v>
      </c>
    </row>
    <row r="8189" spans="1:2" ht="16.149999999999999" customHeight="1">
      <c r="A8189" s="266">
        <v>41749</v>
      </c>
      <c r="B8189" s="267">
        <v>1930.62</v>
      </c>
    </row>
    <row r="8190" spans="1:2" ht="16.149999999999999" customHeight="1">
      <c r="A8190" s="266">
        <v>41750</v>
      </c>
      <c r="B8190" s="269">
        <v>1930.62</v>
      </c>
    </row>
    <row r="8191" spans="1:2" ht="16.149999999999999" customHeight="1">
      <c r="A8191" s="266">
        <v>41751</v>
      </c>
      <c r="B8191" s="267">
        <v>1921.75</v>
      </c>
    </row>
    <row r="8192" spans="1:2" ht="16.149999999999999" customHeight="1">
      <c r="A8192" s="266">
        <v>41752</v>
      </c>
      <c r="B8192" s="269">
        <v>1929.66</v>
      </c>
    </row>
    <row r="8193" spans="1:2" ht="16.149999999999999" customHeight="1">
      <c r="A8193" s="266">
        <v>41753</v>
      </c>
      <c r="B8193" s="267">
        <v>1936.63</v>
      </c>
    </row>
    <row r="8194" spans="1:2" ht="16.149999999999999" customHeight="1">
      <c r="A8194" s="266">
        <v>41754</v>
      </c>
      <c r="B8194" s="269">
        <v>1936.07</v>
      </c>
    </row>
    <row r="8195" spans="1:2" ht="16.149999999999999" customHeight="1">
      <c r="A8195" s="266">
        <v>41755</v>
      </c>
      <c r="B8195" s="267">
        <v>1942.37</v>
      </c>
    </row>
    <row r="8196" spans="1:2" ht="16.149999999999999" customHeight="1">
      <c r="A8196" s="266">
        <v>41756</v>
      </c>
      <c r="B8196" s="269">
        <v>1942.37</v>
      </c>
    </row>
    <row r="8197" spans="1:2" ht="16.149999999999999" customHeight="1">
      <c r="A8197" s="266">
        <v>41757</v>
      </c>
      <c r="B8197" s="267">
        <v>1942.37</v>
      </c>
    </row>
    <row r="8198" spans="1:2" ht="16.149999999999999" customHeight="1">
      <c r="A8198" s="266">
        <v>41758</v>
      </c>
      <c r="B8198" s="269">
        <v>1936.13</v>
      </c>
    </row>
    <row r="8199" spans="1:2" ht="16.149999999999999" customHeight="1">
      <c r="A8199" s="266">
        <v>41759</v>
      </c>
      <c r="B8199" s="267">
        <v>1935.14</v>
      </c>
    </row>
    <row r="8200" spans="1:2" ht="16.149999999999999" customHeight="1">
      <c r="A8200" s="266">
        <v>41760</v>
      </c>
      <c r="B8200" s="269">
        <v>1933.46</v>
      </c>
    </row>
    <row r="8201" spans="1:2" ht="16.149999999999999" customHeight="1">
      <c r="A8201" s="266">
        <v>41761</v>
      </c>
      <c r="B8201" s="267">
        <v>1933.46</v>
      </c>
    </row>
    <row r="8202" spans="1:2" ht="16.149999999999999" customHeight="1">
      <c r="A8202" s="266">
        <v>41762</v>
      </c>
      <c r="B8202" s="269">
        <v>1926.3</v>
      </c>
    </row>
    <row r="8203" spans="1:2" ht="16.149999999999999" customHeight="1">
      <c r="A8203" s="266">
        <v>41763</v>
      </c>
      <c r="B8203" s="267">
        <v>1926.3</v>
      </c>
    </row>
    <row r="8204" spans="1:2" ht="16.149999999999999" customHeight="1">
      <c r="A8204" s="266">
        <v>41764</v>
      </c>
      <c r="B8204" s="269">
        <v>1926.3</v>
      </c>
    </row>
    <row r="8205" spans="1:2" ht="16.149999999999999" customHeight="1">
      <c r="A8205" s="266">
        <v>41765</v>
      </c>
      <c r="B8205" s="267">
        <v>1923.07</v>
      </c>
    </row>
    <row r="8206" spans="1:2" ht="16.149999999999999" customHeight="1">
      <c r="A8206" s="266">
        <v>41766</v>
      </c>
      <c r="B8206" s="269">
        <v>1918.2</v>
      </c>
    </row>
    <row r="8207" spans="1:2" ht="16.149999999999999" customHeight="1">
      <c r="A8207" s="266">
        <v>41767</v>
      </c>
      <c r="B8207" s="267">
        <v>1912.97</v>
      </c>
    </row>
    <row r="8208" spans="1:2" ht="16.149999999999999" customHeight="1">
      <c r="A8208" s="266">
        <v>41768</v>
      </c>
      <c r="B8208" s="269">
        <v>1902.15</v>
      </c>
    </row>
    <row r="8209" spans="1:2" ht="16.149999999999999" customHeight="1">
      <c r="A8209" s="266">
        <v>41769</v>
      </c>
      <c r="B8209" s="267">
        <v>1901.51</v>
      </c>
    </row>
    <row r="8210" spans="1:2" ht="16.149999999999999" customHeight="1">
      <c r="A8210" s="266">
        <v>41770</v>
      </c>
      <c r="B8210" s="269">
        <v>1901.51</v>
      </c>
    </row>
    <row r="8211" spans="1:2" ht="16.149999999999999" customHeight="1">
      <c r="A8211" s="266">
        <v>41771</v>
      </c>
      <c r="B8211" s="267">
        <v>1901.51</v>
      </c>
    </row>
    <row r="8212" spans="1:2" ht="16.149999999999999" customHeight="1">
      <c r="A8212" s="266">
        <v>41772</v>
      </c>
      <c r="B8212" s="269">
        <v>1904.85</v>
      </c>
    </row>
    <row r="8213" spans="1:2" ht="16.149999999999999" customHeight="1">
      <c r="A8213" s="266">
        <v>41773</v>
      </c>
      <c r="B8213" s="267">
        <v>1919.7</v>
      </c>
    </row>
    <row r="8214" spans="1:2" ht="16.149999999999999" customHeight="1">
      <c r="A8214" s="266">
        <v>41774</v>
      </c>
      <c r="B8214" s="269">
        <v>1925.31</v>
      </c>
    </row>
    <row r="8215" spans="1:2" ht="16.149999999999999" customHeight="1">
      <c r="A8215" s="266">
        <v>41775</v>
      </c>
      <c r="B8215" s="267">
        <v>1927.8</v>
      </c>
    </row>
    <row r="8216" spans="1:2" ht="16.149999999999999" customHeight="1">
      <c r="A8216" s="266">
        <v>41776</v>
      </c>
      <c r="B8216" s="269">
        <v>1925.41</v>
      </c>
    </row>
    <row r="8217" spans="1:2" ht="16.149999999999999" customHeight="1">
      <c r="A8217" s="266">
        <v>41777</v>
      </c>
      <c r="B8217" s="267">
        <v>1925.41</v>
      </c>
    </row>
    <row r="8218" spans="1:2" ht="16.149999999999999" customHeight="1">
      <c r="A8218" s="266">
        <v>41778</v>
      </c>
      <c r="B8218" s="269">
        <v>1925.41</v>
      </c>
    </row>
    <row r="8219" spans="1:2" ht="16.149999999999999" customHeight="1">
      <c r="A8219" s="266">
        <v>41779</v>
      </c>
      <c r="B8219" s="267">
        <v>1921.16</v>
      </c>
    </row>
    <row r="8220" spans="1:2" ht="16.149999999999999" customHeight="1">
      <c r="A8220" s="266">
        <v>41780</v>
      </c>
      <c r="B8220" s="269">
        <v>1920.41</v>
      </c>
    </row>
    <row r="8221" spans="1:2" ht="16.149999999999999" customHeight="1">
      <c r="A8221" s="266">
        <v>41781</v>
      </c>
      <c r="B8221" s="267">
        <v>1911.33</v>
      </c>
    </row>
    <row r="8222" spans="1:2" ht="16.149999999999999" customHeight="1">
      <c r="A8222" s="266">
        <v>41782</v>
      </c>
      <c r="B8222" s="269">
        <v>1905.8</v>
      </c>
    </row>
    <row r="8223" spans="1:2" ht="16.149999999999999" customHeight="1">
      <c r="A8223" s="266">
        <v>41783</v>
      </c>
      <c r="B8223" s="267">
        <v>1905.53</v>
      </c>
    </row>
    <row r="8224" spans="1:2" ht="16.149999999999999" customHeight="1">
      <c r="A8224" s="266">
        <v>41784</v>
      </c>
      <c r="B8224" s="269">
        <v>1905.53</v>
      </c>
    </row>
    <row r="8225" spans="1:2" ht="16.149999999999999" customHeight="1">
      <c r="A8225" s="266">
        <v>41785</v>
      </c>
      <c r="B8225" s="267">
        <v>1905.53</v>
      </c>
    </row>
    <row r="8226" spans="1:2" ht="16.149999999999999" customHeight="1">
      <c r="A8226" s="266">
        <v>41786</v>
      </c>
      <c r="B8226" s="269">
        <v>1905.53</v>
      </c>
    </row>
    <row r="8227" spans="1:2" ht="16.149999999999999" customHeight="1">
      <c r="A8227" s="266">
        <v>41787</v>
      </c>
      <c r="B8227" s="267">
        <v>1917.34</v>
      </c>
    </row>
    <row r="8228" spans="1:2" ht="16.149999999999999" customHeight="1">
      <c r="A8228" s="266">
        <v>41788</v>
      </c>
      <c r="B8228" s="269">
        <v>1910.8</v>
      </c>
    </row>
    <row r="8229" spans="1:2" ht="16.149999999999999" customHeight="1">
      <c r="A8229" s="266">
        <v>41789</v>
      </c>
      <c r="B8229" s="267">
        <v>1905.96</v>
      </c>
    </row>
    <row r="8230" spans="1:2" ht="16.149999999999999" customHeight="1">
      <c r="A8230" s="266">
        <v>41790</v>
      </c>
      <c r="B8230" s="269">
        <v>1900.64</v>
      </c>
    </row>
    <row r="8231" spans="1:2" ht="16.149999999999999" customHeight="1">
      <c r="A8231" s="266">
        <v>41791</v>
      </c>
      <c r="B8231" s="267">
        <v>1900.64</v>
      </c>
    </row>
    <row r="8232" spans="1:2" ht="16.149999999999999" customHeight="1">
      <c r="A8232" s="266">
        <v>41792</v>
      </c>
      <c r="B8232" s="269">
        <v>1900.64</v>
      </c>
    </row>
    <row r="8233" spans="1:2" ht="16.149999999999999" customHeight="1">
      <c r="A8233" s="266">
        <v>41793</v>
      </c>
      <c r="B8233" s="267">
        <v>1900.64</v>
      </c>
    </row>
    <row r="8234" spans="1:2" ht="16.149999999999999" customHeight="1">
      <c r="A8234" s="266">
        <v>41794</v>
      </c>
      <c r="B8234" s="269">
        <v>1899.74</v>
      </c>
    </row>
    <row r="8235" spans="1:2" ht="16.149999999999999" customHeight="1">
      <c r="A8235" s="266">
        <v>41795</v>
      </c>
      <c r="B8235" s="267">
        <v>1897.7</v>
      </c>
    </row>
    <row r="8236" spans="1:2" ht="16.149999999999999" customHeight="1">
      <c r="A8236" s="266">
        <v>41796</v>
      </c>
      <c r="B8236" s="269">
        <v>1892.08</v>
      </c>
    </row>
    <row r="8237" spans="1:2" ht="16.149999999999999" customHeight="1">
      <c r="A8237" s="266">
        <v>41797</v>
      </c>
      <c r="B8237" s="267">
        <v>1886.09</v>
      </c>
    </row>
    <row r="8238" spans="1:2" ht="16.149999999999999" customHeight="1">
      <c r="A8238" s="266">
        <v>41798</v>
      </c>
      <c r="B8238" s="269">
        <v>1886.09</v>
      </c>
    </row>
    <row r="8239" spans="1:2" ht="16.149999999999999" customHeight="1">
      <c r="A8239" s="266">
        <v>41799</v>
      </c>
      <c r="B8239" s="267">
        <v>1886.09</v>
      </c>
    </row>
    <row r="8240" spans="1:2" ht="16.149999999999999" customHeight="1">
      <c r="A8240" s="266">
        <v>41800</v>
      </c>
      <c r="B8240" s="269">
        <v>1883.76</v>
      </c>
    </row>
    <row r="8241" spans="1:2" ht="16.149999999999999" customHeight="1">
      <c r="A8241" s="266">
        <v>41801</v>
      </c>
      <c r="B8241" s="267">
        <v>1884.97</v>
      </c>
    </row>
    <row r="8242" spans="1:2" ht="16.149999999999999" customHeight="1">
      <c r="A8242" s="266">
        <v>41802</v>
      </c>
      <c r="B8242" s="269">
        <v>1884.63</v>
      </c>
    </row>
    <row r="8243" spans="1:2" ht="16.149999999999999" customHeight="1">
      <c r="A8243" s="266">
        <v>41803</v>
      </c>
      <c r="B8243" s="267">
        <v>1877.18</v>
      </c>
    </row>
    <row r="8244" spans="1:2" ht="16.149999999999999" customHeight="1">
      <c r="A8244" s="266">
        <v>41804</v>
      </c>
      <c r="B8244" s="269">
        <v>1877.37</v>
      </c>
    </row>
    <row r="8245" spans="1:2" ht="16.149999999999999" customHeight="1">
      <c r="A8245" s="266">
        <v>41805</v>
      </c>
      <c r="B8245" s="267">
        <v>1877.37</v>
      </c>
    </row>
    <row r="8246" spans="1:2" ht="16.149999999999999" customHeight="1">
      <c r="A8246" s="266">
        <v>41806</v>
      </c>
      <c r="B8246" s="269">
        <v>1877.37</v>
      </c>
    </row>
    <row r="8247" spans="1:2" ht="16.149999999999999" customHeight="1">
      <c r="A8247" s="266">
        <v>41807</v>
      </c>
      <c r="B8247" s="267">
        <v>1886.62</v>
      </c>
    </row>
    <row r="8248" spans="1:2" ht="16.149999999999999" customHeight="1">
      <c r="A8248" s="266">
        <v>41808</v>
      </c>
      <c r="B8248" s="269">
        <v>1899.9</v>
      </c>
    </row>
    <row r="8249" spans="1:2" ht="16.149999999999999" customHeight="1">
      <c r="A8249" s="266">
        <v>41809</v>
      </c>
      <c r="B8249" s="267">
        <v>1895.92</v>
      </c>
    </row>
    <row r="8250" spans="1:2" ht="16.149999999999999" customHeight="1">
      <c r="A8250" s="266">
        <v>41810</v>
      </c>
      <c r="B8250" s="269">
        <v>1881.34</v>
      </c>
    </row>
    <row r="8251" spans="1:2" ht="16.149999999999999" customHeight="1">
      <c r="A8251" s="266">
        <v>41811</v>
      </c>
      <c r="B8251" s="267">
        <v>1884.56</v>
      </c>
    </row>
    <row r="8252" spans="1:2" ht="16.149999999999999" customHeight="1">
      <c r="A8252" s="266">
        <v>41812</v>
      </c>
      <c r="B8252" s="269">
        <v>1884.56</v>
      </c>
    </row>
    <row r="8253" spans="1:2" ht="16.149999999999999" customHeight="1">
      <c r="A8253" s="266">
        <v>41813</v>
      </c>
      <c r="B8253" s="267">
        <v>1884.56</v>
      </c>
    </row>
    <row r="8254" spans="1:2" ht="16.149999999999999" customHeight="1">
      <c r="A8254" s="266">
        <v>41814</v>
      </c>
      <c r="B8254" s="269">
        <v>1884.56</v>
      </c>
    </row>
    <row r="8255" spans="1:2" ht="16.149999999999999" customHeight="1">
      <c r="A8255" s="266">
        <v>41815</v>
      </c>
      <c r="B8255" s="267">
        <v>1886.85</v>
      </c>
    </row>
    <row r="8256" spans="1:2" ht="16.149999999999999" customHeight="1">
      <c r="A8256" s="266">
        <v>41816</v>
      </c>
      <c r="B8256" s="269">
        <v>1880.37</v>
      </c>
    </row>
    <row r="8257" spans="1:2" ht="16.149999999999999" customHeight="1">
      <c r="A8257" s="266">
        <v>41817</v>
      </c>
      <c r="B8257" s="267">
        <v>1886.01</v>
      </c>
    </row>
    <row r="8258" spans="1:2" ht="16.149999999999999" customHeight="1">
      <c r="A8258" s="266">
        <v>41818</v>
      </c>
      <c r="B8258" s="269">
        <v>1881.19</v>
      </c>
    </row>
    <row r="8259" spans="1:2" ht="16.149999999999999" customHeight="1">
      <c r="A8259" s="266">
        <v>41819</v>
      </c>
      <c r="B8259" s="267">
        <v>1881.19</v>
      </c>
    </row>
    <row r="8260" spans="1:2" ht="16.149999999999999" customHeight="1">
      <c r="A8260" s="266">
        <v>41820</v>
      </c>
      <c r="B8260" s="269">
        <v>1881.19</v>
      </c>
    </row>
    <row r="8261" spans="1:2" ht="16.149999999999999" customHeight="1">
      <c r="A8261" s="266">
        <v>41821</v>
      </c>
      <c r="B8261" s="267">
        <v>1881.19</v>
      </c>
    </row>
    <row r="8262" spans="1:2" ht="16.149999999999999" customHeight="1">
      <c r="A8262" s="266">
        <v>41822</v>
      </c>
      <c r="B8262" s="269">
        <v>1865.42</v>
      </c>
    </row>
    <row r="8263" spans="1:2" ht="16.149999999999999" customHeight="1">
      <c r="A8263" s="266">
        <v>41823</v>
      </c>
      <c r="B8263" s="267">
        <v>1856.73</v>
      </c>
    </row>
    <row r="8264" spans="1:2" ht="16.149999999999999" customHeight="1">
      <c r="A8264" s="266">
        <v>41824</v>
      </c>
      <c r="B8264" s="269">
        <v>1848.91</v>
      </c>
    </row>
    <row r="8265" spans="1:2" ht="16.149999999999999" customHeight="1">
      <c r="A8265" s="266">
        <v>41825</v>
      </c>
      <c r="B8265" s="267">
        <v>1848.91</v>
      </c>
    </row>
    <row r="8266" spans="1:2" ht="16.149999999999999" customHeight="1">
      <c r="A8266" s="266">
        <v>41826</v>
      </c>
      <c r="B8266" s="269">
        <v>1848.91</v>
      </c>
    </row>
    <row r="8267" spans="1:2" ht="16.149999999999999" customHeight="1">
      <c r="A8267" s="266">
        <v>41827</v>
      </c>
      <c r="B8267" s="267">
        <v>1848.91</v>
      </c>
    </row>
    <row r="8268" spans="1:2" ht="16.149999999999999" customHeight="1">
      <c r="A8268" s="266">
        <v>41828</v>
      </c>
      <c r="B8268" s="269">
        <v>1849.28</v>
      </c>
    </row>
    <row r="8269" spans="1:2" ht="16.149999999999999" customHeight="1">
      <c r="A8269" s="266">
        <v>41829</v>
      </c>
      <c r="B8269" s="267">
        <v>1854.24</v>
      </c>
    </row>
    <row r="8270" spans="1:2" ht="16.149999999999999" customHeight="1">
      <c r="A8270" s="266">
        <v>41830</v>
      </c>
      <c r="B8270" s="269">
        <v>1859.94</v>
      </c>
    </row>
    <row r="8271" spans="1:2" ht="16.149999999999999" customHeight="1">
      <c r="A8271" s="266">
        <v>41831</v>
      </c>
      <c r="B8271" s="267">
        <v>1858.47</v>
      </c>
    </row>
    <row r="8272" spans="1:2" ht="16.149999999999999" customHeight="1">
      <c r="A8272" s="266">
        <v>41832</v>
      </c>
      <c r="B8272" s="269">
        <v>1852.57</v>
      </c>
    </row>
    <row r="8273" spans="1:2" ht="16.149999999999999" customHeight="1">
      <c r="A8273" s="266">
        <v>41833</v>
      </c>
      <c r="B8273" s="267">
        <v>1852.57</v>
      </c>
    </row>
    <row r="8274" spans="1:2" ht="16.149999999999999" customHeight="1">
      <c r="A8274" s="266">
        <v>41834</v>
      </c>
      <c r="B8274" s="269">
        <v>1852.57</v>
      </c>
    </row>
    <row r="8275" spans="1:2" ht="16.149999999999999" customHeight="1">
      <c r="A8275" s="266">
        <v>41835</v>
      </c>
      <c r="B8275" s="267">
        <v>1857.93</v>
      </c>
    </row>
    <row r="8276" spans="1:2" ht="16.149999999999999" customHeight="1">
      <c r="A8276" s="266">
        <v>41836</v>
      </c>
      <c r="B8276" s="269">
        <v>1867.88</v>
      </c>
    </row>
    <row r="8277" spans="1:2" ht="16.149999999999999" customHeight="1">
      <c r="A8277" s="266">
        <v>41837</v>
      </c>
      <c r="B8277" s="267">
        <v>1868.41</v>
      </c>
    </row>
    <row r="8278" spans="1:2" ht="16.149999999999999" customHeight="1">
      <c r="A8278" s="266">
        <v>41838</v>
      </c>
      <c r="B8278" s="269">
        <v>1872.27</v>
      </c>
    </row>
    <row r="8279" spans="1:2" ht="16.149999999999999" customHeight="1">
      <c r="A8279" s="266">
        <v>41839</v>
      </c>
      <c r="B8279" s="267">
        <v>1871.87</v>
      </c>
    </row>
    <row r="8280" spans="1:2" ht="16.149999999999999" customHeight="1">
      <c r="A8280" s="266">
        <v>41840</v>
      </c>
      <c r="B8280" s="269">
        <v>1871.87</v>
      </c>
    </row>
    <row r="8281" spans="1:2" ht="16.149999999999999" customHeight="1">
      <c r="A8281" s="266">
        <v>41841</v>
      </c>
      <c r="B8281" s="267">
        <v>1871.87</v>
      </c>
    </row>
    <row r="8282" spans="1:2" ht="16.149999999999999" customHeight="1">
      <c r="A8282" s="266">
        <v>41842</v>
      </c>
      <c r="B8282" s="269">
        <v>1861.28</v>
      </c>
    </row>
    <row r="8283" spans="1:2" ht="16.149999999999999" customHeight="1">
      <c r="A8283" s="266">
        <v>41843</v>
      </c>
      <c r="B8283" s="267">
        <v>1848.98</v>
      </c>
    </row>
    <row r="8284" spans="1:2" ht="16.149999999999999" customHeight="1">
      <c r="A8284" s="266">
        <v>41844</v>
      </c>
      <c r="B8284" s="269">
        <v>1847.85</v>
      </c>
    </row>
    <row r="8285" spans="1:2" ht="16.149999999999999" customHeight="1">
      <c r="A8285" s="266">
        <v>41845</v>
      </c>
      <c r="B8285" s="267">
        <v>1846.12</v>
      </c>
    </row>
    <row r="8286" spans="1:2" ht="16.149999999999999" customHeight="1">
      <c r="A8286" s="266">
        <v>41846</v>
      </c>
      <c r="B8286" s="269">
        <v>1848.56</v>
      </c>
    </row>
    <row r="8287" spans="1:2" ht="16.149999999999999" customHeight="1">
      <c r="A8287" s="266">
        <v>41847</v>
      </c>
      <c r="B8287" s="267">
        <v>1848.56</v>
      </c>
    </row>
    <row r="8288" spans="1:2" ht="16.149999999999999" customHeight="1">
      <c r="A8288" s="266">
        <v>41848</v>
      </c>
      <c r="B8288" s="269">
        <v>1848.56</v>
      </c>
    </row>
    <row r="8289" spans="1:2" ht="16.149999999999999" customHeight="1">
      <c r="A8289" s="266">
        <v>41849</v>
      </c>
      <c r="B8289" s="267">
        <v>1850.61</v>
      </c>
    </row>
    <row r="8290" spans="1:2" ht="16.149999999999999" customHeight="1">
      <c r="A8290" s="266">
        <v>41850</v>
      </c>
      <c r="B8290" s="269">
        <v>1853.3</v>
      </c>
    </row>
    <row r="8291" spans="1:2" ht="16.149999999999999" customHeight="1">
      <c r="A8291" s="266">
        <v>41851</v>
      </c>
      <c r="B8291" s="267">
        <v>1872.43</v>
      </c>
    </row>
    <row r="8292" spans="1:2" ht="16.149999999999999" customHeight="1">
      <c r="A8292" s="266">
        <v>41852</v>
      </c>
      <c r="B8292" s="269">
        <v>1878.75</v>
      </c>
    </row>
    <row r="8293" spans="1:2" ht="16.149999999999999" customHeight="1">
      <c r="A8293" s="266">
        <v>41853</v>
      </c>
      <c r="B8293" s="267">
        <v>1873.65</v>
      </c>
    </row>
    <row r="8294" spans="1:2" ht="16.149999999999999" customHeight="1">
      <c r="A8294" s="266">
        <v>41854</v>
      </c>
      <c r="B8294" s="269">
        <v>1873.65</v>
      </c>
    </row>
    <row r="8295" spans="1:2" ht="16.149999999999999" customHeight="1">
      <c r="A8295" s="266">
        <v>41855</v>
      </c>
      <c r="B8295" s="267">
        <v>1873.65</v>
      </c>
    </row>
    <row r="8296" spans="1:2" ht="16.149999999999999" customHeight="1">
      <c r="A8296" s="266">
        <v>41856</v>
      </c>
      <c r="B8296" s="269">
        <v>1878.68</v>
      </c>
    </row>
    <row r="8297" spans="1:2" ht="16.149999999999999" customHeight="1">
      <c r="A8297" s="266">
        <v>41857</v>
      </c>
      <c r="B8297" s="267">
        <v>1892.35</v>
      </c>
    </row>
    <row r="8298" spans="1:2" ht="16.149999999999999" customHeight="1">
      <c r="A8298" s="266">
        <v>41858</v>
      </c>
      <c r="B8298" s="269">
        <v>1888.51</v>
      </c>
    </row>
    <row r="8299" spans="1:2" ht="16.149999999999999" customHeight="1">
      <c r="A8299" s="266">
        <v>41859</v>
      </c>
      <c r="B8299" s="267">
        <v>1888.51</v>
      </c>
    </row>
    <row r="8300" spans="1:2" ht="16.149999999999999" customHeight="1">
      <c r="A8300" s="266">
        <v>41860</v>
      </c>
      <c r="B8300" s="269">
        <v>1891.59</v>
      </c>
    </row>
    <row r="8301" spans="1:2" ht="16.149999999999999" customHeight="1">
      <c r="A8301" s="266">
        <v>41861</v>
      </c>
      <c r="B8301" s="267">
        <v>1891.59</v>
      </c>
    </row>
    <row r="8302" spans="1:2" ht="16.149999999999999" customHeight="1">
      <c r="A8302" s="266">
        <v>41862</v>
      </c>
      <c r="B8302" s="269">
        <v>1891.59</v>
      </c>
    </row>
    <row r="8303" spans="1:2" ht="16.149999999999999" customHeight="1">
      <c r="A8303" s="266">
        <v>41863</v>
      </c>
      <c r="B8303" s="267">
        <v>1881.62</v>
      </c>
    </row>
    <row r="8304" spans="1:2" ht="16.149999999999999" customHeight="1">
      <c r="A8304" s="266">
        <v>41864</v>
      </c>
      <c r="B8304" s="269">
        <v>1877.4</v>
      </c>
    </row>
    <row r="8305" spans="1:2" ht="16.149999999999999" customHeight="1">
      <c r="A8305" s="266">
        <v>41865</v>
      </c>
      <c r="B8305" s="267">
        <v>1883.33</v>
      </c>
    </row>
    <row r="8306" spans="1:2" ht="16.149999999999999" customHeight="1">
      <c r="A8306" s="266">
        <v>41866</v>
      </c>
      <c r="B8306" s="269">
        <v>1877.77</v>
      </c>
    </row>
    <row r="8307" spans="1:2" ht="16.149999999999999" customHeight="1">
      <c r="A8307" s="266">
        <v>41867</v>
      </c>
      <c r="B8307" s="267">
        <v>1884.81</v>
      </c>
    </row>
    <row r="8308" spans="1:2" ht="16.149999999999999" customHeight="1">
      <c r="A8308" s="266">
        <v>41868</v>
      </c>
      <c r="B8308" s="269">
        <v>1884.81</v>
      </c>
    </row>
    <row r="8309" spans="1:2" ht="16.149999999999999" customHeight="1">
      <c r="A8309" s="266">
        <v>41869</v>
      </c>
      <c r="B8309" s="267">
        <v>1884.81</v>
      </c>
    </row>
    <row r="8310" spans="1:2" ht="16.149999999999999" customHeight="1">
      <c r="A8310" s="266">
        <v>41870</v>
      </c>
      <c r="B8310" s="269">
        <v>1884.81</v>
      </c>
    </row>
    <row r="8311" spans="1:2" ht="16.149999999999999" customHeight="1">
      <c r="A8311" s="266">
        <v>41871</v>
      </c>
      <c r="B8311" s="267">
        <v>1894.27</v>
      </c>
    </row>
    <row r="8312" spans="1:2" ht="16.149999999999999" customHeight="1">
      <c r="A8312" s="266">
        <v>41872</v>
      </c>
      <c r="B8312" s="269">
        <v>1912.43</v>
      </c>
    </row>
    <row r="8313" spans="1:2" ht="16.149999999999999" customHeight="1">
      <c r="A8313" s="266">
        <v>41873</v>
      </c>
      <c r="B8313" s="267">
        <v>1919.84</v>
      </c>
    </row>
    <row r="8314" spans="1:2" ht="16.149999999999999" customHeight="1">
      <c r="A8314" s="266">
        <v>41874</v>
      </c>
      <c r="B8314" s="269">
        <v>1924.4</v>
      </c>
    </row>
    <row r="8315" spans="1:2" ht="16.149999999999999" customHeight="1">
      <c r="A8315" s="266">
        <v>41875</v>
      </c>
      <c r="B8315" s="267">
        <v>1924.4</v>
      </c>
    </row>
    <row r="8316" spans="1:2" ht="16.149999999999999" customHeight="1">
      <c r="A8316" s="266">
        <v>41876</v>
      </c>
      <c r="B8316" s="269">
        <v>1924.4</v>
      </c>
    </row>
    <row r="8317" spans="1:2" ht="16.149999999999999" customHeight="1">
      <c r="A8317" s="266">
        <v>41877</v>
      </c>
      <c r="B8317" s="267">
        <v>1932.39</v>
      </c>
    </row>
    <row r="8318" spans="1:2" ht="16.149999999999999" customHeight="1">
      <c r="A8318" s="266">
        <v>41878</v>
      </c>
      <c r="B8318" s="269">
        <v>1928.67</v>
      </c>
    </row>
    <row r="8319" spans="1:2" ht="16.149999999999999" customHeight="1">
      <c r="A8319" s="266">
        <v>41879</v>
      </c>
      <c r="B8319" s="267">
        <v>1926.92</v>
      </c>
    </row>
    <row r="8320" spans="1:2" ht="16.149999999999999" customHeight="1">
      <c r="A8320" s="266">
        <v>41880</v>
      </c>
      <c r="B8320" s="269">
        <v>1935.04</v>
      </c>
    </row>
    <row r="8321" spans="1:2" ht="16.149999999999999" customHeight="1">
      <c r="A8321" s="266">
        <v>41881</v>
      </c>
      <c r="B8321" s="267">
        <v>1918.62</v>
      </c>
    </row>
    <row r="8322" spans="1:2" ht="16.149999999999999" customHeight="1">
      <c r="A8322" s="266">
        <v>41882</v>
      </c>
      <c r="B8322" s="269">
        <v>1918.62</v>
      </c>
    </row>
    <row r="8323" spans="1:2" ht="16.149999999999999" customHeight="1">
      <c r="A8323" s="266">
        <v>41883</v>
      </c>
      <c r="B8323" s="267">
        <v>1918.62</v>
      </c>
    </row>
    <row r="8324" spans="1:2" ht="16.149999999999999" customHeight="1">
      <c r="A8324" s="266">
        <v>41884</v>
      </c>
      <c r="B8324" s="269">
        <v>1918.62</v>
      </c>
    </row>
    <row r="8325" spans="1:2" ht="16.149999999999999" customHeight="1">
      <c r="A8325" s="266">
        <v>41885</v>
      </c>
      <c r="B8325" s="267">
        <v>1931.49</v>
      </c>
    </row>
    <row r="8326" spans="1:2" ht="16.149999999999999" customHeight="1">
      <c r="A8326" s="266">
        <v>41886</v>
      </c>
      <c r="B8326" s="269">
        <v>1924.67</v>
      </c>
    </row>
    <row r="8327" spans="1:2" ht="16.149999999999999" customHeight="1">
      <c r="A8327" s="266">
        <v>41887</v>
      </c>
      <c r="B8327" s="267">
        <v>1931.45</v>
      </c>
    </row>
    <row r="8328" spans="1:2" ht="16.149999999999999" customHeight="1">
      <c r="A8328" s="266">
        <v>41888</v>
      </c>
      <c r="B8328" s="269">
        <v>1935.25</v>
      </c>
    </row>
    <row r="8329" spans="1:2" ht="16.149999999999999" customHeight="1">
      <c r="A8329" s="266">
        <v>41889</v>
      </c>
      <c r="B8329" s="267">
        <v>1935.25</v>
      </c>
    </row>
    <row r="8330" spans="1:2" ht="16.149999999999999" customHeight="1">
      <c r="A8330" s="266">
        <v>41890</v>
      </c>
      <c r="B8330" s="269">
        <v>1935.25</v>
      </c>
    </row>
    <row r="8331" spans="1:2" ht="16.149999999999999" customHeight="1">
      <c r="A8331" s="266">
        <v>41891</v>
      </c>
      <c r="B8331" s="267">
        <v>1942.03</v>
      </c>
    </row>
    <row r="8332" spans="1:2" ht="16.149999999999999" customHeight="1">
      <c r="A8332" s="266">
        <v>41892</v>
      </c>
      <c r="B8332" s="269">
        <v>1962.84</v>
      </c>
    </row>
    <row r="8333" spans="1:2" ht="16.149999999999999" customHeight="1">
      <c r="A8333" s="266">
        <v>41893</v>
      </c>
      <c r="B8333" s="267">
        <v>1975.82</v>
      </c>
    </row>
    <row r="8334" spans="1:2" ht="16.149999999999999" customHeight="1">
      <c r="A8334" s="266">
        <v>41894</v>
      </c>
      <c r="B8334" s="269">
        <v>1979.97</v>
      </c>
    </row>
    <row r="8335" spans="1:2" ht="16.149999999999999" customHeight="1">
      <c r="A8335" s="266">
        <v>41895</v>
      </c>
      <c r="B8335" s="267">
        <v>1994.97</v>
      </c>
    </row>
    <row r="8336" spans="1:2" ht="16.149999999999999" customHeight="1">
      <c r="A8336" s="266">
        <v>41896</v>
      </c>
      <c r="B8336" s="269">
        <v>1994.97</v>
      </c>
    </row>
    <row r="8337" spans="1:2" ht="16.149999999999999" customHeight="1">
      <c r="A8337" s="266">
        <v>41897</v>
      </c>
      <c r="B8337" s="267">
        <v>1994.97</v>
      </c>
    </row>
    <row r="8338" spans="1:2" ht="16.149999999999999" customHeight="1">
      <c r="A8338" s="266">
        <v>41898</v>
      </c>
      <c r="B8338" s="269">
        <v>1987.71</v>
      </c>
    </row>
    <row r="8339" spans="1:2" ht="16.149999999999999" customHeight="1">
      <c r="A8339" s="266">
        <v>41899</v>
      </c>
      <c r="B8339" s="267">
        <v>1978.08</v>
      </c>
    </row>
    <row r="8340" spans="1:2" ht="16.149999999999999" customHeight="1">
      <c r="A8340" s="266">
        <v>41900</v>
      </c>
      <c r="B8340" s="269">
        <v>1975.47</v>
      </c>
    </row>
    <row r="8341" spans="1:2" ht="16.149999999999999" customHeight="1">
      <c r="A8341" s="266">
        <v>41901</v>
      </c>
      <c r="B8341" s="267">
        <v>1975.42</v>
      </c>
    </row>
    <row r="8342" spans="1:2" ht="16.149999999999999" customHeight="1">
      <c r="A8342" s="266">
        <v>41902</v>
      </c>
      <c r="B8342" s="269">
        <v>1966.89</v>
      </c>
    </row>
    <row r="8343" spans="1:2" ht="16.149999999999999" customHeight="1">
      <c r="A8343" s="266">
        <v>41903</v>
      </c>
      <c r="B8343" s="267">
        <v>1966.89</v>
      </c>
    </row>
    <row r="8344" spans="1:2" ht="16.149999999999999" customHeight="1">
      <c r="A8344" s="266">
        <v>41904</v>
      </c>
      <c r="B8344" s="269">
        <v>1966.89</v>
      </c>
    </row>
    <row r="8345" spans="1:2" ht="16.149999999999999" customHeight="1">
      <c r="A8345" s="266">
        <v>41905</v>
      </c>
      <c r="B8345" s="267">
        <v>1992.68</v>
      </c>
    </row>
    <row r="8346" spans="1:2" ht="16.149999999999999" customHeight="1">
      <c r="A8346" s="266">
        <v>41906</v>
      </c>
      <c r="B8346" s="269">
        <v>1997.91</v>
      </c>
    </row>
    <row r="8347" spans="1:2" ht="16.149999999999999" customHeight="1">
      <c r="A8347" s="266">
        <v>41907</v>
      </c>
      <c r="B8347" s="267">
        <v>2007.48</v>
      </c>
    </row>
    <row r="8348" spans="1:2" ht="16.149999999999999" customHeight="1">
      <c r="A8348" s="266">
        <v>41908</v>
      </c>
      <c r="B8348" s="269">
        <v>2019.76</v>
      </c>
    </row>
    <row r="8349" spans="1:2" ht="16.149999999999999" customHeight="1">
      <c r="A8349" s="266">
        <v>41909</v>
      </c>
      <c r="B8349" s="267">
        <v>2023.89</v>
      </c>
    </row>
    <row r="8350" spans="1:2" ht="16.149999999999999" customHeight="1">
      <c r="A8350" s="266">
        <v>41910</v>
      </c>
      <c r="B8350" s="269">
        <v>2023.89</v>
      </c>
    </row>
    <row r="8351" spans="1:2" ht="16.149999999999999" customHeight="1">
      <c r="A8351" s="266">
        <v>41911</v>
      </c>
      <c r="B8351" s="267">
        <v>2023.89</v>
      </c>
    </row>
    <row r="8352" spans="1:2" ht="16.149999999999999" customHeight="1">
      <c r="A8352" s="266">
        <v>41912</v>
      </c>
      <c r="B8352" s="269">
        <v>2028.48</v>
      </c>
    </row>
    <row r="8353" spans="1:2" ht="16.149999999999999" customHeight="1">
      <c r="A8353" s="266">
        <v>41913</v>
      </c>
      <c r="B8353" s="267">
        <v>2022</v>
      </c>
    </row>
    <row r="8354" spans="1:2" ht="16.149999999999999" customHeight="1">
      <c r="A8354" s="266">
        <v>41914</v>
      </c>
      <c r="B8354" s="269">
        <v>2025.75</v>
      </c>
    </row>
    <row r="8355" spans="1:2" ht="16.149999999999999" customHeight="1">
      <c r="A8355" s="266">
        <v>41915</v>
      </c>
      <c r="B8355" s="267">
        <v>2021.49</v>
      </c>
    </row>
    <row r="8356" spans="1:2" ht="16.149999999999999" customHeight="1">
      <c r="A8356" s="266">
        <v>41916</v>
      </c>
      <c r="B8356" s="269">
        <v>2026.2</v>
      </c>
    </row>
    <row r="8357" spans="1:2" ht="16.149999999999999" customHeight="1">
      <c r="A8357" s="266">
        <v>41917</v>
      </c>
      <c r="B8357" s="267">
        <v>2026.2</v>
      </c>
    </row>
    <row r="8358" spans="1:2" ht="16.149999999999999" customHeight="1">
      <c r="A8358" s="266">
        <v>41918</v>
      </c>
      <c r="B8358" s="269">
        <v>2026.2</v>
      </c>
    </row>
    <row r="8359" spans="1:2" ht="16.149999999999999" customHeight="1">
      <c r="A8359" s="266">
        <v>41919</v>
      </c>
      <c r="B8359" s="267">
        <v>2028.03</v>
      </c>
    </row>
    <row r="8360" spans="1:2" ht="16.149999999999999" customHeight="1">
      <c r="A8360" s="266">
        <v>41920</v>
      </c>
      <c r="B8360" s="269">
        <v>2026.9</v>
      </c>
    </row>
    <row r="8361" spans="1:2" ht="16.149999999999999" customHeight="1">
      <c r="A8361" s="266">
        <v>41921</v>
      </c>
      <c r="B8361" s="267">
        <v>2040.31</v>
      </c>
    </row>
    <row r="8362" spans="1:2" ht="16.149999999999999" customHeight="1">
      <c r="A8362" s="266">
        <v>41922</v>
      </c>
      <c r="B8362" s="269">
        <v>2041.71</v>
      </c>
    </row>
    <row r="8363" spans="1:2" ht="16.149999999999999" customHeight="1">
      <c r="A8363" s="266">
        <v>41923</v>
      </c>
      <c r="B8363" s="267">
        <v>2052.96</v>
      </c>
    </row>
    <row r="8364" spans="1:2" ht="16.149999999999999" customHeight="1">
      <c r="A8364" s="266">
        <v>41924</v>
      </c>
      <c r="B8364" s="269">
        <v>2052.96</v>
      </c>
    </row>
    <row r="8365" spans="1:2" ht="16.149999999999999" customHeight="1">
      <c r="A8365" s="266">
        <v>41925</v>
      </c>
      <c r="B8365" s="267">
        <v>2052.96</v>
      </c>
    </row>
    <row r="8366" spans="1:2" ht="16.149999999999999" customHeight="1">
      <c r="A8366" s="266">
        <v>41926</v>
      </c>
      <c r="B8366" s="269">
        <v>2052.96</v>
      </c>
    </row>
    <row r="8367" spans="1:2" ht="16.149999999999999" customHeight="1">
      <c r="A8367" s="266">
        <v>41927</v>
      </c>
      <c r="B8367" s="267">
        <v>2049.66</v>
      </c>
    </row>
    <row r="8368" spans="1:2" ht="16.149999999999999" customHeight="1">
      <c r="A8368" s="266">
        <v>41928</v>
      </c>
      <c r="B8368" s="269">
        <v>2057.6999999999998</v>
      </c>
    </row>
    <row r="8369" spans="1:2" ht="16.149999999999999" customHeight="1">
      <c r="A8369" s="266">
        <v>41929</v>
      </c>
      <c r="B8369" s="267">
        <v>2074.4</v>
      </c>
    </row>
    <row r="8370" spans="1:2" ht="16.149999999999999" customHeight="1">
      <c r="A8370" s="266">
        <v>41930</v>
      </c>
      <c r="B8370" s="269">
        <v>2064.4299999999998</v>
      </c>
    </row>
    <row r="8371" spans="1:2" ht="16.149999999999999" customHeight="1">
      <c r="A8371" s="266">
        <v>41931</v>
      </c>
      <c r="B8371" s="267">
        <v>2064.4299999999998</v>
      </c>
    </row>
    <row r="8372" spans="1:2" ht="16.149999999999999" customHeight="1">
      <c r="A8372" s="266">
        <v>41932</v>
      </c>
      <c r="B8372" s="269">
        <v>2064.4299999999998</v>
      </c>
    </row>
    <row r="8373" spans="1:2" ht="16.149999999999999" customHeight="1">
      <c r="A8373" s="266">
        <v>41933</v>
      </c>
      <c r="B8373" s="267">
        <v>2065.8200000000002</v>
      </c>
    </row>
    <row r="8374" spans="1:2" ht="16.149999999999999" customHeight="1">
      <c r="A8374" s="266">
        <v>41934</v>
      </c>
      <c r="B8374" s="269">
        <v>2048.44</v>
      </c>
    </row>
    <row r="8375" spans="1:2" ht="16.149999999999999" customHeight="1">
      <c r="A8375" s="266">
        <v>41935</v>
      </c>
      <c r="B8375" s="267">
        <v>2049.9</v>
      </c>
    </row>
    <row r="8376" spans="1:2" ht="16.149999999999999" customHeight="1">
      <c r="A8376" s="266">
        <v>41936</v>
      </c>
      <c r="B8376" s="269">
        <v>2053.39</v>
      </c>
    </row>
    <row r="8377" spans="1:2" ht="16.149999999999999" customHeight="1">
      <c r="A8377" s="266">
        <v>41937</v>
      </c>
      <c r="B8377" s="267">
        <v>2065.38</v>
      </c>
    </row>
    <row r="8378" spans="1:2" ht="16.149999999999999" customHeight="1">
      <c r="A8378" s="266">
        <v>41938</v>
      </c>
      <c r="B8378" s="269">
        <v>2065.38</v>
      </c>
    </row>
    <row r="8379" spans="1:2" ht="16.149999999999999" customHeight="1">
      <c r="A8379" s="266">
        <v>41939</v>
      </c>
      <c r="B8379" s="267">
        <v>2065.38</v>
      </c>
    </row>
    <row r="8380" spans="1:2" ht="16.149999999999999" customHeight="1">
      <c r="A8380" s="266">
        <v>41940</v>
      </c>
      <c r="B8380" s="269">
        <v>2069.7199999999998</v>
      </c>
    </row>
    <row r="8381" spans="1:2" ht="16.149999999999999" customHeight="1">
      <c r="A8381" s="266">
        <v>41941</v>
      </c>
      <c r="B8381" s="267">
        <v>2055.4299999999998</v>
      </c>
    </row>
    <row r="8382" spans="1:2" ht="16.149999999999999" customHeight="1">
      <c r="A8382" s="266">
        <v>41942</v>
      </c>
      <c r="B8382" s="269">
        <v>2044.55</v>
      </c>
    </row>
    <row r="8383" spans="1:2" ht="16.149999999999999" customHeight="1">
      <c r="A8383" s="266">
        <v>41943</v>
      </c>
      <c r="B8383" s="267">
        <v>2050.52</v>
      </c>
    </row>
    <row r="8384" spans="1:2" ht="16.149999999999999" customHeight="1">
      <c r="A8384" s="266">
        <v>41944</v>
      </c>
      <c r="B8384" s="269">
        <v>2061.92</v>
      </c>
    </row>
    <row r="8385" spans="1:2" ht="16.149999999999999" customHeight="1">
      <c r="A8385" s="266">
        <v>41945</v>
      </c>
      <c r="B8385" s="267">
        <v>2061.92</v>
      </c>
    </row>
    <row r="8386" spans="1:2" ht="16.149999999999999" customHeight="1">
      <c r="A8386" s="266">
        <v>41946</v>
      </c>
      <c r="B8386" s="269">
        <v>2061.92</v>
      </c>
    </row>
    <row r="8387" spans="1:2" ht="16.149999999999999" customHeight="1">
      <c r="A8387" s="266">
        <v>41947</v>
      </c>
      <c r="B8387" s="267">
        <v>2061.92</v>
      </c>
    </row>
    <row r="8388" spans="1:2" ht="16.149999999999999" customHeight="1">
      <c r="A8388" s="266">
        <v>41948</v>
      </c>
      <c r="B8388" s="269">
        <v>2076.9899999999998</v>
      </c>
    </row>
    <row r="8389" spans="1:2" ht="16.149999999999999" customHeight="1">
      <c r="A8389" s="266">
        <v>41949</v>
      </c>
      <c r="B8389" s="267">
        <v>2081.2399999999998</v>
      </c>
    </row>
    <row r="8390" spans="1:2" ht="16.149999999999999" customHeight="1">
      <c r="A8390" s="266">
        <v>41950</v>
      </c>
      <c r="B8390" s="269">
        <v>2086.86</v>
      </c>
    </row>
    <row r="8391" spans="1:2" ht="16.149999999999999" customHeight="1">
      <c r="A8391" s="266">
        <v>41951</v>
      </c>
      <c r="B8391" s="267">
        <v>2103.25</v>
      </c>
    </row>
    <row r="8392" spans="1:2" ht="16.149999999999999" customHeight="1">
      <c r="A8392" s="266">
        <v>41952</v>
      </c>
      <c r="B8392" s="269">
        <v>2103.25</v>
      </c>
    </row>
    <row r="8393" spans="1:2" ht="16.149999999999999" customHeight="1">
      <c r="A8393" s="266">
        <v>41953</v>
      </c>
      <c r="B8393" s="267">
        <v>2103.25</v>
      </c>
    </row>
    <row r="8394" spans="1:2" ht="16.149999999999999" customHeight="1">
      <c r="A8394" s="266">
        <v>41954</v>
      </c>
      <c r="B8394" s="269">
        <v>2103.12</v>
      </c>
    </row>
    <row r="8395" spans="1:2" ht="16.149999999999999" customHeight="1">
      <c r="A8395" s="266">
        <v>41955</v>
      </c>
      <c r="B8395" s="267">
        <v>2103.12</v>
      </c>
    </row>
    <row r="8396" spans="1:2" ht="16.149999999999999" customHeight="1">
      <c r="A8396" s="266">
        <v>41956</v>
      </c>
      <c r="B8396" s="269">
        <v>2115.59</v>
      </c>
    </row>
    <row r="8397" spans="1:2" ht="16.149999999999999" customHeight="1">
      <c r="A8397" s="266">
        <v>41957</v>
      </c>
      <c r="B8397" s="267">
        <v>2133.0300000000002</v>
      </c>
    </row>
    <row r="8398" spans="1:2" ht="16.149999999999999" customHeight="1">
      <c r="A8398" s="266">
        <v>41958</v>
      </c>
      <c r="B8398" s="269">
        <v>2160.4699999999998</v>
      </c>
    </row>
    <row r="8399" spans="1:2" ht="16.149999999999999" customHeight="1">
      <c r="A8399" s="266">
        <v>41959</v>
      </c>
      <c r="B8399" s="267">
        <v>2160.4699999999998</v>
      </c>
    </row>
    <row r="8400" spans="1:2" ht="16.149999999999999" customHeight="1">
      <c r="A8400" s="266">
        <v>41960</v>
      </c>
      <c r="B8400" s="269">
        <v>2160.4699999999998</v>
      </c>
    </row>
    <row r="8401" spans="1:2" ht="16.149999999999999" customHeight="1">
      <c r="A8401" s="266">
        <v>41961</v>
      </c>
      <c r="B8401" s="267">
        <v>2160.4699999999998</v>
      </c>
    </row>
    <row r="8402" spans="1:2" ht="16.149999999999999" customHeight="1">
      <c r="A8402" s="266">
        <v>41962</v>
      </c>
      <c r="B8402" s="269">
        <v>2158.58</v>
      </c>
    </row>
    <row r="8403" spans="1:2" ht="16.149999999999999" customHeight="1">
      <c r="A8403" s="266">
        <v>41963</v>
      </c>
      <c r="B8403" s="267">
        <v>2156.73</v>
      </c>
    </row>
    <row r="8404" spans="1:2" ht="16.149999999999999" customHeight="1">
      <c r="A8404" s="266">
        <v>41964</v>
      </c>
      <c r="B8404" s="269">
        <v>2156.9299999999998</v>
      </c>
    </row>
    <row r="8405" spans="1:2" ht="16.149999999999999" customHeight="1">
      <c r="A8405" s="266">
        <v>41965</v>
      </c>
      <c r="B8405" s="267">
        <v>2142.02</v>
      </c>
    </row>
    <row r="8406" spans="1:2" ht="16.149999999999999" customHeight="1">
      <c r="A8406" s="266">
        <v>41966</v>
      </c>
      <c r="B8406" s="269">
        <v>2142.02</v>
      </c>
    </row>
    <row r="8407" spans="1:2" ht="16.149999999999999" customHeight="1">
      <c r="A8407" s="266">
        <v>41967</v>
      </c>
      <c r="B8407" s="267">
        <v>2142.02</v>
      </c>
    </row>
    <row r="8408" spans="1:2" ht="16.149999999999999" customHeight="1">
      <c r="A8408" s="266">
        <v>41968</v>
      </c>
      <c r="B8408" s="269">
        <v>2158.12</v>
      </c>
    </row>
    <row r="8409" spans="1:2" ht="16.149999999999999" customHeight="1">
      <c r="A8409" s="266">
        <v>41969</v>
      </c>
      <c r="B8409" s="267">
        <v>2162.15</v>
      </c>
    </row>
    <row r="8410" spans="1:2" ht="16.149999999999999" customHeight="1">
      <c r="A8410" s="266">
        <v>41970</v>
      </c>
      <c r="B8410" s="269">
        <v>2165.15</v>
      </c>
    </row>
    <row r="8411" spans="1:2" ht="16.149999999999999" customHeight="1">
      <c r="A8411" s="266">
        <v>41971</v>
      </c>
      <c r="B8411" s="267">
        <v>2165.15</v>
      </c>
    </row>
    <row r="8412" spans="1:2" ht="16.149999999999999" customHeight="1">
      <c r="A8412" s="266">
        <v>41972</v>
      </c>
      <c r="B8412" s="269">
        <v>2206.19</v>
      </c>
    </row>
    <row r="8413" spans="1:2" ht="16.149999999999999" customHeight="1">
      <c r="A8413" s="266">
        <v>41973</v>
      </c>
      <c r="B8413" s="267">
        <v>2206.19</v>
      </c>
    </row>
    <row r="8414" spans="1:2" ht="16.149999999999999" customHeight="1">
      <c r="A8414" s="266">
        <v>41974</v>
      </c>
      <c r="B8414" s="269">
        <v>2206.19</v>
      </c>
    </row>
    <row r="8415" spans="1:2" ht="16.149999999999999" customHeight="1">
      <c r="A8415" s="266">
        <v>41975</v>
      </c>
      <c r="B8415" s="267">
        <v>2252.36</v>
      </c>
    </row>
    <row r="8416" spans="1:2" ht="16.149999999999999" customHeight="1">
      <c r="A8416" s="266">
        <v>41976</v>
      </c>
      <c r="B8416" s="269">
        <v>2293.4699999999998</v>
      </c>
    </row>
    <row r="8417" spans="1:2" ht="16.149999999999999" customHeight="1">
      <c r="A8417" s="266">
        <v>41977</v>
      </c>
      <c r="B8417" s="267">
        <v>2286.0300000000002</v>
      </c>
    </row>
    <row r="8418" spans="1:2" ht="16.149999999999999" customHeight="1">
      <c r="A8418" s="266">
        <v>41978</v>
      </c>
      <c r="B8418" s="269">
        <v>2284.2399999999998</v>
      </c>
    </row>
    <row r="8419" spans="1:2" ht="16.149999999999999" customHeight="1">
      <c r="A8419" s="266">
        <v>41979</v>
      </c>
      <c r="B8419" s="267">
        <v>2304.12</v>
      </c>
    </row>
    <row r="8420" spans="1:2" ht="16.149999999999999" customHeight="1">
      <c r="A8420" s="266">
        <v>41980</v>
      </c>
      <c r="B8420" s="269">
        <v>2304.12</v>
      </c>
    </row>
    <row r="8421" spans="1:2" ht="16.149999999999999" customHeight="1">
      <c r="A8421" s="266">
        <v>41981</v>
      </c>
      <c r="B8421" s="267">
        <v>2304.12</v>
      </c>
    </row>
    <row r="8422" spans="1:2" ht="16.149999999999999" customHeight="1">
      <c r="A8422" s="266">
        <v>41982</v>
      </c>
      <c r="B8422" s="269">
        <v>2304.12</v>
      </c>
    </row>
    <row r="8423" spans="1:2" ht="16.149999999999999" customHeight="1">
      <c r="A8423" s="266">
        <v>41983</v>
      </c>
      <c r="B8423" s="267">
        <v>2350.0100000000002</v>
      </c>
    </row>
    <row r="8424" spans="1:2" ht="16.149999999999999" customHeight="1">
      <c r="A8424" s="266">
        <v>41984</v>
      </c>
      <c r="B8424" s="269">
        <v>2381.96</v>
      </c>
    </row>
    <row r="8425" spans="1:2" ht="16.149999999999999" customHeight="1">
      <c r="A8425" s="266">
        <v>41985</v>
      </c>
      <c r="B8425" s="267">
        <v>2423.56</v>
      </c>
    </row>
    <row r="8426" spans="1:2" ht="16.149999999999999" customHeight="1">
      <c r="A8426" s="266">
        <v>41986</v>
      </c>
      <c r="B8426" s="269">
        <v>2405.31</v>
      </c>
    </row>
    <row r="8427" spans="1:2" ht="16.149999999999999" customHeight="1">
      <c r="A8427" s="266">
        <v>41987</v>
      </c>
      <c r="B8427" s="267">
        <v>2405.31</v>
      </c>
    </row>
    <row r="8428" spans="1:2" ht="16.149999999999999" customHeight="1">
      <c r="A8428" s="266">
        <v>41988</v>
      </c>
      <c r="B8428" s="269">
        <v>2405.31</v>
      </c>
    </row>
    <row r="8429" spans="1:2" ht="16.149999999999999" customHeight="1">
      <c r="A8429" s="266">
        <v>41989</v>
      </c>
      <c r="B8429" s="267">
        <v>2414.39</v>
      </c>
    </row>
    <row r="8430" spans="1:2" ht="16.149999999999999" customHeight="1">
      <c r="A8430" s="266">
        <v>41990</v>
      </c>
      <c r="B8430" s="269">
        <v>2446.35</v>
      </c>
    </row>
    <row r="8431" spans="1:2" ht="16.149999999999999" customHeight="1">
      <c r="A8431" s="266">
        <v>41991</v>
      </c>
      <c r="B8431" s="267">
        <v>2412.79</v>
      </c>
    </row>
    <row r="8432" spans="1:2" ht="16.149999999999999" customHeight="1">
      <c r="A8432" s="266">
        <v>41992</v>
      </c>
      <c r="B8432" s="269">
        <v>2334.98</v>
      </c>
    </row>
    <row r="8433" spans="1:2" ht="16.149999999999999" customHeight="1">
      <c r="A8433" s="266">
        <v>41993</v>
      </c>
      <c r="B8433" s="267">
        <v>2297.14</v>
      </c>
    </row>
    <row r="8434" spans="1:2" ht="16.149999999999999" customHeight="1">
      <c r="A8434" s="266">
        <v>41994</v>
      </c>
      <c r="B8434" s="269">
        <v>2297.14</v>
      </c>
    </row>
    <row r="8435" spans="1:2" ht="16.149999999999999" customHeight="1">
      <c r="A8435" s="266">
        <v>41995</v>
      </c>
      <c r="B8435" s="267">
        <v>2297.14</v>
      </c>
    </row>
    <row r="8436" spans="1:2" ht="16.149999999999999" customHeight="1">
      <c r="A8436" s="266">
        <v>41996</v>
      </c>
      <c r="B8436" s="269">
        <v>2316.9299999999998</v>
      </c>
    </row>
    <row r="8437" spans="1:2" ht="16.149999999999999" customHeight="1">
      <c r="A8437" s="266">
        <v>41997</v>
      </c>
      <c r="B8437" s="267">
        <v>2342.5700000000002</v>
      </c>
    </row>
    <row r="8438" spans="1:2" ht="16.149999999999999" customHeight="1">
      <c r="A8438" s="266">
        <v>41998</v>
      </c>
      <c r="B8438" s="269">
        <v>2346.9</v>
      </c>
    </row>
    <row r="8439" spans="1:2" ht="16.149999999999999" customHeight="1">
      <c r="A8439" s="266">
        <v>41999</v>
      </c>
      <c r="B8439" s="267">
        <v>2346.9</v>
      </c>
    </row>
    <row r="8440" spans="1:2" ht="16.149999999999999" customHeight="1">
      <c r="A8440" s="266">
        <v>42000</v>
      </c>
      <c r="B8440" s="269">
        <v>2358.46</v>
      </c>
    </row>
    <row r="8441" spans="1:2" ht="16.149999999999999" customHeight="1">
      <c r="A8441" s="266">
        <v>42001</v>
      </c>
      <c r="B8441" s="267">
        <v>2358.46</v>
      </c>
    </row>
    <row r="8442" spans="1:2" ht="16.149999999999999" customHeight="1">
      <c r="A8442" s="266">
        <v>42002</v>
      </c>
      <c r="B8442" s="269">
        <v>2358.46</v>
      </c>
    </row>
    <row r="8443" spans="1:2" ht="16.149999999999999" customHeight="1">
      <c r="A8443" s="266">
        <v>42003</v>
      </c>
      <c r="B8443" s="267">
        <v>2378.56</v>
      </c>
    </row>
    <row r="8444" spans="1:2" ht="16.149999999999999" customHeight="1">
      <c r="A8444" s="266">
        <v>42004</v>
      </c>
      <c r="B8444" s="269">
        <v>2392.46</v>
      </c>
    </row>
    <row r="8445" spans="1:2" ht="16.149999999999999" customHeight="1">
      <c r="A8445" s="266">
        <v>42005</v>
      </c>
      <c r="B8445" s="267">
        <v>2392.46</v>
      </c>
    </row>
    <row r="8446" spans="1:2" ht="16.149999999999999" customHeight="1">
      <c r="A8446" s="266">
        <v>42006</v>
      </c>
      <c r="B8446" s="269">
        <v>2392.46</v>
      </c>
    </row>
    <row r="8447" spans="1:2" ht="16.149999999999999" customHeight="1">
      <c r="A8447" s="266">
        <v>42007</v>
      </c>
      <c r="B8447" s="267">
        <v>2383.37</v>
      </c>
    </row>
    <row r="8448" spans="1:2" ht="16.149999999999999" customHeight="1">
      <c r="A8448" s="266">
        <v>42008</v>
      </c>
      <c r="B8448" s="269">
        <v>2383.37</v>
      </c>
    </row>
    <row r="8449" spans="1:2" ht="16.149999999999999" customHeight="1">
      <c r="A8449" s="266">
        <v>42009</v>
      </c>
      <c r="B8449" s="267">
        <v>2383.37</v>
      </c>
    </row>
    <row r="8450" spans="1:2" ht="16.149999999999999" customHeight="1">
      <c r="A8450" s="266">
        <v>42010</v>
      </c>
      <c r="B8450" s="269">
        <v>2412.8200000000002</v>
      </c>
    </row>
    <row r="8451" spans="1:2" ht="16.149999999999999" customHeight="1">
      <c r="A8451" s="266">
        <v>42011</v>
      </c>
      <c r="B8451" s="267">
        <v>2452.11</v>
      </c>
    </row>
    <row r="8452" spans="1:2" ht="16.149999999999999" customHeight="1">
      <c r="A8452" s="266">
        <v>42012</v>
      </c>
      <c r="B8452" s="269">
        <v>2434.31</v>
      </c>
    </row>
    <row r="8453" spans="1:2" ht="16.149999999999999" customHeight="1">
      <c r="A8453" s="266">
        <v>42013</v>
      </c>
      <c r="B8453" s="267">
        <v>2405.0300000000002</v>
      </c>
    </row>
    <row r="8454" spans="1:2" ht="16.149999999999999" customHeight="1">
      <c r="A8454" s="266">
        <v>42014</v>
      </c>
      <c r="B8454" s="269">
        <v>2406.71</v>
      </c>
    </row>
    <row r="8455" spans="1:2" ht="16.149999999999999" customHeight="1">
      <c r="A8455" s="266">
        <v>42015</v>
      </c>
      <c r="B8455" s="267">
        <v>2406.71</v>
      </c>
    </row>
    <row r="8456" spans="1:2" ht="16.149999999999999" customHeight="1">
      <c r="A8456" s="266">
        <v>42016</v>
      </c>
      <c r="B8456" s="269">
        <v>2406.71</v>
      </c>
    </row>
    <row r="8457" spans="1:2" ht="16.149999999999999" customHeight="1">
      <c r="A8457" s="266">
        <v>42017</v>
      </c>
      <c r="B8457" s="267">
        <v>2406.71</v>
      </c>
    </row>
    <row r="8458" spans="1:2" ht="16.149999999999999" customHeight="1">
      <c r="A8458" s="266">
        <v>42018</v>
      </c>
      <c r="B8458" s="269">
        <v>2442.0300000000002</v>
      </c>
    </row>
    <row r="8459" spans="1:2" ht="16.149999999999999" customHeight="1">
      <c r="A8459" s="266">
        <v>42019</v>
      </c>
      <c r="B8459" s="267">
        <v>2438.79</v>
      </c>
    </row>
    <row r="8460" spans="1:2" ht="16.149999999999999" customHeight="1">
      <c r="A8460" s="266">
        <v>42020</v>
      </c>
      <c r="B8460" s="269">
        <v>2398.91</v>
      </c>
    </row>
    <row r="8461" spans="1:2" ht="16.149999999999999" customHeight="1">
      <c r="A8461" s="266">
        <v>42021</v>
      </c>
      <c r="B8461" s="267">
        <v>2383.91</v>
      </c>
    </row>
    <row r="8462" spans="1:2" ht="16.149999999999999" customHeight="1">
      <c r="A8462" s="266">
        <v>42022</v>
      </c>
      <c r="B8462" s="269">
        <v>2383.91</v>
      </c>
    </row>
    <row r="8463" spans="1:2" ht="16.149999999999999" customHeight="1">
      <c r="A8463" s="266">
        <v>42023</v>
      </c>
      <c r="B8463" s="267">
        <v>2383.91</v>
      </c>
    </row>
    <row r="8464" spans="1:2" ht="16.149999999999999" customHeight="1">
      <c r="A8464" s="266">
        <v>42024</v>
      </c>
      <c r="B8464" s="269">
        <v>2383.91</v>
      </c>
    </row>
    <row r="8465" spans="1:2" ht="16.149999999999999" customHeight="1">
      <c r="A8465" s="266">
        <v>42025</v>
      </c>
      <c r="B8465" s="267">
        <v>2373.44</v>
      </c>
    </row>
    <row r="8466" spans="1:2" ht="16.149999999999999" customHeight="1">
      <c r="A8466" s="266">
        <v>42026</v>
      </c>
      <c r="B8466" s="269">
        <v>2361.54</v>
      </c>
    </row>
    <row r="8467" spans="1:2" ht="16.149999999999999" customHeight="1">
      <c r="A8467" s="266">
        <v>42027</v>
      </c>
      <c r="B8467" s="267">
        <v>2370.75</v>
      </c>
    </row>
    <row r="8468" spans="1:2" ht="16.149999999999999" customHeight="1">
      <c r="A8468" s="266">
        <v>42028</v>
      </c>
      <c r="B8468" s="269">
        <v>2386.5</v>
      </c>
    </row>
    <row r="8469" spans="1:2" ht="16.149999999999999" customHeight="1">
      <c r="A8469" s="266">
        <v>42029</v>
      </c>
      <c r="B8469" s="267">
        <v>2386.5</v>
      </c>
    </row>
    <row r="8470" spans="1:2" ht="16.149999999999999" customHeight="1">
      <c r="A8470" s="266">
        <v>42030</v>
      </c>
      <c r="B8470" s="269">
        <v>2386.5</v>
      </c>
    </row>
    <row r="8471" spans="1:2" ht="16.149999999999999" customHeight="1">
      <c r="A8471" s="266">
        <v>42031</v>
      </c>
      <c r="B8471" s="267">
        <v>2386.2800000000002</v>
      </c>
    </row>
    <row r="8472" spans="1:2" ht="16.149999999999999" customHeight="1">
      <c r="A8472" s="266">
        <v>42032</v>
      </c>
      <c r="B8472" s="269">
        <v>2381.11</v>
      </c>
    </row>
    <row r="8473" spans="1:2" ht="16.149999999999999" customHeight="1">
      <c r="A8473" s="266">
        <v>42033</v>
      </c>
      <c r="B8473" s="267">
        <v>2362.42</v>
      </c>
    </row>
    <row r="8474" spans="1:2" ht="16.149999999999999" customHeight="1">
      <c r="A8474" s="266">
        <v>42034</v>
      </c>
      <c r="B8474" s="269">
        <v>2397.35</v>
      </c>
    </row>
    <row r="8475" spans="1:2" ht="16.149999999999999" customHeight="1">
      <c r="A8475" s="266">
        <v>42035</v>
      </c>
      <c r="B8475" s="267">
        <v>2441.1</v>
      </c>
    </row>
    <row r="8476" spans="1:2" ht="16.149999999999999" customHeight="1">
      <c r="A8476" s="266">
        <v>42036</v>
      </c>
      <c r="B8476" s="269">
        <v>2441.1</v>
      </c>
    </row>
    <row r="8477" spans="1:2" ht="16.149999999999999" customHeight="1">
      <c r="A8477" s="266">
        <v>42037</v>
      </c>
      <c r="B8477" s="267">
        <v>2441.1</v>
      </c>
    </row>
    <row r="8478" spans="1:2" ht="16.149999999999999" customHeight="1">
      <c r="A8478" s="266">
        <v>42038</v>
      </c>
      <c r="B8478" s="269">
        <v>2407.29</v>
      </c>
    </row>
    <row r="8479" spans="1:2" ht="16.149999999999999" customHeight="1">
      <c r="A8479" s="266">
        <v>42039</v>
      </c>
      <c r="B8479" s="267">
        <v>2374.7199999999998</v>
      </c>
    </row>
    <row r="8480" spans="1:2" ht="16.149999999999999" customHeight="1">
      <c r="A8480" s="266">
        <v>42040</v>
      </c>
      <c r="B8480" s="269">
        <v>2381.91</v>
      </c>
    </row>
    <row r="8481" spans="1:2" ht="16.149999999999999" customHeight="1">
      <c r="A8481" s="266">
        <v>42041</v>
      </c>
      <c r="B8481" s="267">
        <v>2384.5300000000002</v>
      </c>
    </row>
    <row r="8482" spans="1:2" ht="16.149999999999999" customHeight="1">
      <c r="A8482" s="266">
        <v>42042</v>
      </c>
      <c r="B8482" s="269">
        <v>2384.7600000000002</v>
      </c>
    </row>
    <row r="8483" spans="1:2" ht="16.149999999999999" customHeight="1">
      <c r="A8483" s="266">
        <v>42043</v>
      </c>
      <c r="B8483" s="267">
        <v>2384.7600000000002</v>
      </c>
    </row>
    <row r="8484" spans="1:2" ht="16.149999999999999" customHeight="1">
      <c r="A8484" s="266">
        <v>42044</v>
      </c>
      <c r="B8484" s="269">
        <v>2384.7600000000002</v>
      </c>
    </row>
    <row r="8485" spans="1:2" ht="16.149999999999999" customHeight="1">
      <c r="A8485" s="266">
        <v>42045</v>
      </c>
      <c r="B8485" s="267">
        <v>2371.31</v>
      </c>
    </row>
    <row r="8486" spans="1:2" ht="16.149999999999999" customHeight="1">
      <c r="A8486" s="266">
        <v>42046</v>
      </c>
      <c r="B8486" s="269">
        <v>2380.79</v>
      </c>
    </row>
    <row r="8487" spans="1:2" ht="16.149999999999999" customHeight="1">
      <c r="A8487" s="266">
        <v>42047</v>
      </c>
      <c r="B8487" s="267">
        <v>2416.61</v>
      </c>
    </row>
    <row r="8488" spans="1:2" ht="16.149999999999999" customHeight="1">
      <c r="A8488" s="266">
        <v>42048</v>
      </c>
      <c r="B8488" s="269">
        <v>2401.0300000000002</v>
      </c>
    </row>
    <row r="8489" spans="1:2" ht="16.149999999999999" customHeight="1">
      <c r="A8489" s="266">
        <v>42049</v>
      </c>
      <c r="B8489" s="267">
        <v>2376.23</v>
      </c>
    </row>
    <row r="8490" spans="1:2" ht="16.149999999999999" customHeight="1">
      <c r="A8490" s="266">
        <v>42050</v>
      </c>
      <c r="B8490" s="269">
        <v>2376.23</v>
      </c>
    </row>
    <row r="8491" spans="1:2" ht="16.149999999999999" customHeight="1">
      <c r="A8491" s="266">
        <v>42051</v>
      </c>
      <c r="B8491" s="267">
        <v>2376.23</v>
      </c>
    </row>
    <row r="8492" spans="1:2" ht="16.149999999999999" customHeight="1">
      <c r="A8492" s="266">
        <v>42052</v>
      </c>
      <c r="B8492" s="269">
        <v>2376.23</v>
      </c>
    </row>
    <row r="8493" spans="1:2" ht="16.149999999999999" customHeight="1">
      <c r="A8493" s="266">
        <v>42053</v>
      </c>
      <c r="B8493" s="267">
        <v>2416.37</v>
      </c>
    </row>
    <row r="8494" spans="1:2" ht="16.149999999999999" customHeight="1">
      <c r="A8494" s="266">
        <v>42054</v>
      </c>
      <c r="B8494" s="269">
        <v>2429.71</v>
      </c>
    </row>
    <row r="8495" spans="1:2" ht="16.149999999999999" customHeight="1">
      <c r="A8495" s="266">
        <v>42055</v>
      </c>
      <c r="B8495" s="267">
        <v>2445.16</v>
      </c>
    </row>
    <row r="8496" spans="1:2" ht="16.149999999999999" customHeight="1">
      <c r="A8496" s="266">
        <v>42056</v>
      </c>
      <c r="B8496" s="269">
        <v>2455.54</v>
      </c>
    </row>
    <row r="8497" spans="1:2" ht="16.149999999999999" customHeight="1">
      <c r="A8497" s="266">
        <v>42057</v>
      </c>
      <c r="B8497" s="267">
        <v>2455.54</v>
      </c>
    </row>
    <row r="8498" spans="1:2" ht="16.149999999999999" customHeight="1">
      <c r="A8498" s="266">
        <v>42058</v>
      </c>
      <c r="B8498" s="269">
        <v>2455.54</v>
      </c>
    </row>
    <row r="8499" spans="1:2" ht="16.149999999999999" customHeight="1">
      <c r="A8499" s="266">
        <v>42059</v>
      </c>
      <c r="B8499" s="267">
        <v>2489.81</v>
      </c>
    </row>
    <row r="8500" spans="1:2" ht="16.149999999999999" customHeight="1">
      <c r="A8500" s="266">
        <v>42060</v>
      </c>
      <c r="B8500" s="269">
        <v>2500.59</v>
      </c>
    </row>
    <row r="8501" spans="1:2" ht="16.149999999999999" customHeight="1">
      <c r="A8501" s="266">
        <v>42061</v>
      </c>
      <c r="B8501" s="267">
        <v>2489.41</v>
      </c>
    </row>
    <row r="8502" spans="1:2" ht="16.149999999999999" customHeight="1">
      <c r="A8502" s="266">
        <v>42062</v>
      </c>
      <c r="B8502" s="269">
        <v>2484.58</v>
      </c>
    </row>
    <row r="8503" spans="1:2" ht="16.149999999999999" customHeight="1">
      <c r="A8503" s="266">
        <v>42063</v>
      </c>
      <c r="B8503" s="267">
        <v>2496.9899999999998</v>
      </c>
    </row>
    <row r="8504" spans="1:2" ht="16.149999999999999" customHeight="1">
      <c r="A8504" s="266">
        <v>42064</v>
      </c>
      <c r="B8504" s="269">
        <v>2496.9899999999998</v>
      </c>
    </row>
    <row r="8505" spans="1:2" ht="16.149999999999999" customHeight="1">
      <c r="A8505" s="266">
        <v>42065</v>
      </c>
      <c r="B8505" s="267">
        <v>2496.9899999999998</v>
      </c>
    </row>
    <row r="8506" spans="1:2" ht="16.149999999999999" customHeight="1">
      <c r="A8506" s="266">
        <v>42066</v>
      </c>
      <c r="B8506" s="269">
        <v>2522.0300000000002</v>
      </c>
    </row>
    <row r="8507" spans="1:2" ht="16.149999999999999" customHeight="1">
      <c r="A8507" s="266">
        <v>42067</v>
      </c>
      <c r="B8507" s="267">
        <v>2555.08</v>
      </c>
    </row>
    <row r="8508" spans="1:2" ht="16.149999999999999" customHeight="1">
      <c r="A8508" s="266">
        <v>42068</v>
      </c>
      <c r="B8508" s="269">
        <v>2565.9</v>
      </c>
    </row>
    <row r="8509" spans="1:2" ht="16.149999999999999" customHeight="1">
      <c r="A8509" s="266">
        <v>42069</v>
      </c>
      <c r="B8509" s="267">
        <v>2543.4699999999998</v>
      </c>
    </row>
    <row r="8510" spans="1:2" ht="16.149999999999999" customHeight="1">
      <c r="A8510" s="266">
        <v>42070</v>
      </c>
      <c r="B8510" s="269">
        <v>2565.61</v>
      </c>
    </row>
    <row r="8511" spans="1:2" ht="16.149999999999999" customHeight="1">
      <c r="A8511" s="266">
        <v>42071</v>
      </c>
      <c r="B8511" s="267">
        <v>2565.61</v>
      </c>
    </row>
    <row r="8512" spans="1:2" ht="16.149999999999999" customHeight="1">
      <c r="A8512" s="266">
        <v>42072</v>
      </c>
      <c r="B8512" s="269">
        <v>2565.61</v>
      </c>
    </row>
    <row r="8513" spans="1:2" ht="16.149999999999999" customHeight="1">
      <c r="A8513" s="266">
        <v>42073</v>
      </c>
      <c r="B8513" s="267">
        <v>2592.86</v>
      </c>
    </row>
    <row r="8514" spans="1:2" ht="16.149999999999999" customHeight="1">
      <c r="A8514" s="266">
        <v>42074</v>
      </c>
      <c r="B8514" s="269">
        <v>2618.79</v>
      </c>
    </row>
    <row r="8515" spans="1:2" ht="16.149999999999999" customHeight="1">
      <c r="A8515" s="266">
        <v>42075</v>
      </c>
      <c r="B8515" s="267">
        <v>2633.65</v>
      </c>
    </row>
    <row r="8516" spans="1:2" ht="16.149999999999999" customHeight="1">
      <c r="A8516" s="266">
        <v>42076</v>
      </c>
      <c r="B8516" s="269">
        <v>2610.08</v>
      </c>
    </row>
    <row r="8517" spans="1:2" ht="16.149999999999999" customHeight="1">
      <c r="A8517" s="266">
        <v>42077</v>
      </c>
      <c r="B8517" s="267">
        <v>2661.52</v>
      </c>
    </row>
    <row r="8518" spans="1:2" ht="16.149999999999999" customHeight="1">
      <c r="A8518" s="266">
        <v>42078</v>
      </c>
      <c r="B8518" s="269">
        <v>2661.52</v>
      </c>
    </row>
    <row r="8519" spans="1:2" ht="16.149999999999999" customHeight="1">
      <c r="A8519" s="266">
        <v>42079</v>
      </c>
      <c r="B8519" s="267">
        <v>2661.52</v>
      </c>
    </row>
    <row r="8520" spans="1:2" ht="16.149999999999999" customHeight="1">
      <c r="A8520" s="266">
        <v>42080</v>
      </c>
      <c r="B8520" s="269">
        <v>2675.08</v>
      </c>
    </row>
    <row r="8521" spans="1:2" ht="16.149999999999999" customHeight="1">
      <c r="A8521" s="266">
        <v>42081</v>
      </c>
      <c r="B8521" s="267">
        <v>2677.97</v>
      </c>
    </row>
    <row r="8522" spans="1:2" ht="16.149999999999999" customHeight="1">
      <c r="A8522" s="266">
        <v>42082</v>
      </c>
      <c r="B8522" s="269">
        <v>2651.49</v>
      </c>
    </row>
    <row r="8523" spans="1:2" ht="16.149999999999999" customHeight="1">
      <c r="A8523" s="266">
        <v>42083</v>
      </c>
      <c r="B8523" s="267">
        <v>2613.38</v>
      </c>
    </row>
    <row r="8524" spans="1:2" ht="16.149999999999999" customHeight="1">
      <c r="A8524" s="266">
        <v>42084</v>
      </c>
      <c r="B8524" s="269">
        <v>2587.71</v>
      </c>
    </row>
    <row r="8525" spans="1:2" ht="16.149999999999999" customHeight="1">
      <c r="A8525" s="266">
        <v>42085</v>
      </c>
      <c r="B8525" s="267">
        <v>2587.71</v>
      </c>
    </row>
    <row r="8526" spans="1:2" ht="16.149999999999999" customHeight="1">
      <c r="A8526" s="266">
        <v>42086</v>
      </c>
      <c r="B8526" s="269">
        <v>2587.71</v>
      </c>
    </row>
    <row r="8527" spans="1:2" ht="16.149999999999999" customHeight="1">
      <c r="A8527" s="266">
        <v>42087</v>
      </c>
      <c r="B8527" s="267">
        <v>2587.71</v>
      </c>
    </row>
    <row r="8528" spans="1:2" ht="16.149999999999999" customHeight="1">
      <c r="A8528" s="266">
        <v>42088</v>
      </c>
      <c r="B8528" s="269">
        <v>2526.79</v>
      </c>
    </row>
    <row r="8529" spans="1:2" ht="16.149999999999999" customHeight="1">
      <c r="A8529" s="266">
        <v>42089</v>
      </c>
      <c r="B8529" s="267">
        <v>2535.5500000000002</v>
      </c>
    </row>
    <row r="8530" spans="1:2" ht="16.149999999999999" customHeight="1">
      <c r="A8530" s="266">
        <v>42090</v>
      </c>
      <c r="B8530" s="269">
        <v>2551.3000000000002</v>
      </c>
    </row>
    <row r="8531" spans="1:2" ht="16.149999999999999" customHeight="1">
      <c r="A8531" s="266">
        <v>42091</v>
      </c>
      <c r="B8531" s="267">
        <v>2556.85</v>
      </c>
    </row>
    <row r="8532" spans="1:2" ht="16.149999999999999" customHeight="1">
      <c r="A8532" s="266">
        <v>42092</v>
      </c>
      <c r="B8532" s="269">
        <v>2556.85</v>
      </c>
    </row>
    <row r="8533" spans="1:2" ht="16.149999999999999" customHeight="1">
      <c r="A8533" s="266">
        <v>42093</v>
      </c>
      <c r="B8533" s="267">
        <v>2556.85</v>
      </c>
    </row>
    <row r="8534" spans="1:2" ht="16.149999999999999" customHeight="1">
      <c r="A8534" s="266">
        <v>42094</v>
      </c>
      <c r="B8534" s="269">
        <v>2576.0500000000002</v>
      </c>
    </row>
    <row r="8535" spans="1:2" ht="16.149999999999999" customHeight="1">
      <c r="A8535" s="266">
        <v>42095</v>
      </c>
      <c r="B8535" s="267">
        <v>2598.36</v>
      </c>
    </row>
    <row r="8536" spans="1:2" ht="16.149999999999999" customHeight="1">
      <c r="A8536" s="266">
        <v>42096</v>
      </c>
      <c r="B8536" s="269">
        <v>2576.41</v>
      </c>
    </row>
    <row r="8537" spans="1:2" ht="16.149999999999999" customHeight="1">
      <c r="A8537" s="266">
        <v>42097</v>
      </c>
      <c r="B8537" s="267">
        <v>2576.41</v>
      </c>
    </row>
    <row r="8538" spans="1:2" ht="16.149999999999999" customHeight="1">
      <c r="A8538" s="266">
        <v>42098</v>
      </c>
      <c r="B8538" s="269">
        <v>2576.41</v>
      </c>
    </row>
    <row r="8539" spans="1:2" ht="16.149999999999999" customHeight="1">
      <c r="A8539" s="266">
        <v>42099</v>
      </c>
      <c r="B8539" s="267">
        <v>2576.41</v>
      </c>
    </row>
    <row r="8540" spans="1:2" ht="16.149999999999999" customHeight="1">
      <c r="A8540" s="266">
        <v>42100</v>
      </c>
      <c r="B8540" s="269">
        <v>2576.41</v>
      </c>
    </row>
    <row r="8541" spans="1:2" ht="16.149999999999999" customHeight="1">
      <c r="A8541" s="266">
        <v>42101</v>
      </c>
      <c r="B8541" s="267">
        <v>2522.71</v>
      </c>
    </row>
    <row r="8542" spans="1:2" ht="16.149999999999999" customHeight="1">
      <c r="A8542" s="266">
        <v>42102</v>
      </c>
      <c r="B8542" s="269">
        <v>2518.0500000000002</v>
      </c>
    </row>
    <row r="8543" spans="1:2" ht="16.149999999999999" customHeight="1">
      <c r="A8543" s="266">
        <v>42103</v>
      </c>
      <c r="B8543" s="267">
        <v>2490.9</v>
      </c>
    </row>
    <row r="8544" spans="1:2" ht="16.149999999999999" customHeight="1">
      <c r="A8544" s="266">
        <v>42104</v>
      </c>
      <c r="B8544" s="269">
        <v>2494.77</v>
      </c>
    </row>
    <row r="8545" spans="1:2" ht="16.149999999999999" customHeight="1">
      <c r="A8545" s="266">
        <v>42105</v>
      </c>
      <c r="B8545" s="267">
        <v>2516.08</v>
      </c>
    </row>
    <row r="8546" spans="1:2" ht="16.149999999999999" customHeight="1">
      <c r="A8546" s="266">
        <v>42106</v>
      </c>
      <c r="B8546" s="269">
        <v>2516.08</v>
      </c>
    </row>
    <row r="8547" spans="1:2" ht="16.149999999999999" customHeight="1">
      <c r="A8547" s="266">
        <v>42107</v>
      </c>
      <c r="B8547" s="267">
        <v>2516.08</v>
      </c>
    </row>
    <row r="8548" spans="1:2" ht="16.149999999999999" customHeight="1">
      <c r="A8548" s="266">
        <v>42108</v>
      </c>
      <c r="B8548" s="269">
        <v>2537.33</v>
      </c>
    </row>
    <row r="8549" spans="1:2" ht="16.149999999999999" customHeight="1">
      <c r="A8549" s="266">
        <v>42109</v>
      </c>
      <c r="B8549" s="267">
        <v>2550.83</v>
      </c>
    </row>
    <row r="8550" spans="1:2" ht="16.149999999999999" customHeight="1">
      <c r="A8550" s="266">
        <v>42110</v>
      </c>
      <c r="B8550" s="269">
        <v>2534.63</v>
      </c>
    </row>
    <row r="8551" spans="1:2" ht="16.149999999999999" customHeight="1">
      <c r="A8551" s="266">
        <v>42111</v>
      </c>
      <c r="B8551" s="267">
        <v>2493.9299999999998</v>
      </c>
    </row>
    <row r="8552" spans="1:2" ht="16.149999999999999" customHeight="1">
      <c r="A8552" s="266">
        <v>42112</v>
      </c>
      <c r="B8552" s="269">
        <v>2495.0100000000002</v>
      </c>
    </row>
    <row r="8553" spans="1:2" ht="16.149999999999999" customHeight="1">
      <c r="A8553" s="266">
        <v>42113</v>
      </c>
      <c r="B8553" s="267">
        <v>2495.0100000000002</v>
      </c>
    </row>
    <row r="8554" spans="1:2" ht="16.149999999999999" customHeight="1">
      <c r="A8554" s="266">
        <v>42114</v>
      </c>
      <c r="B8554" s="269">
        <v>2495.0100000000002</v>
      </c>
    </row>
    <row r="8555" spans="1:2" ht="16.149999999999999" customHeight="1">
      <c r="A8555" s="266">
        <v>42115</v>
      </c>
      <c r="B8555" s="267">
        <v>2487.0700000000002</v>
      </c>
    </row>
    <row r="8556" spans="1:2" ht="16.149999999999999" customHeight="1">
      <c r="A8556" s="266">
        <v>42116</v>
      </c>
      <c r="B8556" s="269">
        <v>2469.0300000000002</v>
      </c>
    </row>
    <row r="8557" spans="1:2" ht="16.149999999999999" customHeight="1">
      <c r="A8557" s="266">
        <v>42117</v>
      </c>
      <c r="B8557" s="267">
        <v>2488.5</v>
      </c>
    </row>
    <row r="8558" spans="1:2" ht="16.149999999999999" customHeight="1">
      <c r="A8558" s="266">
        <v>42118</v>
      </c>
      <c r="B8558" s="269">
        <v>2471.21</v>
      </c>
    </row>
    <row r="8559" spans="1:2" ht="16.149999999999999" customHeight="1">
      <c r="A8559" s="266">
        <v>42119</v>
      </c>
      <c r="B8559" s="267">
        <v>2461.17</v>
      </c>
    </row>
    <row r="8560" spans="1:2" ht="16.149999999999999" customHeight="1">
      <c r="A8560" s="266">
        <v>42120</v>
      </c>
      <c r="B8560" s="269">
        <v>2461.17</v>
      </c>
    </row>
    <row r="8561" spans="1:2" ht="16.149999999999999" customHeight="1">
      <c r="A8561" s="266">
        <v>42121</v>
      </c>
      <c r="B8561" s="267">
        <v>2461.17</v>
      </c>
    </row>
    <row r="8562" spans="1:2" ht="16.149999999999999" customHeight="1">
      <c r="A8562" s="266">
        <v>42122</v>
      </c>
      <c r="B8562" s="269">
        <v>2419.81</v>
      </c>
    </row>
    <row r="8563" spans="1:2" ht="16.149999999999999" customHeight="1">
      <c r="A8563" s="266">
        <v>42123</v>
      </c>
      <c r="B8563" s="267">
        <v>2393.42</v>
      </c>
    </row>
    <row r="8564" spans="1:2" ht="16.149999999999999" customHeight="1">
      <c r="A8564" s="266">
        <v>42124</v>
      </c>
      <c r="B8564" s="269">
        <v>2388.06</v>
      </c>
    </row>
    <row r="8565" spans="1:2" ht="16.149999999999999" customHeight="1">
      <c r="A8565" s="266">
        <v>42125</v>
      </c>
      <c r="B8565" s="267">
        <v>2393.58</v>
      </c>
    </row>
    <row r="8566" spans="1:2" ht="16.149999999999999" customHeight="1">
      <c r="A8566" s="266">
        <v>42126</v>
      </c>
      <c r="B8566" s="269">
        <v>2393.58</v>
      </c>
    </row>
    <row r="8567" spans="1:2" ht="16.149999999999999" customHeight="1">
      <c r="A8567" s="266">
        <v>42127</v>
      </c>
      <c r="B8567" s="267">
        <v>2393.58</v>
      </c>
    </row>
    <row r="8568" spans="1:2" ht="16.149999999999999" customHeight="1">
      <c r="A8568" s="266">
        <v>42128</v>
      </c>
      <c r="B8568" s="269">
        <v>2393.58</v>
      </c>
    </row>
    <row r="8569" spans="1:2" ht="16.149999999999999" customHeight="1">
      <c r="A8569" s="266">
        <v>42129</v>
      </c>
      <c r="B8569" s="267">
        <v>2408.17</v>
      </c>
    </row>
    <row r="8570" spans="1:2" ht="16.149999999999999" customHeight="1">
      <c r="A8570" s="266">
        <v>42130</v>
      </c>
      <c r="B8570" s="269">
        <v>2386.7199999999998</v>
      </c>
    </row>
    <row r="8571" spans="1:2" ht="16.149999999999999" customHeight="1">
      <c r="A8571" s="266">
        <v>42131</v>
      </c>
      <c r="B8571" s="267">
        <v>2362.41</v>
      </c>
    </row>
    <row r="8572" spans="1:2" ht="16.149999999999999" customHeight="1">
      <c r="A8572" s="266">
        <v>42132</v>
      </c>
      <c r="B8572" s="269">
        <v>2369.23</v>
      </c>
    </row>
    <row r="8573" spans="1:2" ht="16.149999999999999" customHeight="1">
      <c r="A8573" s="266">
        <v>42133</v>
      </c>
      <c r="B8573" s="267">
        <v>2360.58</v>
      </c>
    </row>
    <row r="8574" spans="1:2" ht="16.149999999999999" customHeight="1">
      <c r="A8574" s="266">
        <v>42134</v>
      </c>
      <c r="B8574" s="269">
        <v>2360.58</v>
      </c>
    </row>
    <row r="8575" spans="1:2" ht="16.149999999999999" customHeight="1">
      <c r="A8575" s="266">
        <v>42135</v>
      </c>
      <c r="B8575" s="267">
        <v>2360.58</v>
      </c>
    </row>
    <row r="8576" spans="1:2" ht="16.149999999999999" customHeight="1">
      <c r="A8576" s="266">
        <v>42136</v>
      </c>
      <c r="B8576" s="269">
        <v>2381.5300000000002</v>
      </c>
    </row>
    <row r="8577" spans="1:2" ht="16.149999999999999" customHeight="1">
      <c r="A8577" s="266">
        <v>42137</v>
      </c>
      <c r="B8577" s="267">
        <v>2386.77</v>
      </c>
    </row>
    <row r="8578" spans="1:2" ht="16.149999999999999" customHeight="1">
      <c r="A8578" s="266">
        <v>42138</v>
      </c>
      <c r="B8578" s="269">
        <v>2377.87</v>
      </c>
    </row>
    <row r="8579" spans="1:2" ht="16.149999999999999" customHeight="1">
      <c r="A8579" s="266">
        <v>42139</v>
      </c>
      <c r="B8579" s="267">
        <v>2389.4899999999998</v>
      </c>
    </row>
    <row r="8580" spans="1:2" ht="16.149999999999999" customHeight="1">
      <c r="A8580" s="266">
        <v>42140</v>
      </c>
      <c r="B8580" s="269">
        <v>2417.0100000000002</v>
      </c>
    </row>
    <row r="8581" spans="1:2" ht="16.149999999999999" customHeight="1">
      <c r="A8581" s="266">
        <v>42141</v>
      </c>
      <c r="B8581" s="267">
        <v>2417.0100000000002</v>
      </c>
    </row>
    <row r="8582" spans="1:2" ht="16.149999999999999" customHeight="1">
      <c r="A8582" s="266">
        <v>42142</v>
      </c>
      <c r="B8582" s="269">
        <v>2417.0100000000002</v>
      </c>
    </row>
    <row r="8583" spans="1:2" ht="16.149999999999999" customHeight="1">
      <c r="A8583" s="266">
        <v>42143</v>
      </c>
      <c r="B8583" s="267">
        <v>2417.0100000000002</v>
      </c>
    </row>
    <row r="8584" spans="1:2" ht="16.149999999999999" customHeight="1">
      <c r="A8584" s="266">
        <v>42144</v>
      </c>
      <c r="B8584" s="269">
        <v>2475.4499999999998</v>
      </c>
    </row>
    <row r="8585" spans="1:2" ht="16.149999999999999" customHeight="1">
      <c r="A8585" s="266">
        <v>42145</v>
      </c>
      <c r="B8585" s="267">
        <v>2503.37</v>
      </c>
    </row>
    <row r="8586" spans="1:2" ht="16.149999999999999" customHeight="1">
      <c r="A8586" s="266">
        <v>42146</v>
      </c>
      <c r="B8586" s="269">
        <v>2489.39</v>
      </c>
    </row>
    <row r="8587" spans="1:2" ht="16.149999999999999" customHeight="1">
      <c r="A8587" s="266">
        <v>42147</v>
      </c>
      <c r="B8587" s="267">
        <v>2500.2199999999998</v>
      </c>
    </row>
    <row r="8588" spans="1:2" ht="16.149999999999999" customHeight="1">
      <c r="A8588" s="266">
        <v>42148</v>
      </c>
      <c r="B8588" s="269">
        <v>2500.2199999999998</v>
      </c>
    </row>
    <row r="8589" spans="1:2" ht="16.149999999999999" customHeight="1">
      <c r="A8589" s="266">
        <v>42149</v>
      </c>
      <c r="B8589" s="267">
        <v>2500.2199999999998</v>
      </c>
    </row>
    <row r="8590" spans="1:2" ht="16.149999999999999" customHeight="1">
      <c r="A8590" s="266">
        <v>42150</v>
      </c>
      <c r="B8590" s="269">
        <v>2500.2199999999998</v>
      </c>
    </row>
    <row r="8591" spans="1:2" ht="16.149999999999999" customHeight="1">
      <c r="A8591" s="266">
        <v>42151</v>
      </c>
      <c r="B8591" s="267">
        <v>2542.5300000000002</v>
      </c>
    </row>
    <row r="8592" spans="1:2" ht="16.149999999999999" customHeight="1">
      <c r="A8592" s="266">
        <v>42152</v>
      </c>
      <c r="B8592" s="269">
        <v>2548.13</v>
      </c>
    </row>
    <row r="8593" spans="1:2" ht="16.149999999999999" customHeight="1">
      <c r="A8593" s="266">
        <v>42153</v>
      </c>
      <c r="B8593" s="267">
        <v>2549.9699999999998</v>
      </c>
    </row>
    <row r="8594" spans="1:2" ht="16.149999999999999" customHeight="1">
      <c r="A8594" s="266">
        <v>42154</v>
      </c>
      <c r="B8594" s="269">
        <v>2533.79</v>
      </c>
    </row>
    <row r="8595" spans="1:2" ht="16.149999999999999" customHeight="1">
      <c r="A8595" s="266">
        <v>42155</v>
      </c>
      <c r="B8595" s="267">
        <v>2533.79</v>
      </c>
    </row>
    <row r="8596" spans="1:2" ht="16.149999999999999" customHeight="1">
      <c r="A8596" s="266">
        <v>42156</v>
      </c>
      <c r="B8596" s="269">
        <v>2533.79</v>
      </c>
    </row>
    <row r="8597" spans="1:2" ht="16.149999999999999" customHeight="1">
      <c r="A8597" s="266">
        <v>42157</v>
      </c>
      <c r="B8597" s="267">
        <v>2549.29</v>
      </c>
    </row>
    <row r="8598" spans="1:2" ht="16.149999999999999" customHeight="1">
      <c r="A8598" s="266">
        <v>42158</v>
      </c>
      <c r="B8598" s="269">
        <v>2554.44</v>
      </c>
    </row>
    <row r="8599" spans="1:2" ht="16.149999999999999" customHeight="1">
      <c r="A8599" s="266">
        <v>42159</v>
      </c>
      <c r="B8599" s="267">
        <v>2571.92</v>
      </c>
    </row>
    <row r="8600" spans="1:2" ht="16.149999999999999" customHeight="1">
      <c r="A8600" s="266">
        <v>42160</v>
      </c>
      <c r="B8600" s="269">
        <v>2588.56</v>
      </c>
    </row>
    <row r="8601" spans="1:2" ht="16.149999999999999" customHeight="1">
      <c r="A8601" s="266">
        <v>42161</v>
      </c>
      <c r="B8601" s="267">
        <v>2623.66</v>
      </c>
    </row>
    <row r="8602" spans="1:2" ht="16.149999999999999" customHeight="1">
      <c r="A8602" s="266">
        <v>42162</v>
      </c>
      <c r="B8602" s="269">
        <v>2623.66</v>
      </c>
    </row>
    <row r="8603" spans="1:2" ht="16.149999999999999" customHeight="1">
      <c r="A8603" s="266">
        <v>42163</v>
      </c>
      <c r="B8603" s="267">
        <v>2623.66</v>
      </c>
    </row>
    <row r="8604" spans="1:2" ht="16.149999999999999" customHeight="1">
      <c r="A8604" s="266">
        <v>42164</v>
      </c>
      <c r="B8604" s="269">
        <v>2623.66</v>
      </c>
    </row>
    <row r="8605" spans="1:2" ht="16.149999999999999" customHeight="1">
      <c r="A8605" s="266">
        <v>42165</v>
      </c>
      <c r="B8605" s="267">
        <v>2569.17</v>
      </c>
    </row>
    <row r="8606" spans="1:2" ht="16.149999999999999" customHeight="1">
      <c r="A8606" s="266">
        <v>42166</v>
      </c>
      <c r="B8606" s="269">
        <v>2523</v>
      </c>
    </row>
    <row r="8607" spans="1:2" ht="16.149999999999999" customHeight="1">
      <c r="A8607" s="266">
        <v>42167</v>
      </c>
      <c r="B8607" s="267">
        <v>2538.5500000000002</v>
      </c>
    </row>
    <row r="8608" spans="1:2" ht="16.149999999999999" customHeight="1">
      <c r="A8608" s="266">
        <v>42168</v>
      </c>
      <c r="B8608" s="269">
        <v>2535.91</v>
      </c>
    </row>
    <row r="8609" spans="1:2" ht="16.149999999999999" customHeight="1">
      <c r="A8609" s="266">
        <v>42169</v>
      </c>
      <c r="B8609" s="267">
        <v>2535.91</v>
      </c>
    </row>
    <row r="8610" spans="1:2" ht="16.149999999999999" customHeight="1">
      <c r="A8610" s="266">
        <v>42170</v>
      </c>
      <c r="B8610" s="269">
        <v>2535.91</v>
      </c>
    </row>
    <row r="8611" spans="1:2" ht="16.149999999999999" customHeight="1">
      <c r="A8611" s="266">
        <v>42171</v>
      </c>
      <c r="B8611" s="267">
        <v>2535.91</v>
      </c>
    </row>
    <row r="8612" spans="1:2" ht="16.149999999999999" customHeight="1">
      <c r="A8612" s="266">
        <v>42172</v>
      </c>
      <c r="B8612" s="269">
        <v>2531.7199999999998</v>
      </c>
    </row>
    <row r="8613" spans="1:2" ht="16.149999999999999" customHeight="1">
      <c r="A8613" s="266">
        <v>42173</v>
      </c>
      <c r="B8613" s="267">
        <v>2550.4299999999998</v>
      </c>
    </row>
    <row r="8614" spans="1:2" ht="16.149999999999999" customHeight="1">
      <c r="A8614" s="266">
        <v>42174</v>
      </c>
      <c r="B8614" s="269">
        <v>2528.85</v>
      </c>
    </row>
    <row r="8615" spans="1:2" ht="16.149999999999999" customHeight="1">
      <c r="A8615" s="266">
        <v>42175</v>
      </c>
      <c r="B8615" s="267">
        <v>2548.1999999999998</v>
      </c>
    </row>
    <row r="8616" spans="1:2" ht="16.149999999999999" customHeight="1">
      <c r="A8616" s="266">
        <v>42176</v>
      </c>
      <c r="B8616" s="269">
        <v>2548.1999999999998</v>
      </c>
    </row>
    <row r="8617" spans="1:2" ht="16.149999999999999" customHeight="1">
      <c r="A8617" s="266">
        <v>42177</v>
      </c>
      <c r="B8617" s="267">
        <v>2548.1999999999998</v>
      </c>
    </row>
    <row r="8618" spans="1:2" ht="16.149999999999999" customHeight="1">
      <c r="A8618" s="266">
        <v>42178</v>
      </c>
      <c r="B8618" s="269">
        <v>2537.6799999999998</v>
      </c>
    </row>
    <row r="8619" spans="1:2" ht="16.149999999999999" customHeight="1">
      <c r="A8619" s="266">
        <v>42179</v>
      </c>
      <c r="B8619" s="267">
        <v>2550.7399999999998</v>
      </c>
    </row>
    <row r="8620" spans="1:2" ht="16.149999999999999" customHeight="1">
      <c r="A8620" s="266">
        <v>42180</v>
      </c>
      <c r="B8620" s="269">
        <v>2566.66</v>
      </c>
    </row>
    <row r="8621" spans="1:2" ht="16.149999999999999" customHeight="1">
      <c r="A8621" s="266">
        <v>42181</v>
      </c>
      <c r="B8621" s="267">
        <v>2556.21</v>
      </c>
    </row>
    <row r="8622" spans="1:2" ht="16.149999999999999" customHeight="1">
      <c r="A8622" s="266">
        <v>42182</v>
      </c>
      <c r="B8622" s="269">
        <v>2585.11</v>
      </c>
    </row>
    <row r="8623" spans="1:2" ht="16.149999999999999" customHeight="1">
      <c r="A8623" s="266">
        <v>42183</v>
      </c>
      <c r="B8623" s="267">
        <v>2585.11</v>
      </c>
    </row>
    <row r="8624" spans="1:2" ht="16.149999999999999" customHeight="1">
      <c r="A8624" s="266">
        <v>42184</v>
      </c>
      <c r="B8624" s="269">
        <v>2585.11</v>
      </c>
    </row>
    <row r="8625" spans="1:2" ht="16.149999999999999" customHeight="1">
      <c r="A8625" s="266">
        <v>42185</v>
      </c>
      <c r="B8625" s="267">
        <v>2585.11</v>
      </c>
    </row>
    <row r="8626" spans="1:2" ht="16.149999999999999" customHeight="1">
      <c r="A8626" s="266">
        <v>42186</v>
      </c>
      <c r="B8626" s="269">
        <v>2598.6799999999998</v>
      </c>
    </row>
    <row r="8627" spans="1:2" ht="16.149999999999999" customHeight="1">
      <c r="A8627" s="266">
        <v>42187</v>
      </c>
      <c r="B8627" s="267">
        <v>2626.8</v>
      </c>
    </row>
    <row r="8628" spans="1:2" ht="16.149999999999999" customHeight="1">
      <c r="A8628" s="266">
        <v>42188</v>
      </c>
      <c r="B8628" s="269">
        <v>2623.91</v>
      </c>
    </row>
    <row r="8629" spans="1:2" ht="16.149999999999999" customHeight="1">
      <c r="A8629" s="266">
        <v>42189</v>
      </c>
      <c r="B8629" s="267">
        <v>2642.97</v>
      </c>
    </row>
    <row r="8630" spans="1:2" ht="16.149999999999999" customHeight="1">
      <c r="A8630" s="266">
        <v>42190</v>
      </c>
      <c r="B8630" s="269">
        <v>2642.97</v>
      </c>
    </row>
    <row r="8631" spans="1:2" ht="16.149999999999999" customHeight="1">
      <c r="A8631" s="266">
        <v>42191</v>
      </c>
      <c r="B8631" s="267">
        <v>2642.97</v>
      </c>
    </row>
    <row r="8632" spans="1:2" ht="16.149999999999999" customHeight="1">
      <c r="A8632" s="266">
        <v>42192</v>
      </c>
      <c r="B8632" s="269">
        <v>2665.41</v>
      </c>
    </row>
    <row r="8633" spans="1:2" ht="16.149999999999999" customHeight="1">
      <c r="A8633" s="266">
        <v>42193</v>
      </c>
      <c r="B8633" s="267">
        <v>2690.15</v>
      </c>
    </row>
    <row r="8634" spans="1:2" ht="16.149999999999999" customHeight="1">
      <c r="A8634" s="266">
        <v>42194</v>
      </c>
      <c r="B8634" s="269">
        <v>2690.79</v>
      </c>
    </row>
    <row r="8635" spans="1:2" ht="16.149999999999999" customHeight="1">
      <c r="A8635" s="266">
        <v>42195</v>
      </c>
      <c r="B8635" s="267">
        <v>2670.79</v>
      </c>
    </row>
    <row r="8636" spans="1:2" ht="16.149999999999999" customHeight="1">
      <c r="A8636" s="266">
        <v>42196</v>
      </c>
      <c r="B8636" s="269">
        <v>2667.37</v>
      </c>
    </row>
    <row r="8637" spans="1:2" ht="16.149999999999999" customHeight="1">
      <c r="A8637" s="266">
        <v>42197</v>
      </c>
      <c r="B8637" s="267">
        <v>2667.37</v>
      </c>
    </row>
    <row r="8638" spans="1:2" ht="16.149999999999999" customHeight="1">
      <c r="A8638" s="266">
        <v>42198</v>
      </c>
      <c r="B8638" s="269">
        <v>2667.37</v>
      </c>
    </row>
    <row r="8639" spans="1:2" ht="16.149999999999999" customHeight="1">
      <c r="A8639" s="266">
        <v>42199</v>
      </c>
      <c r="B8639" s="267">
        <v>2693.54</v>
      </c>
    </row>
    <row r="8640" spans="1:2" ht="16.149999999999999" customHeight="1">
      <c r="A8640" s="266">
        <v>42200</v>
      </c>
      <c r="B8640" s="269">
        <v>2688.2</v>
      </c>
    </row>
    <row r="8641" spans="1:2" ht="16.149999999999999" customHeight="1">
      <c r="A8641" s="266">
        <v>42201</v>
      </c>
      <c r="B8641" s="267">
        <v>2713.04</v>
      </c>
    </row>
    <row r="8642" spans="1:2" ht="16.149999999999999" customHeight="1">
      <c r="A8642" s="266">
        <v>42202</v>
      </c>
      <c r="B8642" s="269">
        <v>2727.23</v>
      </c>
    </row>
    <row r="8643" spans="1:2" ht="16.149999999999999" customHeight="1">
      <c r="A8643" s="266">
        <v>42203</v>
      </c>
      <c r="B8643" s="267">
        <v>2751.88</v>
      </c>
    </row>
    <row r="8644" spans="1:2" ht="16.149999999999999" customHeight="1">
      <c r="A8644" s="266">
        <v>42204</v>
      </c>
      <c r="B8644" s="269">
        <v>2751.88</v>
      </c>
    </row>
    <row r="8645" spans="1:2" ht="16.149999999999999" customHeight="1">
      <c r="A8645" s="266">
        <v>42205</v>
      </c>
      <c r="B8645" s="267">
        <v>2751.88</v>
      </c>
    </row>
    <row r="8646" spans="1:2" ht="16.149999999999999" customHeight="1">
      <c r="A8646" s="266">
        <v>42206</v>
      </c>
      <c r="B8646" s="269">
        <v>2751.88</v>
      </c>
    </row>
    <row r="8647" spans="1:2" ht="16.149999999999999" customHeight="1">
      <c r="A8647" s="266">
        <v>42207</v>
      </c>
      <c r="B8647" s="267">
        <v>2765.1</v>
      </c>
    </row>
    <row r="8648" spans="1:2" ht="16.149999999999999" customHeight="1">
      <c r="A8648" s="266">
        <v>42208</v>
      </c>
      <c r="B8648" s="269">
        <v>2790.26</v>
      </c>
    </row>
    <row r="8649" spans="1:2" ht="16.149999999999999" customHeight="1">
      <c r="A8649" s="266">
        <v>42209</v>
      </c>
      <c r="B8649" s="267">
        <v>2807.36</v>
      </c>
    </row>
    <row r="8650" spans="1:2" ht="16.149999999999999" customHeight="1">
      <c r="A8650" s="266">
        <v>42210</v>
      </c>
      <c r="B8650" s="269">
        <v>2857.46</v>
      </c>
    </row>
    <row r="8651" spans="1:2" ht="16.149999999999999" customHeight="1">
      <c r="A8651" s="266">
        <v>42211</v>
      </c>
      <c r="B8651" s="267">
        <v>2857.46</v>
      </c>
    </row>
    <row r="8652" spans="1:2" ht="16.149999999999999" customHeight="1">
      <c r="A8652" s="266">
        <v>42212</v>
      </c>
      <c r="B8652" s="269">
        <v>2857.46</v>
      </c>
    </row>
    <row r="8653" spans="1:2" ht="16.149999999999999" customHeight="1">
      <c r="A8653" s="266">
        <v>42213</v>
      </c>
      <c r="B8653" s="267">
        <v>2854.13</v>
      </c>
    </row>
    <row r="8654" spans="1:2" ht="16.149999999999999" customHeight="1">
      <c r="A8654" s="266">
        <v>42214</v>
      </c>
      <c r="B8654" s="269">
        <v>2855.44</v>
      </c>
    </row>
    <row r="8655" spans="1:2" ht="16.149999999999999" customHeight="1">
      <c r="A8655" s="266">
        <v>42215</v>
      </c>
      <c r="B8655" s="267">
        <v>2855.32</v>
      </c>
    </row>
    <row r="8656" spans="1:2" ht="16.149999999999999" customHeight="1">
      <c r="A8656" s="266">
        <v>42216</v>
      </c>
      <c r="B8656" s="269">
        <v>2866.04</v>
      </c>
    </row>
    <row r="8657" spans="1:2" ht="16.149999999999999" customHeight="1">
      <c r="A8657" s="266">
        <v>42217</v>
      </c>
      <c r="B8657" s="267">
        <v>2862.51</v>
      </c>
    </row>
    <row r="8658" spans="1:2" ht="16.149999999999999" customHeight="1">
      <c r="A8658" s="266">
        <v>42218</v>
      </c>
      <c r="B8658" s="269">
        <v>2862.51</v>
      </c>
    </row>
    <row r="8659" spans="1:2" ht="16.149999999999999" customHeight="1">
      <c r="A8659" s="266">
        <v>42219</v>
      </c>
      <c r="B8659" s="267">
        <v>2862.51</v>
      </c>
    </row>
    <row r="8660" spans="1:2" ht="16.149999999999999" customHeight="1">
      <c r="A8660" s="266">
        <v>42220</v>
      </c>
      <c r="B8660" s="269">
        <v>2902.98</v>
      </c>
    </row>
    <row r="8661" spans="1:2" ht="16.149999999999999" customHeight="1">
      <c r="A8661" s="266">
        <v>42221</v>
      </c>
      <c r="B8661" s="267">
        <v>2906.95</v>
      </c>
    </row>
    <row r="8662" spans="1:2" ht="16.149999999999999" customHeight="1">
      <c r="A8662" s="266">
        <v>42222</v>
      </c>
      <c r="B8662" s="269">
        <v>2945.97</v>
      </c>
    </row>
    <row r="8663" spans="1:2" ht="16.149999999999999" customHeight="1">
      <c r="A8663" s="266">
        <v>42223</v>
      </c>
      <c r="B8663" s="267">
        <v>2955.31</v>
      </c>
    </row>
    <row r="8664" spans="1:2" ht="16.149999999999999" customHeight="1">
      <c r="A8664" s="266">
        <v>42224</v>
      </c>
      <c r="B8664" s="269">
        <v>2955.31</v>
      </c>
    </row>
    <row r="8665" spans="1:2" ht="16.149999999999999" customHeight="1">
      <c r="A8665" s="266">
        <v>42225</v>
      </c>
      <c r="B8665" s="267">
        <v>2955.31</v>
      </c>
    </row>
    <row r="8666" spans="1:2" ht="16.149999999999999" customHeight="1">
      <c r="A8666" s="266">
        <v>42226</v>
      </c>
      <c r="B8666" s="269">
        <v>2955.31</v>
      </c>
    </row>
    <row r="8667" spans="1:2" ht="16.149999999999999" customHeight="1">
      <c r="A8667" s="266">
        <v>42227</v>
      </c>
      <c r="B8667" s="267">
        <v>2913.45</v>
      </c>
    </row>
    <row r="8668" spans="1:2" ht="16.149999999999999" customHeight="1">
      <c r="A8668" s="266">
        <v>42228</v>
      </c>
      <c r="B8668" s="269">
        <v>2943.97</v>
      </c>
    </row>
    <row r="8669" spans="1:2" ht="16.149999999999999" customHeight="1">
      <c r="A8669" s="266">
        <v>42229</v>
      </c>
      <c r="B8669" s="267">
        <v>2937.63</v>
      </c>
    </row>
    <row r="8670" spans="1:2" ht="16.149999999999999" customHeight="1">
      <c r="A8670" s="266">
        <v>42230</v>
      </c>
      <c r="B8670" s="269">
        <v>2966.12</v>
      </c>
    </row>
    <row r="8671" spans="1:2" ht="16.149999999999999" customHeight="1">
      <c r="A8671" s="266">
        <v>42231</v>
      </c>
      <c r="B8671" s="267">
        <v>2983.12</v>
      </c>
    </row>
    <row r="8672" spans="1:2" ht="16.149999999999999" customHeight="1">
      <c r="A8672" s="266">
        <v>42232</v>
      </c>
      <c r="B8672" s="269">
        <v>2983.12</v>
      </c>
    </row>
    <row r="8673" spans="1:2" ht="16.149999999999999" customHeight="1">
      <c r="A8673" s="266">
        <v>42233</v>
      </c>
      <c r="B8673" s="267">
        <v>2983.12</v>
      </c>
    </row>
    <row r="8674" spans="1:2" ht="16.149999999999999" customHeight="1">
      <c r="A8674" s="266">
        <v>42234</v>
      </c>
      <c r="B8674" s="269">
        <v>2983.12</v>
      </c>
    </row>
    <row r="8675" spans="1:2" ht="16.149999999999999" customHeight="1">
      <c r="A8675" s="266">
        <v>42235</v>
      </c>
      <c r="B8675" s="267">
        <v>3003.35</v>
      </c>
    </row>
    <row r="8676" spans="1:2" ht="16.149999999999999" customHeight="1">
      <c r="A8676" s="266">
        <v>42236</v>
      </c>
      <c r="B8676" s="269">
        <v>3027.2</v>
      </c>
    </row>
    <row r="8677" spans="1:2" ht="16.149999999999999" customHeight="1">
      <c r="A8677" s="266">
        <v>42237</v>
      </c>
      <c r="B8677" s="267">
        <v>3053.65</v>
      </c>
    </row>
    <row r="8678" spans="1:2" ht="16.149999999999999" customHeight="1">
      <c r="A8678" s="266">
        <v>42238</v>
      </c>
      <c r="B8678" s="269">
        <v>3102.6</v>
      </c>
    </row>
    <row r="8679" spans="1:2" ht="16.149999999999999" customHeight="1">
      <c r="A8679" s="266">
        <v>42239</v>
      </c>
      <c r="B8679" s="267">
        <v>3102.6</v>
      </c>
    </row>
    <row r="8680" spans="1:2" ht="16.149999999999999" customHeight="1">
      <c r="A8680" s="266">
        <v>42240</v>
      </c>
      <c r="B8680" s="269">
        <v>3102.6</v>
      </c>
    </row>
    <row r="8681" spans="1:2" ht="16.149999999999999" customHeight="1">
      <c r="A8681" s="266">
        <v>42241</v>
      </c>
      <c r="B8681" s="267">
        <v>3208.37</v>
      </c>
    </row>
    <row r="8682" spans="1:2" ht="16.149999999999999" customHeight="1">
      <c r="A8682" s="266">
        <v>42242</v>
      </c>
      <c r="B8682" s="269">
        <v>3194.24</v>
      </c>
    </row>
    <row r="8683" spans="1:2" ht="16.149999999999999" customHeight="1">
      <c r="A8683" s="266">
        <v>42243</v>
      </c>
      <c r="B8683" s="267">
        <v>3238.51</v>
      </c>
    </row>
    <row r="8684" spans="1:2" ht="16.149999999999999" customHeight="1">
      <c r="A8684" s="266">
        <v>42244</v>
      </c>
      <c r="B8684" s="269">
        <v>3195.47</v>
      </c>
    </row>
    <row r="8685" spans="1:2" ht="16.149999999999999" customHeight="1">
      <c r="A8685" s="266">
        <v>42245</v>
      </c>
      <c r="B8685" s="267">
        <v>3101.1</v>
      </c>
    </row>
    <row r="8686" spans="1:2" ht="16.149999999999999" customHeight="1">
      <c r="A8686" s="266">
        <v>42246</v>
      </c>
      <c r="B8686" s="269">
        <v>3101.1</v>
      </c>
    </row>
    <row r="8687" spans="1:2" ht="16.149999999999999" customHeight="1">
      <c r="A8687" s="266">
        <v>42247</v>
      </c>
      <c r="B8687" s="267">
        <v>3101.1</v>
      </c>
    </row>
    <row r="8688" spans="1:2" ht="16.149999999999999" customHeight="1">
      <c r="A8688" s="266">
        <v>42248</v>
      </c>
      <c r="B8688" s="269">
        <v>3079.97</v>
      </c>
    </row>
    <row r="8689" spans="1:2" ht="16.149999999999999" customHeight="1">
      <c r="A8689" s="266">
        <v>42249</v>
      </c>
      <c r="B8689" s="267">
        <v>3093.64</v>
      </c>
    </row>
    <row r="8690" spans="1:2" ht="16.149999999999999" customHeight="1">
      <c r="A8690" s="266">
        <v>42250</v>
      </c>
      <c r="B8690" s="269">
        <v>3142.34</v>
      </c>
    </row>
    <row r="8691" spans="1:2" ht="16.149999999999999" customHeight="1">
      <c r="A8691" s="266">
        <v>42251</v>
      </c>
      <c r="B8691" s="267">
        <v>3119.93</v>
      </c>
    </row>
    <row r="8692" spans="1:2" ht="16.149999999999999" customHeight="1">
      <c r="A8692" s="266">
        <v>42252</v>
      </c>
      <c r="B8692" s="269">
        <v>3113.55</v>
      </c>
    </row>
    <row r="8693" spans="1:2" ht="16.149999999999999" customHeight="1">
      <c r="A8693" s="266">
        <v>42253</v>
      </c>
      <c r="B8693" s="267">
        <v>3113.55</v>
      </c>
    </row>
    <row r="8694" spans="1:2" ht="16.149999999999999" customHeight="1">
      <c r="A8694" s="266">
        <v>42254</v>
      </c>
      <c r="B8694" s="269">
        <v>3113.55</v>
      </c>
    </row>
    <row r="8695" spans="1:2" ht="16.149999999999999" customHeight="1">
      <c r="A8695" s="266">
        <v>42255</v>
      </c>
      <c r="B8695" s="267">
        <v>3113.55</v>
      </c>
    </row>
    <row r="8696" spans="1:2" ht="16.149999999999999" customHeight="1">
      <c r="A8696" s="266">
        <v>42256</v>
      </c>
      <c r="B8696" s="269">
        <v>3138.46</v>
      </c>
    </row>
    <row r="8697" spans="1:2" ht="16.149999999999999" customHeight="1">
      <c r="A8697" s="266">
        <v>42257</v>
      </c>
      <c r="B8697" s="267">
        <v>3105.4</v>
      </c>
    </row>
    <row r="8698" spans="1:2" ht="16.149999999999999" customHeight="1">
      <c r="A8698" s="266">
        <v>42258</v>
      </c>
      <c r="B8698" s="269">
        <v>3080.57</v>
      </c>
    </row>
    <row r="8699" spans="1:2" ht="16.149999999999999" customHeight="1">
      <c r="A8699" s="266">
        <v>42259</v>
      </c>
      <c r="B8699" s="267">
        <v>3012.96</v>
      </c>
    </row>
    <row r="8700" spans="1:2" ht="16.149999999999999" customHeight="1">
      <c r="A8700" s="266">
        <v>42260</v>
      </c>
      <c r="B8700" s="269">
        <v>3012.96</v>
      </c>
    </row>
    <row r="8701" spans="1:2" ht="16.149999999999999" customHeight="1">
      <c r="A8701" s="266">
        <v>42261</v>
      </c>
      <c r="B8701" s="267">
        <v>3012.96</v>
      </c>
    </row>
    <row r="8702" spans="1:2" ht="16.149999999999999" customHeight="1">
      <c r="A8702" s="266">
        <v>42262</v>
      </c>
      <c r="B8702" s="269">
        <v>3032.59</v>
      </c>
    </row>
    <row r="8703" spans="1:2" ht="16.149999999999999" customHeight="1">
      <c r="A8703" s="266">
        <v>42263</v>
      </c>
      <c r="B8703" s="267">
        <v>3025.28</v>
      </c>
    </row>
    <row r="8704" spans="1:2" ht="16.149999999999999" customHeight="1">
      <c r="A8704" s="266">
        <v>42264</v>
      </c>
      <c r="B8704" s="269">
        <v>2989.04</v>
      </c>
    </row>
    <row r="8705" spans="1:2" ht="16.149999999999999" customHeight="1">
      <c r="A8705" s="266">
        <v>42265</v>
      </c>
      <c r="B8705" s="267">
        <v>2975.13</v>
      </c>
    </row>
    <row r="8706" spans="1:2" ht="16.149999999999999" customHeight="1">
      <c r="A8706" s="266">
        <v>42266</v>
      </c>
      <c r="B8706" s="269">
        <v>2984.9</v>
      </c>
    </row>
    <row r="8707" spans="1:2" ht="16.149999999999999" customHeight="1">
      <c r="A8707" s="266">
        <v>42267</v>
      </c>
      <c r="B8707" s="267">
        <v>2984.9</v>
      </c>
    </row>
    <row r="8708" spans="1:2" ht="16.149999999999999" customHeight="1">
      <c r="A8708" s="266">
        <v>42268</v>
      </c>
      <c r="B8708" s="269">
        <v>2984.9</v>
      </c>
    </row>
    <row r="8709" spans="1:2" ht="16.149999999999999" customHeight="1">
      <c r="A8709" s="266">
        <v>42269</v>
      </c>
      <c r="B8709" s="267">
        <v>3001.68</v>
      </c>
    </row>
    <row r="8710" spans="1:2" ht="16.149999999999999" customHeight="1">
      <c r="A8710" s="266">
        <v>42270</v>
      </c>
      <c r="B8710" s="269">
        <v>3065.74</v>
      </c>
    </row>
    <row r="8711" spans="1:2" ht="16.149999999999999" customHeight="1">
      <c r="A8711" s="266">
        <v>42271</v>
      </c>
      <c r="B8711" s="267">
        <v>3099.28</v>
      </c>
    </row>
    <row r="8712" spans="1:2" ht="16.149999999999999" customHeight="1">
      <c r="A8712" s="266">
        <v>42272</v>
      </c>
      <c r="B8712" s="269">
        <v>3135.17</v>
      </c>
    </row>
    <row r="8713" spans="1:2" ht="16.149999999999999" customHeight="1">
      <c r="A8713" s="266">
        <v>42273</v>
      </c>
      <c r="B8713" s="267">
        <v>3080.44</v>
      </c>
    </row>
    <row r="8714" spans="1:2" ht="16.149999999999999" customHeight="1">
      <c r="A8714" s="266">
        <v>42274</v>
      </c>
      <c r="B8714" s="269">
        <v>3080.44</v>
      </c>
    </row>
    <row r="8715" spans="1:2" ht="16.149999999999999" customHeight="1">
      <c r="A8715" s="266">
        <v>42275</v>
      </c>
      <c r="B8715" s="267">
        <v>3080.44</v>
      </c>
    </row>
    <row r="8716" spans="1:2" ht="16.149999999999999" customHeight="1">
      <c r="A8716" s="266">
        <v>42276</v>
      </c>
      <c r="B8716" s="269">
        <v>3096.98</v>
      </c>
    </row>
    <row r="8717" spans="1:2" ht="16.149999999999999" customHeight="1">
      <c r="A8717" s="266">
        <v>42277</v>
      </c>
      <c r="B8717" s="267">
        <v>3121.94</v>
      </c>
    </row>
    <row r="8718" spans="1:2" ht="16.149999999999999" customHeight="1">
      <c r="A8718" s="266">
        <v>42278</v>
      </c>
      <c r="B8718" s="269">
        <v>3086.75</v>
      </c>
    </row>
    <row r="8719" spans="1:2" ht="16.149999999999999" customHeight="1">
      <c r="A8719" s="266">
        <v>42279</v>
      </c>
      <c r="B8719" s="267">
        <v>3061.85</v>
      </c>
    </row>
    <row r="8720" spans="1:2" ht="16.149999999999999" customHeight="1">
      <c r="A8720" s="266">
        <v>42280</v>
      </c>
      <c r="B8720" s="269">
        <v>3034.9</v>
      </c>
    </row>
    <row r="8721" spans="1:2" ht="16.149999999999999" customHeight="1">
      <c r="A8721" s="266">
        <v>42281</v>
      </c>
      <c r="B8721" s="267">
        <v>3034.9</v>
      </c>
    </row>
    <row r="8722" spans="1:2" ht="16.149999999999999" customHeight="1">
      <c r="A8722" s="266">
        <v>42282</v>
      </c>
      <c r="B8722" s="269">
        <v>3034.9</v>
      </c>
    </row>
    <row r="8723" spans="1:2" ht="16.149999999999999" customHeight="1">
      <c r="A8723" s="266">
        <v>42283</v>
      </c>
      <c r="B8723" s="267">
        <v>2971.15</v>
      </c>
    </row>
    <row r="8724" spans="1:2" ht="16.149999999999999" customHeight="1">
      <c r="A8724" s="266">
        <v>42284</v>
      </c>
      <c r="B8724" s="269">
        <v>2913.74</v>
      </c>
    </row>
    <row r="8725" spans="1:2" ht="16.149999999999999" customHeight="1">
      <c r="A8725" s="266">
        <v>42285</v>
      </c>
      <c r="B8725" s="267">
        <v>2891.91</v>
      </c>
    </row>
    <row r="8726" spans="1:2" ht="16.149999999999999" customHeight="1">
      <c r="A8726" s="266">
        <v>42286</v>
      </c>
      <c r="B8726" s="269">
        <v>2887.21</v>
      </c>
    </row>
    <row r="8727" spans="1:2" ht="16.149999999999999" customHeight="1">
      <c r="A8727" s="266">
        <v>42287</v>
      </c>
      <c r="B8727" s="267">
        <v>2855.74</v>
      </c>
    </row>
    <row r="8728" spans="1:2" ht="16.149999999999999" customHeight="1">
      <c r="A8728" s="266">
        <v>42288</v>
      </c>
      <c r="B8728" s="269">
        <v>2855.74</v>
      </c>
    </row>
    <row r="8729" spans="1:2" ht="16.149999999999999" customHeight="1">
      <c r="A8729" s="266">
        <v>42289</v>
      </c>
      <c r="B8729" s="267">
        <v>2855.74</v>
      </c>
    </row>
    <row r="8730" spans="1:2" ht="16.149999999999999" customHeight="1">
      <c r="A8730" s="266">
        <v>42290</v>
      </c>
      <c r="B8730" s="269">
        <v>2855.74</v>
      </c>
    </row>
    <row r="8731" spans="1:2" ht="16.149999999999999" customHeight="1">
      <c r="A8731" s="266">
        <v>42291</v>
      </c>
      <c r="B8731" s="267">
        <v>2910.7</v>
      </c>
    </row>
    <row r="8732" spans="1:2" ht="16.149999999999999" customHeight="1">
      <c r="A8732" s="266">
        <v>42292</v>
      </c>
      <c r="B8732" s="269">
        <v>2928.69</v>
      </c>
    </row>
    <row r="8733" spans="1:2" ht="16.149999999999999" customHeight="1">
      <c r="A8733" s="266">
        <v>42293</v>
      </c>
      <c r="B8733" s="267">
        <v>2908.87</v>
      </c>
    </row>
    <row r="8734" spans="1:2" ht="16.149999999999999" customHeight="1">
      <c r="A8734" s="266">
        <v>42294</v>
      </c>
      <c r="B8734" s="269">
        <v>2879.89</v>
      </c>
    </row>
    <row r="8735" spans="1:2" ht="16.149999999999999" customHeight="1">
      <c r="A8735" s="266">
        <v>42295</v>
      </c>
      <c r="B8735" s="267">
        <v>2879.89</v>
      </c>
    </row>
    <row r="8736" spans="1:2" ht="16.149999999999999" customHeight="1">
      <c r="A8736" s="266">
        <v>42296</v>
      </c>
      <c r="B8736" s="269">
        <v>2879.89</v>
      </c>
    </row>
    <row r="8737" spans="1:2" ht="16.149999999999999" customHeight="1">
      <c r="A8737" s="266">
        <v>42297</v>
      </c>
      <c r="B8737" s="267">
        <v>2912.99</v>
      </c>
    </row>
    <row r="8738" spans="1:2" ht="16.149999999999999" customHeight="1">
      <c r="A8738" s="266">
        <v>42298</v>
      </c>
      <c r="B8738" s="269">
        <v>2929.19</v>
      </c>
    </row>
    <row r="8739" spans="1:2" ht="16.149999999999999" customHeight="1">
      <c r="A8739" s="266">
        <v>42299</v>
      </c>
      <c r="B8739" s="267">
        <v>2966.68</v>
      </c>
    </row>
    <row r="8740" spans="1:2" ht="16.149999999999999" customHeight="1">
      <c r="A8740" s="266">
        <v>42300</v>
      </c>
      <c r="B8740" s="269">
        <v>2925.36</v>
      </c>
    </row>
    <row r="8741" spans="1:2" ht="16.149999999999999" customHeight="1">
      <c r="A8741" s="266">
        <v>42301</v>
      </c>
      <c r="B8741" s="267">
        <v>2912.08</v>
      </c>
    </row>
    <row r="8742" spans="1:2" ht="16.149999999999999" customHeight="1">
      <c r="A8742" s="266">
        <v>42302</v>
      </c>
      <c r="B8742" s="269">
        <v>2912.08</v>
      </c>
    </row>
    <row r="8743" spans="1:2" ht="16.149999999999999" customHeight="1">
      <c r="A8743" s="266">
        <v>42303</v>
      </c>
      <c r="B8743" s="267">
        <v>2912.08</v>
      </c>
    </row>
    <row r="8744" spans="1:2" ht="16.149999999999999" customHeight="1">
      <c r="A8744" s="266">
        <v>42304</v>
      </c>
      <c r="B8744" s="269">
        <v>2918.21</v>
      </c>
    </row>
    <row r="8745" spans="1:2" ht="16.149999999999999" customHeight="1">
      <c r="A8745" s="266">
        <v>42305</v>
      </c>
      <c r="B8745" s="267">
        <v>2950.87</v>
      </c>
    </row>
    <row r="8746" spans="1:2" ht="16.149999999999999" customHeight="1">
      <c r="A8746" s="266">
        <v>42306</v>
      </c>
      <c r="B8746" s="269">
        <v>2926.75</v>
      </c>
    </row>
    <row r="8747" spans="1:2" ht="16.149999999999999" customHeight="1">
      <c r="A8747" s="266">
        <v>42307</v>
      </c>
      <c r="B8747" s="267">
        <v>2921.32</v>
      </c>
    </row>
    <row r="8748" spans="1:2" ht="16.149999999999999" customHeight="1">
      <c r="A8748" s="266">
        <v>42308</v>
      </c>
      <c r="B8748" s="269">
        <v>2897.83</v>
      </c>
    </row>
    <row r="8749" spans="1:2" ht="16.149999999999999" customHeight="1">
      <c r="A8749" s="266">
        <v>42309</v>
      </c>
      <c r="B8749" s="267">
        <v>2897.83</v>
      </c>
    </row>
    <row r="8750" spans="1:2" ht="16.149999999999999" customHeight="1">
      <c r="A8750" s="266">
        <v>42310</v>
      </c>
      <c r="B8750" s="269">
        <v>2897.83</v>
      </c>
    </row>
    <row r="8751" spans="1:2" ht="16.149999999999999" customHeight="1">
      <c r="A8751" s="266">
        <v>42311</v>
      </c>
      <c r="B8751" s="267">
        <v>2897.83</v>
      </c>
    </row>
    <row r="8752" spans="1:2" ht="16.149999999999999" customHeight="1">
      <c r="A8752" s="266">
        <v>42312</v>
      </c>
      <c r="B8752" s="269">
        <v>2825.25</v>
      </c>
    </row>
    <row r="8753" spans="1:2" ht="16.149999999999999" customHeight="1">
      <c r="A8753" s="266">
        <v>42313</v>
      </c>
      <c r="B8753" s="267">
        <v>2819.63</v>
      </c>
    </row>
    <row r="8754" spans="1:2" ht="16.149999999999999" customHeight="1">
      <c r="A8754" s="266">
        <v>42314</v>
      </c>
      <c r="B8754" s="269">
        <v>2853.32</v>
      </c>
    </row>
    <row r="8755" spans="1:2" ht="16.149999999999999" customHeight="1">
      <c r="A8755" s="266">
        <v>42315</v>
      </c>
      <c r="B8755" s="267">
        <v>2896.19</v>
      </c>
    </row>
    <row r="8756" spans="1:2" ht="16.149999999999999" customHeight="1">
      <c r="A8756" s="266">
        <v>42316</v>
      </c>
      <c r="B8756" s="269">
        <v>2896.19</v>
      </c>
    </row>
    <row r="8757" spans="1:2" ht="16.149999999999999" customHeight="1">
      <c r="A8757" s="266">
        <v>42317</v>
      </c>
      <c r="B8757" s="267">
        <v>2896.19</v>
      </c>
    </row>
    <row r="8758" spans="1:2" ht="16.149999999999999" customHeight="1">
      <c r="A8758" s="266">
        <v>42318</v>
      </c>
      <c r="B8758" s="269">
        <v>2921.15</v>
      </c>
    </row>
    <row r="8759" spans="1:2" ht="16.149999999999999" customHeight="1">
      <c r="A8759" s="266">
        <v>42319</v>
      </c>
      <c r="B8759" s="267">
        <v>2935.86</v>
      </c>
    </row>
    <row r="8760" spans="1:2" ht="16.149999999999999" customHeight="1">
      <c r="A8760" s="266">
        <v>42320</v>
      </c>
      <c r="B8760" s="269">
        <v>2935.86</v>
      </c>
    </row>
    <row r="8761" spans="1:2" ht="16.149999999999999" customHeight="1">
      <c r="A8761" s="266">
        <v>42321</v>
      </c>
      <c r="B8761" s="267">
        <v>3009.36</v>
      </c>
    </row>
    <row r="8762" spans="1:2" ht="16.149999999999999" customHeight="1">
      <c r="A8762" s="266">
        <v>42322</v>
      </c>
      <c r="B8762" s="269">
        <v>3073.23</v>
      </c>
    </row>
    <row r="8763" spans="1:2" ht="16.149999999999999" customHeight="1">
      <c r="A8763" s="266">
        <v>42323</v>
      </c>
      <c r="B8763" s="267">
        <v>3073.23</v>
      </c>
    </row>
    <row r="8764" spans="1:2" ht="16.149999999999999" customHeight="1">
      <c r="A8764" s="266">
        <v>42324</v>
      </c>
      <c r="B8764" s="269">
        <v>3073.23</v>
      </c>
    </row>
    <row r="8765" spans="1:2" ht="16.149999999999999" customHeight="1">
      <c r="A8765" s="266">
        <v>42325</v>
      </c>
      <c r="B8765" s="267">
        <v>3073.23</v>
      </c>
    </row>
    <row r="8766" spans="1:2" ht="16.149999999999999" customHeight="1">
      <c r="A8766" s="266">
        <v>42326</v>
      </c>
      <c r="B8766" s="269">
        <v>3069.24</v>
      </c>
    </row>
    <row r="8767" spans="1:2" ht="16.149999999999999" customHeight="1">
      <c r="A8767" s="266">
        <v>42327</v>
      </c>
      <c r="B8767" s="267">
        <v>3108.7</v>
      </c>
    </row>
    <row r="8768" spans="1:2" ht="16.149999999999999" customHeight="1">
      <c r="A8768" s="266">
        <v>42328</v>
      </c>
      <c r="B8768" s="269">
        <v>3082.04</v>
      </c>
    </row>
    <row r="8769" spans="1:2" ht="16.149999999999999" customHeight="1">
      <c r="A8769" s="266">
        <v>42329</v>
      </c>
      <c r="B8769" s="267">
        <v>3047.31</v>
      </c>
    </row>
    <row r="8770" spans="1:2" ht="16.149999999999999" customHeight="1">
      <c r="A8770" s="266">
        <v>42330</v>
      </c>
      <c r="B8770" s="269">
        <v>3047.31</v>
      </c>
    </row>
    <row r="8771" spans="1:2" ht="16.149999999999999" customHeight="1">
      <c r="A8771" s="266">
        <v>42331</v>
      </c>
      <c r="B8771" s="267">
        <v>3047.31</v>
      </c>
    </row>
    <row r="8772" spans="1:2" ht="16.149999999999999" customHeight="1">
      <c r="A8772" s="266">
        <v>42332</v>
      </c>
      <c r="B8772" s="269">
        <v>3086.82</v>
      </c>
    </row>
    <row r="8773" spans="1:2" ht="16.149999999999999" customHeight="1">
      <c r="A8773" s="266">
        <v>42333</v>
      </c>
      <c r="B8773" s="267">
        <v>3074.35</v>
      </c>
    </row>
    <row r="8774" spans="1:2" ht="16.149999999999999" customHeight="1">
      <c r="A8774" s="266">
        <v>42334</v>
      </c>
      <c r="B8774" s="269">
        <v>3099.75</v>
      </c>
    </row>
    <row r="8775" spans="1:2" ht="16.149999999999999" customHeight="1">
      <c r="A8775" s="266">
        <v>42335</v>
      </c>
      <c r="B8775" s="267">
        <v>3099.75</v>
      </c>
    </row>
    <row r="8776" spans="1:2" ht="16.149999999999999" customHeight="1">
      <c r="A8776" s="266">
        <v>42336</v>
      </c>
      <c r="B8776" s="269">
        <v>3101.1</v>
      </c>
    </row>
    <row r="8777" spans="1:2" ht="16.149999999999999" customHeight="1">
      <c r="A8777" s="266">
        <v>42337</v>
      </c>
      <c r="B8777" s="267">
        <v>3101.1</v>
      </c>
    </row>
    <row r="8778" spans="1:2" ht="16.149999999999999" customHeight="1">
      <c r="A8778" s="266">
        <v>42338</v>
      </c>
      <c r="B8778" s="269">
        <v>3101.1</v>
      </c>
    </row>
    <row r="8779" spans="1:2" ht="16.149999999999999" customHeight="1">
      <c r="A8779" s="266">
        <v>42339</v>
      </c>
      <c r="B8779" s="267">
        <v>3142.11</v>
      </c>
    </row>
    <row r="8780" spans="1:2" ht="16.149999999999999" customHeight="1">
      <c r="A8780" s="266">
        <v>42340</v>
      </c>
      <c r="B8780" s="269">
        <v>3131.95</v>
      </c>
    </row>
    <row r="8781" spans="1:2" ht="16.149999999999999" customHeight="1">
      <c r="A8781" s="266">
        <v>42341</v>
      </c>
      <c r="B8781" s="267">
        <v>3166.67</v>
      </c>
    </row>
    <row r="8782" spans="1:2" ht="16.149999999999999" customHeight="1">
      <c r="A8782" s="266">
        <v>42342</v>
      </c>
      <c r="B8782" s="269">
        <v>3149.12</v>
      </c>
    </row>
    <row r="8783" spans="1:2" ht="16.149999999999999" customHeight="1">
      <c r="A8783" s="266">
        <v>42343</v>
      </c>
      <c r="B8783" s="267">
        <v>3179.22</v>
      </c>
    </row>
    <row r="8784" spans="1:2" ht="16.149999999999999" customHeight="1">
      <c r="A8784" s="266">
        <v>42344</v>
      </c>
      <c r="B8784" s="269">
        <v>3179.22</v>
      </c>
    </row>
    <row r="8785" spans="1:2" ht="16.149999999999999" customHeight="1">
      <c r="A8785" s="266">
        <v>42345</v>
      </c>
      <c r="B8785" s="267">
        <v>3179.22</v>
      </c>
    </row>
    <row r="8786" spans="1:2" ht="16.149999999999999" customHeight="1">
      <c r="A8786" s="266">
        <v>42346</v>
      </c>
      <c r="B8786" s="269">
        <v>3287.03</v>
      </c>
    </row>
    <row r="8787" spans="1:2" ht="16.149999999999999" customHeight="1">
      <c r="A8787" s="266">
        <v>42347</v>
      </c>
      <c r="B8787" s="267">
        <v>3287.03</v>
      </c>
    </row>
    <row r="8788" spans="1:2" ht="16.149999999999999" customHeight="1">
      <c r="A8788" s="266">
        <v>42348</v>
      </c>
      <c r="B8788" s="269">
        <v>3294.02</v>
      </c>
    </row>
    <row r="8789" spans="1:2" ht="16.149999999999999" customHeight="1">
      <c r="A8789" s="266">
        <v>42349</v>
      </c>
      <c r="B8789" s="267">
        <v>3259.56</v>
      </c>
    </row>
    <row r="8790" spans="1:2" ht="16.149999999999999" customHeight="1">
      <c r="A8790" s="266">
        <v>42350</v>
      </c>
      <c r="B8790" s="269">
        <v>3299.36</v>
      </c>
    </row>
    <row r="8791" spans="1:2" ht="16.149999999999999" customHeight="1">
      <c r="A8791" s="266">
        <v>42351</v>
      </c>
      <c r="B8791" s="267">
        <v>3299.36</v>
      </c>
    </row>
    <row r="8792" spans="1:2" ht="16.149999999999999" customHeight="1">
      <c r="A8792" s="266">
        <v>42352</v>
      </c>
      <c r="B8792" s="269">
        <v>3299.36</v>
      </c>
    </row>
    <row r="8793" spans="1:2" ht="16.149999999999999" customHeight="1">
      <c r="A8793" s="266">
        <v>42353</v>
      </c>
      <c r="B8793" s="267">
        <v>3356</v>
      </c>
    </row>
    <row r="8794" spans="1:2" ht="16.149999999999999" customHeight="1">
      <c r="A8794" s="266">
        <v>42354</v>
      </c>
      <c r="B8794" s="269">
        <v>3328.08</v>
      </c>
    </row>
    <row r="8795" spans="1:2" ht="16.149999999999999" customHeight="1">
      <c r="A8795" s="266">
        <v>42355</v>
      </c>
      <c r="B8795" s="267">
        <v>3317.72</v>
      </c>
    </row>
    <row r="8796" spans="1:2" ht="16.149999999999999" customHeight="1">
      <c r="A8796" s="266">
        <v>42356</v>
      </c>
      <c r="B8796" s="269">
        <v>3333.37</v>
      </c>
    </row>
    <row r="8797" spans="1:2" ht="16.149999999999999" customHeight="1">
      <c r="A8797" s="266">
        <v>42357</v>
      </c>
      <c r="B8797" s="267">
        <v>3337.68</v>
      </c>
    </row>
    <row r="8798" spans="1:2" ht="16.149999999999999" customHeight="1">
      <c r="A8798" s="266">
        <v>42358</v>
      </c>
      <c r="B8798" s="269">
        <v>3337.68</v>
      </c>
    </row>
    <row r="8799" spans="1:2" ht="16.149999999999999" customHeight="1">
      <c r="A8799" s="266">
        <v>42359</v>
      </c>
      <c r="B8799" s="267">
        <v>3337.68</v>
      </c>
    </row>
    <row r="8800" spans="1:2" ht="16.149999999999999" customHeight="1">
      <c r="A8800" s="266">
        <v>42360</v>
      </c>
      <c r="B8800" s="269">
        <v>3332.7</v>
      </c>
    </row>
    <row r="8801" spans="1:2" ht="16.149999999999999" customHeight="1">
      <c r="A8801" s="266">
        <v>42361</v>
      </c>
      <c r="B8801" s="267">
        <v>3307.24</v>
      </c>
    </row>
    <row r="8802" spans="1:2" ht="16.149999999999999" customHeight="1">
      <c r="A8802" s="266">
        <v>42362</v>
      </c>
      <c r="B8802" s="269">
        <v>3255.19</v>
      </c>
    </row>
    <row r="8803" spans="1:2" ht="16.149999999999999" customHeight="1">
      <c r="A8803" s="266">
        <v>42363</v>
      </c>
      <c r="B8803" s="267">
        <v>3172.03</v>
      </c>
    </row>
    <row r="8804" spans="1:2" ht="16.149999999999999" customHeight="1">
      <c r="A8804" s="266">
        <v>42364</v>
      </c>
      <c r="B8804" s="269">
        <v>3172.03</v>
      </c>
    </row>
    <row r="8805" spans="1:2" ht="16.149999999999999" customHeight="1">
      <c r="A8805" s="266">
        <v>42365</v>
      </c>
      <c r="B8805" s="267">
        <v>3172.03</v>
      </c>
    </row>
    <row r="8806" spans="1:2" ht="16.149999999999999" customHeight="1">
      <c r="A8806" s="266">
        <v>42366</v>
      </c>
      <c r="B8806" s="269">
        <v>3172.03</v>
      </c>
    </row>
    <row r="8807" spans="1:2" ht="16.149999999999999" customHeight="1">
      <c r="A8807" s="266">
        <v>42367</v>
      </c>
      <c r="B8807" s="267">
        <v>3180.87</v>
      </c>
    </row>
    <row r="8808" spans="1:2" ht="16.149999999999999" customHeight="1">
      <c r="A8808" s="266">
        <v>42368</v>
      </c>
      <c r="B8808" s="269">
        <v>3155.22</v>
      </c>
    </row>
    <row r="8809" spans="1:2" ht="16.149999999999999" customHeight="1">
      <c r="A8809" s="266">
        <v>42369</v>
      </c>
      <c r="B8809" s="267">
        <v>3149.47</v>
      </c>
    </row>
    <row r="8810" spans="1:2" ht="16.149999999999999" customHeight="1">
      <c r="A8810" s="266">
        <v>42370</v>
      </c>
      <c r="B8810" s="269">
        <v>3149.47</v>
      </c>
    </row>
    <row r="8811" spans="1:2" ht="16.149999999999999" customHeight="1">
      <c r="A8811" s="266">
        <v>42371</v>
      </c>
      <c r="B8811" s="267">
        <v>3149.47</v>
      </c>
    </row>
    <row r="8812" spans="1:2" ht="16.149999999999999" customHeight="1">
      <c r="A8812" s="266">
        <v>42372</v>
      </c>
      <c r="B8812" s="269">
        <v>3149.47</v>
      </c>
    </row>
    <row r="8813" spans="1:2" ht="16.149999999999999" customHeight="1">
      <c r="A8813" s="266">
        <v>42373</v>
      </c>
      <c r="B8813" s="267">
        <v>3149.47</v>
      </c>
    </row>
    <row r="8814" spans="1:2" ht="16.149999999999999" customHeight="1">
      <c r="A8814" s="266">
        <v>42374</v>
      </c>
      <c r="B8814" s="269">
        <v>3213.24</v>
      </c>
    </row>
    <row r="8815" spans="1:2" ht="16.149999999999999" customHeight="1">
      <c r="A8815" s="266">
        <v>42375</v>
      </c>
      <c r="B8815" s="267">
        <v>3203.86</v>
      </c>
    </row>
    <row r="8816" spans="1:2" ht="16.149999999999999" customHeight="1">
      <c r="A8816" s="266">
        <v>42376</v>
      </c>
      <c r="B8816" s="269">
        <v>3250.69</v>
      </c>
    </row>
    <row r="8817" spans="1:2" ht="16.149999999999999" customHeight="1">
      <c r="A8817" s="266">
        <v>42377</v>
      </c>
      <c r="B8817" s="267">
        <v>3287.28</v>
      </c>
    </row>
    <row r="8818" spans="1:2" ht="16.149999999999999" customHeight="1">
      <c r="A8818" s="266">
        <v>42378</v>
      </c>
      <c r="B8818" s="269">
        <v>3268.37</v>
      </c>
    </row>
    <row r="8819" spans="1:2" ht="16.149999999999999" customHeight="1">
      <c r="A8819" s="266">
        <v>42379</v>
      </c>
      <c r="B8819" s="267">
        <v>3268.37</v>
      </c>
    </row>
    <row r="8820" spans="1:2" ht="16.149999999999999" customHeight="1">
      <c r="A8820" s="266">
        <v>42380</v>
      </c>
      <c r="B8820" s="269">
        <v>3268.37</v>
      </c>
    </row>
    <row r="8821" spans="1:2" ht="16.149999999999999" customHeight="1">
      <c r="A8821" s="266">
        <v>42381</v>
      </c>
      <c r="B8821" s="267">
        <v>3268.37</v>
      </c>
    </row>
    <row r="8822" spans="1:2" ht="16.149999999999999" customHeight="1">
      <c r="A8822" s="266">
        <v>42382</v>
      </c>
      <c r="B8822" s="269">
        <v>3246.51</v>
      </c>
    </row>
    <row r="8823" spans="1:2" ht="16.149999999999999" customHeight="1">
      <c r="A8823" s="266">
        <v>42383</v>
      </c>
      <c r="B8823" s="267">
        <v>3235.45</v>
      </c>
    </row>
    <row r="8824" spans="1:2" ht="16.149999999999999" customHeight="1">
      <c r="A8824" s="266">
        <v>42384</v>
      </c>
      <c r="B8824" s="269">
        <v>3240.71</v>
      </c>
    </row>
    <row r="8825" spans="1:2" ht="16.149999999999999" customHeight="1">
      <c r="A8825" s="266">
        <v>42385</v>
      </c>
      <c r="B8825" s="267">
        <v>3293.94</v>
      </c>
    </row>
    <row r="8826" spans="1:2" ht="16.149999999999999" customHeight="1">
      <c r="A8826" s="266">
        <v>42386</v>
      </c>
      <c r="B8826" s="269">
        <v>3293.94</v>
      </c>
    </row>
    <row r="8827" spans="1:2" ht="16.149999999999999" customHeight="1">
      <c r="A8827" s="266">
        <v>42387</v>
      </c>
      <c r="B8827" s="267">
        <v>3293.94</v>
      </c>
    </row>
    <row r="8828" spans="1:2" ht="16.149999999999999" customHeight="1">
      <c r="A8828" s="266">
        <v>42388</v>
      </c>
      <c r="B8828" s="269">
        <v>3293.94</v>
      </c>
    </row>
    <row r="8829" spans="1:2" ht="16.149999999999999" customHeight="1">
      <c r="A8829" s="266">
        <v>42389</v>
      </c>
      <c r="B8829" s="267">
        <v>3297.46</v>
      </c>
    </row>
    <row r="8830" spans="1:2" ht="16.149999999999999" customHeight="1">
      <c r="A8830" s="266">
        <v>42390</v>
      </c>
      <c r="B8830" s="269">
        <v>3357.67</v>
      </c>
    </row>
    <row r="8831" spans="1:2" ht="16.149999999999999" customHeight="1">
      <c r="A8831" s="266">
        <v>42391</v>
      </c>
      <c r="B8831" s="267">
        <v>3368.49</v>
      </c>
    </row>
    <row r="8832" spans="1:2" ht="16.149999999999999" customHeight="1">
      <c r="A8832" s="266">
        <v>42392</v>
      </c>
      <c r="B8832" s="269">
        <v>3281.74</v>
      </c>
    </row>
    <row r="8833" spans="1:2" ht="16.149999999999999" customHeight="1">
      <c r="A8833" s="266">
        <v>42393</v>
      </c>
      <c r="B8833" s="267">
        <v>3281.74</v>
      </c>
    </row>
    <row r="8834" spans="1:2" ht="16.149999999999999" customHeight="1">
      <c r="A8834" s="266">
        <v>42394</v>
      </c>
      <c r="B8834" s="269">
        <v>3281.74</v>
      </c>
    </row>
    <row r="8835" spans="1:2" ht="16.149999999999999" customHeight="1">
      <c r="A8835" s="266">
        <v>42395</v>
      </c>
      <c r="B8835" s="267">
        <v>3362.38</v>
      </c>
    </row>
    <row r="8836" spans="1:2" ht="16.149999999999999" customHeight="1">
      <c r="A8836" s="266">
        <v>42396</v>
      </c>
      <c r="B8836" s="269">
        <v>3375.8</v>
      </c>
    </row>
    <row r="8837" spans="1:2" ht="16.149999999999999" customHeight="1">
      <c r="A8837" s="266">
        <v>42397</v>
      </c>
      <c r="B8837" s="267">
        <v>3366.63</v>
      </c>
    </row>
    <row r="8838" spans="1:2" ht="16.149999999999999" customHeight="1">
      <c r="A8838" s="266">
        <v>42398</v>
      </c>
      <c r="B8838" s="269">
        <v>3302.92</v>
      </c>
    </row>
    <row r="8839" spans="1:2" ht="16.149999999999999" customHeight="1">
      <c r="A8839" s="266">
        <v>42399</v>
      </c>
      <c r="B8839" s="267">
        <v>3287.31</v>
      </c>
    </row>
    <row r="8840" spans="1:2" ht="16.149999999999999" customHeight="1">
      <c r="A8840" s="266">
        <v>42400</v>
      </c>
      <c r="B8840" s="269">
        <v>3287.31</v>
      </c>
    </row>
    <row r="8841" spans="1:2" ht="16.149999999999999" customHeight="1">
      <c r="A8841" s="266">
        <v>42401</v>
      </c>
      <c r="B8841" s="267">
        <v>3287.31</v>
      </c>
    </row>
    <row r="8842" spans="1:2" ht="16.149999999999999" customHeight="1">
      <c r="A8842" s="266">
        <v>42402</v>
      </c>
      <c r="B8842" s="269">
        <v>3326.82</v>
      </c>
    </row>
    <row r="8843" spans="1:2" ht="16.149999999999999" customHeight="1">
      <c r="A8843" s="266">
        <v>42403</v>
      </c>
      <c r="B8843" s="267">
        <v>3387.69</v>
      </c>
    </row>
    <row r="8844" spans="1:2" ht="16.149999999999999" customHeight="1">
      <c r="A8844" s="266">
        <v>42404</v>
      </c>
      <c r="B8844" s="269">
        <v>3382.2</v>
      </c>
    </row>
    <row r="8845" spans="1:2" ht="16.149999999999999" customHeight="1">
      <c r="A8845" s="266">
        <v>42405</v>
      </c>
      <c r="B8845" s="267">
        <v>3315.75</v>
      </c>
    </row>
    <row r="8846" spans="1:2" ht="16.149999999999999" customHeight="1">
      <c r="A8846" s="266">
        <v>42406</v>
      </c>
      <c r="B8846" s="269">
        <v>3320.49</v>
      </c>
    </row>
    <row r="8847" spans="1:2" ht="16.149999999999999" customHeight="1">
      <c r="A8847" s="266">
        <v>42407</v>
      </c>
      <c r="B8847" s="267">
        <v>3320.49</v>
      </c>
    </row>
    <row r="8848" spans="1:2" ht="16.149999999999999" customHeight="1">
      <c r="A8848" s="266">
        <v>42408</v>
      </c>
      <c r="B8848" s="269">
        <v>3320.49</v>
      </c>
    </row>
    <row r="8849" spans="1:2" ht="16.149999999999999" customHeight="1">
      <c r="A8849" s="266">
        <v>42409</v>
      </c>
      <c r="B8849" s="267">
        <v>3367.02</v>
      </c>
    </row>
    <row r="8850" spans="1:2" ht="16.149999999999999" customHeight="1">
      <c r="A8850" s="266">
        <v>42410</v>
      </c>
      <c r="B8850" s="269">
        <v>3391.93</v>
      </c>
    </row>
    <row r="8851" spans="1:2" ht="16.149999999999999" customHeight="1">
      <c r="A8851" s="266">
        <v>42411</v>
      </c>
      <c r="B8851" s="267">
        <v>3385.65</v>
      </c>
    </row>
    <row r="8852" spans="1:2" ht="16.149999999999999" customHeight="1">
      <c r="A8852" s="266">
        <v>42412</v>
      </c>
      <c r="B8852" s="269">
        <v>3434.89</v>
      </c>
    </row>
    <row r="8853" spans="1:2" ht="16.149999999999999" customHeight="1">
      <c r="A8853" s="266">
        <v>42413</v>
      </c>
      <c r="B8853" s="267">
        <v>3409.82</v>
      </c>
    </row>
    <row r="8854" spans="1:2" ht="16.149999999999999" customHeight="1">
      <c r="A8854" s="266">
        <v>42414</v>
      </c>
      <c r="B8854" s="269">
        <v>3409.82</v>
      </c>
    </row>
    <row r="8855" spans="1:2" ht="16.149999999999999" customHeight="1">
      <c r="A8855" s="266">
        <v>42415</v>
      </c>
      <c r="B8855" s="267">
        <v>3409.82</v>
      </c>
    </row>
    <row r="8856" spans="1:2" ht="16.149999999999999" customHeight="1">
      <c r="A8856" s="266">
        <v>42416</v>
      </c>
      <c r="B8856" s="269">
        <v>3409.82</v>
      </c>
    </row>
    <row r="8857" spans="1:2" ht="16.149999999999999" customHeight="1">
      <c r="A8857" s="266">
        <v>42417</v>
      </c>
      <c r="B8857" s="267">
        <v>3406.87</v>
      </c>
    </row>
    <row r="8858" spans="1:2" ht="16.149999999999999" customHeight="1">
      <c r="A8858" s="266">
        <v>42418</v>
      </c>
      <c r="B8858" s="269">
        <v>3391.87</v>
      </c>
    </row>
    <row r="8859" spans="1:2" ht="16.149999999999999" customHeight="1">
      <c r="A8859" s="266">
        <v>42419</v>
      </c>
      <c r="B8859" s="267">
        <v>3338.03</v>
      </c>
    </row>
    <row r="8860" spans="1:2" ht="16.149999999999999" customHeight="1">
      <c r="A8860" s="266">
        <v>42420</v>
      </c>
      <c r="B8860" s="269">
        <v>3356.78</v>
      </c>
    </row>
    <row r="8861" spans="1:2" ht="16.149999999999999" customHeight="1">
      <c r="A8861" s="266">
        <v>42421</v>
      </c>
      <c r="B8861" s="267">
        <v>3356.78</v>
      </c>
    </row>
    <row r="8862" spans="1:2" ht="16.149999999999999" customHeight="1">
      <c r="A8862" s="266">
        <v>42422</v>
      </c>
      <c r="B8862" s="269">
        <v>3356.78</v>
      </c>
    </row>
    <row r="8863" spans="1:2" ht="16.149999999999999" customHeight="1">
      <c r="A8863" s="266">
        <v>42423</v>
      </c>
      <c r="B8863" s="267">
        <v>3314.24</v>
      </c>
    </row>
    <row r="8864" spans="1:2" ht="16.149999999999999" customHeight="1">
      <c r="A8864" s="266">
        <v>42424</v>
      </c>
      <c r="B8864" s="269">
        <v>3322.54</v>
      </c>
    </row>
    <row r="8865" spans="1:2" ht="16.149999999999999" customHeight="1">
      <c r="A8865" s="266">
        <v>42425</v>
      </c>
      <c r="B8865" s="267">
        <v>3341.69</v>
      </c>
    </row>
    <row r="8866" spans="1:2" ht="16.149999999999999" customHeight="1">
      <c r="A8866" s="266">
        <v>42426</v>
      </c>
      <c r="B8866" s="269">
        <v>3310.16</v>
      </c>
    </row>
    <row r="8867" spans="1:2" ht="16.149999999999999" customHeight="1">
      <c r="A8867" s="266">
        <v>42427</v>
      </c>
      <c r="B8867" s="267">
        <v>3306</v>
      </c>
    </row>
    <row r="8868" spans="1:2" ht="16.149999999999999" customHeight="1">
      <c r="A8868" s="266">
        <v>42428</v>
      </c>
      <c r="B8868" s="269">
        <v>3306</v>
      </c>
    </row>
    <row r="8869" spans="1:2" ht="16.149999999999999" customHeight="1">
      <c r="A8869" s="266">
        <v>42429</v>
      </c>
      <c r="B8869" s="267">
        <v>3306</v>
      </c>
    </row>
    <row r="8870" spans="1:2" ht="16.149999999999999" customHeight="1">
      <c r="A8870" s="266">
        <v>42430</v>
      </c>
      <c r="B8870" s="269">
        <v>3319.8</v>
      </c>
    </row>
    <row r="8871" spans="1:2" ht="16.149999999999999" customHeight="1">
      <c r="A8871" s="266">
        <v>42431</v>
      </c>
      <c r="B8871" s="267">
        <v>3268.86</v>
      </c>
    </row>
    <row r="8872" spans="1:2" ht="16.149999999999999" customHeight="1">
      <c r="A8872" s="266">
        <v>42432</v>
      </c>
      <c r="B8872" s="269">
        <v>3205.6</v>
      </c>
    </row>
    <row r="8873" spans="1:2" ht="16.149999999999999" customHeight="1">
      <c r="A8873" s="266">
        <v>42433</v>
      </c>
      <c r="B8873" s="267">
        <v>3203.03</v>
      </c>
    </row>
    <row r="8874" spans="1:2" ht="16.149999999999999" customHeight="1">
      <c r="A8874" s="266">
        <v>42434</v>
      </c>
      <c r="B8874" s="269">
        <v>3163.25</v>
      </c>
    </row>
    <row r="8875" spans="1:2" ht="16.149999999999999" customHeight="1">
      <c r="A8875" s="266">
        <v>42435</v>
      </c>
      <c r="B8875" s="267">
        <v>3163.25</v>
      </c>
    </row>
    <row r="8876" spans="1:2" ht="16.149999999999999" customHeight="1">
      <c r="A8876" s="266">
        <v>42436</v>
      </c>
      <c r="B8876" s="269">
        <v>3163.25</v>
      </c>
    </row>
    <row r="8877" spans="1:2" ht="16.149999999999999" customHeight="1">
      <c r="A8877" s="266">
        <v>42437</v>
      </c>
      <c r="B8877" s="267">
        <v>3135.28</v>
      </c>
    </row>
    <row r="8878" spans="1:2" ht="16.149999999999999" customHeight="1">
      <c r="A8878" s="266">
        <v>42438</v>
      </c>
      <c r="B8878" s="269">
        <v>3155.9</v>
      </c>
    </row>
    <row r="8879" spans="1:2" ht="16.149999999999999" customHeight="1">
      <c r="A8879" s="266">
        <v>42439</v>
      </c>
      <c r="B8879" s="267">
        <v>3192.49</v>
      </c>
    </row>
    <row r="8880" spans="1:2" ht="16.149999999999999" customHeight="1">
      <c r="A8880" s="266">
        <v>42440</v>
      </c>
      <c r="B8880" s="269">
        <v>3204.27</v>
      </c>
    </row>
    <row r="8881" spans="1:2" ht="16.149999999999999" customHeight="1">
      <c r="A8881" s="266">
        <v>42441</v>
      </c>
      <c r="B8881" s="267">
        <v>3164.12</v>
      </c>
    </row>
    <row r="8882" spans="1:2" ht="16.149999999999999" customHeight="1">
      <c r="A8882" s="266">
        <v>42442</v>
      </c>
      <c r="B8882" s="269">
        <v>3164.12</v>
      </c>
    </row>
    <row r="8883" spans="1:2" ht="16.149999999999999" customHeight="1">
      <c r="A8883" s="266">
        <v>42443</v>
      </c>
      <c r="B8883" s="267">
        <v>3164.12</v>
      </c>
    </row>
    <row r="8884" spans="1:2" ht="16.149999999999999" customHeight="1">
      <c r="A8884" s="266">
        <v>42444</v>
      </c>
      <c r="B8884" s="269">
        <v>3175.95</v>
      </c>
    </row>
    <row r="8885" spans="1:2" ht="16.149999999999999" customHeight="1">
      <c r="A8885" s="266">
        <v>42445</v>
      </c>
      <c r="B8885" s="267">
        <v>3175.88</v>
      </c>
    </row>
    <row r="8886" spans="1:2" ht="16.149999999999999" customHeight="1">
      <c r="A8886" s="266">
        <v>42446</v>
      </c>
      <c r="B8886" s="269">
        <v>3155.9</v>
      </c>
    </row>
    <row r="8887" spans="1:2" ht="16.149999999999999" customHeight="1">
      <c r="A8887" s="266">
        <v>42447</v>
      </c>
      <c r="B8887" s="267">
        <v>3087.39</v>
      </c>
    </row>
    <row r="8888" spans="1:2" ht="16.149999999999999" customHeight="1">
      <c r="A8888" s="266">
        <v>42448</v>
      </c>
      <c r="B8888" s="269">
        <v>3065.79</v>
      </c>
    </row>
    <row r="8889" spans="1:2" ht="16.149999999999999" customHeight="1">
      <c r="A8889" s="266">
        <v>42449</v>
      </c>
      <c r="B8889" s="267">
        <v>3065.79</v>
      </c>
    </row>
    <row r="8890" spans="1:2" ht="16.149999999999999" customHeight="1">
      <c r="A8890" s="266">
        <v>42450</v>
      </c>
      <c r="B8890" s="269">
        <v>3065.79</v>
      </c>
    </row>
    <row r="8891" spans="1:2" ht="16.149999999999999" customHeight="1">
      <c r="A8891" s="266">
        <v>42451</v>
      </c>
      <c r="B8891" s="267">
        <v>3065.79</v>
      </c>
    </row>
    <row r="8892" spans="1:2" ht="16.149999999999999" customHeight="1">
      <c r="A8892" s="266">
        <v>42452</v>
      </c>
      <c r="B8892" s="269">
        <v>3050.31</v>
      </c>
    </row>
    <row r="8893" spans="1:2" ht="16.149999999999999" customHeight="1">
      <c r="A8893" s="266">
        <v>42453</v>
      </c>
      <c r="B8893" s="267">
        <v>3058.8</v>
      </c>
    </row>
    <row r="8894" spans="1:2" ht="16.149999999999999" customHeight="1">
      <c r="A8894" s="266">
        <v>42454</v>
      </c>
      <c r="B8894" s="269">
        <v>3058.8</v>
      </c>
    </row>
    <row r="8895" spans="1:2" ht="16.149999999999999" customHeight="1">
      <c r="A8895" s="266">
        <v>42455</v>
      </c>
      <c r="B8895" s="267">
        <v>3058.8</v>
      </c>
    </row>
    <row r="8896" spans="1:2" ht="16.149999999999999" customHeight="1">
      <c r="A8896" s="266">
        <v>42456</v>
      </c>
      <c r="B8896" s="269">
        <v>3058.8</v>
      </c>
    </row>
    <row r="8897" spans="1:2" ht="16.149999999999999" customHeight="1">
      <c r="A8897" s="266">
        <v>42457</v>
      </c>
      <c r="B8897" s="267">
        <v>3058.8</v>
      </c>
    </row>
    <row r="8898" spans="1:2" ht="16.149999999999999" customHeight="1">
      <c r="A8898" s="266">
        <v>42458</v>
      </c>
      <c r="B8898" s="269">
        <v>3047.85</v>
      </c>
    </row>
    <row r="8899" spans="1:2" ht="16.149999999999999" customHeight="1">
      <c r="A8899" s="266">
        <v>42459</v>
      </c>
      <c r="B8899" s="267">
        <v>3052.33</v>
      </c>
    </row>
    <row r="8900" spans="1:2" ht="16.149999999999999" customHeight="1">
      <c r="A8900" s="266">
        <v>42460</v>
      </c>
      <c r="B8900" s="269">
        <v>3022.35</v>
      </c>
    </row>
    <row r="8901" spans="1:2" ht="16.149999999999999" customHeight="1">
      <c r="A8901" s="266">
        <v>42461</v>
      </c>
      <c r="B8901" s="267">
        <v>3000.63</v>
      </c>
    </row>
    <row r="8902" spans="1:2" ht="16.149999999999999" customHeight="1">
      <c r="A8902" s="266">
        <v>42462</v>
      </c>
      <c r="B8902" s="269">
        <v>3038.48</v>
      </c>
    </row>
    <row r="8903" spans="1:2" ht="16.149999999999999" customHeight="1">
      <c r="A8903" s="266">
        <v>42463</v>
      </c>
      <c r="B8903" s="267">
        <v>3038.48</v>
      </c>
    </row>
    <row r="8904" spans="1:2" ht="16.149999999999999" customHeight="1">
      <c r="A8904" s="266">
        <v>42464</v>
      </c>
      <c r="B8904" s="269">
        <v>3038.48</v>
      </c>
    </row>
    <row r="8905" spans="1:2" ht="16.149999999999999" customHeight="1">
      <c r="A8905" s="266">
        <v>42465</v>
      </c>
      <c r="B8905" s="267">
        <v>3066.94</v>
      </c>
    </row>
    <row r="8906" spans="1:2" ht="16.149999999999999" customHeight="1">
      <c r="A8906" s="266">
        <v>42466</v>
      </c>
      <c r="B8906" s="269">
        <v>3085.82</v>
      </c>
    </row>
    <row r="8907" spans="1:2" ht="16.149999999999999" customHeight="1">
      <c r="A8907" s="266">
        <v>42467</v>
      </c>
      <c r="B8907" s="267">
        <v>3081.39</v>
      </c>
    </row>
    <row r="8908" spans="1:2" ht="16.149999999999999" customHeight="1">
      <c r="A8908" s="266">
        <v>42468</v>
      </c>
      <c r="B8908" s="269">
        <v>3109.6</v>
      </c>
    </row>
    <row r="8909" spans="1:2" ht="16.149999999999999" customHeight="1">
      <c r="A8909" s="266">
        <v>42469</v>
      </c>
      <c r="B8909" s="267">
        <v>3076.29</v>
      </c>
    </row>
    <row r="8910" spans="1:2" ht="16.149999999999999" customHeight="1">
      <c r="A8910" s="266">
        <v>42470</v>
      </c>
      <c r="B8910" s="269">
        <v>3076.29</v>
      </c>
    </row>
    <row r="8911" spans="1:2" ht="16.149999999999999" customHeight="1">
      <c r="A8911" s="266">
        <v>42471</v>
      </c>
      <c r="B8911" s="267">
        <v>3076.29</v>
      </c>
    </row>
    <row r="8912" spans="1:2" ht="16.7" customHeight="1">
      <c r="A8912" s="270">
        <v>42472</v>
      </c>
      <c r="B8912" s="271">
        <v>3057.96</v>
      </c>
    </row>
    <row r="8913" spans="1:4">
      <c r="A8913" s="263" t="s">
        <v>477</v>
      </c>
    </row>
    <row r="8914" spans="1:4">
      <c r="A8914" s="1121" t="s">
        <v>779</v>
      </c>
      <c r="B8914" s="1121"/>
      <c r="C8914" s="1121"/>
      <c r="D8914" s="1121"/>
    </row>
    <row r="8915" spans="1:4">
      <c r="A8915" s="1121" t="s">
        <v>477</v>
      </c>
      <c r="B8915" s="1121"/>
      <c r="C8915" s="1121"/>
      <c r="D8915" s="1121"/>
    </row>
    <row r="8916" spans="1:4">
      <c r="A8916" s="1121" t="s">
        <v>777</v>
      </c>
      <c r="B8916" s="1121"/>
      <c r="C8916" s="1121"/>
      <c r="D8916" s="1121"/>
    </row>
    <row r="8917" spans="1:4">
      <c r="A8917" s="263" t="s">
        <v>477</v>
      </c>
    </row>
  </sheetData>
  <mergeCells count="8">
    <mergeCell ref="A8915:D8915"/>
    <mergeCell ref="A8916:D8916"/>
    <mergeCell ref="A1:D1"/>
    <mergeCell ref="A2:D2"/>
    <mergeCell ref="A4:D4"/>
    <mergeCell ref="A5:D5"/>
    <mergeCell ref="A6:D6"/>
    <mergeCell ref="A8914:D8914"/>
  </mergeCells>
  <hyperlinks>
    <hyperlink ref="A8914"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sheetPr>
    <tabColor rgb="FF0070C0"/>
  </sheetPr>
  <dimension ref="A1:D808"/>
  <sheetViews>
    <sheetView showGridLines="0" workbookViewId="0">
      <selection activeCell="C799" sqref="C799"/>
    </sheetView>
  </sheetViews>
  <sheetFormatPr baseColWidth="10" defaultColWidth="8" defaultRowHeight="15"/>
  <cols>
    <col min="1" max="1" width="17.125" style="263" bestFit="1" customWidth="1"/>
    <col min="2" max="2" width="8.5" style="263" bestFit="1" customWidth="1"/>
    <col min="3" max="3" width="9.25" style="263" bestFit="1" customWidth="1"/>
    <col min="4" max="4" width="83.375" style="262" customWidth="1"/>
    <col min="5" max="16384" width="8" style="262"/>
  </cols>
  <sheetData>
    <row r="1" spans="1:4">
      <c r="A1" s="1122" t="s">
        <v>780</v>
      </c>
      <c r="B1" s="1122"/>
      <c r="C1" s="1122"/>
      <c r="D1" s="1122"/>
    </row>
    <row r="2" spans="1:4" ht="15.75" thickBot="1">
      <c r="A2" s="1123" t="s">
        <v>781</v>
      </c>
      <c r="B2" s="1123"/>
      <c r="C2" s="1123"/>
      <c r="D2" s="1123"/>
    </row>
    <row r="3" spans="1:4" ht="15.75" thickTop="1">
      <c r="A3" s="263" t="s">
        <v>477</v>
      </c>
    </row>
    <row r="4" spans="1:4">
      <c r="A4" s="1124" t="s">
        <v>782</v>
      </c>
      <c r="B4" s="1124"/>
      <c r="C4" s="1124"/>
      <c r="D4" s="1124"/>
    </row>
    <row r="5" spans="1:4">
      <c r="A5" s="1124" t="s">
        <v>477</v>
      </c>
      <c r="B5" s="1124"/>
      <c r="C5" s="1124"/>
      <c r="D5" s="1124"/>
    </row>
    <row r="6" spans="1:4">
      <c r="A6" s="1124" t="s">
        <v>783</v>
      </c>
      <c r="B6" s="1124"/>
      <c r="C6" s="1124"/>
      <c r="D6" s="1124"/>
    </row>
    <row r="7" spans="1:4">
      <c r="A7" s="263" t="s">
        <v>477</v>
      </c>
    </row>
    <row r="8" spans="1:4" ht="16.149999999999999" customHeight="1">
      <c r="A8" s="264" t="s">
        <v>784</v>
      </c>
      <c r="B8" s="264" t="s">
        <v>785</v>
      </c>
      <c r="C8" s="265" t="s">
        <v>786</v>
      </c>
    </row>
    <row r="9" spans="1:4" ht="16.149999999999999" customHeight="1">
      <c r="A9" s="272">
        <v>195001</v>
      </c>
      <c r="B9" s="273">
        <v>1.96</v>
      </c>
      <c r="C9" s="269">
        <v>1.96</v>
      </c>
    </row>
    <row r="10" spans="1:4" ht="16.149999999999999" customHeight="1">
      <c r="A10" s="274">
        <v>195002</v>
      </c>
      <c r="B10" s="275">
        <v>1.96</v>
      </c>
      <c r="C10" s="267">
        <v>1.96</v>
      </c>
    </row>
    <row r="11" spans="1:4" ht="16.149999999999999" customHeight="1">
      <c r="A11" s="272">
        <v>195003</v>
      </c>
      <c r="B11" s="273">
        <v>1.96</v>
      </c>
      <c r="C11" s="269">
        <v>1.96</v>
      </c>
    </row>
    <row r="12" spans="1:4" ht="16.149999999999999" customHeight="1">
      <c r="A12" s="274">
        <v>195004</v>
      </c>
      <c r="B12" s="275">
        <v>1.96</v>
      </c>
      <c r="C12" s="267">
        <v>1.96</v>
      </c>
    </row>
    <row r="13" spans="1:4" ht="16.149999999999999" customHeight="1">
      <c r="A13" s="272">
        <v>195005</v>
      </c>
      <c r="B13" s="273">
        <v>1.96</v>
      </c>
      <c r="C13" s="269">
        <v>1.96</v>
      </c>
    </row>
    <row r="14" spans="1:4" ht="16.149999999999999" customHeight="1">
      <c r="A14" s="274">
        <v>195006</v>
      </c>
      <c r="B14" s="275">
        <v>1.96</v>
      </c>
      <c r="C14" s="267">
        <v>1.96</v>
      </c>
    </row>
    <row r="15" spans="1:4" ht="16.149999999999999" customHeight="1">
      <c r="A15" s="272">
        <v>195007</v>
      </c>
      <c r="B15" s="273">
        <v>1.96</v>
      </c>
      <c r="C15" s="269">
        <v>1.96</v>
      </c>
    </row>
    <row r="16" spans="1:4" ht="16.149999999999999" customHeight="1">
      <c r="A16" s="274">
        <v>195008</v>
      </c>
      <c r="B16" s="275">
        <v>1.96</v>
      </c>
      <c r="C16" s="267">
        <v>1.96</v>
      </c>
    </row>
    <row r="17" spans="1:3" ht="16.149999999999999" customHeight="1">
      <c r="A17" s="272">
        <v>195009</v>
      </c>
      <c r="B17" s="273">
        <v>1.96</v>
      </c>
      <c r="C17" s="269">
        <v>1.96</v>
      </c>
    </row>
    <row r="18" spans="1:3" ht="16.149999999999999" customHeight="1">
      <c r="A18" s="274">
        <v>195010</v>
      </c>
      <c r="B18" s="275">
        <v>1.96</v>
      </c>
      <c r="C18" s="267">
        <v>1.96</v>
      </c>
    </row>
    <row r="19" spans="1:3" ht="16.149999999999999" customHeight="1">
      <c r="A19" s="272">
        <v>195011</v>
      </c>
      <c r="B19" s="273">
        <v>1.96</v>
      </c>
      <c r="C19" s="269">
        <v>1.96</v>
      </c>
    </row>
    <row r="20" spans="1:3" ht="16.149999999999999" customHeight="1">
      <c r="A20" s="274">
        <v>195012</v>
      </c>
      <c r="B20" s="275">
        <v>1.96</v>
      </c>
      <c r="C20" s="267">
        <v>1.96</v>
      </c>
    </row>
    <row r="21" spans="1:3" ht="16.149999999999999" customHeight="1">
      <c r="A21" s="272">
        <v>195101</v>
      </c>
      <c r="B21" s="273">
        <v>1.96</v>
      </c>
      <c r="C21" s="269">
        <v>1.96</v>
      </c>
    </row>
    <row r="22" spans="1:3" ht="16.149999999999999" customHeight="1">
      <c r="A22" s="274">
        <v>195102</v>
      </c>
      <c r="B22" s="275">
        <v>1.96</v>
      </c>
      <c r="C22" s="267">
        <v>1.96</v>
      </c>
    </row>
    <row r="23" spans="1:3" ht="16.149999999999999" customHeight="1">
      <c r="A23" s="272">
        <v>195103</v>
      </c>
      <c r="B23" s="273">
        <v>2.15</v>
      </c>
      <c r="C23" s="269">
        <v>2.15</v>
      </c>
    </row>
    <row r="24" spans="1:3" ht="16.149999999999999" customHeight="1">
      <c r="A24" s="274">
        <v>195104</v>
      </c>
      <c r="B24" s="275">
        <v>2.5099999999999998</v>
      </c>
      <c r="C24" s="267">
        <v>2.5099999999999998</v>
      </c>
    </row>
    <row r="25" spans="1:3" ht="16.149999999999999" customHeight="1">
      <c r="A25" s="272">
        <v>195105</v>
      </c>
      <c r="B25" s="273">
        <v>2.5099999999999998</v>
      </c>
      <c r="C25" s="269">
        <v>2.5099999999999998</v>
      </c>
    </row>
    <row r="26" spans="1:3" ht="16.149999999999999" customHeight="1">
      <c r="A26" s="274">
        <v>195106</v>
      </c>
      <c r="B26" s="275">
        <v>2.5099999999999998</v>
      </c>
      <c r="C26" s="267">
        <v>2.5099999999999998</v>
      </c>
    </row>
    <row r="27" spans="1:3" ht="16.149999999999999" customHeight="1">
      <c r="A27" s="272">
        <v>195107</v>
      </c>
      <c r="B27" s="273">
        <v>2.5099999999999998</v>
      </c>
      <c r="C27" s="269">
        <v>2.5099999999999998</v>
      </c>
    </row>
    <row r="28" spans="1:3" ht="16.149999999999999" customHeight="1">
      <c r="A28" s="274">
        <v>195108</v>
      </c>
      <c r="B28" s="275">
        <v>2.5099999999999998</v>
      </c>
      <c r="C28" s="267">
        <v>2.5099999999999998</v>
      </c>
    </row>
    <row r="29" spans="1:3" ht="16.149999999999999" customHeight="1">
      <c r="A29" s="272">
        <v>195109</v>
      </c>
      <c r="B29" s="273">
        <v>2.5099999999999998</v>
      </c>
      <c r="C29" s="269">
        <v>2.5099999999999998</v>
      </c>
    </row>
    <row r="30" spans="1:3" ht="16.149999999999999" customHeight="1">
      <c r="A30" s="274">
        <v>195110</v>
      </c>
      <c r="B30" s="275">
        <v>2.5099999999999998</v>
      </c>
      <c r="C30" s="267">
        <v>2.5099999999999998</v>
      </c>
    </row>
    <row r="31" spans="1:3" ht="16.149999999999999" customHeight="1">
      <c r="A31" s="272">
        <v>195111</v>
      </c>
      <c r="B31" s="273">
        <v>2.5099999999999998</v>
      </c>
      <c r="C31" s="269">
        <v>2.5099999999999998</v>
      </c>
    </row>
    <row r="32" spans="1:3" ht="16.149999999999999" customHeight="1">
      <c r="A32" s="274">
        <v>195112</v>
      </c>
      <c r="B32" s="275">
        <v>2.5099999999999998</v>
      </c>
      <c r="C32" s="267">
        <v>2.5099999999999998</v>
      </c>
    </row>
    <row r="33" spans="1:3" ht="16.149999999999999" customHeight="1">
      <c r="A33" s="272">
        <v>195201</v>
      </c>
      <c r="B33" s="273">
        <v>2.5099999999999998</v>
      </c>
      <c r="C33" s="269">
        <v>2.5099999999999998</v>
      </c>
    </row>
    <row r="34" spans="1:3" ht="16.149999999999999" customHeight="1">
      <c r="A34" s="274">
        <v>195202</v>
      </c>
      <c r="B34" s="275">
        <v>2.5099999999999998</v>
      </c>
      <c r="C34" s="267">
        <v>2.5099999999999998</v>
      </c>
    </row>
    <row r="35" spans="1:3" ht="16.149999999999999" customHeight="1">
      <c r="A35" s="272">
        <v>195203</v>
      </c>
      <c r="B35" s="273">
        <v>2.5099999999999998</v>
      </c>
      <c r="C35" s="269">
        <v>2.5099999999999998</v>
      </c>
    </row>
    <row r="36" spans="1:3" ht="16.149999999999999" customHeight="1">
      <c r="A36" s="274">
        <v>195204</v>
      </c>
      <c r="B36" s="275">
        <v>2.5099999999999998</v>
      </c>
      <c r="C36" s="267">
        <v>2.5099999999999998</v>
      </c>
    </row>
    <row r="37" spans="1:3" ht="16.149999999999999" customHeight="1">
      <c r="A37" s="272">
        <v>195205</v>
      </c>
      <c r="B37" s="273">
        <v>2.5099999999999998</v>
      </c>
      <c r="C37" s="269">
        <v>2.5099999999999998</v>
      </c>
    </row>
    <row r="38" spans="1:3" ht="16.149999999999999" customHeight="1">
      <c r="A38" s="274">
        <v>195206</v>
      </c>
      <c r="B38" s="275">
        <v>2.5099999999999998</v>
      </c>
      <c r="C38" s="267">
        <v>2.5099999999999998</v>
      </c>
    </row>
    <row r="39" spans="1:3" ht="16.149999999999999" customHeight="1">
      <c r="A39" s="272">
        <v>195207</v>
      </c>
      <c r="B39" s="273">
        <v>2.5099999999999998</v>
      </c>
      <c r="C39" s="269">
        <v>2.5099999999999998</v>
      </c>
    </row>
    <row r="40" spans="1:3" ht="16.149999999999999" customHeight="1">
      <c r="A40" s="274">
        <v>195208</v>
      </c>
      <c r="B40" s="275">
        <v>2.5099999999999998</v>
      </c>
      <c r="C40" s="267">
        <v>2.5099999999999998</v>
      </c>
    </row>
    <row r="41" spans="1:3" ht="16.149999999999999" customHeight="1">
      <c r="A41" s="272">
        <v>195209</v>
      </c>
      <c r="B41" s="273">
        <v>2.5099999999999998</v>
      </c>
      <c r="C41" s="269">
        <v>2.5099999999999998</v>
      </c>
    </row>
    <row r="42" spans="1:3" ht="16.149999999999999" customHeight="1">
      <c r="A42" s="274">
        <v>195210</v>
      </c>
      <c r="B42" s="275">
        <v>2.5099999999999998</v>
      </c>
      <c r="C42" s="267">
        <v>2.5099999999999998</v>
      </c>
    </row>
    <row r="43" spans="1:3" ht="16.149999999999999" customHeight="1">
      <c r="A43" s="272">
        <v>195211</v>
      </c>
      <c r="B43" s="273">
        <v>2.5099999999999998</v>
      </c>
      <c r="C43" s="269">
        <v>2.5099999999999998</v>
      </c>
    </row>
    <row r="44" spans="1:3" ht="16.149999999999999" customHeight="1">
      <c r="A44" s="274">
        <v>195212</v>
      </c>
      <c r="B44" s="275">
        <v>2.5099999999999998</v>
      </c>
      <c r="C44" s="267">
        <v>2.5099999999999998</v>
      </c>
    </row>
    <row r="45" spans="1:3" ht="16.149999999999999" customHeight="1">
      <c r="A45" s="272">
        <v>195301</v>
      </c>
      <c r="B45" s="273">
        <v>2.5099999999999998</v>
      </c>
      <c r="C45" s="269">
        <v>2.5099999999999998</v>
      </c>
    </row>
    <row r="46" spans="1:3" ht="16.149999999999999" customHeight="1">
      <c r="A46" s="274">
        <v>195302</v>
      </c>
      <c r="B46" s="275">
        <v>2.5099999999999998</v>
      </c>
      <c r="C46" s="267">
        <v>2.5099999999999998</v>
      </c>
    </row>
    <row r="47" spans="1:3" ht="16.149999999999999" customHeight="1">
      <c r="A47" s="272">
        <v>195303</v>
      </c>
      <c r="B47" s="273">
        <v>2.5099999999999998</v>
      </c>
      <c r="C47" s="269">
        <v>2.5099999999999998</v>
      </c>
    </row>
    <row r="48" spans="1:3" ht="16.149999999999999" customHeight="1">
      <c r="A48" s="274">
        <v>195304</v>
      </c>
      <c r="B48" s="275">
        <v>2.5099999999999998</v>
      </c>
      <c r="C48" s="267">
        <v>2.5099999999999998</v>
      </c>
    </row>
    <row r="49" spans="1:3" ht="16.149999999999999" customHeight="1">
      <c r="A49" s="272">
        <v>195305</v>
      </c>
      <c r="B49" s="273">
        <v>2.5099999999999998</v>
      </c>
      <c r="C49" s="269">
        <v>2.5099999999999998</v>
      </c>
    </row>
    <row r="50" spans="1:3" ht="16.149999999999999" customHeight="1">
      <c r="A50" s="274">
        <v>195306</v>
      </c>
      <c r="B50" s="275">
        <v>2.5099999999999998</v>
      </c>
      <c r="C50" s="267">
        <v>2.5099999999999998</v>
      </c>
    </row>
    <row r="51" spans="1:3" ht="16.149999999999999" customHeight="1">
      <c r="A51" s="272">
        <v>195307</v>
      </c>
      <c r="B51" s="273">
        <v>2.5099999999999998</v>
      </c>
      <c r="C51" s="269">
        <v>2.5099999999999998</v>
      </c>
    </row>
    <row r="52" spans="1:3" ht="16.149999999999999" customHeight="1">
      <c r="A52" s="274">
        <v>195308</v>
      </c>
      <c r="B52" s="275">
        <v>2.5099999999999998</v>
      </c>
      <c r="C52" s="267">
        <v>2.5099999999999998</v>
      </c>
    </row>
    <row r="53" spans="1:3" ht="16.149999999999999" customHeight="1">
      <c r="A53" s="272">
        <v>195309</v>
      </c>
      <c r="B53" s="273">
        <v>2.5099999999999998</v>
      </c>
      <c r="C53" s="269">
        <v>2.5099999999999998</v>
      </c>
    </row>
    <row r="54" spans="1:3" ht="16.149999999999999" customHeight="1">
      <c r="A54" s="274">
        <v>195310</v>
      </c>
      <c r="B54" s="275">
        <v>2.5099999999999998</v>
      </c>
      <c r="C54" s="267">
        <v>2.5099999999999998</v>
      </c>
    </row>
    <row r="55" spans="1:3" ht="16.149999999999999" customHeight="1">
      <c r="A55" s="272">
        <v>195311</v>
      </c>
      <c r="B55" s="273">
        <v>2.5099999999999998</v>
      </c>
      <c r="C55" s="269">
        <v>2.5099999999999998</v>
      </c>
    </row>
    <row r="56" spans="1:3" ht="16.149999999999999" customHeight="1">
      <c r="A56" s="274">
        <v>195312</v>
      </c>
      <c r="B56" s="275">
        <v>2.5099999999999998</v>
      </c>
      <c r="C56" s="267">
        <v>2.5099999999999998</v>
      </c>
    </row>
    <row r="57" spans="1:3" ht="16.149999999999999" customHeight="1">
      <c r="A57" s="272">
        <v>195401</v>
      </c>
      <c r="B57" s="273">
        <v>2.5099999999999998</v>
      </c>
      <c r="C57" s="269">
        <v>2.5099999999999998</v>
      </c>
    </row>
    <row r="58" spans="1:3" ht="16.149999999999999" customHeight="1">
      <c r="A58" s="274">
        <v>195402</v>
      </c>
      <c r="B58" s="275">
        <v>2.5099999999999998</v>
      </c>
      <c r="C58" s="267">
        <v>2.5099999999999998</v>
      </c>
    </row>
    <row r="59" spans="1:3" ht="16.149999999999999" customHeight="1">
      <c r="A59" s="272">
        <v>195403</v>
      </c>
      <c r="B59" s="273">
        <v>2.5099999999999998</v>
      </c>
      <c r="C59" s="269">
        <v>2.5099999999999998</v>
      </c>
    </row>
    <row r="60" spans="1:3" ht="16.149999999999999" customHeight="1">
      <c r="A60" s="274">
        <v>195404</v>
      </c>
      <c r="B60" s="275">
        <v>2.5099999999999998</v>
      </c>
      <c r="C60" s="267">
        <v>2.5099999999999998</v>
      </c>
    </row>
    <row r="61" spans="1:3" ht="16.149999999999999" customHeight="1">
      <c r="A61" s="272">
        <v>195405</v>
      </c>
      <c r="B61" s="273">
        <v>2.5099999999999998</v>
      </c>
      <c r="C61" s="269">
        <v>2.5099999999999998</v>
      </c>
    </row>
    <row r="62" spans="1:3" ht="16.149999999999999" customHeight="1">
      <c r="A62" s="274">
        <v>195406</v>
      </c>
      <c r="B62" s="275">
        <v>2.5099999999999998</v>
      </c>
      <c r="C62" s="267">
        <v>2.5099999999999998</v>
      </c>
    </row>
    <row r="63" spans="1:3" ht="16.149999999999999" customHeight="1">
      <c r="A63" s="272">
        <v>195407</v>
      </c>
      <c r="B63" s="273">
        <v>2.5099999999999998</v>
      </c>
      <c r="C63" s="269">
        <v>2.5099999999999998</v>
      </c>
    </row>
    <row r="64" spans="1:3" ht="16.149999999999999" customHeight="1">
      <c r="A64" s="274">
        <v>195408</v>
      </c>
      <c r="B64" s="275">
        <v>2.5099999999999998</v>
      </c>
      <c r="C64" s="267">
        <v>2.5099999999999998</v>
      </c>
    </row>
    <row r="65" spans="1:3" ht="16.149999999999999" customHeight="1">
      <c r="A65" s="272">
        <v>195409</v>
      </c>
      <c r="B65" s="273">
        <v>2.5099999999999998</v>
      </c>
      <c r="C65" s="269">
        <v>2.5099999999999998</v>
      </c>
    </row>
    <row r="66" spans="1:3" ht="16.149999999999999" customHeight="1">
      <c r="A66" s="274">
        <v>195410</v>
      </c>
      <c r="B66" s="275">
        <v>2.5099999999999998</v>
      </c>
      <c r="C66" s="267">
        <v>2.5099999999999998</v>
      </c>
    </row>
    <row r="67" spans="1:3" ht="16.149999999999999" customHeight="1">
      <c r="A67" s="272">
        <v>195411</v>
      </c>
      <c r="B67" s="273">
        <v>2.5099999999999998</v>
      </c>
      <c r="C67" s="269">
        <v>2.5099999999999998</v>
      </c>
    </row>
    <row r="68" spans="1:3" ht="16.149999999999999" customHeight="1">
      <c r="A68" s="274">
        <v>195412</v>
      </c>
      <c r="B68" s="275">
        <v>2.5099999999999998</v>
      </c>
      <c r="C68" s="267">
        <v>2.5099999999999998</v>
      </c>
    </row>
    <row r="69" spans="1:3" ht="16.149999999999999" customHeight="1">
      <c r="A69" s="272">
        <v>195501</v>
      </c>
      <c r="B69" s="273">
        <v>2.5099999999999998</v>
      </c>
      <c r="C69" s="269">
        <v>2.5099999999999998</v>
      </c>
    </row>
    <row r="70" spans="1:3" ht="16.149999999999999" customHeight="1">
      <c r="A70" s="274">
        <v>195502</v>
      </c>
      <c r="B70" s="275">
        <v>2.5099999999999998</v>
      </c>
      <c r="C70" s="267">
        <v>2.5099999999999998</v>
      </c>
    </row>
    <row r="71" spans="1:3" ht="16.149999999999999" customHeight="1">
      <c r="A71" s="272">
        <v>195503</v>
      </c>
      <c r="B71" s="273">
        <v>2.5099999999999998</v>
      </c>
      <c r="C71" s="269">
        <v>2.5099999999999998</v>
      </c>
    </row>
    <row r="72" spans="1:3" ht="16.149999999999999" customHeight="1">
      <c r="A72" s="274">
        <v>195504</v>
      </c>
      <c r="B72" s="275">
        <v>2.5099999999999998</v>
      </c>
      <c r="C72" s="267">
        <v>2.5099999999999998</v>
      </c>
    </row>
    <row r="73" spans="1:3" ht="16.149999999999999" customHeight="1">
      <c r="A73" s="272">
        <v>195505</v>
      </c>
      <c r="B73" s="273">
        <v>2.5099999999999998</v>
      </c>
      <c r="C73" s="269">
        <v>2.5099999999999998</v>
      </c>
    </row>
    <row r="74" spans="1:3" ht="16.149999999999999" customHeight="1">
      <c r="A74" s="274">
        <v>195506</v>
      </c>
      <c r="B74" s="275">
        <v>2.5099999999999998</v>
      </c>
      <c r="C74" s="267">
        <v>2.5099999999999998</v>
      </c>
    </row>
    <row r="75" spans="1:3" ht="16.149999999999999" customHeight="1">
      <c r="A75" s="272">
        <v>195507</v>
      </c>
      <c r="B75" s="273">
        <v>2.5099999999999998</v>
      </c>
      <c r="C75" s="269">
        <v>2.5099999999999998</v>
      </c>
    </row>
    <row r="76" spans="1:3" ht="16.149999999999999" customHeight="1">
      <c r="A76" s="274">
        <v>195508</v>
      </c>
      <c r="B76" s="275">
        <v>2.5099999999999998</v>
      </c>
      <c r="C76" s="267">
        <v>2.5099999999999998</v>
      </c>
    </row>
    <row r="77" spans="1:3" ht="16.149999999999999" customHeight="1">
      <c r="A77" s="272">
        <v>195509</v>
      </c>
      <c r="B77" s="273">
        <v>2.5099999999999998</v>
      </c>
      <c r="C77" s="269">
        <v>2.5099999999999998</v>
      </c>
    </row>
    <row r="78" spans="1:3" ht="16.149999999999999" customHeight="1">
      <c r="A78" s="274">
        <v>195510</v>
      </c>
      <c r="B78" s="275">
        <v>2.5099999999999998</v>
      </c>
      <c r="C78" s="267">
        <v>2.5099999999999998</v>
      </c>
    </row>
    <row r="79" spans="1:3" ht="16.149999999999999" customHeight="1">
      <c r="A79" s="272">
        <v>195511</v>
      </c>
      <c r="B79" s="273">
        <v>2.5099999999999998</v>
      </c>
      <c r="C79" s="269">
        <v>2.5099999999999998</v>
      </c>
    </row>
    <row r="80" spans="1:3" ht="16.149999999999999" customHeight="1">
      <c r="A80" s="274">
        <v>195512</v>
      </c>
      <c r="B80" s="275">
        <v>2.5099999999999998</v>
      </c>
      <c r="C80" s="267">
        <v>2.5099999999999998</v>
      </c>
    </row>
    <row r="81" spans="1:3" ht="16.149999999999999" customHeight="1">
      <c r="A81" s="272">
        <v>195601</v>
      </c>
      <c r="B81" s="273">
        <v>2.5099999999999998</v>
      </c>
      <c r="C81" s="269">
        <v>2.5099999999999998</v>
      </c>
    </row>
    <row r="82" spans="1:3" ht="16.149999999999999" customHeight="1">
      <c r="A82" s="274">
        <v>195602</v>
      </c>
      <c r="B82" s="275">
        <v>2.5099999999999998</v>
      </c>
      <c r="C82" s="267">
        <v>2.5099999999999998</v>
      </c>
    </row>
    <row r="83" spans="1:3" ht="16.149999999999999" customHeight="1">
      <c r="A83" s="272">
        <v>195603</v>
      </c>
      <c r="B83" s="273">
        <v>2.5099999999999998</v>
      </c>
      <c r="C83" s="269">
        <v>2.5099999999999998</v>
      </c>
    </row>
    <row r="84" spans="1:3" ht="16.149999999999999" customHeight="1">
      <c r="A84" s="274">
        <v>195604</v>
      </c>
      <c r="B84" s="275">
        <v>2.5099999999999998</v>
      </c>
      <c r="C84" s="267">
        <v>2.5099999999999998</v>
      </c>
    </row>
    <row r="85" spans="1:3" ht="16.149999999999999" customHeight="1">
      <c r="A85" s="272">
        <v>195605</v>
      </c>
      <c r="B85" s="273">
        <v>2.5099999999999998</v>
      </c>
      <c r="C85" s="269">
        <v>2.5099999999999998</v>
      </c>
    </row>
    <row r="86" spans="1:3" ht="16.149999999999999" customHeight="1">
      <c r="A86" s="274">
        <v>195606</v>
      </c>
      <c r="B86" s="275">
        <v>2.5099999999999998</v>
      </c>
      <c r="C86" s="267">
        <v>2.5099999999999998</v>
      </c>
    </row>
    <row r="87" spans="1:3" ht="16.149999999999999" customHeight="1">
      <c r="A87" s="272">
        <v>195607</v>
      </c>
      <c r="B87" s="273">
        <v>2.5099999999999998</v>
      </c>
      <c r="C87" s="269">
        <v>2.5099999999999998</v>
      </c>
    </row>
    <row r="88" spans="1:3" ht="16.149999999999999" customHeight="1">
      <c r="A88" s="274">
        <v>195608</v>
      </c>
      <c r="B88" s="275">
        <v>2.5099999999999998</v>
      </c>
      <c r="C88" s="267">
        <v>2.5099999999999998</v>
      </c>
    </row>
    <row r="89" spans="1:3" ht="16.149999999999999" customHeight="1">
      <c r="A89" s="272">
        <v>195609</v>
      </c>
      <c r="B89" s="273">
        <v>2.5099999999999998</v>
      </c>
      <c r="C89" s="269">
        <v>2.5099999999999998</v>
      </c>
    </row>
    <row r="90" spans="1:3" ht="16.149999999999999" customHeight="1">
      <c r="A90" s="274">
        <v>195610</v>
      </c>
      <c r="B90" s="275">
        <v>2.5099999999999998</v>
      </c>
      <c r="C90" s="267">
        <v>2.5099999999999998</v>
      </c>
    </row>
    <row r="91" spans="1:3" ht="16.149999999999999" customHeight="1">
      <c r="A91" s="272">
        <v>195611</v>
      </c>
      <c r="B91" s="273">
        <v>2.5099999999999998</v>
      </c>
      <c r="C91" s="269">
        <v>2.5099999999999998</v>
      </c>
    </row>
    <row r="92" spans="1:3" ht="16.149999999999999" customHeight="1">
      <c r="A92" s="274">
        <v>195612</v>
      </c>
      <c r="B92" s="275">
        <v>2.5099999999999998</v>
      </c>
      <c r="C92" s="267">
        <v>2.5099999999999998</v>
      </c>
    </row>
    <row r="93" spans="1:3" ht="16.149999999999999" customHeight="1">
      <c r="A93" s="272">
        <v>195701</v>
      </c>
      <c r="B93" s="273">
        <v>2.5099999999999998</v>
      </c>
      <c r="C93" s="269">
        <v>2.5099999999999998</v>
      </c>
    </row>
    <row r="94" spans="1:3" ht="16.149999999999999" customHeight="1">
      <c r="A94" s="274">
        <v>195702</v>
      </c>
      <c r="B94" s="275">
        <v>2.5099999999999998</v>
      </c>
      <c r="C94" s="267">
        <v>2.5099999999999998</v>
      </c>
    </row>
    <row r="95" spans="1:3" ht="16.149999999999999" customHeight="1">
      <c r="A95" s="272">
        <v>195703</v>
      </c>
      <c r="B95" s="273">
        <v>2.5099999999999998</v>
      </c>
      <c r="C95" s="269">
        <v>2.5099999999999998</v>
      </c>
    </row>
    <row r="96" spans="1:3" ht="16.149999999999999" customHeight="1">
      <c r="A96" s="274">
        <v>195704</v>
      </c>
      <c r="B96" s="275">
        <v>2.5099999999999998</v>
      </c>
      <c r="C96" s="267">
        <v>2.5099999999999998</v>
      </c>
    </row>
    <row r="97" spans="1:3" ht="16.149999999999999" customHeight="1">
      <c r="A97" s="272">
        <v>195705</v>
      </c>
      <c r="B97" s="273">
        <v>2.5099999999999998</v>
      </c>
      <c r="C97" s="269">
        <v>2.5099999999999998</v>
      </c>
    </row>
    <row r="98" spans="1:3" ht="16.149999999999999" customHeight="1">
      <c r="A98" s="274">
        <v>195706</v>
      </c>
      <c r="B98" s="275">
        <v>2.5099999999999998</v>
      </c>
      <c r="C98" s="267">
        <v>2.5099999999999998</v>
      </c>
    </row>
    <row r="99" spans="1:3" ht="16.149999999999999" customHeight="1">
      <c r="A99" s="272">
        <v>195707</v>
      </c>
      <c r="B99" s="273">
        <v>4.8099999999999996</v>
      </c>
      <c r="C99" s="269">
        <v>4.8</v>
      </c>
    </row>
    <row r="100" spans="1:3" ht="16.149999999999999" customHeight="1">
      <c r="A100" s="274">
        <v>195708</v>
      </c>
      <c r="B100" s="275">
        <v>4.9000000000000004</v>
      </c>
      <c r="C100" s="267">
        <v>4.99</v>
      </c>
    </row>
    <row r="101" spans="1:3" ht="16.149999999999999" customHeight="1">
      <c r="A101" s="272">
        <v>195709</v>
      </c>
      <c r="B101" s="273">
        <v>5.12</v>
      </c>
      <c r="C101" s="269">
        <v>5.04</v>
      </c>
    </row>
    <row r="102" spans="1:3" ht="16.149999999999999" customHeight="1">
      <c r="A102" s="274">
        <v>195710</v>
      </c>
      <c r="B102" s="275">
        <v>5.0999999999999996</v>
      </c>
      <c r="C102" s="267">
        <v>5.0599999999999996</v>
      </c>
    </row>
    <row r="103" spans="1:3" ht="16.149999999999999" customHeight="1">
      <c r="A103" s="272">
        <v>195711</v>
      </c>
      <c r="B103" s="273">
        <v>5.2</v>
      </c>
      <c r="C103" s="269">
        <v>5.3</v>
      </c>
    </row>
    <row r="104" spans="1:3" ht="16.149999999999999" customHeight="1">
      <c r="A104" s="274">
        <v>195712</v>
      </c>
      <c r="B104" s="275">
        <v>5.38</v>
      </c>
      <c r="C104" s="267">
        <v>5.42</v>
      </c>
    </row>
    <row r="105" spans="1:3" ht="16.149999999999999" customHeight="1">
      <c r="A105" s="272">
        <v>195801</v>
      </c>
      <c r="B105" s="273">
        <v>5.61</v>
      </c>
      <c r="C105" s="269">
        <v>5.88</v>
      </c>
    </row>
    <row r="106" spans="1:3" ht="16.149999999999999" customHeight="1">
      <c r="A106" s="274">
        <v>195802</v>
      </c>
      <c r="B106" s="275">
        <v>6.01</v>
      </c>
      <c r="C106" s="267">
        <v>6.16</v>
      </c>
    </row>
    <row r="107" spans="1:3" ht="16.149999999999999" customHeight="1">
      <c r="A107" s="272">
        <v>195803</v>
      </c>
      <c r="B107" s="273">
        <v>6.11</v>
      </c>
      <c r="C107" s="269">
        <v>6.1</v>
      </c>
    </row>
    <row r="108" spans="1:3" ht="16.149999999999999" customHeight="1">
      <c r="A108" s="274">
        <v>195804</v>
      </c>
      <c r="B108" s="275">
        <v>6.64</v>
      </c>
      <c r="C108" s="267">
        <v>6.64</v>
      </c>
    </row>
    <row r="109" spans="1:3" ht="16.149999999999999" customHeight="1">
      <c r="A109" s="272">
        <v>195805</v>
      </c>
      <c r="B109" s="273">
        <v>6.77</v>
      </c>
      <c r="C109" s="269">
        <v>6.72</v>
      </c>
    </row>
    <row r="110" spans="1:3" ht="16.149999999999999" customHeight="1">
      <c r="A110" s="274">
        <v>195806</v>
      </c>
      <c r="B110" s="275">
        <v>6.8</v>
      </c>
      <c r="C110" s="267">
        <v>6.81</v>
      </c>
    </row>
    <row r="111" spans="1:3" ht="16.149999999999999" customHeight="1">
      <c r="A111" s="272">
        <v>195807</v>
      </c>
      <c r="B111" s="273">
        <v>6.74</v>
      </c>
      <c r="C111" s="269">
        <v>6.63</v>
      </c>
    </row>
    <row r="112" spans="1:3" ht="16.149999999999999" customHeight="1">
      <c r="A112" s="274">
        <v>195808</v>
      </c>
      <c r="B112" s="275">
        <v>6.52</v>
      </c>
      <c r="C112" s="267">
        <v>6.51</v>
      </c>
    </row>
    <row r="113" spans="1:3" ht="16.149999999999999" customHeight="1">
      <c r="A113" s="272">
        <v>195809</v>
      </c>
      <c r="B113" s="273">
        <v>6.38</v>
      </c>
      <c r="C113" s="269">
        <v>6.43</v>
      </c>
    </row>
    <row r="114" spans="1:3" ht="16.149999999999999" customHeight="1">
      <c r="A114" s="274">
        <v>195810</v>
      </c>
      <c r="B114" s="275">
        <v>6.4</v>
      </c>
      <c r="C114" s="267">
        <v>6.41</v>
      </c>
    </row>
    <row r="115" spans="1:3" ht="16.149999999999999" customHeight="1">
      <c r="A115" s="272">
        <v>195811</v>
      </c>
      <c r="B115" s="273">
        <v>6.42</v>
      </c>
      <c r="C115" s="269">
        <v>6.39</v>
      </c>
    </row>
    <row r="116" spans="1:3" ht="16.149999999999999" customHeight="1">
      <c r="A116" s="274">
        <v>195812</v>
      </c>
      <c r="B116" s="275">
        <v>6.4</v>
      </c>
      <c r="C116" s="267">
        <v>6.4</v>
      </c>
    </row>
    <row r="117" spans="1:3" ht="16.149999999999999" customHeight="1">
      <c r="A117" s="272">
        <v>195901</v>
      </c>
      <c r="B117" s="273">
        <v>6.4</v>
      </c>
      <c r="C117" s="269">
        <v>6.4</v>
      </c>
    </row>
    <row r="118" spans="1:3" ht="16.149999999999999" customHeight="1">
      <c r="A118" s="274">
        <v>195902</v>
      </c>
      <c r="B118" s="275">
        <v>6.4</v>
      </c>
      <c r="C118" s="267">
        <v>6.4</v>
      </c>
    </row>
    <row r="119" spans="1:3" ht="16.149999999999999" customHeight="1">
      <c r="A119" s="272">
        <v>195903</v>
      </c>
      <c r="B119" s="273">
        <v>6.4</v>
      </c>
      <c r="C119" s="269">
        <v>6.4</v>
      </c>
    </row>
    <row r="120" spans="1:3" ht="16.149999999999999" customHeight="1">
      <c r="A120" s="274">
        <v>195904</v>
      </c>
      <c r="B120" s="275">
        <v>6.4</v>
      </c>
      <c r="C120" s="267">
        <v>6.4</v>
      </c>
    </row>
    <row r="121" spans="1:3" ht="16.149999999999999" customHeight="1">
      <c r="A121" s="272">
        <v>195905</v>
      </c>
      <c r="B121" s="273">
        <v>6.4</v>
      </c>
      <c r="C121" s="269">
        <v>6.4</v>
      </c>
    </row>
    <row r="122" spans="1:3" ht="16.149999999999999" customHeight="1">
      <c r="A122" s="274">
        <v>195906</v>
      </c>
      <c r="B122" s="275">
        <v>6.4</v>
      </c>
      <c r="C122" s="267">
        <v>6.4</v>
      </c>
    </row>
    <row r="123" spans="1:3" ht="16.149999999999999" customHeight="1">
      <c r="A123" s="272">
        <v>195907</v>
      </c>
      <c r="B123" s="273">
        <v>6.4</v>
      </c>
      <c r="C123" s="269">
        <v>6.4</v>
      </c>
    </row>
    <row r="124" spans="1:3" ht="16.149999999999999" customHeight="1">
      <c r="A124" s="274">
        <v>195908</v>
      </c>
      <c r="B124" s="275">
        <v>6.4</v>
      </c>
      <c r="C124" s="267">
        <v>6.4</v>
      </c>
    </row>
    <row r="125" spans="1:3" ht="16.149999999999999" customHeight="1">
      <c r="A125" s="272">
        <v>195909</v>
      </c>
      <c r="B125" s="273">
        <v>6.4</v>
      </c>
      <c r="C125" s="269">
        <v>6.4</v>
      </c>
    </row>
    <row r="126" spans="1:3" ht="16.149999999999999" customHeight="1">
      <c r="A126" s="274">
        <v>195910</v>
      </c>
      <c r="B126" s="275">
        <v>6.4</v>
      </c>
      <c r="C126" s="267">
        <v>6.4</v>
      </c>
    </row>
    <row r="127" spans="1:3" ht="16.149999999999999" customHeight="1">
      <c r="A127" s="272">
        <v>195911</v>
      </c>
      <c r="B127" s="273">
        <v>6.4</v>
      </c>
      <c r="C127" s="269">
        <v>6.4</v>
      </c>
    </row>
    <row r="128" spans="1:3" ht="16.149999999999999" customHeight="1">
      <c r="A128" s="274">
        <v>195912</v>
      </c>
      <c r="B128" s="275">
        <v>6.4</v>
      </c>
      <c r="C128" s="267">
        <v>6.4</v>
      </c>
    </row>
    <row r="129" spans="1:3" ht="16.149999999999999" customHeight="1">
      <c r="A129" s="272">
        <v>196001</v>
      </c>
      <c r="B129" s="273">
        <v>6.4</v>
      </c>
      <c r="C129" s="269">
        <v>6.4</v>
      </c>
    </row>
    <row r="130" spans="1:3" ht="16.149999999999999" customHeight="1">
      <c r="A130" s="274">
        <v>196002</v>
      </c>
      <c r="B130" s="275">
        <v>6.4</v>
      </c>
      <c r="C130" s="267">
        <v>6.4</v>
      </c>
    </row>
    <row r="131" spans="1:3" ht="16.149999999999999" customHeight="1">
      <c r="A131" s="272">
        <v>196003</v>
      </c>
      <c r="B131" s="273">
        <v>6.52</v>
      </c>
      <c r="C131" s="269">
        <v>6.1</v>
      </c>
    </row>
    <row r="132" spans="1:3" ht="16.149999999999999" customHeight="1">
      <c r="A132" s="274">
        <v>196004</v>
      </c>
      <c r="B132" s="275">
        <v>6.7</v>
      </c>
      <c r="C132" s="267">
        <v>6.7</v>
      </c>
    </row>
    <row r="133" spans="1:3" ht="16.149999999999999" customHeight="1">
      <c r="A133" s="272">
        <v>196005</v>
      </c>
      <c r="B133" s="273">
        <v>6.7</v>
      </c>
      <c r="C133" s="269">
        <v>6.7</v>
      </c>
    </row>
    <row r="134" spans="1:3" ht="16.149999999999999" customHeight="1">
      <c r="A134" s="274">
        <v>196006</v>
      </c>
      <c r="B134" s="275">
        <v>6.7</v>
      </c>
      <c r="C134" s="267">
        <v>6.7</v>
      </c>
    </row>
    <row r="135" spans="1:3" ht="16.149999999999999" customHeight="1">
      <c r="A135" s="272">
        <v>196007</v>
      </c>
      <c r="B135" s="273">
        <v>6.7</v>
      </c>
      <c r="C135" s="269">
        <v>6.7</v>
      </c>
    </row>
    <row r="136" spans="1:3" ht="16.149999999999999" customHeight="1">
      <c r="A136" s="274">
        <v>196008</v>
      </c>
      <c r="B136" s="275">
        <v>6.7</v>
      </c>
      <c r="C136" s="267">
        <v>6.7</v>
      </c>
    </row>
    <row r="137" spans="1:3" ht="16.149999999999999" customHeight="1">
      <c r="A137" s="272">
        <v>196009</v>
      </c>
      <c r="B137" s="273">
        <v>6.7</v>
      </c>
      <c r="C137" s="269">
        <v>6.7</v>
      </c>
    </row>
    <row r="138" spans="1:3" ht="16.149999999999999" customHeight="1">
      <c r="A138" s="274">
        <v>196010</v>
      </c>
      <c r="B138" s="275">
        <v>6.7</v>
      </c>
      <c r="C138" s="267">
        <v>6.7</v>
      </c>
    </row>
    <row r="139" spans="1:3" ht="16.149999999999999" customHeight="1">
      <c r="A139" s="272">
        <v>196011</v>
      </c>
      <c r="B139" s="273">
        <v>6.7</v>
      </c>
      <c r="C139" s="269">
        <v>6.7</v>
      </c>
    </row>
    <row r="140" spans="1:3" ht="16.149999999999999" customHeight="1">
      <c r="A140" s="274">
        <v>196012</v>
      </c>
      <c r="B140" s="275">
        <v>6.7</v>
      </c>
      <c r="C140" s="267">
        <v>6.7</v>
      </c>
    </row>
    <row r="141" spans="1:3" ht="16.149999999999999" customHeight="1">
      <c r="A141" s="272">
        <v>196101</v>
      </c>
      <c r="B141" s="273">
        <v>6.7</v>
      </c>
      <c r="C141" s="269">
        <v>6.7</v>
      </c>
    </row>
    <row r="142" spans="1:3" ht="16.149999999999999" customHeight="1">
      <c r="A142" s="274">
        <v>196102</v>
      </c>
      <c r="B142" s="275">
        <v>6.7</v>
      </c>
      <c r="C142" s="267">
        <v>6.7</v>
      </c>
    </row>
    <row r="143" spans="1:3" ht="16.149999999999999" customHeight="1">
      <c r="A143" s="272">
        <v>196103</v>
      </c>
      <c r="B143" s="273">
        <v>6.7</v>
      </c>
      <c r="C143" s="269">
        <v>6.7</v>
      </c>
    </row>
    <row r="144" spans="1:3" ht="16.149999999999999" customHeight="1">
      <c r="A144" s="274">
        <v>196104</v>
      </c>
      <c r="B144" s="275">
        <v>6.7</v>
      </c>
      <c r="C144" s="267">
        <v>6.7</v>
      </c>
    </row>
    <row r="145" spans="1:3" ht="16.149999999999999" customHeight="1">
      <c r="A145" s="272">
        <v>196105</v>
      </c>
      <c r="B145" s="273">
        <v>6.7</v>
      </c>
      <c r="C145" s="269">
        <v>6.7</v>
      </c>
    </row>
    <row r="146" spans="1:3" ht="16.149999999999999" customHeight="1">
      <c r="A146" s="274">
        <v>196106</v>
      </c>
      <c r="B146" s="275">
        <v>6.7</v>
      </c>
      <c r="C146" s="267">
        <v>6.7</v>
      </c>
    </row>
    <row r="147" spans="1:3" ht="16.149999999999999" customHeight="1">
      <c r="A147" s="272">
        <v>196107</v>
      </c>
      <c r="B147" s="273">
        <v>6.7</v>
      </c>
      <c r="C147" s="269">
        <v>6.7</v>
      </c>
    </row>
    <row r="148" spans="1:3" ht="16.149999999999999" customHeight="1">
      <c r="A148" s="274">
        <v>196108</v>
      </c>
      <c r="B148" s="275">
        <v>6.7</v>
      </c>
      <c r="C148" s="267">
        <v>6.7</v>
      </c>
    </row>
    <row r="149" spans="1:3" ht="16.149999999999999" customHeight="1">
      <c r="A149" s="272">
        <v>196109</v>
      </c>
      <c r="B149" s="273">
        <v>6.7</v>
      </c>
      <c r="C149" s="269">
        <v>6.7</v>
      </c>
    </row>
    <row r="150" spans="1:3" ht="16.149999999999999" customHeight="1">
      <c r="A150" s="274">
        <v>196110</v>
      </c>
      <c r="B150" s="275">
        <v>6.7</v>
      </c>
      <c r="C150" s="267">
        <v>6.7</v>
      </c>
    </row>
    <row r="151" spans="1:3" ht="16.149999999999999" customHeight="1">
      <c r="A151" s="272">
        <v>196111</v>
      </c>
      <c r="B151" s="273">
        <v>6.7</v>
      </c>
      <c r="C151" s="269">
        <v>6.7</v>
      </c>
    </row>
    <row r="152" spans="1:3" ht="16.149999999999999" customHeight="1">
      <c r="A152" s="274">
        <v>196112</v>
      </c>
      <c r="B152" s="275">
        <v>6.7</v>
      </c>
      <c r="C152" s="267">
        <v>6.7</v>
      </c>
    </row>
    <row r="153" spans="1:3" ht="16.149999999999999" customHeight="1">
      <c r="A153" s="272">
        <v>196201</v>
      </c>
      <c r="B153" s="273">
        <v>6.7</v>
      </c>
      <c r="C153" s="269">
        <v>6.7</v>
      </c>
    </row>
    <row r="154" spans="1:3" ht="16.149999999999999" customHeight="1">
      <c r="A154" s="274">
        <v>196202</v>
      </c>
      <c r="B154" s="275">
        <v>6.7</v>
      </c>
      <c r="C154" s="267">
        <v>6.7</v>
      </c>
    </row>
    <row r="155" spans="1:3" ht="16.149999999999999" customHeight="1">
      <c r="A155" s="272">
        <v>196203</v>
      </c>
      <c r="B155" s="273">
        <v>6.7</v>
      </c>
      <c r="C155" s="269">
        <v>6.7</v>
      </c>
    </row>
    <row r="156" spans="1:3" ht="16.149999999999999" customHeight="1">
      <c r="A156" s="274">
        <v>196204</v>
      </c>
      <c r="B156" s="275">
        <v>6.7</v>
      </c>
      <c r="C156" s="267">
        <v>6.7</v>
      </c>
    </row>
    <row r="157" spans="1:3" ht="16.149999999999999" customHeight="1">
      <c r="A157" s="272">
        <v>196205</v>
      </c>
      <c r="B157" s="273">
        <v>6.7</v>
      </c>
      <c r="C157" s="269">
        <v>6.7</v>
      </c>
    </row>
    <row r="158" spans="1:3" ht="16.149999999999999" customHeight="1">
      <c r="A158" s="274">
        <v>196206</v>
      </c>
      <c r="B158" s="275">
        <v>6.7</v>
      </c>
      <c r="C158" s="267">
        <v>6.7</v>
      </c>
    </row>
    <row r="159" spans="1:3" ht="16.149999999999999" customHeight="1">
      <c r="A159" s="272">
        <v>196207</v>
      </c>
      <c r="B159" s="273">
        <v>6.7</v>
      </c>
      <c r="C159" s="269">
        <v>6.7</v>
      </c>
    </row>
    <row r="160" spans="1:3" ht="16.149999999999999" customHeight="1">
      <c r="A160" s="274">
        <v>196208</v>
      </c>
      <c r="B160" s="275">
        <v>6.7</v>
      </c>
      <c r="C160" s="267">
        <v>6.7</v>
      </c>
    </row>
    <row r="161" spans="1:3" ht="16.149999999999999" customHeight="1">
      <c r="A161" s="272">
        <v>196209</v>
      </c>
      <c r="B161" s="273">
        <v>6.7</v>
      </c>
      <c r="C161" s="269">
        <v>6.7</v>
      </c>
    </row>
    <row r="162" spans="1:3" ht="16.149999999999999" customHeight="1">
      <c r="A162" s="274">
        <v>196210</v>
      </c>
      <c r="B162" s="275">
        <v>6.7</v>
      </c>
      <c r="C162" s="267">
        <v>6.7</v>
      </c>
    </row>
    <row r="163" spans="1:3" ht="16.149999999999999" customHeight="1">
      <c r="A163" s="272">
        <v>196211</v>
      </c>
      <c r="B163" s="273">
        <v>7.54</v>
      </c>
      <c r="C163" s="269">
        <v>7.54</v>
      </c>
    </row>
    <row r="164" spans="1:3" ht="16.149999999999999" customHeight="1">
      <c r="A164" s="274">
        <v>196212</v>
      </c>
      <c r="B164" s="275">
        <v>9</v>
      </c>
      <c r="C164" s="267">
        <v>9</v>
      </c>
    </row>
    <row r="165" spans="1:3" ht="16.149999999999999" customHeight="1">
      <c r="A165" s="272">
        <v>196301</v>
      </c>
      <c r="B165" s="273">
        <v>9</v>
      </c>
      <c r="C165" s="269">
        <v>9</v>
      </c>
    </row>
    <row r="166" spans="1:3" ht="16.149999999999999" customHeight="1">
      <c r="A166" s="274">
        <v>196302</v>
      </c>
      <c r="B166" s="275">
        <v>9</v>
      </c>
      <c r="C166" s="267">
        <v>9</v>
      </c>
    </row>
    <row r="167" spans="1:3" ht="16.149999999999999" customHeight="1">
      <c r="A167" s="272">
        <v>196303</v>
      </c>
      <c r="B167" s="273">
        <v>9</v>
      </c>
      <c r="C167" s="269">
        <v>9</v>
      </c>
    </row>
    <row r="168" spans="1:3" ht="16.149999999999999" customHeight="1">
      <c r="A168" s="274">
        <v>196304</v>
      </c>
      <c r="B168" s="275">
        <v>9</v>
      </c>
      <c r="C168" s="267">
        <v>9</v>
      </c>
    </row>
    <row r="169" spans="1:3" ht="16.149999999999999" customHeight="1">
      <c r="A169" s="272">
        <v>196305</v>
      </c>
      <c r="B169" s="273">
        <v>9</v>
      </c>
      <c r="C169" s="269">
        <v>9</v>
      </c>
    </row>
    <row r="170" spans="1:3" ht="16.149999999999999" customHeight="1">
      <c r="A170" s="274">
        <v>196306</v>
      </c>
      <c r="B170" s="275">
        <v>9</v>
      </c>
      <c r="C170" s="267">
        <v>9</v>
      </c>
    </row>
    <row r="171" spans="1:3" ht="16.149999999999999" customHeight="1">
      <c r="A171" s="272">
        <v>196307</v>
      </c>
      <c r="B171" s="273">
        <v>9</v>
      </c>
      <c r="C171" s="269">
        <v>9</v>
      </c>
    </row>
    <row r="172" spans="1:3" ht="16.149999999999999" customHeight="1">
      <c r="A172" s="274">
        <v>196308</v>
      </c>
      <c r="B172" s="275">
        <v>9</v>
      </c>
      <c r="C172" s="267">
        <v>9</v>
      </c>
    </row>
    <row r="173" spans="1:3" ht="16.149999999999999" customHeight="1">
      <c r="A173" s="272">
        <v>196309</v>
      </c>
      <c r="B173" s="273">
        <v>9</v>
      </c>
      <c r="C173" s="269">
        <v>9</v>
      </c>
    </row>
    <row r="174" spans="1:3" ht="16.149999999999999" customHeight="1">
      <c r="A174" s="274">
        <v>196310</v>
      </c>
      <c r="B174" s="275">
        <v>9</v>
      </c>
      <c r="C174" s="267">
        <v>9</v>
      </c>
    </row>
    <row r="175" spans="1:3" ht="16.149999999999999" customHeight="1">
      <c r="A175" s="272">
        <v>196311</v>
      </c>
      <c r="B175" s="273">
        <v>9</v>
      </c>
      <c r="C175" s="269">
        <v>9</v>
      </c>
    </row>
    <row r="176" spans="1:3" ht="16.149999999999999" customHeight="1">
      <c r="A176" s="274">
        <v>196312</v>
      </c>
      <c r="B176" s="275">
        <v>9</v>
      </c>
      <c r="C176" s="267">
        <v>9</v>
      </c>
    </row>
    <row r="177" spans="1:3" ht="16.149999999999999" customHeight="1">
      <c r="A177" s="272">
        <v>196401</v>
      </c>
      <c r="B177" s="273">
        <v>9</v>
      </c>
      <c r="C177" s="269">
        <v>9</v>
      </c>
    </row>
    <row r="178" spans="1:3" ht="16.149999999999999" customHeight="1">
      <c r="A178" s="274">
        <v>196402</v>
      </c>
      <c r="B178" s="275">
        <v>9</v>
      </c>
      <c r="C178" s="267">
        <v>9</v>
      </c>
    </row>
    <row r="179" spans="1:3" ht="16.149999999999999" customHeight="1">
      <c r="A179" s="272">
        <v>196403</v>
      </c>
      <c r="B179" s="273">
        <v>9</v>
      </c>
      <c r="C179" s="269">
        <v>9</v>
      </c>
    </row>
    <row r="180" spans="1:3" ht="16.149999999999999" customHeight="1">
      <c r="A180" s="274">
        <v>196404</v>
      </c>
      <c r="B180" s="275">
        <v>9</v>
      </c>
      <c r="C180" s="267">
        <v>9</v>
      </c>
    </row>
    <row r="181" spans="1:3" ht="16.149999999999999" customHeight="1">
      <c r="A181" s="272">
        <v>196405</v>
      </c>
      <c r="B181" s="273">
        <v>9</v>
      </c>
      <c r="C181" s="269">
        <v>9</v>
      </c>
    </row>
    <row r="182" spans="1:3" ht="16.149999999999999" customHeight="1">
      <c r="A182" s="274">
        <v>196406</v>
      </c>
      <c r="B182" s="275">
        <v>9</v>
      </c>
      <c r="C182" s="267">
        <v>9</v>
      </c>
    </row>
    <row r="183" spans="1:3" ht="16.149999999999999" customHeight="1">
      <c r="A183" s="272">
        <v>196407</v>
      </c>
      <c r="B183" s="273">
        <v>9</v>
      </c>
      <c r="C183" s="269">
        <v>9</v>
      </c>
    </row>
    <row r="184" spans="1:3" ht="16.149999999999999" customHeight="1">
      <c r="A184" s="274">
        <v>196408</v>
      </c>
      <c r="B184" s="275">
        <v>9</v>
      </c>
      <c r="C184" s="267">
        <v>9</v>
      </c>
    </row>
    <row r="185" spans="1:3" ht="16.149999999999999" customHeight="1">
      <c r="A185" s="272">
        <v>196409</v>
      </c>
      <c r="B185" s="273">
        <v>9</v>
      </c>
      <c r="C185" s="269">
        <v>9</v>
      </c>
    </row>
    <row r="186" spans="1:3" ht="16.149999999999999" customHeight="1">
      <c r="A186" s="274">
        <v>196410</v>
      </c>
      <c r="B186" s="275">
        <v>9</v>
      </c>
      <c r="C186" s="267">
        <v>9</v>
      </c>
    </row>
    <row r="187" spans="1:3" ht="16.149999999999999" customHeight="1">
      <c r="A187" s="272">
        <v>196411</v>
      </c>
      <c r="B187" s="273">
        <v>9</v>
      </c>
      <c r="C187" s="269">
        <v>9</v>
      </c>
    </row>
    <row r="188" spans="1:3" ht="16.149999999999999" customHeight="1">
      <c r="A188" s="274">
        <v>196412</v>
      </c>
      <c r="B188" s="275">
        <v>9</v>
      </c>
      <c r="C188" s="267">
        <v>9</v>
      </c>
    </row>
    <row r="189" spans="1:3" ht="16.149999999999999" customHeight="1">
      <c r="A189" s="272">
        <v>196501</v>
      </c>
      <c r="B189" s="273">
        <v>9</v>
      </c>
      <c r="C189" s="269">
        <v>9</v>
      </c>
    </row>
    <row r="190" spans="1:3" ht="16.149999999999999" customHeight="1">
      <c r="A190" s="274">
        <v>196502</v>
      </c>
      <c r="B190" s="275">
        <v>9</v>
      </c>
      <c r="C190" s="267">
        <v>9</v>
      </c>
    </row>
    <row r="191" spans="1:3" ht="16.149999999999999" customHeight="1">
      <c r="A191" s="272">
        <v>196503</v>
      </c>
      <c r="B191" s="273">
        <v>9</v>
      </c>
      <c r="C191" s="269">
        <v>9</v>
      </c>
    </row>
    <row r="192" spans="1:3" ht="16.149999999999999" customHeight="1">
      <c r="A192" s="274">
        <v>196504</v>
      </c>
      <c r="B192" s="275">
        <v>9</v>
      </c>
      <c r="C192" s="267">
        <v>9</v>
      </c>
    </row>
    <row r="193" spans="1:3" ht="16.149999999999999" customHeight="1">
      <c r="A193" s="272">
        <v>196505</v>
      </c>
      <c r="B193" s="273">
        <v>9</v>
      </c>
      <c r="C193" s="269">
        <v>9</v>
      </c>
    </row>
    <row r="194" spans="1:3" ht="16.149999999999999" customHeight="1">
      <c r="A194" s="274">
        <v>196506</v>
      </c>
      <c r="B194" s="275">
        <v>9</v>
      </c>
      <c r="C194" s="267">
        <v>9</v>
      </c>
    </row>
    <row r="195" spans="1:3" ht="16.149999999999999" customHeight="1">
      <c r="A195" s="272">
        <v>196507</v>
      </c>
      <c r="B195" s="273">
        <v>9</v>
      </c>
      <c r="C195" s="269">
        <v>9</v>
      </c>
    </row>
    <row r="196" spans="1:3" ht="16.149999999999999" customHeight="1">
      <c r="A196" s="274">
        <v>196508</v>
      </c>
      <c r="B196" s="275">
        <v>9</v>
      </c>
      <c r="C196" s="267">
        <v>9</v>
      </c>
    </row>
    <row r="197" spans="1:3" ht="16.149999999999999" customHeight="1">
      <c r="A197" s="272">
        <v>196509</v>
      </c>
      <c r="B197" s="273">
        <v>13.5</v>
      </c>
      <c r="C197" s="269">
        <v>13.5</v>
      </c>
    </row>
    <row r="198" spans="1:3" ht="16.149999999999999" customHeight="1">
      <c r="A198" s="274">
        <v>196510</v>
      </c>
      <c r="B198" s="275">
        <v>13.5</v>
      </c>
      <c r="C198" s="267">
        <v>13.5</v>
      </c>
    </row>
    <row r="199" spans="1:3" ht="16.149999999999999" customHeight="1">
      <c r="A199" s="272">
        <v>196511</v>
      </c>
      <c r="B199" s="273">
        <v>13.5</v>
      </c>
      <c r="C199" s="269">
        <v>13.5</v>
      </c>
    </row>
    <row r="200" spans="1:3" ht="16.149999999999999" customHeight="1">
      <c r="A200" s="274">
        <v>196512</v>
      </c>
      <c r="B200" s="275">
        <v>13.5</v>
      </c>
      <c r="C200" s="267">
        <v>13.5</v>
      </c>
    </row>
    <row r="201" spans="1:3" ht="16.149999999999999" customHeight="1">
      <c r="A201" s="272">
        <v>196601</v>
      </c>
      <c r="B201" s="273">
        <v>13.5</v>
      </c>
      <c r="C201" s="269">
        <v>13.5</v>
      </c>
    </row>
    <row r="202" spans="1:3" ht="16.149999999999999" customHeight="1">
      <c r="A202" s="274">
        <v>196602</v>
      </c>
      <c r="B202" s="275">
        <v>13.5</v>
      </c>
      <c r="C202" s="267">
        <v>13.5</v>
      </c>
    </row>
    <row r="203" spans="1:3" ht="16.149999999999999" customHeight="1">
      <c r="A203" s="272">
        <v>196603</v>
      </c>
      <c r="B203" s="273">
        <v>13.5</v>
      </c>
      <c r="C203" s="269">
        <v>13.5</v>
      </c>
    </row>
    <row r="204" spans="1:3" ht="16.149999999999999" customHeight="1">
      <c r="A204" s="274">
        <v>196604</v>
      </c>
      <c r="B204" s="275">
        <v>13.5</v>
      </c>
      <c r="C204" s="267">
        <v>13.5</v>
      </c>
    </row>
    <row r="205" spans="1:3" ht="16.149999999999999" customHeight="1">
      <c r="A205" s="272">
        <v>196605</v>
      </c>
      <c r="B205" s="273">
        <v>13.5</v>
      </c>
      <c r="C205" s="269">
        <v>13.5</v>
      </c>
    </row>
    <row r="206" spans="1:3" ht="16.149999999999999" customHeight="1">
      <c r="A206" s="274">
        <v>196606</v>
      </c>
      <c r="B206" s="275">
        <v>13.5</v>
      </c>
      <c r="C206" s="267">
        <v>13.5</v>
      </c>
    </row>
    <row r="207" spans="1:3" ht="16.149999999999999" customHeight="1">
      <c r="A207" s="272">
        <v>196607</v>
      </c>
      <c r="B207" s="273">
        <v>13.5</v>
      </c>
      <c r="C207" s="269">
        <v>13.5</v>
      </c>
    </row>
    <row r="208" spans="1:3" ht="16.149999999999999" customHeight="1">
      <c r="A208" s="274">
        <v>196608</v>
      </c>
      <c r="B208" s="275">
        <v>13.5</v>
      </c>
      <c r="C208" s="267">
        <v>13.5</v>
      </c>
    </row>
    <row r="209" spans="1:3" ht="16.149999999999999" customHeight="1">
      <c r="A209" s="272">
        <v>196609</v>
      </c>
      <c r="B209" s="273">
        <v>13.5</v>
      </c>
      <c r="C209" s="269">
        <v>13.5</v>
      </c>
    </row>
    <row r="210" spans="1:3" ht="16.149999999999999" customHeight="1">
      <c r="A210" s="274">
        <v>196610</v>
      </c>
      <c r="B210" s="275">
        <v>13.5</v>
      </c>
      <c r="C210" s="267">
        <v>13.5</v>
      </c>
    </row>
    <row r="211" spans="1:3" ht="16.149999999999999" customHeight="1">
      <c r="A211" s="272">
        <v>196611</v>
      </c>
      <c r="B211" s="273">
        <v>13.5</v>
      </c>
      <c r="C211" s="269">
        <v>13.5</v>
      </c>
    </row>
    <row r="212" spans="1:3" ht="16.149999999999999" customHeight="1">
      <c r="A212" s="274">
        <v>196612</v>
      </c>
      <c r="B212" s="275">
        <v>13.5</v>
      </c>
      <c r="C212" s="267">
        <v>13.5</v>
      </c>
    </row>
    <row r="213" spans="1:3" ht="16.149999999999999" customHeight="1">
      <c r="A213" s="272">
        <v>196701</v>
      </c>
      <c r="B213" s="273">
        <v>13.5</v>
      </c>
      <c r="C213" s="269">
        <v>13.5</v>
      </c>
    </row>
    <row r="214" spans="1:3" ht="16.149999999999999" customHeight="1">
      <c r="A214" s="274">
        <v>196702</v>
      </c>
      <c r="B214" s="275">
        <v>13.5</v>
      </c>
      <c r="C214" s="267">
        <v>13.5</v>
      </c>
    </row>
    <row r="215" spans="1:3" ht="16.149999999999999" customHeight="1">
      <c r="A215" s="272">
        <v>196703</v>
      </c>
      <c r="B215" s="273">
        <v>13.5</v>
      </c>
      <c r="C215" s="269">
        <v>13.5</v>
      </c>
    </row>
    <row r="216" spans="1:3" ht="16.149999999999999" customHeight="1">
      <c r="A216" s="274">
        <v>196704</v>
      </c>
      <c r="B216" s="275">
        <v>13.79</v>
      </c>
      <c r="C216" s="267">
        <v>13.89</v>
      </c>
    </row>
    <row r="217" spans="1:3" ht="16.149999999999999" customHeight="1">
      <c r="A217" s="272">
        <v>196705</v>
      </c>
      <c r="B217" s="273">
        <v>14.07</v>
      </c>
      <c r="C217" s="269">
        <v>14.18</v>
      </c>
    </row>
    <row r="218" spans="1:3" ht="16.149999999999999" customHeight="1">
      <c r="A218" s="274">
        <v>196706</v>
      </c>
      <c r="B218" s="275">
        <v>14.4</v>
      </c>
      <c r="C218" s="267">
        <v>14.46</v>
      </c>
    </row>
    <row r="219" spans="1:3" ht="16.149999999999999" customHeight="1">
      <c r="A219" s="272">
        <v>196707</v>
      </c>
      <c r="B219" s="273">
        <v>14.59</v>
      </c>
      <c r="C219" s="269">
        <v>14.7</v>
      </c>
    </row>
    <row r="220" spans="1:3" ht="16.149999999999999" customHeight="1">
      <c r="A220" s="274">
        <v>196708</v>
      </c>
      <c r="B220" s="275">
        <v>14.84</v>
      </c>
      <c r="C220" s="267">
        <v>14.98</v>
      </c>
    </row>
    <row r="221" spans="1:3" ht="16.149999999999999" customHeight="1">
      <c r="A221" s="272">
        <v>196709</v>
      </c>
      <c r="B221" s="273">
        <v>15.12</v>
      </c>
      <c r="C221" s="269">
        <v>15.29</v>
      </c>
    </row>
    <row r="222" spans="1:3" ht="16.149999999999999" customHeight="1">
      <c r="A222" s="274">
        <v>196710</v>
      </c>
      <c r="B222" s="275">
        <v>15.4</v>
      </c>
      <c r="C222" s="267">
        <v>15.51</v>
      </c>
    </row>
    <row r="223" spans="1:3" ht="16.149999999999999" customHeight="1">
      <c r="A223" s="272">
        <v>196711</v>
      </c>
      <c r="B223" s="273">
        <v>15.63</v>
      </c>
      <c r="C223" s="269">
        <v>15.69</v>
      </c>
    </row>
    <row r="224" spans="1:3" ht="16.149999999999999" customHeight="1">
      <c r="A224" s="274">
        <v>196712</v>
      </c>
      <c r="B224" s="275">
        <v>15.74</v>
      </c>
      <c r="C224" s="267">
        <v>15.76</v>
      </c>
    </row>
    <row r="225" spans="1:3" ht="16.149999999999999" customHeight="1">
      <c r="A225" s="272">
        <v>196801</v>
      </c>
      <c r="B225" s="273">
        <v>15.77</v>
      </c>
      <c r="C225" s="269">
        <v>15.78</v>
      </c>
    </row>
    <row r="226" spans="1:3" ht="16.149999999999999" customHeight="1">
      <c r="A226" s="274">
        <v>196802</v>
      </c>
      <c r="B226" s="275">
        <v>15.84</v>
      </c>
      <c r="C226" s="267">
        <v>15.88</v>
      </c>
    </row>
    <row r="227" spans="1:3" ht="16.149999999999999" customHeight="1">
      <c r="A227" s="272">
        <v>196803</v>
      </c>
      <c r="B227" s="273">
        <v>15.94</v>
      </c>
      <c r="C227" s="269">
        <v>15.98</v>
      </c>
    </row>
    <row r="228" spans="1:3" ht="16.149999999999999" customHeight="1">
      <c r="A228" s="274">
        <v>196804</v>
      </c>
      <c r="B228" s="275">
        <v>16.059999999999999</v>
      </c>
      <c r="C228" s="267">
        <v>16.12</v>
      </c>
    </row>
    <row r="229" spans="1:3" ht="16.149999999999999" customHeight="1">
      <c r="A229" s="272">
        <v>196805</v>
      </c>
      <c r="B229" s="273">
        <v>16.190000000000001</v>
      </c>
      <c r="C229" s="269">
        <v>16.239999999999998</v>
      </c>
    </row>
    <row r="230" spans="1:3" ht="16.149999999999999" customHeight="1">
      <c r="A230" s="274">
        <v>196806</v>
      </c>
      <c r="B230" s="275">
        <v>16.27</v>
      </c>
      <c r="C230" s="267">
        <v>16.29</v>
      </c>
    </row>
    <row r="231" spans="1:3" ht="16.149999999999999" customHeight="1">
      <c r="A231" s="272">
        <v>196807</v>
      </c>
      <c r="B231" s="273">
        <v>16.309999999999999</v>
      </c>
      <c r="C231" s="269">
        <v>16.350000000000001</v>
      </c>
    </row>
    <row r="232" spans="1:3" ht="16.149999999999999" customHeight="1">
      <c r="A232" s="274">
        <v>196808</v>
      </c>
      <c r="B232" s="275">
        <v>16.39</v>
      </c>
      <c r="C232" s="267">
        <v>16.440000000000001</v>
      </c>
    </row>
    <row r="233" spans="1:3" ht="16.149999999999999" customHeight="1">
      <c r="A233" s="272">
        <v>196809</v>
      </c>
      <c r="B233" s="273">
        <v>16.489999999999998</v>
      </c>
      <c r="C233" s="269">
        <v>16.54</v>
      </c>
    </row>
    <row r="234" spans="1:3" ht="16.149999999999999" customHeight="1">
      <c r="A234" s="274">
        <v>196810</v>
      </c>
      <c r="B234" s="275">
        <v>16.62</v>
      </c>
      <c r="C234" s="267">
        <v>16.68</v>
      </c>
    </row>
    <row r="235" spans="1:3" ht="16.149999999999999" customHeight="1">
      <c r="A235" s="272">
        <v>196811</v>
      </c>
      <c r="B235" s="273">
        <v>16.760000000000002</v>
      </c>
      <c r="C235" s="269">
        <v>16.82</v>
      </c>
    </row>
    <row r="236" spans="1:3" ht="16.149999999999999" customHeight="1">
      <c r="A236" s="274">
        <v>196812</v>
      </c>
      <c r="B236" s="275">
        <v>16.86</v>
      </c>
      <c r="C236" s="267">
        <v>16.88</v>
      </c>
    </row>
    <row r="237" spans="1:3" ht="16.149999999999999" customHeight="1">
      <c r="A237" s="272">
        <v>196901</v>
      </c>
      <c r="B237" s="273">
        <v>16.88</v>
      </c>
      <c r="C237" s="269">
        <v>16.899999999999999</v>
      </c>
    </row>
    <row r="238" spans="1:3" ht="16.149999999999999" customHeight="1">
      <c r="A238" s="274">
        <v>196902</v>
      </c>
      <c r="B238" s="275">
        <v>16.940000000000001</v>
      </c>
      <c r="C238" s="267">
        <v>16.97</v>
      </c>
    </row>
    <row r="239" spans="1:3" ht="16.149999999999999" customHeight="1">
      <c r="A239" s="272">
        <v>196903</v>
      </c>
      <c r="B239" s="273">
        <v>17.04</v>
      </c>
      <c r="C239" s="269">
        <v>17.100000000000001</v>
      </c>
    </row>
    <row r="240" spans="1:3" ht="16.149999999999999" customHeight="1">
      <c r="A240" s="274">
        <v>196904</v>
      </c>
      <c r="B240" s="275">
        <v>17.13</v>
      </c>
      <c r="C240" s="267">
        <v>17.13</v>
      </c>
    </row>
    <row r="241" spans="1:3" ht="16.149999999999999" customHeight="1">
      <c r="A241" s="272">
        <v>196905</v>
      </c>
      <c r="B241" s="273">
        <v>17.170000000000002</v>
      </c>
      <c r="C241" s="269">
        <v>17.21</v>
      </c>
    </row>
    <row r="242" spans="1:3" ht="16.149999999999999" customHeight="1">
      <c r="A242" s="274">
        <v>196906</v>
      </c>
      <c r="B242" s="275">
        <v>17.27</v>
      </c>
      <c r="C242" s="267">
        <v>17.309999999999999</v>
      </c>
    </row>
    <row r="243" spans="1:3" ht="16.149999999999999" customHeight="1">
      <c r="A243" s="272">
        <v>196907</v>
      </c>
      <c r="B243" s="273">
        <v>17.329999999999998</v>
      </c>
      <c r="C243" s="269">
        <v>17.38</v>
      </c>
    </row>
    <row r="244" spans="1:3" ht="16.149999999999999" customHeight="1">
      <c r="A244" s="274">
        <v>196908</v>
      </c>
      <c r="B244" s="275">
        <v>17.440000000000001</v>
      </c>
      <c r="C244" s="267">
        <v>17.5</v>
      </c>
    </row>
    <row r="245" spans="1:3" ht="16.149999999999999" customHeight="1">
      <c r="A245" s="272">
        <v>196909</v>
      </c>
      <c r="B245" s="273">
        <v>17.55</v>
      </c>
      <c r="C245" s="269">
        <v>17.579999999999998</v>
      </c>
    </row>
    <row r="246" spans="1:3" ht="16.149999999999999" customHeight="1">
      <c r="A246" s="274">
        <v>196910</v>
      </c>
      <c r="B246" s="275">
        <v>17.62</v>
      </c>
      <c r="C246" s="267">
        <v>17.63</v>
      </c>
    </row>
    <row r="247" spans="1:3" ht="16.149999999999999" customHeight="1">
      <c r="A247" s="272">
        <v>196911</v>
      </c>
      <c r="B247" s="273">
        <v>17.690000000000001</v>
      </c>
      <c r="C247" s="269">
        <v>17.739999999999998</v>
      </c>
    </row>
    <row r="248" spans="1:3" ht="16.149999999999999" customHeight="1">
      <c r="A248" s="274">
        <v>196912</v>
      </c>
      <c r="B248" s="275">
        <v>17.8</v>
      </c>
      <c r="C248" s="267">
        <v>17.850000000000001</v>
      </c>
    </row>
    <row r="249" spans="1:3" ht="16.149999999999999" customHeight="1">
      <c r="A249" s="272">
        <v>197001</v>
      </c>
      <c r="B249" s="273">
        <v>17.899999999999999</v>
      </c>
      <c r="C249" s="269">
        <v>17.95</v>
      </c>
    </row>
    <row r="250" spans="1:3" ht="16.149999999999999" customHeight="1">
      <c r="A250" s="274">
        <v>197002</v>
      </c>
      <c r="B250" s="275">
        <v>18</v>
      </c>
      <c r="C250" s="267">
        <v>18.04</v>
      </c>
    </row>
    <row r="251" spans="1:3" ht="16.149999999999999" customHeight="1">
      <c r="A251" s="272">
        <v>197003</v>
      </c>
      <c r="B251" s="273">
        <v>18.09</v>
      </c>
      <c r="C251" s="269">
        <v>18.14</v>
      </c>
    </row>
    <row r="252" spans="1:3" ht="16.149999999999999" customHeight="1">
      <c r="A252" s="274">
        <v>197004</v>
      </c>
      <c r="B252" s="275">
        <v>18.2</v>
      </c>
      <c r="C252" s="267">
        <v>18.25</v>
      </c>
    </row>
    <row r="253" spans="1:3" ht="16.149999999999999" customHeight="1">
      <c r="A253" s="272">
        <v>197005</v>
      </c>
      <c r="B253" s="273">
        <v>18.28</v>
      </c>
      <c r="C253" s="269">
        <v>18.32</v>
      </c>
    </row>
    <row r="254" spans="1:3" ht="16.149999999999999" customHeight="1">
      <c r="A254" s="274">
        <v>197006</v>
      </c>
      <c r="B254" s="275">
        <v>18.38</v>
      </c>
      <c r="C254" s="267">
        <v>18.420000000000002</v>
      </c>
    </row>
    <row r="255" spans="1:3" ht="16.149999999999999" customHeight="1">
      <c r="A255" s="272">
        <v>197007</v>
      </c>
      <c r="B255" s="273">
        <v>18.48</v>
      </c>
      <c r="C255" s="269">
        <v>18.510000000000002</v>
      </c>
    </row>
    <row r="256" spans="1:3" ht="16.149999999999999" customHeight="1">
      <c r="A256" s="274">
        <v>197008</v>
      </c>
      <c r="B256" s="275">
        <v>18.55</v>
      </c>
      <c r="C256" s="267">
        <v>18.600000000000001</v>
      </c>
    </row>
    <row r="257" spans="1:3" ht="16.149999999999999" customHeight="1">
      <c r="A257" s="272">
        <v>197009</v>
      </c>
      <c r="B257" s="273">
        <v>18.68</v>
      </c>
      <c r="C257" s="269">
        <v>18.760000000000002</v>
      </c>
    </row>
    <row r="258" spans="1:3" ht="16.149999999999999" customHeight="1">
      <c r="A258" s="274">
        <v>197010</v>
      </c>
      <c r="B258" s="275">
        <v>18.82</v>
      </c>
      <c r="C258" s="267">
        <v>18.87</v>
      </c>
    </row>
    <row r="259" spans="1:3" ht="16.149999999999999" customHeight="1">
      <c r="A259" s="272">
        <v>197011</v>
      </c>
      <c r="B259" s="273">
        <v>18.920000000000002</v>
      </c>
      <c r="C259" s="269">
        <v>18.96</v>
      </c>
    </row>
    <row r="260" spans="1:3" ht="16.149999999999999" customHeight="1">
      <c r="A260" s="274">
        <v>197012</v>
      </c>
      <c r="B260" s="275">
        <v>19.03</v>
      </c>
      <c r="C260" s="267">
        <v>19.09</v>
      </c>
    </row>
    <row r="261" spans="1:3" ht="16.149999999999999" customHeight="1">
      <c r="A261" s="272">
        <v>197101</v>
      </c>
      <c r="B261" s="273">
        <v>19.149999999999999</v>
      </c>
      <c r="C261" s="269">
        <v>19.22</v>
      </c>
    </row>
    <row r="262" spans="1:3" ht="16.149999999999999" customHeight="1">
      <c r="A262" s="274">
        <v>197102</v>
      </c>
      <c r="B262" s="275">
        <v>19.28</v>
      </c>
      <c r="C262" s="267">
        <v>19.329999999999998</v>
      </c>
    </row>
    <row r="263" spans="1:3" ht="16.149999999999999" customHeight="1">
      <c r="A263" s="272">
        <v>197103</v>
      </c>
      <c r="B263" s="273">
        <v>19.41</v>
      </c>
      <c r="C263" s="269">
        <v>19.489999999999998</v>
      </c>
    </row>
    <row r="264" spans="1:3" ht="16.149999999999999" customHeight="1">
      <c r="A264" s="274">
        <v>197104</v>
      </c>
      <c r="B264" s="275">
        <v>19.559999999999999</v>
      </c>
      <c r="C264" s="267">
        <v>19.64</v>
      </c>
    </row>
    <row r="265" spans="1:3" ht="16.149999999999999" customHeight="1">
      <c r="A265" s="272">
        <v>197105</v>
      </c>
      <c r="B265" s="273">
        <v>19.68</v>
      </c>
      <c r="C265" s="269">
        <v>19.72</v>
      </c>
    </row>
    <row r="266" spans="1:3" ht="16.149999999999999" customHeight="1">
      <c r="A266" s="274">
        <v>197106</v>
      </c>
      <c r="B266" s="275">
        <v>19.8</v>
      </c>
      <c r="C266" s="267">
        <v>19.87</v>
      </c>
    </row>
    <row r="267" spans="1:3" ht="16.149999999999999" customHeight="1">
      <c r="A267" s="272">
        <v>197107</v>
      </c>
      <c r="B267" s="273">
        <v>19.97</v>
      </c>
      <c r="C267" s="269">
        <v>20.059999999999999</v>
      </c>
    </row>
    <row r="268" spans="1:3" ht="16.149999999999999" customHeight="1">
      <c r="A268" s="274">
        <v>197108</v>
      </c>
      <c r="B268" s="275">
        <v>20.14</v>
      </c>
      <c r="C268" s="267">
        <v>20.23</v>
      </c>
    </row>
    <row r="269" spans="1:3" ht="16.149999999999999" customHeight="1">
      <c r="A269" s="272">
        <v>197109</v>
      </c>
      <c r="B269" s="273">
        <v>20.309999999999999</v>
      </c>
      <c r="C269" s="269">
        <v>20.38</v>
      </c>
    </row>
    <row r="270" spans="1:3" ht="16.149999999999999" customHeight="1">
      <c r="A270" s="274">
        <v>197110</v>
      </c>
      <c r="B270" s="275">
        <v>20.46</v>
      </c>
      <c r="C270" s="267">
        <v>20.54</v>
      </c>
    </row>
    <row r="271" spans="1:3" ht="16.149999999999999" customHeight="1">
      <c r="A271" s="272">
        <v>197111</v>
      </c>
      <c r="B271" s="273">
        <v>20.63</v>
      </c>
      <c r="C271" s="269">
        <v>20.71</v>
      </c>
    </row>
    <row r="272" spans="1:3" ht="16.149999999999999" customHeight="1">
      <c r="A272" s="274">
        <v>197112</v>
      </c>
      <c r="B272" s="275">
        <v>20.81</v>
      </c>
      <c r="C272" s="267">
        <v>20.91</v>
      </c>
    </row>
    <row r="273" spans="1:3" ht="16.149999999999999" customHeight="1">
      <c r="A273" s="272">
        <v>197201</v>
      </c>
      <c r="B273" s="273">
        <v>20.99</v>
      </c>
      <c r="C273" s="269">
        <v>21.08</v>
      </c>
    </row>
    <row r="274" spans="1:3" ht="16.149999999999999" customHeight="1">
      <c r="A274" s="274">
        <v>197202</v>
      </c>
      <c r="B274" s="275">
        <v>21.17</v>
      </c>
      <c r="C274" s="267">
        <v>21.24</v>
      </c>
    </row>
    <row r="275" spans="1:3" ht="16.149999999999999" customHeight="1">
      <c r="A275" s="272">
        <v>197203</v>
      </c>
      <c r="B275" s="273">
        <v>21.33</v>
      </c>
      <c r="C275" s="269">
        <v>21.42</v>
      </c>
    </row>
    <row r="276" spans="1:3" ht="16.149999999999999" customHeight="1">
      <c r="A276" s="274">
        <v>197204</v>
      </c>
      <c r="B276" s="275">
        <v>21.5</v>
      </c>
      <c r="C276" s="267">
        <v>21.58</v>
      </c>
    </row>
    <row r="277" spans="1:3" ht="16.149999999999999" customHeight="1">
      <c r="A277" s="272">
        <v>197205</v>
      </c>
      <c r="B277" s="273">
        <v>21.67</v>
      </c>
      <c r="C277" s="269">
        <v>21.75</v>
      </c>
    </row>
    <row r="278" spans="1:3" ht="16.149999999999999" customHeight="1">
      <c r="A278" s="274">
        <v>197206</v>
      </c>
      <c r="B278" s="275">
        <v>21.82</v>
      </c>
      <c r="C278" s="267">
        <v>21.9</v>
      </c>
    </row>
    <row r="279" spans="1:3" ht="16.149999999999999" customHeight="1">
      <c r="A279" s="272">
        <v>197207</v>
      </c>
      <c r="B279" s="273">
        <v>21.96</v>
      </c>
      <c r="C279" s="269">
        <v>22.01</v>
      </c>
    </row>
    <row r="280" spans="1:3" ht="16.149999999999999" customHeight="1">
      <c r="A280" s="274">
        <v>197208</v>
      </c>
      <c r="B280" s="275">
        <v>22.09</v>
      </c>
      <c r="C280" s="267">
        <v>22.16</v>
      </c>
    </row>
    <row r="281" spans="1:3" ht="16.149999999999999" customHeight="1">
      <c r="A281" s="272">
        <v>197209</v>
      </c>
      <c r="B281" s="273">
        <v>22.25</v>
      </c>
      <c r="C281" s="269">
        <v>22.33</v>
      </c>
    </row>
    <row r="282" spans="1:3" ht="16.149999999999999" customHeight="1">
      <c r="A282" s="274">
        <v>197210</v>
      </c>
      <c r="B282" s="275">
        <v>22.39</v>
      </c>
      <c r="C282" s="267">
        <v>22.46</v>
      </c>
    </row>
    <row r="283" spans="1:3" ht="16.149999999999999" customHeight="1">
      <c r="A283" s="272">
        <v>197211</v>
      </c>
      <c r="B283" s="273">
        <v>22.53</v>
      </c>
      <c r="C283" s="269">
        <v>22.6</v>
      </c>
    </row>
    <row r="284" spans="1:3" ht="16.149999999999999" customHeight="1">
      <c r="A284" s="274">
        <v>197212</v>
      </c>
      <c r="B284" s="275">
        <v>22.7</v>
      </c>
      <c r="C284" s="267">
        <v>22.79</v>
      </c>
    </row>
    <row r="285" spans="1:3" ht="16.149999999999999" customHeight="1">
      <c r="A285" s="272">
        <v>197301</v>
      </c>
      <c r="B285" s="273">
        <v>22.28</v>
      </c>
      <c r="C285" s="269">
        <v>22.96</v>
      </c>
    </row>
    <row r="286" spans="1:3" ht="16.149999999999999" customHeight="1">
      <c r="A286" s="274">
        <v>197302</v>
      </c>
      <c r="B286" s="275">
        <v>23.02</v>
      </c>
      <c r="C286" s="267">
        <v>23.08</v>
      </c>
    </row>
    <row r="287" spans="1:3" ht="16.149999999999999" customHeight="1">
      <c r="A287" s="272">
        <v>197303</v>
      </c>
      <c r="B287" s="273">
        <v>23.13</v>
      </c>
      <c r="C287" s="269">
        <v>23.2</v>
      </c>
    </row>
    <row r="288" spans="1:3" ht="16.149999999999999" customHeight="1">
      <c r="A288" s="274">
        <v>197304</v>
      </c>
      <c r="B288" s="275">
        <v>23.25</v>
      </c>
      <c r="C288" s="267">
        <v>23.29</v>
      </c>
    </row>
    <row r="289" spans="1:3" ht="16.149999999999999" customHeight="1">
      <c r="A289" s="272">
        <v>197305</v>
      </c>
      <c r="B289" s="273">
        <v>23.36</v>
      </c>
      <c r="C289" s="269">
        <v>23.42</v>
      </c>
    </row>
    <row r="290" spans="1:3" ht="16.149999999999999" customHeight="1">
      <c r="A290" s="274">
        <v>197306</v>
      </c>
      <c r="B290" s="275">
        <v>23.47</v>
      </c>
      <c r="C290" s="267">
        <v>23.52</v>
      </c>
    </row>
    <row r="291" spans="1:3" ht="16.149999999999999" customHeight="1">
      <c r="A291" s="272">
        <v>197307</v>
      </c>
      <c r="B291" s="273">
        <v>23.6</v>
      </c>
      <c r="C291" s="269">
        <v>23.67</v>
      </c>
    </row>
    <row r="292" spans="1:3" ht="16.149999999999999" customHeight="1">
      <c r="A292" s="274">
        <v>197308</v>
      </c>
      <c r="B292" s="275">
        <v>23.76</v>
      </c>
      <c r="C292" s="267">
        <v>23.87</v>
      </c>
    </row>
    <row r="293" spans="1:3" ht="16.149999999999999" customHeight="1">
      <c r="A293" s="272">
        <v>197309</v>
      </c>
      <c r="B293" s="273">
        <v>23.79</v>
      </c>
      <c r="C293" s="269">
        <v>24.07</v>
      </c>
    </row>
    <row r="294" spans="1:3" ht="16.149999999999999" customHeight="1">
      <c r="A294" s="274">
        <v>197310</v>
      </c>
      <c r="B294" s="275">
        <v>24.18</v>
      </c>
      <c r="C294" s="267">
        <v>24.28</v>
      </c>
    </row>
    <row r="295" spans="1:3" ht="16.149999999999999" customHeight="1">
      <c r="A295" s="272">
        <v>197311</v>
      </c>
      <c r="B295" s="273">
        <v>24.37</v>
      </c>
      <c r="C295" s="269">
        <v>24.47</v>
      </c>
    </row>
    <row r="296" spans="1:3" ht="16.149999999999999" customHeight="1">
      <c r="A296" s="274">
        <v>197312</v>
      </c>
      <c r="B296" s="275">
        <v>24.65</v>
      </c>
      <c r="C296" s="267">
        <v>24.79</v>
      </c>
    </row>
    <row r="297" spans="1:3" ht="16.149999999999999" customHeight="1">
      <c r="A297" s="272">
        <v>197401</v>
      </c>
      <c r="B297" s="273">
        <v>24.95</v>
      </c>
      <c r="C297" s="269">
        <v>25.1</v>
      </c>
    </row>
    <row r="298" spans="1:3" ht="16.149999999999999" customHeight="1">
      <c r="A298" s="274">
        <v>197402</v>
      </c>
      <c r="B298" s="275">
        <v>25.22</v>
      </c>
      <c r="C298" s="267">
        <v>25.33</v>
      </c>
    </row>
    <row r="299" spans="1:3" ht="16.149999999999999" customHeight="1">
      <c r="A299" s="272">
        <v>197403</v>
      </c>
      <c r="B299" s="273">
        <v>25.42</v>
      </c>
      <c r="C299" s="269">
        <v>25.47</v>
      </c>
    </row>
    <row r="300" spans="1:3" ht="16.149999999999999" customHeight="1">
      <c r="A300" s="274">
        <v>197404</v>
      </c>
      <c r="B300" s="275">
        <v>25.5</v>
      </c>
      <c r="C300" s="267">
        <v>25.52</v>
      </c>
    </row>
    <row r="301" spans="1:3" ht="16.149999999999999" customHeight="1">
      <c r="A301" s="272">
        <v>197405</v>
      </c>
      <c r="B301" s="273">
        <v>25.54</v>
      </c>
      <c r="C301" s="269">
        <v>25.56</v>
      </c>
    </row>
    <row r="302" spans="1:3" ht="16.149999999999999" customHeight="1">
      <c r="A302" s="274">
        <v>197406</v>
      </c>
      <c r="B302" s="275">
        <v>25.58</v>
      </c>
      <c r="C302" s="267">
        <v>25.61</v>
      </c>
    </row>
    <row r="303" spans="1:3" ht="16.149999999999999" customHeight="1">
      <c r="A303" s="272">
        <v>197407</v>
      </c>
      <c r="B303" s="273">
        <v>25.64</v>
      </c>
      <c r="C303" s="269">
        <v>25.69</v>
      </c>
    </row>
    <row r="304" spans="1:3" ht="16.149999999999999" customHeight="1">
      <c r="A304" s="274">
        <v>197408</v>
      </c>
      <c r="B304" s="275">
        <v>25.81</v>
      </c>
      <c r="C304" s="267">
        <v>26.01</v>
      </c>
    </row>
    <row r="305" spans="1:3" ht="16.149999999999999" customHeight="1">
      <c r="A305" s="272">
        <v>197409</v>
      </c>
      <c r="B305" s="273">
        <v>26.28</v>
      </c>
      <c r="C305" s="269">
        <v>26.57</v>
      </c>
    </row>
    <row r="306" spans="1:3" ht="16.149999999999999" customHeight="1">
      <c r="A306" s="274">
        <v>197410</v>
      </c>
      <c r="B306" s="275">
        <v>27.01</v>
      </c>
      <c r="C306" s="267">
        <v>27.3</v>
      </c>
    </row>
    <row r="307" spans="1:3" ht="16.149999999999999" customHeight="1">
      <c r="A307" s="272">
        <v>197411</v>
      </c>
      <c r="B307" s="273">
        <v>27.56</v>
      </c>
      <c r="C307" s="269">
        <v>27.88</v>
      </c>
    </row>
    <row r="308" spans="1:3" ht="16.149999999999999" customHeight="1">
      <c r="A308" s="274">
        <v>197412</v>
      </c>
      <c r="B308" s="275">
        <v>28.23</v>
      </c>
      <c r="C308" s="267">
        <v>28.63</v>
      </c>
    </row>
    <row r="309" spans="1:3" ht="16.149999999999999" customHeight="1">
      <c r="A309" s="272">
        <v>197501</v>
      </c>
      <c r="B309" s="273">
        <v>28.87</v>
      </c>
      <c r="C309" s="269">
        <v>29.07</v>
      </c>
    </row>
    <row r="310" spans="1:3" ht="16.149999999999999" customHeight="1">
      <c r="A310" s="274">
        <v>197502</v>
      </c>
      <c r="B310" s="275">
        <v>29.24</v>
      </c>
      <c r="C310" s="267">
        <v>29.47</v>
      </c>
    </row>
    <row r="311" spans="1:3" ht="16.149999999999999" customHeight="1">
      <c r="A311" s="272">
        <v>197503</v>
      </c>
      <c r="B311" s="273">
        <v>29.66</v>
      </c>
      <c r="C311" s="269">
        <v>29.86</v>
      </c>
    </row>
    <row r="312" spans="1:3" ht="16.149999999999999" customHeight="1">
      <c r="A312" s="274">
        <v>197504</v>
      </c>
      <c r="B312" s="275">
        <v>30.05</v>
      </c>
      <c r="C312" s="267">
        <v>30.24</v>
      </c>
    </row>
    <row r="313" spans="1:3" ht="16.149999999999999" customHeight="1">
      <c r="A313" s="272">
        <v>197505</v>
      </c>
      <c r="B313" s="273">
        <v>30.42</v>
      </c>
      <c r="C313" s="269">
        <v>30.64</v>
      </c>
    </row>
    <row r="314" spans="1:3" ht="16.149999999999999" customHeight="1">
      <c r="A314" s="274">
        <v>197506</v>
      </c>
      <c r="B314" s="275">
        <v>30.82</v>
      </c>
      <c r="C314" s="267">
        <v>31</v>
      </c>
    </row>
    <row r="315" spans="1:3" ht="16.149999999999999" customHeight="1">
      <c r="A315" s="272">
        <v>197507</v>
      </c>
      <c r="B315" s="273">
        <v>31.18</v>
      </c>
      <c r="C315" s="269">
        <v>31.36</v>
      </c>
    </row>
    <row r="316" spans="1:3" ht="16.149999999999999" customHeight="1">
      <c r="A316" s="274">
        <v>197508</v>
      </c>
      <c r="B316" s="275">
        <v>31.52</v>
      </c>
      <c r="C316" s="267">
        <v>31.7</v>
      </c>
    </row>
    <row r="317" spans="1:3" ht="16.149999999999999" customHeight="1">
      <c r="A317" s="272">
        <v>197509</v>
      </c>
      <c r="B317" s="273">
        <v>31.85</v>
      </c>
      <c r="C317" s="269">
        <v>32.020000000000003</v>
      </c>
    </row>
    <row r="318" spans="1:3" ht="16.149999999999999" customHeight="1">
      <c r="A318" s="274">
        <v>197510</v>
      </c>
      <c r="B318" s="275">
        <v>32.17</v>
      </c>
      <c r="C318" s="267">
        <v>32.36</v>
      </c>
    </row>
    <row r="319" spans="1:3" ht="16.149999999999999" customHeight="1">
      <c r="A319" s="272">
        <v>197511</v>
      </c>
      <c r="B319" s="273">
        <v>32.51</v>
      </c>
      <c r="C319" s="269">
        <v>32.68</v>
      </c>
    </row>
    <row r="320" spans="1:3" ht="16.149999999999999" customHeight="1">
      <c r="A320" s="274">
        <v>197512</v>
      </c>
      <c r="B320" s="275">
        <v>32.840000000000003</v>
      </c>
      <c r="C320" s="267">
        <v>32.96</v>
      </c>
    </row>
    <row r="321" spans="1:3" ht="16.149999999999999" customHeight="1">
      <c r="A321" s="272">
        <v>197601</v>
      </c>
      <c r="B321" s="273">
        <v>33.1</v>
      </c>
      <c r="C321" s="269">
        <v>33.32</v>
      </c>
    </row>
    <row r="322" spans="1:3" ht="16.149999999999999" customHeight="1">
      <c r="A322" s="274">
        <v>197602</v>
      </c>
      <c r="B322" s="275">
        <v>33.49</v>
      </c>
      <c r="C322" s="267">
        <v>33.630000000000003</v>
      </c>
    </row>
    <row r="323" spans="1:3" ht="16.149999999999999" customHeight="1">
      <c r="A323" s="272">
        <v>197603</v>
      </c>
      <c r="B323" s="273">
        <v>33.79</v>
      </c>
      <c r="C323" s="269">
        <v>33.950000000000003</v>
      </c>
    </row>
    <row r="324" spans="1:3" ht="16.149999999999999" customHeight="1">
      <c r="A324" s="274">
        <v>197604</v>
      </c>
      <c r="B324" s="275">
        <v>34.1</v>
      </c>
      <c r="C324" s="267">
        <v>34.29</v>
      </c>
    </row>
    <row r="325" spans="1:3" ht="16.149999999999999" customHeight="1">
      <c r="A325" s="272">
        <v>197605</v>
      </c>
      <c r="B325" s="273">
        <v>34.450000000000003</v>
      </c>
      <c r="C325" s="269">
        <v>34.58</v>
      </c>
    </row>
    <row r="326" spans="1:3" ht="16.149999999999999" customHeight="1">
      <c r="A326" s="274">
        <v>197606</v>
      </c>
      <c r="B326" s="275">
        <v>34.65</v>
      </c>
      <c r="C326" s="267">
        <v>34.700000000000003</v>
      </c>
    </row>
    <row r="327" spans="1:3" ht="16.149999999999999" customHeight="1">
      <c r="A327" s="272">
        <v>197607</v>
      </c>
      <c r="B327" s="273">
        <v>34.89</v>
      </c>
      <c r="C327" s="269">
        <v>35.119999999999997</v>
      </c>
    </row>
    <row r="328" spans="1:3" ht="16.149999999999999" customHeight="1">
      <c r="A328" s="274">
        <v>197608</v>
      </c>
      <c r="B328" s="275">
        <v>35.200000000000003</v>
      </c>
      <c r="C328" s="267">
        <v>35.22</v>
      </c>
    </row>
    <row r="329" spans="1:3" ht="16.149999999999999" customHeight="1">
      <c r="A329" s="272">
        <v>197609</v>
      </c>
      <c r="B329" s="273">
        <v>35.25</v>
      </c>
      <c r="C329" s="269">
        <v>35.29</v>
      </c>
    </row>
    <row r="330" spans="1:3" ht="16.149999999999999" customHeight="1">
      <c r="A330" s="274">
        <v>197610</v>
      </c>
      <c r="B330" s="275">
        <v>35.409999999999997</v>
      </c>
      <c r="C330" s="267">
        <v>35.58</v>
      </c>
    </row>
    <row r="331" spans="1:3" ht="16.149999999999999" customHeight="1">
      <c r="A331" s="272">
        <v>197611</v>
      </c>
      <c r="B331" s="273">
        <v>35.81</v>
      </c>
      <c r="C331" s="269">
        <v>36.04</v>
      </c>
    </row>
    <row r="332" spans="1:3" ht="16.149999999999999" customHeight="1">
      <c r="A332" s="274">
        <v>197612</v>
      </c>
      <c r="B332" s="275">
        <v>36.200000000000003</v>
      </c>
      <c r="C332" s="267">
        <v>36.32</v>
      </c>
    </row>
    <row r="333" spans="1:3" ht="16.149999999999999" customHeight="1">
      <c r="A333" s="272">
        <v>197701</v>
      </c>
      <c r="B333" s="273">
        <v>36.369999999999997</v>
      </c>
      <c r="C333" s="269">
        <v>36.380000000000003</v>
      </c>
    </row>
    <row r="334" spans="1:3" ht="16.149999999999999" customHeight="1">
      <c r="A334" s="274">
        <v>197702</v>
      </c>
      <c r="B334" s="275">
        <v>36.380000000000003</v>
      </c>
      <c r="C334" s="267">
        <v>36.380000000000003</v>
      </c>
    </row>
    <row r="335" spans="1:3" ht="16.149999999999999" customHeight="1">
      <c r="A335" s="272">
        <v>197703</v>
      </c>
      <c r="B335" s="273">
        <v>36.46</v>
      </c>
      <c r="C335" s="269">
        <v>36.590000000000003</v>
      </c>
    </row>
    <row r="336" spans="1:3" ht="16.149999999999999" customHeight="1">
      <c r="A336" s="274">
        <v>197704</v>
      </c>
      <c r="B336" s="275">
        <v>36.54</v>
      </c>
      <c r="C336" s="267">
        <v>36.5</v>
      </c>
    </row>
    <row r="337" spans="1:3" ht="16.149999999999999" customHeight="1">
      <c r="A337" s="272">
        <v>197705</v>
      </c>
      <c r="B337" s="273">
        <v>36.5</v>
      </c>
      <c r="C337" s="269">
        <v>36.5</v>
      </c>
    </row>
    <row r="338" spans="1:3" ht="16.149999999999999" customHeight="1">
      <c r="A338" s="274">
        <v>197706</v>
      </c>
      <c r="B338" s="275">
        <v>36.5</v>
      </c>
      <c r="C338" s="267">
        <v>36.5</v>
      </c>
    </row>
    <row r="339" spans="1:3" ht="16.149999999999999" customHeight="1">
      <c r="A339" s="272">
        <v>197707</v>
      </c>
      <c r="B339" s="273">
        <v>36.51</v>
      </c>
      <c r="C339" s="269">
        <v>36.54</v>
      </c>
    </row>
    <row r="340" spans="1:3" ht="16.149999999999999" customHeight="1">
      <c r="A340" s="274">
        <v>197708</v>
      </c>
      <c r="B340" s="275">
        <v>36.67</v>
      </c>
      <c r="C340" s="267">
        <v>36.82</v>
      </c>
    </row>
    <row r="341" spans="1:3" ht="16.149999999999999" customHeight="1">
      <c r="A341" s="272">
        <v>197709</v>
      </c>
      <c r="B341" s="273">
        <v>36.97</v>
      </c>
      <c r="C341" s="269">
        <v>37.14</v>
      </c>
    </row>
    <row r="342" spans="1:3" ht="16.149999999999999" customHeight="1">
      <c r="A342" s="274">
        <v>197710</v>
      </c>
      <c r="B342" s="275">
        <v>37.229999999999997</v>
      </c>
      <c r="C342" s="267">
        <v>37.35</v>
      </c>
    </row>
    <row r="343" spans="1:3" ht="16.149999999999999" customHeight="1">
      <c r="A343" s="272">
        <v>197711</v>
      </c>
      <c r="B343" s="273">
        <v>37.450000000000003</v>
      </c>
      <c r="C343" s="269">
        <v>37.549999999999997</v>
      </c>
    </row>
    <row r="344" spans="1:3" ht="16.149999999999999" customHeight="1">
      <c r="A344" s="274">
        <v>197712</v>
      </c>
      <c r="B344" s="275">
        <v>37.71</v>
      </c>
      <c r="C344" s="267">
        <v>37.96</v>
      </c>
    </row>
    <row r="345" spans="1:3" ht="16.149999999999999" customHeight="1">
      <c r="A345" s="272">
        <v>197801</v>
      </c>
      <c r="B345" s="273">
        <v>38.03</v>
      </c>
      <c r="C345" s="269">
        <v>38.08</v>
      </c>
    </row>
    <row r="346" spans="1:3" ht="16.149999999999999" customHeight="1">
      <c r="A346" s="274">
        <v>197802</v>
      </c>
      <c r="B346" s="275">
        <v>38.14</v>
      </c>
      <c r="C346" s="267">
        <v>38.22</v>
      </c>
    </row>
    <row r="347" spans="1:3" ht="16.149999999999999" customHeight="1">
      <c r="A347" s="272">
        <v>197803</v>
      </c>
      <c r="B347" s="273">
        <v>38.33</v>
      </c>
      <c r="C347" s="269">
        <v>38.42</v>
      </c>
    </row>
    <row r="348" spans="1:3" ht="16.149999999999999" customHeight="1">
      <c r="A348" s="274">
        <v>197804</v>
      </c>
      <c r="B348" s="275">
        <v>38.49</v>
      </c>
      <c r="C348" s="267">
        <v>38.58</v>
      </c>
    </row>
    <row r="349" spans="1:3" ht="16.149999999999999" customHeight="1">
      <c r="A349" s="272">
        <v>197805</v>
      </c>
      <c r="B349" s="273">
        <v>38.659999999999997</v>
      </c>
      <c r="C349" s="269">
        <v>38.75</v>
      </c>
    </row>
    <row r="350" spans="1:3" ht="16.149999999999999" customHeight="1">
      <c r="A350" s="274">
        <v>197806</v>
      </c>
      <c r="B350" s="275">
        <v>38.81</v>
      </c>
      <c r="C350" s="267">
        <v>38.869999999999997</v>
      </c>
    </row>
    <row r="351" spans="1:3" ht="16.149999999999999" customHeight="1">
      <c r="A351" s="272">
        <v>197807</v>
      </c>
      <c r="B351" s="273">
        <v>38.950000000000003</v>
      </c>
      <c r="C351" s="269">
        <v>38.99</v>
      </c>
    </row>
    <row r="352" spans="1:3" ht="16.149999999999999" customHeight="1">
      <c r="A352" s="274">
        <v>197808</v>
      </c>
      <c r="B352" s="275">
        <v>39.11</v>
      </c>
      <c r="C352" s="267">
        <v>39.229999999999997</v>
      </c>
    </row>
    <row r="353" spans="1:3" ht="16.149999999999999" customHeight="1">
      <c r="A353" s="272">
        <v>197809</v>
      </c>
      <c r="B353" s="273">
        <v>39.450000000000003</v>
      </c>
      <c r="C353" s="269">
        <v>39.75</v>
      </c>
    </row>
    <row r="354" spans="1:3" ht="16.149999999999999" customHeight="1">
      <c r="A354" s="274">
        <v>197810</v>
      </c>
      <c r="B354" s="275">
        <v>39.979999999999997</v>
      </c>
      <c r="C354" s="267">
        <v>40.200000000000003</v>
      </c>
    </row>
    <row r="355" spans="1:3" ht="16.149999999999999" customHeight="1">
      <c r="A355" s="272">
        <v>197811</v>
      </c>
      <c r="B355" s="273">
        <v>40.4</v>
      </c>
      <c r="C355" s="269">
        <v>40.6</v>
      </c>
    </row>
    <row r="356" spans="1:3" ht="16.149999999999999" customHeight="1">
      <c r="A356" s="274">
        <v>197812</v>
      </c>
      <c r="B356" s="275">
        <v>40.79</v>
      </c>
      <c r="C356" s="267">
        <v>41</v>
      </c>
    </row>
    <row r="357" spans="1:3" ht="16.149999999999999" customHeight="1">
      <c r="A357" s="272">
        <v>197901</v>
      </c>
      <c r="B357" s="273">
        <v>41.15</v>
      </c>
      <c r="C357" s="269">
        <v>41.3</v>
      </c>
    </row>
    <row r="358" spans="1:3" ht="16.149999999999999" customHeight="1">
      <c r="A358" s="274">
        <v>197902</v>
      </c>
      <c r="B358" s="275">
        <v>41.44</v>
      </c>
      <c r="C358" s="267">
        <v>41.58</v>
      </c>
    </row>
    <row r="359" spans="1:3" ht="16.149999999999999" customHeight="1">
      <c r="A359" s="272">
        <v>197903</v>
      </c>
      <c r="B359" s="273">
        <v>41.79</v>
      </c>
      <c r="C359" s="269">
        <v>42.02</v>
      </c>
    </row>
    <row r="360" spans="1:3" ht="16.149999999999999" customHeight="1">
      <c r="A360" s="274">
        <v>197904</v>
      </c>
      <c r="B360" s="275">
        <v>42.21</v>
      </c>
      <c r="C360" s="267">
        <v>42.43</v>
      </c>
    </row>
    <row r="361" spans="1:3" ht="16.149999999999999" customHeight="1">
      <c r="A361" s="272">
        <v>197905</v>
      </c>
      <c r="B361" s="273">
        <v>42.56</v>
      </c>
      <c r="C361" s="269">
        <v>42.69</v>
      </c>
    </row>
    <row r="362" spans="1:3" ht="16.149999999999999" customHeight="1">
      <c r="A362" s="274">
        <v>197906</v>
      </c>
      <c r="B362" s="275">
        <v>42.69</v>
      </c>
      <c r="C362" s="267">
        <v>42.71</v>
      </c>
    </row>
    <row r="363" spans="1:3" ht="16.149999999999999" customHeight="1">
      <c r="A363" s="272">
        <v>197907</v>
      </c>
      <c r="B363" s="273">
        <v>42.74</v>
      </c>
      <c r="C363" s="269">
        <v>42.76</v>
      </c>
    </row>
    <row r="364" spans="1:3" ht="16.149999999999999" customHeight="1">
      <c r="A364" s="274">
        <v>197908</v>
      </c>
      <c r="B364" s="275">
        <v>42.8</v>
      </c>
      <c r="C364" s="267">
        <v>42.88</v>
      </c>
    </row>
    <row r="365" spans="1:3" ht="16.149999999999999" customHeight="1">
      <c r="A365" s="272">
        <v>197909</v>
      </c>
      <c r="B365" s="273">
        <v>42.89</v>
      </c>
      <c r="C365" s="269">
        <v>43</v>
      </c>
    </row>
    <row r="366" spans="1:3" ht="16.149999999999999" customHeight="1">
      <c r="A366" s="274">
        <v>197910</v>
      </c>
      <c r="B366" s="275">
        <v>43.14</v>
      </c>
      <c r="C366" s="267">
        <v>43.23</v>
      </c>
    </row>
    <row r="367" spans="1:3" ht="16.149999999999999" customHeight="1">
      <c r="A367" s="272">
        <v>197911</v>
      </c>
      <c r="B367" s="273">
        <v>43.38</v>
      </c>
      <c r="C367" s="269">
        <v>43.53</v>
      </c>
    </row>
    <row r="368" spans="1:3" ht="16.149999999999999" customHeight="1">
      <c r="A368" s="274">
        <v>197912</v>
      </c>
      <c r="B368" s="275">
        <v>43.79</v>
      </c>
      <c r="C368" s="267">
        <v>44</v>
      </c>
    </row>
    <row r="369" spans="1:3" ht="16.149999999999999" customHeight="1">
      <c r="A369" s="272">
        <v>198001</v>
      </c>
      <c r="B369" s="273">
        <v>44.16</v>
      </c>
      <c r="C369" s="269">
        <v>44.41</v>
      </c>
    </row>
    <row r="370" spans="1:3" ht="16.149999999999999" customHeight="1">
      <c r="A370" s="274">
        <v>198002</v>
      </c>
      <c r="B370" s="275">
        <v>44.68</v>
      </c>
      <c r="C370" s="267">
        <v>44.94</v>
      </c>
    </row>
    <row r="371" spans="1:3" ht="16.149999999999999" customHeight="1">
      <c r="A371" s="272">
        <v>198003</v>
      </c>
      <c r="B371" s="273">
        <v>45.32</v>
      </c>
      <c r="C371" s="269">
        <v>45.62</v>
      </c>
    </row>
    <row r="372" spans="1:3" ht="16.149999999999999" customHeight="1">
      <c r="A372" s="274">
        <v>198004</v>
      </c>
      <c r="B372" s="275">
        <v>45.82</v>
      </c>
      <c r="C372" s="267">
        <v>46.05</v>
      </c>
    </row>
    <row r="373" spans="1:3" ht="16.149999999999999" customHeight="1">
      <c r="A373" s="272">
        <v>198005</v>
      </c>
      <c r="B373" s="273">
        <v>46.44</v>
      </c>
      <c r="C373" s="269">
        <v>46.78</v>
      </c>
    </row>
    <row r="374" spans="1:3" ht="16.149999999999999" customHeight="1">
      <c r="A374" s="274">
        <v>198006</v>
      </c>
      <c r="B374" s="275">
        <v>47.1</v>
      </c>
      <c r="C374" s="267">
        <v>47.32</v>
      </c>
    </row>
    <row r="375" spans="1:3" ht="16.149999999999999" customHeight="1">
      <c r="A375" s="272">
        <v>198007</v>
      </c>
      <c r="B375" s="273">
        <v>47.52</v>
      </c>
      <c r="C375" s="269">
        <v>47.79</v>
      </c>
    </row>
    <row r="376" spans="1:3" ht="16.149999999999999" customHeight="1">
      <c r="A376" s="274">
        <v>198008</v>
      </c>
      <c r="B376" s="275">
        <v>48.02</v>
      </c>
      <c r="C376" s="267">
        <v>48.24</v>
      </c>
    </row>
    <row r="377" spans="1:3" ht="16.149999999999999" customHeight="1">
      <c r="A377" s="272">
        <v>198009</v>
      </c>
      <c r="B377" s="273">
        <v>48.56</v>
      </c>
      <c r="C377" s="269">
        <v>48.92</v>
      </c>
    </row>
    <row r="378" spans="1:3" ht="16.149999999999999" customHeight="1">
      <c r="A378" s="274">
        <v>198010</v>
      </c>
      <c r="B378" s="275">
        <v>49.23</v>
      </c>
      <c r="C378" s="267">
        <v>49.6</v>
      </c>
    </row>
    <row r="379" spans="1:3" ht="16.149999999999999" customHeight="1">
      <c r="A379" s="272">
        <v>198011</v>
      </c>
      <c r="B379" s="273">
        <v>49.93</v>
      </c>
      <c r="C379" s="269">
        <v>50.27</v>
      </c>
    </row>
    <row r="380" spans="1:3" ht="16.149999999999999" customHeight="1">
      <c r="A380" s="274">
        <v>198012</v>
      </c>
      <c r="B380" s="275">
        <v>50.56</v>
      </c>
      <c r="C380" s="267">
        <v>50.92</v>
      </c>
    </row>
    <row r="381" spans="1:3" ht="16.149999999999999" customHeight="1">
      <c r="A381" s="272">
        <v>198101</v>
      </c>
      <c r="B381" s="273">
        <v>51.08</v>
      </c>
      <c r="C381" s="269">
        <v>51.45</v>
      </c>
    </row>
    <row r="382" spans="1:3" ht="16.149999999999999" customHeight="1">
      <c r="A382" s="274">
        <v>198102</v>
      </c>
      <c r="B382" s="275">
        <v>51.71</v>
      </c>
      <c r="C382" s="267">
        <v>51.96</v>
      </c>
    </row>
    <row r="383" spans="1:3" ht="16.149999999999999" customHeight="1">
      <c r="A383" s="272">
        <v>198103</v>
      </c>
      <c r="B383" s="273">
        <v>52.24</v>
      </c>
      <c r="C383" s="269">
        <v>52.49</v>
      </c>
    </row>
    <row r="384" spans="1:3" ht="16.149999999999999" customHeight="1">
      <c r="A384" s="274">
        <v>198104</v>
      </c>
      <c r="B384" s="275">
        <v>52.71</v>
      </c>
      <c r="C384" s="267">
        <v>52.94</v>
      </c>
    </row>
    <row r="385" spans="1:3" ht="16.149999999999999" customHeight="1">
      <c r="A385" s="272">
        <v>198105</v>
      </c>
      <c r="B385" s="273">
        <v>53.24</v>
      </c>
      <c r="C385" s="269">
        <v>53.57</v>
      </c>
    </row>
    <row r="386" spans="1:3" ht="16.149999999999999" customHeight="1">
      <c r="A386" s="274">
        <v>198106</v>
      </c>
      <c r="B386" s="275">
        <v>53.9</v>
      </c>
      <c r="C386" s="267">
        <v>54.18</v>
      </c>
    </row>
    <row r="387" spans="1:3" ht="16.149999999999999" customHeight="1">
      <c r="A387" s="272">
        <v>198107</v>
      </c>
      <c r="B387" s="273">
        <v>54.57</v>
      </c>
      <c r="C387" s="269">
        <v>54.93</v>
      </c>
    </row>
    <row r="388" spans="1:3" ht="16.149999999999999" customHeight="1">
      <c r="A388" s="274">
        <v>198108</v>
      </c>
      <c r="B388" s="275">
        <v>55.3</v>
      </c>
      <c r="C388" s="267">
        <v>55.68</v>
      </c>
    </row>
    <row r="389" spans="1:3" ht="16.149999999999999" customHeight="1">
      <c r="A389" s="272">
        <v>198109</v>
      </c>
      <c r="B389" s="273">
        <v>56.03</v>
      </c>
      <c r="C389" s="269">
        <v>56.39</v>
      </c>
    </row>
    <row r="390" spans="1:3" ht="16.149999999999999" customHeight="1">
      <c r="A390" s="274">
        <v>198110</v>
      </c>
      <c r="B390" s="275">
        <v>56.79</v>
      </c>
      <c r="C390" s="267">
        <v>57.22</v>
      </c>
    </row>
    <row r="391" spans="1:3" ht="16.149999999999999" customHeight="1">
      <c r="A391" s="272">
        <v>198111</v>
      </c>
      <c r="B391" s="273">
        <v>57.66</v>
      </c>
      <c r="C391" s="269">
        <v>58.09</v>
      </c>
    </row>
    <row r="392" spans="1:3" ht="16.149999999999999" customHeight="1">
      <c r="A392" s="274">
        <v>198112</v>
      </c>
      <c r="B392" s="275">
        <v>58.64</v>
      </c>
      <c r="C392" s="267">
        <v>59.07</v>
      </c>
    </row>
    <row r="393" spans="1:3" ht="16.149999999999999" customHeight="1">
      <c r="A393" s="272">
        <v>198201</v>
      </c>
      <c r="B393" s="273">
        <v>59.5</v>
      </c>
      <c r="C393" s="269">
        <v>59.84</v>
      </c>
    </row>
    <row r="394" spans="1:3" ht="16.149999999999999" customHeight="1">
      <c r="A394" s="274">
        <v>198202</v>
      </c>
      <c r="B394" s="275">
        <v>60.24</v>
      </c>
      <c r="C394" s="267">
        <v>60.63</v>
      </c>
    </row>
    <row r="395" spans="1:3" ht="16.149999999999999" customHeight="1">
      <c r="A395" s="272">
        <v>198203</v>
      </c>
      <c r="B395" s="273">
        <v>60.99</v>
      </c>
      <c r="C395" s="269">
        <v>61.4</v>
      </c>
    </row>
    <row r="396" spans="1:3" ht="16.149999999999999" customHeight="1">
      <c r="A396" s="274">
        <v>198204</v>
      </c>
      <c r="B396" s="275">
        <v>61.82</v>
      </c>
      <c r="C396" s="267">
        <v>62.21</v>
      </c>
    </row>
    <row r="397" spans="1:3" ht="16.149999999999999" customHeight="1">
      <c r="A397" s="272">
        <v>198205</v>
      </c>
      <c r="B397" s="273">
        <v>62.63</v>
      </c>
      <c r="C397" s="269">
        <v>63.02</v>
      </c>
    </row>
    <row r="398" spans="1:3" ht="16.149999999999999" customHeight="1">
      <c r="A398" s="274">
        <v>198206</v>
      </c>
      <c r="B398" s="275">
        <v>63.52</v>
      </c>
      <c r="C398" s="267">
        <v>63.84</v>
      </c>
    </row>
    <row r="399" spans="1:3" ht="16.149999999999999" customHeight="1">
      <c r="A399" s="272">
        <v>198207</v>
      </c>
      <c r="B399" s="273">
        <v>64.25</v>
      </c>
      <c r="C399" s="269">
        <v>64.69</v>
      </c>
    </row>
    <row r="400" spans="1:3" ht="16.149999999999999" customHeight="1">
      <c r="A400" s="274">
        <v>198208</v>
      </c>
      <c r="B400" s="275">
        <v>65.180000000000007</v>
      </c>
      <c r="C400" s="267">
        <v>65.55</v>
      </c>
    </row>
    <row r="401" spans="1:3" ht="16.149999999999999" customHeight="1">
      <c r="A401" s="272">
        <v>198209</v>
      </c>
      <c r="B401" s="273">
        <v>65.98</v>
      </c>
      <c r="C401" s="269">
        <v>66.42</v>
      </c>
    </row>
    <row r="402" spans="1:3" ht="16.149999999999999" customHeight="1">
      <c r="A402" s="274">
        <v>198210</v>
      </c>
      <c r="B402" s="275">
        <v>66.989999999999995</v>
      </c>
      <c r="C402" s="267">
        <v>67.680000000000007</v>
      </c>
    </row>
    <row r="403" spans="1:3" ht="16.149999999999999" customHeight="1">
      <c r="A403" s="272">
        <v>198211</v>
      </c>
      <c r="B403" s="273">
        <v>68.34</v>
      </c>
      <c r="C403" s="269">
        <v>68.97</v>
      </c>
    </row>
    <row r="404" spans="1:3" ht="16.149999999999999" customHeight="1">
      <c r="A404" s="274">
        <v>198212</v>
      </c>
      <c r="B404" s="275">
        <v>69.59</v>
      </c>
      <c r="C404" s="267">
        <v>70.290000000000006</v>
      </c>
    </row>
    <row r="405" spans="1:3" ht="16.149999999999999" customHeight="1">
      <c r="A405" s="272">
        <v>198301</v>
      </c>
      <c r="B405" s="273">
        <v>70.900000000000006</v>
      </c>
      <c r="C405" s="269">
        <v>71.45</v>
      </c>
    </row>
    <row r="406" spans="1:3" ht="16.149999999999999" customHeight="1">
      <c r="A406" s="274">
        <v>198302</v>
      </c>
      <c r="B406" s="275">
        <v>72.06</v>
      </c>
      <c r="C406" s="267">
        <v>72.81</v>
      </c>
    </row>
    <row r="407" spans="1:3" ht="16.149999999999999" customHeight="1">
      <c r="A407" s="272">
        <v>198303</v>
      </c>
      <c r="B407" s="273">
        <v>73.48</v>
      </c>
      <c r="C407" s="269">
        <v>74.19</v>
      </c>
    </row>
    <row r="408" spans="1:3" ht="16.149999999999999" customHeight="1">
      <c r="A408" s="274">
        <v>198304</v>
      </c>
      <c r="B408" s="275">
        <v>74.89</v>
      </c>
      <c r="C408" s="267">
        <v>75.599999999999994</v>
      </c>
    </row>
    <row r="409" spans="1:3" ht="16.149999999999999" customHeight="1">
      <c r="A409" s="272">
        <v>198305</v>
      </c>
      <c r="B409" s="273">
        <v>76.36</v>
      </c>
      <c r="C409" s="269">
        <v>77.040000000000006</v>
      </c>
    </row>
    <row r="410" spans="1:3" ht="16.149999999999999" customHeight="1">
      <c r="A410" s="274">
        <v>198306</v>
      </c>
      <c r="B410" s="275">
        <v>77.78</v>
      </c>
      <c r="C410" s="267">
        <v>78.510000000000005</v>
      </c>
    </row>
    <row r="411" spans="1:3" ht="16.149999999999999" customHeight="1">
      <c r="A411" s="272">
        <v>198307</v>
      </c>
      <c r="B411" s="273">
        <v>79.22</v>
      </c>
      <c r="C411" s="269">
        <v>80</v>
      </c>
    </row>
    <row r="412" spans="1:3" ht="16.149999999999999" customHeight="1">
      <c r="A412" s="274">
        <v>198308</v>
      </c>
      <c r="B412" s="275">
        <v>80.88</v>
      </c>
      <c r="C412" s="267">
        <v>81.680000000000007</v>
      </c>
    </row>
    <row r="413" spans="1:3" ht="16.149999999999999" customHeight="1">
      <c r="A413" s="272">
        <v>198309</v>
      </c>
      <c r="B413" s="273">
        <v>82.52</v>
      </c>
      <c r="C413" s="269">
        <v>83.4</v>
      </c>
    </row>
    <row r="414" spans="1:3" ht="16.149999999999999" customHeight="1">
      <c r="A414" s="274">
        <v>198310</v>
      </c>
      <c r="B414" s="275">
        <v>84.26</v>
      </c>
      <c r="C414" s="267">
        <v>85.15</v>
      </c>
    </row>
    <row r="415" spans="1:3" ht="16.149999999999999" customHeight="1">
      <c r="A415" s="272">
        <v>198311</v>
      </c>
      <c r="B415" s="273">
        <v>86.11</v>
      </c>
      <c r="C415" s="269">
        <v>86.94</v>
      </c>
    </row>
    <row r="416" spans="1:3" ht="16.149999999999999" customHeight="1">
      <c r="A416" s="274">
        <v>198312</v>
      </c>
      <c r="B416" s="275">
        <v>87.83</v>
      </c>
      <c r="C416" s="267">
        <v>88.77</v>
      </c>
    </row>
    <row r="417" spans="1:3" ht="16.149999999999999" customHeight="1">
      <c r="A417" s="272">
        <v>198401</v>
      </c>
      <c r="B417" s="273">
        <v>89.79</v>
      </c>
      <c r="C417" s="269">
        <v>90.63</v>
      </c>
    </row>
    <row r="418" spans="1:3" ht="16.149999999999999" customHeight="1">
      <c r="A418" s="274">
        <v>198402</v>
      </c>
      <c r="B418" s="275">
        <v>91.57</v>
      </c>
      <c r="C418" s="267">
        <v>92.53</v>
      </c>
    </row>
    <row r="419" spans="1:3" ht="16.149999999999999" customHeight="1">
      <c r="A419" s="272">
        <v>198403</v>
      </c>
      <c r="B419" s="273">
        <v>93.46</v>
      </c>
      <c r="C419" s="269">
        <v>94.47</v>
      </c>
    </row>
    <row r="420" spans="1:3" ht="16.149999999999999" customHeight="1">
      <c r="A420" s="274">
        <v>198404</v>
      </c>
      <c r="B420" s="275">
        <v>95.42</v>
      </c>
      <c r="C420" s="267">
        <v>96.45</v>
      </c>
    </row>
    <row r="421" spans="1:3" ht="16.149999999999999" customHeight="1">
      <c r="A421" s="272">
        <v>198405</v>
      </c>
      <c r="B421" s="273">
        <v>97.46</v>
      </c>
      <c r="C421" s="269">
        <v>98.47</v>
      </c>
    </row>
    <row r="422" spans="1:3" ht="16.149999999999999" customHeight="1">
      <c r="A422" s="274">
        <v>198406</v>
      </c>
      <c r="B422" s="275">
        <v>99.4</v>
      </c>
      <c r="C422" s="267">
        <v>100.4</v>
      </c>
    </row>
    <row r="423" spans="1:3" ht="16.149999999999999" customHeight="1">
      <c r="A423" s="272">
        <v>198407</v>
      </c>
      <c r="B423" s="273">
        <v>101.73</v>
      </c>
      <c r="C423" s="269">
        <v>102.65</v>
      </c>
    </row>
    <row r="424" spans="1:3" ht="16.149999999999999" customHeight="1">
      <c r="A424" s="274">
        <v>198408</v>
      </c>
      <c r="B424" s="275">
        <v>103.73</v>
      </c>
      <c r="C424" s="267">
        <v>104.81</v>
      </c>
    </row>
    <row r="425" spans="1:3" ht="16.149999999999999" customHeight="1">
      <c r="A425" s="272">
        <v>198409</v>
      </c>
      <c r="B425" s="273">
        <v>105.93</v>
      </c>
      <c r="C425" s="269">
        <v>107.01</v>
      </c>
    </row>
    <row r="426" spans="1:3" ht="16.149999999999999" customHeight="1">
      <c r="A426" s="274">
        <v>198410</v>
      </c>
      <c r="B426" s="275">
        <v>108.13</v>
      </c>
      <c r="C426" s="267">
        <v>109.26</v>
      </c>
    </row>
    <row r="427" spans="1:3" ht="16.149999999999999" customHeight="1">
      <c r="A427" s="272">
        <v>198411</v>
      </c>
      <c r="B427" s="273">
        <v>110.43</v>
      </c>
      <c r="C427" s="269">
        <v>111.55</v>
      </c>
    </row>
    <row r="428" spans="1:3" ht="16.149999999999999" customHeight="1">
      <c r="A428" s="274">
        <v>198412</v>
      </c>
      <c r="B428" s="275">
        <v>112.76</v>
      </c>
      <c r="C428" s="267">
        <v>113.89</v>
      </c>
    </row>
    <row r="429" spans="1:3" ht="16.149999999999999" customHeight="1">
      <c r="A429" s="272">
        <v>198501</v>
      </c>
      <c r="B429" s="273">
        <v>115.17</v>
      </c>
      <c r="C429" s="269">
        <v>116.6</v>
      </c>
    </row>
    <row r="430" spans="1:3" ht="16.149999999999999" customHeight="1">
      <c r="A430" s="274">
        <v>198502</v>
      </c>
      <c r="B430" s="275">
        <v>118.25</v>
      </c>
      <c r="C430" s="267">
        <v>120.1</v>
      </c>
    </row>
    <row r="431" spans="1:3" ht="16.149999999999999" customHeight="1">
      <c r="A431" s="272">
        <v>198503</v>
      </c>
      <c r="B431" s="273">
        <v>123.15</v>
      </c>
      <c r="C431" s="269">
        <v>126.27</v>
      </c>
    </row>
    <row r="432" spans="1:3" ht="16.149999999999999" customHeight="1">
      <c r="A432" s="274">
        <v>198504</v>
      </c>
      <c r="B432" s="275">
        <v>129.62</v>
      </c>
      <c r="C432" s="267">
        <v>132.58000000000001</v>
      </c>
    </row>
    <row r="433" spans="1:3" ht="16.149999999999999" customHeight="1">
      <c r="A433" s="272">
        <v>198505</v>
      </c>
      <c r="B433" s="273">
        <v>135.94999999999999</v>
      </c>
      <c r="C433" s="269">
        <v>138.69999999999999</v>
      </c>
    </row>
    <row r="434" spans="1:3" ht="16.149999999999999" customHeight="1">
      <c r="A434" s="274">
        <v>198506</v>
      </c>
      <c r="B434" s="275">
        <v>140.72999999999999</v>
      </c>
      <c r="C434" s="267">
        <v>142.9</v>
      </c>
    </row>
    <row r="435" spans="1:3" ht="16.149999999999999" customHeight="1">
      <c r="A435" s="272">
        <v>198507</v>
      </c>
      <c r="B435" s="273">
        <v>145.51</v>
      </c>
      <c r="C435" s="269">
        <v>147.79</v>
      </c>
    </row>
    <row r="436" spans="1:3" ht="16.149999999999999" customHeight="1">
      <c r="A436" s="274">
        <v>198508</v>
      </c>
      <c r="B436" s="275">
        <v>150.03</v>
      </c>
      <c r="C436" s="267">
        <v>152.06</v>
      </c>
    </row>
    <row r="437" spans="1:3" ht="16.149999999999999" customHeight="1">
      <c r="A437" s="272">
        <v>198509</v>
      </c>
      <c r="B437" s="273">
        <v>155.30000000000001</v>
      </c>
      <c r="C437" s="269">
        <v>157.9</v>
      </c>
    </row>
    <row r="438" spans="1:3" ht="16.149999999999999" customHeight="1">
      <c r="A438" s="274">
        <v>198510</v>
      </c>
      <c r="B438" s="275">
        <v>160.26</v>
      </c>
      <c r="C438" s="267">
        <v>162.43</v>
      </c>
    </row>
    <row r="439" spans="1:3" ht="16.149999999999999" customHeight="1">
      <c r="A439" s="272">
        <v>198511</v>
      </c>
      <c r="B439" s="273">
        <v>164.58</v>
      </c>
      <c r="C439" s="269">
        <v>166.64</v>
      </c>
    </row>
    <row r="440" spans="1:3" ht="16.149999999999999" customHeight="1">
      <c r="A440" s="274">
        <v>198512</v>
      </c>
      <c r="B440" s="275">
        <v>169.19</v>
      </c>
      <c r="C440" s="267">
        <v>172.2</v>
      </c>
    </row>
    <row r="441" spans="1:3" ht="16.149999999999999" customHeight="1">
      <c r="A441" s="272">
        <v>198601</v>
      </c>
      <c r="B441" s="273">
        <v>173.7</v>
      </c>
      <c r="C441" s="269">
        <v>175</v>
      </c>
    </row>
    <row r="442" spans="1:3" ht="16.149999999999999" customHeight="1">
      <c r="A442" s="274">
        <v>198602</v>
      </c>
      <c r="B442" s="275">
        <v>176.59</v>
      </c>
      <c r="C442" s="267">
        <v>178.1</v>
      </c>
    </row>
    <row r="443" spans="1:3" ht="16.149999999999999" customHeight="1">
      <c r="A443" s="272">
        <v>198603</v>
      </c>
      <c r="B443" s="273">
        <v>179.74</v>
      </c>
      <c r="C443" s="269">
        <v>181.53</v>
      </c>
    </row>
    <row r="444" spans="1:3" ht="16.149999999999999" customHeight="1">
      <c r="A444" s="274">
        <v>198604</v>
      </c>
      <c r="B444" s="275">
        <v>184.43</v>
      </c>
      <c r="C444" s="267">
        <v>186.56</v>
      </c>
    </row>
    <row r="445" spans="1:3" ht="16.149999999999999" customHeight="1">
      <c r="A445" s="272">
        <v>198605</v>
      </c>
      <c r="B445" s="273">
        <v>188.53</v>
      </c>
      <c r="C445" s="269">
        <v>190.46</v>
      </c>
    </row>
    <row r="446" spans="1:3" ht="16.149999999999999" customHeight="1">
      <c r="A446" s="274">
        <v>198606</v>
      </c>
      <c r="B446" s="275">
        <v>192.35</v>
      </c>
      <c r="C446" s="267">
        <v>193.76</v>
      </c>
    </row>
    <row r="447" spans="1:3" ht="16.149999999999999" customHeight="1">
      <c r="A447" s="272">
        <v>198607</v>
      </c>
      <c r="B447" s="273">
        <v>195.8</v>
      </c>
      <c r="C447" s="269">
        <v>197.59</v>
      </c>
    </row>
    <row r="448" spans="1:3" ht="16.149999999999999" customHeight="1">
      <c r="A448" s="274">
        <v>198608</v>
      </c>
      <c r="B448" s="275">
        <v>199.17</v>
      </c>
      <c r="C448" s="267">
        <v>200.72</v>
      </c>
    </row>
    <row r="449" spans="1:3" ht="16.149999999999999" customHeight="1">
      <c r="A449" s="272">
        <v>198609</v>
      </c>
      <c r="B449" s="273">
        <v>203.24</v>
      </c>
      <c r="C449" s="269">
        <v>205.56</v>
      </c>
    </row>
    <row r="450" spans="1:3" ht="16.149999999999999" customHeight="1">
      <c r="A450" s="274">
        <v>198610</v>
      </c>
      <c r="B450" s="275">
        <v>208.05</v>
      </c>
      <c r="C450" s="267">
        <v>210.3</v>
      </c>
    </row>
    <row r="451" spans="1:3" ht="16.149999999999999" customHeight="1">
      <c r="A451" s="272">
        <v>198611</v>
      </c>
      <c r="B451" s="273">
        <v>212.56</v>
      </c>
      <c r="C451" s="269">
        <v>214.64</v>
      </c>
    </row>
    <row r="452" spans="1:3" ht="16.149999999999999" customHeight="1">
      <c r="A452" s="274">
        <v>198612</v>
      </c>
      <c r="B452" s="275">
        <v>216.97</v>
      </c>
      <c r="C452" s="267">
        <v>219</v>
      </c>
    </row>
    <row r="453" spans="1:3" ht="16.149999999999999" customHeight="1">
      <c r="A453" s="272">
        <v>198701</v>
      </c>
      <c r="B453" s="273">
        <v>221.03</v>
      </c>
      <c r="C453" s="269">
        <v>222.79</v>
      </c>
    </row>
    <row r="454" spans="1:3" ht="16.149999999999999" customHeight="1">
      <c r="A454" s="274">
        <v>198702</v>
      </c>
      <c r="B454" s="275">
        <v>224.82</v>
      </c>
      <c r="C454" s="267">
        <v>226.73</v>
      </c>
    </row>
    <row r="455" spans="1:3" ht="16.149999999999999" customHeight="1">
      <c r="A455" s="272">
        <v>198703</v>
      </c>
      <c r="B455" s="273">
        <v>229.02</v>
      </c>
      <c r="C455" s="269">
        <v>231.08</v>
      </c>
    </row>
    <row r="456" spans="1:3" ht="16.149999999999999" customHeight="1">
      <c r="A456" s="274">
        <v>198704</v>
      </c>
      <c r="B456" s="275">
        <v>233.17</v>
      </c>
      <c r="C456" s="267">
        <v>235.13</v>
      </c>
    </row>
    <row r="457" spans="1:3" ht="16.149999999999999" customHeight="1">
      <c r="A457" s="272">
        <v>198705</v>
      </c>
      <c r="B457" s="273">
        <v>237.44</v>
      </c>
      <c r="C457" s="269">
        <v>239.41</v>
      </c>
    </row>
    <row r="458" spans="1:3" ht="16.149999999999999" customHeight="1">
      <c r="A458" s="274">
        <v>198706</v>
      </c>
      <c r="B458" s="275">
        <v>241.39</v>
      </c>
      <c r="C458" s="267">
        <v>243.32</v>
      </c>
    </row>
    <row r="459" spans="1:3" ht="16.149999999999999" customHeight="1">
      <c r="A459" s="272">
        <v>198707</v>
      </c>
      <c r="B459" s="273">
        <v>245.55</v>
      </c>
      <c r="C459" s="269">
        <v>247.56</v>
      </c>
    </row>
    <row r="460" spans="1:3" ht="16.149999999999999" customHeight="1">
      <c r="A460" s="274">
        <v>198708</v>
      </c>
      <c r="B460" s="275">
        <v>249.35</v>
      </c>
      <c r="C460" s="267">
        <v>250.95</v>
      </c>
    </row>
    <row r="461" spans="1:3" ht="16.149999999999999" customHeight="1">
      <c r="A461" s="272">
        <v>198709</v>
      </c>
      <c r="B461" s="273">
        <v>252.84</v>
      </c>
      <c r="C461" s="269">
        <v>254.39</v>
      </c>
    </row>
    <row r="462" spans="1:3" ht="16.149999999999999" customHeight="1">
      <c r="A462" s="274">
        <v>198710</v>
      </c>
      <c r="B462" s="275">
        <v>255.85</v>
      </c>
      <c r="C462" s="267">
        <v>257.17</v>
      </c>
    </row>
    <row r="463" spans="1:3" ht="16.149999999999999" customHeight="1">
      <c r="A463" s="272">
        <v>198711</v>
      </c>
      <c r="B463" s="273">
        <v>258.74</v>
      </c>
      <c r="C463" s="269">
        <v>260.3</v>
      </c>
    </row>
    <row r="464" spans="1:3" ht="16.149999999999999" customHeight="1">
      <c r="A464" s="274">
        <v>198712</v>
      </c>
      <c r="B464" s="275">
        <v>262.08</v>
      </c>
      <c r="C464" s="267">
        <v>263.7</v>
      </c>
    </row>
    <row r="465" spans="1:3" ht="16.149999999999999" customHeight="1">
      <c r="A465" s="272">
        <v>198801</v>
      </c>
      <c r="B465" s="273">
        <v>265.82</v>
      </c>
      <c r="C465" s="269">
        <v>267.98</v>
      </c>
    </row>
    <row r="466" spans="1:3" ht="16.149999999999999" customHeight="1">
      <c r="A466" s="274">
        <v>198802</v>
      </c>
      <c r="B466" s="275">
        <v>270.91000000000003</v>
      </c>
      <c r="C466" s="267">
        <v>273.64</v>
      </c>
    </row>
    <row r="467" spans="1:3" ht="16.149999999999999" customHeight="1">
      <c r="A467" s="272">
        <v>198803</v>
      </c>
      <c r="B467" s="273">
        <v>276.92</v>
      </c>
      <c r="C467" s="269">
        <v>280.08999999999997</v>
      </c>
    </row>
    <row r="468" spans="1:3" ht="16.149999999999999" customHeight="1">
      <c r="A468" s="274">
        <v>198804</v>
      </c>
      <c r="B468" s="275">
        <v>283.45</v>
      </c>
      <c r="C468" s="267">
        <v>286.45999999999998</v>
      </c>
    </row>
    <row r="469" spans="1:3" ht="16.149999999999999" customHeight="1">
      <c r="A469" s="272">
        <v>198805</v>
      </c>
      <c r="B469" s="273">
        <v>289.95999999999998</v>
      </c>
      <c r="C469" s="269">
        <v>293.16000000000003</v>
      </c>
    </row>
    <row r="470" spans="1:3" ht="16.149999999999999" customHeight="1">
      <c r="A470" s="274">
        <v>198806</v>
      </c>
      <c r="B470" s="275">
        <v>296.36</v>
      </c>
      <c r="C470" s="267">
        <v>299.27999999999997</v>
      </c>
    </row>
    <row r="471" spans="1:3" ht="16.149999999999999" customHeight="1">
      <c r="A471" s="272">
        <v>198807</v>
      </c>
      <c r="B471" s="273">
        <v>302.36</v>
      </c>
      <c r="C471" s="269">
        <v>305.02999999999997</v>
      </c>
    </row>
    <row r="472" spans="1:3" ht="16.149999999999999" customHeight="1">
      <c r="A472" s="274">
        <v>198808</v>
      </c>
      <c r="B472" s="275">
        <v>308.39999999999998</v>
      </c>
      <c r="C472" s="267">
        <v>311.44</v>
      </c>
    </row>
    <row r="473" spans="1:3" ht="16.149999999999999" customHeight="1">
      <c r="A473" s="272">
        <v>198809</v>
      </c>
      <c r="B473" s="273">
        <v>314.85000000000002</v>
      </c>
      <c r="C473" s="269">
        <v>317.95999999999998</v>
      </c>
    </row>
    <row r="474" spans="1:3" ht="16.149999999999999" customHeight="1">
      <c r="A474" s="274">
        <v>198810</v>
      </c>
      <c r="B474" s="275">
        <v>321.07</v>
      </c>
      <c r="C474" s="267">
        <v>323.88</v>
      </c>
    </row>
    <row r="475" spans="1:3" ht="16.149999999999999" customHeight="1">
      <c r="A475" s="272">
        <v>198811</v>
      </c>
      <c r="B475" s="273">
        <v>327.01</v>
      </c>
      <c r="C475" s="269">
        <v>329.88</v>
      </c>
    </row>
    <row r="476" spans="1:3" ht="16.149999999999999" customHeight="1">
      <c r="A476" s="274">
        <v>198812</v>
      </c>
      <c r="B476" s="275">
        <v>332.97</v>
      </c>
      <c r="C476" s="267">
        <v>335.86</v>
      </c>
    </row>
    <row r="477" spans="1:3" ht="16.149999999999999" customHeight="1">
      <c r="A477" s="272">
        <v>198901</v>
      </c>
      <c r="B477" s="273">
        <v>339.62</v>
      </c>
      <c r="C477" s="269">
        <v>343.12</v>
      </c>
    </row>
    <row r="478" spans="1:3" ht="16.149999999999999" customHeight="1">
      <c r="A478" s="274">
        <v>198902</v>
      </c>
      <c r="B478" s="275">
        <v>346.83</v>
      </c>
      <c r="C478" s="267">
        <v>350.22</v>
      </c>
    </row>
    <row r="479" spans="1:3" ht="16.149999999999999" customHeight="1">
      <c r="A479" s="272">
        <v>198903</v>
      </c>
      <c r="B479" s="273">
        <v>354.12</v>
      </c>
      <c r="C479" s="269">
        <v>357.72</v>
      </c>
    </row>
    <row r="480" spans="1:3" ht="16.149999999999999" customHeight="1">
      <c r="A480" s="274">
        <v>198904</v>
      </c>
      <c r="B480" s="275">
        <v>361.83</v>
      </c>
      <c r="C480" s="267">
        <v>365.61</v>
      </c>
    </row>
    <row r="481" spans="1:3" ht="16.149999999999999" customHeight="1">
      <c r="A481" s="272">
        <v>198905</v>
      </c>
      <c r="B481" s="273">
        <v>369.93</v>
      </c>
      <c r="C481" s="269">
        <v>373.7</v>
      </c>
    </row>
    <row r="482" spans="1:3" ht="16.149999999999999" customHeight="1">
      <c r="A482" s="274">
        <v>198906</v>
      </c>
      <c r="B482" s="275">
        <v>377.92</v>
      </c>
      <c r="C482" s="267">
        <v>381.79</v>
      </c>
    </row>
    <row r="483" spans="1:3" ht="16.149999999999999" customHeight="1">
      <c r="A483" s="272">
        <v>198907</v>
      </c>
      <c r="B483" s="273">
        <v>385.71</v>
      </c>
      <c r="C483" s="269">
        <v>389.2</v>
      </c>
    </row>
    <row r="484" spans="1:3" ht="16.149999999999999" customHeight="1">
      <c r="A484" s="274">
        <v>198908</v>
      </c>
      <c r="B484" s="275">
        <v>393.43</v>
      </c>
      <c r="C484" s="267">
        <v>397.33</v>
      </c>
    </row>
    <row r="485" spans="1:3" ht="16.149999999999999" customHeight="1">
      <c r="A485" s="272">
        <v>198909</v>
      </c>
      <c r="B485" s="273">
        <v>401.8</v>
      </c>
      <c r="C485" s="269">
        <v>405.84</v>
      </c>
    </row>
    <row r="486" spans="1:3" ht="16.149999999999999" customHeight="1">
      <c r="A486" s="274">
        <v>198910</v>
      </c>
      <c r="B486" s="275">
        <v>410.55</v>
      </c>
      <c r="C486" s="267">
        <v>414.87</v>
      </c>
    </row>
    <row r="487" spans="1:3" ht="16.149999999999999" customHeight="1">
      <c r="A487" s="272">
        <v>198911</v>
      </c>
      <c r="B487" s="273">
        <v>419.76</v>
      </c>
      <c r="C487" s="269">
        <v>424.16</v>
      </c>
    </row>
    <row r="488" spans="1:3" ht="16.149999999999999" customHeight="1">
      <c r="A488" s="274">
        <v>198912</v>
      </c>
      <c r="B488" s="275">
        <v>429.3</v>
      </c>
      <c r="C488" s="267">
        <v>433.92</v>
      </c>
    </row>
    <row r="489" spans="1:3" ht="16.149999999999999" customHeight="1">
      <c r="A489" s="272">
        <v>199001</v>
      </c>
      <c r="B489" s="273">
        <v>440.08</v>
      </c>
      <c r="C489" s="269">
        <v>445.69</v>
      </c>
    </row>
    <row r="490" spans="1:3" ht="16.149999999999999" customHeight="1">
      <c r="A490" s="274">
        <v>199002</v>
      </c>
      <c r="B490" s="275">
        <v>451.72</v>
      </c>
      <c r="C490" s="267">
        <v>457.17</v>
      </c>
    </row>
    <row r="491" spans="1:3" ht="16.149999999999999" customHeight="1">
      <c r="A491" s="272">
        <v>199003</v>
      </c>
      <c r="B491" s="273">
        <v>463.4</v>
      </c>
      <c r="C491" s="269">
        <v>468.96</v>
      </c>
    </row>
    <row r="492" spans="1:3" ht="16.149999999999999" customHeight="1">
      <c r="A492" s="274">
        <v>199004</v>
      </c>
      <c r="B492" s="275">
        <v>474.62</v>
      </c>
      <c r="C492" s="267">
        <v>479.75</v>
      </c>
    </row>
    <row r="493" spans="1:3" ht="16.149999999999999" customHeight="1">
      <c r="A493" s="272">
        <v>199005</v>
      </c>
      <c r="B493" s="273">
        <v>485.99</v>
      </c>
      <c r="C493" s="269">
        <v>491.64</v>
      </c>
    </row>
    <row r="494" spans="1:3" ht="16.149999999999999" customHeight="1">
      <c r="A494" s="274">
        <v>199006</v>
      </c>
      <c r="B494" s="275">
        <v>497.31</v>
      </c>
      <c r="C494" s="267">
        <v>502.39</v>
      </c>
    </row>
    <row r="495" spans="1:3" ht="16.149999999999999" customHeight="1">
      <c r="A495" s="272">
        <v>199007</v>
      </c>
      <c r="B495" s="273">
        <v>508.35</v>
      </c>
      <c r="C495" s="269">
        <v>513.71</v>
      </c>
    </row>
    <row r="496" spans="1:3" ht="16.149999999999999" customHeight="1">
      <c r="A496" s="274">
        <v>199008</v>
      </c>
      <c r="B496" s="275">
        <v>519.94000000000005</v>
      </c>
      <c r="C496" s="267">
        <v>525.6</v>
      </c>
    </row>
    <row r="497" spans="1:3" ht="16.149999999999999" customHeight="1">
      <c r="A497" s="272">
        <v>199009</v>
      </c>
      <c r="B497" s="273">
        <v>530.54</v>
      </c>
      <c r="C497" s="269">
        <v>534.9</v>
      </c>
    </row>
    <row r="498" spans="1:3" ht="16.149999999999999" customHeight="1">
      <c r="A498" s="274">
        <v>199010</v>
      </c>
      <c r="B498" s="275">
        <v>540.46</v>
      </c>
      <c r="C498" s="267">
        <v>545.61</v>
      </c>
    </row>
    <row r="499" spans="1:3" ht="16.149999999999999" customHeight="1">
      <c r="A499" s="272">
        <v>199011</v>
      </c>
      <c r="B499" s="273">
        <v>551.33000000000004</v>
      </c>
      <c r="C499" s="269">
        <v>556.63</v>
      </c>
    </row>
    <row r="500" spans="1:3" ht="16.149999999999999" customHeight="1">
      <c r="A500" s="274">
        <v>199012</v>
      </c>
      <c r="B500" s="275">
        <v>563.38</v>
      </c>
      <c r="C500" s="267">
        <v>568.73</v>
      </c>
    </row>
    <row r="501" spans="1:3" ht="16.149999999999999" customHeight="1">
      <c r="A501" s="272">
        <v>199101</v>
      </c>
      <c r="B501" s="273">
        <v>574.09</v>
      </c>
      <c r="C501" s="269">
        <v>578.96</v>
      </c>
    </row>
    <row r="502" spans="1:3" ht="16.149999999999999" customHeight="1">
      <c r="A502" s="274">
        <v>199102</v>
      </c>
      <c r="B502" s="275">
        <v>584.07000000000005</v>
      </c>
      <c r="C502" s="267">
        <v>588.63</v>
      </c>
    </row>
    <row r="503" spans="1:3" ht="16.149999999999999" customHeight="1">
      <c r="A503" s="272">
        <v>199103</v>
      </c>
      <c r="B503" s="273">
        <v>593.75</v>
      </c>
      <c r="C503" s="269">
        <v>598.46</v>
      </c>
    </row>
    <row r="504" spans="1:3" ht="16.149999999999999" customHeight="1">
      <c r="A504" s="274">
        <v>199104</v>
      </c>
      <c r="B504" s="275">
        <v>603.72</v>
      </c>
      <c r="C504" s="267">
        <v>608.45000000000005</v>
      </c>
    </row>
    <row r="505" spans="1:3" ht="16.149999999999999" customHeight="1">
      <c r="A505" s="272">
        <v>199105</v>
      </c>
      <c r="B505" s="273">
        <v>613.76</v>
      </c>
      <c r="C505" s="269">
        <v>618.61</v>
      </c>
    </row>
    <row r="506" spans="1:3" ht="16.149999999999999" customHeight="1">
      <c r="A506" s="274">
        <v>199106</v>
      </c>
      <c r="B506" s="275">
        <v>624.15</v>
      </c>
      <c r="C506" s="267">
        <v>628.82000000000005</v>
      </c>
    </row>
    <row r="507" spans="1:3" ht="16.149999999999999" customHeight="1">
      <c r="A507" s="272">
        <v>199107</v>
      </c>
      <c r="B507" s="273">
        <v>634.4</v>
      </c>
      <c r="C507" s="269">
        <v>639.37</v>
      </c>
    </row>
    <row r="508" spans="1:3" ht="16.149999999999999" customHeight="1">
      <c r="A508" s="274">
        <v>199108</v>
      </c>
      <c r="B508" s="275">
        <v>645.55999999999995</v>
      </c>
      <c r="C508" s="267">
        <v>652.11</v>
      </c>
    </row>
    <row r="509" spans="1:3" ht="16.149999999999999" customHeight="1">
      <c r="A509" s="272">
        <v>199109</v>
      </c>
      <c r="B509" s="273">
        <v>660.52</v>
      </c>
      <c r="C509" s="269">
        <v>667.18</v>
      </c>
    </row>
    <row r="510" spans="1:3" ht="16.149999999999999" customHeight="1">
      <c r="A510" s="274">
        <v>199110</v>
      </c>
      <c r="B510" s="275">
        <v>673.84</v>
      </c>
      <c r="C510" s="267">
        <v>679.3</v>
      </c>
    </row>
    <row r="511" spans="1:3" ht="16.149999999999999" customHeight="1">
      <c r="A511" s="272">
        <v>199111</v>
      </c>
      <c r="B511" s="273">
        <v>687.59</v>
      </c>
      <c r="C511" s="269">
        <v>694.7</v>
      </c>
    </row>
    <row r="512" spans="1:3" ht="16.149999999999999" customHeight="1">
      <c r="A512" s="274">
        <v>199112</v>
      </c>
      <c r="B512" s="275">
        <v>630.38</v>
      </c>
      <c r="C512" s="267">
        <v>638.61</v>
      </c>
    </row>
    <row r="513" spans="1:3" ht="16.149999999999999" customHeight="1">
      <c r="A513" s="272">
        <v>199201</v>
      </c>
      <c r="B513" s="273">
        <v>645.17999999999995</v>
      </c>
      <c r="C513" s="269">
        <v>644.27</v>
      </c>
    </row>
    <row r="514" spans="1:3" ht="16.149999999999999" customHeight="1">
      <c r="A514" s="274">
        <v>199202</v>
      </c>
      <c r="B514" s="275">
        <v>635.53</v>
      </c>
      <c r="C514" s="267">
        <v>636.54</v>
      </c>
    </row>
    <row r="515" spans="1:3" ht="16.149999999999999" customHeight="1">
      <c r="A515" s="272">
        <v>199203</v>
      </c>
      <c r="B515" s="273">
        <v>640.33000000000004</v>
      </c>
      <c r="C515" s="269">
        <v>641.59</v>
      </c>
    </row>
    <row r="516" spans="1:3" ht="16.149999999999999" customHeight="1">
      <c r="A516" s="274">
        <v>199204</v>
      </c>
      <c r="B516" s="275">
        <v>649.16</v>
      </c>
      <c r="C516" s="267">
        <v>653.83000000000004</v>
      </c>
    </row>
    <row r="517" spans="1:3" ht="16.149999999999999" customHeight="1">
      <c r="A517" s="272">
        <v>199205</v>
      </c>
      <c r="B517" s="273">
        <v>659.81</v>
      </c>
      <c r="C517" s="269">
        <v>664.37</v>
      </c>
    </row>
    <row r="518" spans="1:3" ht="16.149999999999999" customHeight="1">
      <c r="A518" s="274">
        <v>199206</v>
      </c>
      <c r="B518" s="275">
        <v>675.79</v>
      </c>
      <c r="C518" s="267">
        <v>697.57</v>
      </c>
    </row>
    <row r="519" spans="1:3" ht="16.149999999999999" customHeight="1">
      <c r="A519" s="272">
        <v>199207</v>
      </c>
      <c r="B519" s="273">
        <v>704.5</v>
      </c>
      <c r="C519" s="269">
        <v>705.14</v>
      </c>
    </row>
    <row r="520" spans="1:3" ht="16.149999999999999" customHeight="1">
      <c r="A520" s="274">
        <v>199208</v>
      </c>
      <c r="B520" s="275">
        <v>693.72</v>
      </c>
      <c r="C520" s="267">
        <v>691.68</v>
      </c>
    </row>
    <row r="521" spans="1:3" ht="16.149999999999999" customHeight="1">
      <c r="A521" s="272">
        <v>199209</v>
      </c>
      <c r="B521" s="273">
        <v>697.11</v>
      </c>
      <c r="C521" s="269">
        <v>702.81</v>
      </c>
    </row>
    <row r="522" spans="1:3" ht="16.149999999999999" customHeight="1">
      <c r="A522" s="274">
        <v>199210</v>
      </c>
      <c r="B522" s="275">
        <v>707.65</v>
      </c>
      <c r="C522" s="267">
        <v>716.88</v>
      </c>
    </row>
    <row r="523" spans="1:3" ht="16.149999999999999" customHeight="1">
      <c r="A523" s="272">
        <v>199211</v>
      </c>
      <c r="B523" s="273">
        <v>722.43</v>
      </c>
      <c r="C523" s="269">
        <v>725.45</v>
      </c>
    </row>
    <row r="524" spans="1:3" ht="16.149999999999999" customHeight="1">
      <c r="A524" s="274">
        <v>199212</v>
      </c>
      <c r="B524" s="275">
        <v>733.42</v>
      </c>
      <c r="C524" s="267">
        <v>737.98</v>
      </c>
    </row>
    <row r="525" spans="1:3" ht="16.149999999999999" customHeight="1">
      <c r="A525" s="272">
        <v>199301</v>
      </c>
      <c r="B525" s="273">
        <v>745.52</v>
      </c>
      <c r="C525" s="269">
        <v>746.05</v>
      </c>
    </row>
    <row r="526" spans="1:3" ht="16.149999999999999" customHeight="1">
      <c r="A526" s="274">
        <v>199302</v>
      </c>
      <c r="B526" s="275">
        <v>749.08</v>
      </c>
      <c r="C526" s="267">
        <v>758.03</v>
      </c>
    </row>
    <row r="527" spans="1:3" ht="16.149999999999999" customHeight="1">
      <c r="A527" s="272">
        <v>199303</v>
      </c>
      <c r="B527" s="273">
        <v>764.38</v>
      </c>
      <c r="C527" s="269">
        <v>766.41</v>
      </c>
    </row>
    <row r="528" spans="1:3" ht="16.149999999999999" customHeight="1">
      <c r="A528" s="274">
        <v>199304</v>
      </c>
      <c r="B528" s="275">
        <v>771.79</v>
      </c>
      <c r="C528" s="267">
        <v>774.94</v>
      </c>
    </row>
    <row r="529" spans="1:3" ht="16.149999999999999" customHeight="1">
      <c r="A529" s="272">
        <v>199305</v>
      </c>
      <c r="B529" s="273">
        <v>779.71</v>
      </c>
      <c r="C529" s="269">
        <v>779.56</v>
      </c>
    </row>
    <row r="530" spans="1:3" ht="16.149999999999999" customHeight="1">
      <c r="A530" s="274">
        <v>199306</v>
      </c>
      <c r="B530" s="275">
        <v>784.24</v>
      </c>
      <c r="C530" s="267">
        <v>787.12</v>
      </c>
    </row>
    <row r="531" spans="1:3" ht="16.149999999999999" customHeight="1">
      <c r="A531" s="272">
        <v>199307</v>
      </c>
      <c r="B531" s="273">
        <v>795.08</v>
      </c>
      <c r="C531" s="269">
        <v>801.35</v>
      </c>
    </row>
    <row r="532" spans="1:3" ht="16.149999999999999" customHeight="1">
      <c r="A532" s="274">
        <v>199308</v>
      </c>
      <c r="B532" s="275">
        <v>804.61</v>
      </c>
      <c r="C532" s="267">
        <v>806.86</v>
      </c>
    </row>
    <row r="533" spans="1:3" ht="16.149999999999999" customHeight="1">
      <c r="A533" s="272">
        <v>199309</v>
      </c>
      <c r="B533" s="273">
        <v>809.66</v>
      </c>
      <c r="C533" s="269">
        <v>810.84</v>
      </c>
    </row>
    <row r="534" spans="1:3" ht="16.149999999999999" customHeight="1">
      <c r="A534" s="274">
        <v>199310</v>
      </c>
      <c r="B534" s="275">
        <v>814.45</v>
      </c>
      <c r="C534" s="267">
        <v>817.03</v>
      </c>
    </row>
    <row r="535" spans="1:3" ht="16.149999999999999" customHeight="1">
      <c r="A535" s="272">
        <v>199311</v>
      </c>
      <c r="B535" s="273">
        <v>814.08</v>
      </c>
      <c r="C535" s="269">
        <v>811.73</v>
      </c>
    </row>
    <row r="536" spans="1:3" ht="16.149999999999999" customHeight="1">
      <c r="A536" s="274">
        <v>199312</v>
      </c>
      <c r="B536" s="275">
        <v>803.56</v>
      </c>
      <c r="C536" s="267">
        <v>804.33</v>
      </c>
    </row>
    <row r="537" spans="1:3" ht="16.149999999999999" customHeight="1">
      <c r="A537" s="272">
        <v>199401</v>
      </c>
      <c r="B537" s="273">
        <v>816.15</v>
      </c>
      <c r="C537" s="269">
        <v>818.38</v>
      </c>
    </row>
    <row r="538" spans="1:3" ht="16.149999999999999" customHeight="1">
      <c r="A538" s="274">
        <v>199402</v>
      </c>
      <c r="B538" s="275">
        <v>817.67</v>
      </c>
      <c r="C538" s="267">
        <v>819.7</v>
      </c>
    </row>
    <row r="539" spans="1:3" ht="16.149999999999999" customHeight="1">
      <c r="A539" s="272">
        <v>199403</v>
      </c>
      <c r="B539" s="273">
        <v>819.76</v>
      </c>
      <c r="C539" s="269">
        <v>819.51</v>
      </c>
    </row>
    <row r="540" spans="1:3" ht="16.149999999999999" customHeight="1">
      <c r="A540" s="274">
        <v>199404</v>
      </c>
      <c r="B540" s="275">
        <v>829.87</v>
      </c>
      <c r="C540" s="267">
        <v>836.86</v>
      </c>
    </row>
    <row r="541" spans="1:3" ht="16.149999999999999" customHeight="1">
      <c r="A541" s="272">
        <v>199405</v>
      </c>
      <c r="B541" s="273">
        <v>841.43</v>
      </c>
      <c r="C541" s="269">
        <v>841.12</v>
      </c>
    </row>
    <row r="542" spans="1:3" ht="16.149999999999999" customHeight="1">
      <c r="A542" s="274">
        <v>199406</v>
      </c>
      <c r="B542" s="275">
        <v>830.94</v>
      </c>
      <c r="C542" s="267">
        <v>819.64</v>
      </c>
    </row>
    <row r="543" spans="1:3" ht="16.149999999999999" customHeight="1">
      <c r="A543" s="272">
        <v>199407</v>
      </c>
      <c r="B543" s="273">
        <v>819.06</v>
      </c>
      <c r="C543" s="269">
        <v>815.62</v>
      </c>
    </row>
    <row r="544" spans="1:3" ht="16.149999999999999" customHeight="1">
      <c r="A544" s="274">
        <v>199408</v>
      </c>
      <c r="B544" s="275">
        <v>814.82</v>
      </c>
      <c r="C544" s="267">
        <v>816.3</v>
      </c>
    </row>
    <row r="545" spans="1:3" ht="16.149999999999999" customHeight="1">
      <c r="A545" s="272">
        <v>199409</v>
      </c>
      <c r="B545" s="273">
        <v>830.06</v>
      </c>
      <c r="C545" s="269">
        <v>842</v>
      </c>
    </row>
    <row r="546" spans="1:3" ht="16.149999999999999" customHeight="1">
      <c r="A546" s="274">
        <v>199410</v>
      </c>
      <c r="B546" s="275">
        <v>839.32</v>
      </c>
      <c r="C546" s="267">
        <v>838.55</v>
      </c>
    </row>
    <row r="547" spans="1:3" ht="16.149999999999999" customHeight="1">
      <c r="A547" s="272">
        <v>199411</v>
      </c>
      <c r="B547" s="273">
        <v>830.03</v>
      </c>
      <c r="C547" s="269">
        <v>829.03</v>
      </c>
    </row>
    <row r="548" spans="1:3" ht="16.149999999999999" customHeight="1">
      <c r="A548" s="274">
        <v>199412</v>
      </c>
      <c r="B548" s="275">
        <v>829.37</v>
      </c>
      <c r="C548" s="267">
        <v>831.27</v>
      </c>
    </row>
    <row r="549" spans="1:3" ht="16.149999999999999" customHeight="1">
      <c r="A549" s="272">
        <v>199501</v>
      </c>
      <c r="B549" s="273">
        <v>846.63</v>
      </c>
      <c r="C549" s="269">
        <v>856.41</v>
      </c>
    </row>
    <row r="550" spans="1:3" ht="16.149999999999999" customHeight="1">
      <c r="A550" s="274">
        <v>199502</v>
      </c>
      <c r="B550" s="275">
        <v>850.9</v>
      </c>
      <c r="C550" s="267">
        <v>856.99</v>
      </c>
    </row>
    <row r="551" spans="1:3" ht="16.149999999999999" customHeight="1">
      <c r="A551" s="272">
        <v>199503</v>
      </c>
      <c r="B551" s="273">
        <v>865.83</v>
      </c>
      <c r="C551" s="269">
        <v>880.23</v>
      </c>
    </row>
    <row r="552" spans="1:3" ht="16.149999999999999" customHeight="1">
      <c r="A552" s="274">
        <v>199504</v>
      </c>
      <c r="B552" s="275">
        <v>873.39</v>
      </c>
      <c r="C552" s="267">
        <v>877.9</v>
      </c>
    </row>
    <row r="553" spans="1:3" ht="16.149999999999999" customHeight="1">
      <c r="A553" s="272">
        <v>199505</v>
      </c>
      <c r="B553" s="273">
        <v>876.95</v>
      </c>
      <c r="C553" s="269">
        <v>876.36</v>
      </c>
    </row>
    <row r="554" spans="1:3" ht="16.149999999999999" customHeight="1">
      <c r="A554" s="274">
        <v>199506</v>
      </c>
      <c r="B554" s="275">
        <v>874.86</v>
      </c>
      <c r="C554" s="267">
        <v>881.23</v>
      </c>
    </row>
    <row r="555" spans="1:3" ht="16.149999999999999" customHeight="1">
      <c r="A555" s="272">
        <v>199507</v>
      </c>
      <c r="B555" s="273">
        <v>893.22</v>
      </c>
      <c r="C555" s="269">
        <v>897.63</v>
      </c>
    </row>
    <row r="556" spans="1:3" ht="16.149999999999999" customHeight="1">
      <c r="A556" s="274">
        <v>199508</v>
      </c>
      <c r="B556" s="275">
        <v>935.1</v>
      </c>
      <c r="C556" s="267">
        <v>960.19</v>
      </c>
    </row>
    <row r="557" spans="1:3" ht="16.149999999999999" customHeight="1">
      <c r="A557" s="272">
        <v>199509</v>
      </c>
      <c r="B557" s="273">
        <v>964.17</v>
      </c>
      <c r="C557" s="269">
        <v>966.78</v>
      </c>
    </row>
    <row r="558" spans="1:3" ht="16.149999999999999" customHeight="1">
      <c r="A558" s="274">
        <v>199510</v>
      </c>
      <c r="B558" s="275">
        <v>984.96</v>
      </c>
      <c r="C558" s="267">
        <v>994.5</v>
      </c>
    </row>
    <row r="559" spans="1:3" ht="16.149999999999999" customHeight="1">
      <c r="A559" s="272">
        <v>199511</v>
      </c>
      <c r="B559" s="273">
        <v>1000.58</v>
      </c>
      <c r="C559" s="269">
        <v>998.16</v>
      </c>
    </row>
    <row r="560" spans="1:3" ht="16.149999999999999" customHeight="1">
      <c r="A560" s="274">
        <v>199512</v>
      </c>
      <c r="B560" s="275">
        <v>988.15</v>
      </c>
      <c r="C560" s="267">
        <v>987.65</v>
      </c>
    </row>
    <row r="561" spans="1:3" ht="16.149999999999999" customHeight="1">
      <c r="A561" s="272">
        <v>199601</v>
      </c>
      <c r="B561" s="273">
        <v>1011.19</v>
      </c>
      <c r="C561" s="269">
        <v>1028.1400000000001</v>
      </c>
    </row>
    <row r="562" spans="1:3" ht="16.149999999999999" customHeight="1">
      <c r="A562" s="274">
        <v>199602</v>
      </c>
      <c r="B562" s="275">
        <v>1029.6400000000001</v>
      </c>
      <c r="C562" s="267">
        <v>1039.81</v>
      </c>
    </row>
    <row r="563" spans="1:3" ht="16.149999999999999" customHeight="1">
      <c r="A563" s="272">
        <v>199603</v>
      </c>
      <c r="B563" s="273">
        <v>1044.98</v>
      </c>
      <c r="C563" s="269">
        <v>1046</v>
      </c>
    </row>
    <row r="564" spans="1:3" ht="16.149999999999999" customHeight="1">
      <c r="A564" s="274">
        <v>199604</v>
      </c>
      <c r="B564" s="275">
        <v>1050.93</v>
      </c>
      <c r="C564" s="267">
        <v>1058.9000000000001</v>
      </c>
    </row>
    <row r="565" spans="1:3" ht="16.149999999999999" customHeight="1">
      <c r="A565" s="272">
        <v>199605</v>
      </c>
      <c r="B565" s="273">
        <v>1066.24</v>
      </c>
      <c r="C565" s="269">
        <v>1073.06</v>
      </c>
    </row>
    <row r="566" spans="1:3" ht="16.149999999999999" customHeight="1">
      <c r="A566" s="274">
        <v>199606</v>
      </c>
      <c r="B566" s="275">
        <v>1071.96</v>
      </c>
      <c r="C566" s="267">
        <v>1069.1099999999999</v>
      </c>
    </row>
    <row r="567" spans="1:3" ht="16.149999999999999" customHeight="1">
      <c r="A567" s="272">
        <v>199607</v>
      </c>
      <c r="B567" s="273">
        <v>1064.0999999999999</v>
      </c>
      <c r="C567" s="269">
        <v>1056.74</v>
      </c>
    </row>
    <row r="568" spans="1:3" ht="16.149999999999999" customHeight="1">
      <c r="A568" s="274">
        <v>199608</v>
      </c>
      <c r="B568" s="275">
        <v>1044.8399999999999</v>
      </c>
      <c r="C568" s="267">
        <v>1042.32</v>
      </c>
    </row>
    <row r="569" spans="1:3" ht="16.149999999999999" customHeight="1">
      <c r="A569" s="272">
        <v>199609</v>
      </c>
      <c r="B569" s="273">
        <v>1040.8399999999999</v>
      </c>
      <c r="C569" s="269">
        <v>1025.06</v>
      </c>
    </row>
    <row r="570" spans="1:3" ht="16.149999999999999" customHeight="1">
      <c r="A570" s="274">
        <v>199610</v>
      </c>
      <c r="B570" s="275">
        <v>1015.78</v>
      </c>
      <c r="C570" s="267">
        <v>1005.83</v>
      </c>
    </row>
    <row r="571" spans="1:3" ht="16.149999999999999" customHeight="1">
      <c r="A571" s="272">
        <v>199611</v>
      </c>
      <c r="B571" s="273">
        <v>998.18</v>
      </c>
      <c r="C571" s="269">
        <v>1002.28</v>
      </c>
    </row>
    <row r="572" spans="1:3" ht="16.149999999999999" customHeight="1">
      <c r="A572" s="274">
        <v>199612</v>
      </c>
      <c r="B572" s="275">
        <v>1000.79</v>
      </c>
      <c r="C572" s="267">
        <v>1005.33</v>
      </c>
    </row>
    <row r="573" spans="1:3" ht="16.149999999999999" customHeight="1">
      <c r="A573" s="272">
        <v>199701</v>
      </c>
      <c r="B573" s="273">
        <v>1027.06</v>
      </c>
      <c r="C573" s="269">
        <v>1070.97</v>
      </c>
    </row>
    <row r="574" spans="1:3" ht="16.149999999999999" customHeight="1">
      <c r="A574" s="274">
        <v>199702</v>
      </c>
      <c r="B574" s="275">
        <v>1074.24</v>
      </c>
      <c r="C574" s="267">
        <v>1080.51</v>
      </c>
    </row>
    <row r="575" spans="1:3" ht="16.149999999999999" customHeight="1">
      <c r="A575" s="272">
        <v>199703</v>
      </c>
      <c r="B575" s="273">
        <v>1062.1600000000001</v>
      </c>
      <c r="C575" s="269">
        <v>1059.8800000000001</v>
      </c>
    </row>
    <row r="576" spans="1:3" ht="16.149999999999999" customHeight="1">
      <c r="A576" s="274">
        <v>199704</v>
      </c>
      <c r="B576" s="275">
        <v>1060.6500000000001</v>
      </c>
      <c r="C576" s="267">
        <v>1063.1099999999999</v>
      </c>
    </row>
    <row r="577" spans="1:3" ht="16.149999999999999" customHeight="1">
      <c r="A577" s="272">
        <v>199705</v>
      </c>
      <c r="B577" s="273">
        <v>1075.18</v>
      </c>
      <c r="C577" s="269">
        <v>1077.0899999999999</v>
      </c>
    </row>
    <row r="578" spans="1:3" ht="16.149999999999999" customHeight="1">
      <c r="A578" s="274">
        <v>199706</v>
      </c>
      <c r="B578" s="275">
        <v>1082.3699999999999</v>
      </c>
      <c r="C578" s="267">
        <v>1089.01</v>
      </c>
    </row>
    <row r="579" spans="1:3" ht="16.149999999999999" customHeight="1">
      <c r="A579" s="272">
        <v>199707</v>
      </c>
      <c r="B579" s="273">
        <v>1102.4000000000001</v>
      </c>
      <c r="C579" s="269">
        <v>1109.6500000000001</v>
      </c>
    </row>
    <row r="580" spans="1:3" ht="16.149999999999999" customHeight="1">
      <c r="A580" s="274">
        <v>199708</v>
      </c>
      <c r="B580" s="275">
        <v>1132.7</v>
      </c>
      <c r="C580" s="267">
        <v>1172.28</v>
      </c>
    </row>
    <row r="581" spans="1:3" ht="16.149999999999999" customHeight="1">
      <c r="A581" s="272">
        <v>199709</v>
      </c>
      <c r="B581" s="273">
        <v>1222.49</v>
      </c>
      <c r="C581" s="269">
        <v>1246.27</v>
      </c>
    </row>
    <row r="582" spans="1:3" ht="16.149999999999999" customHeight="1">
      <c r="A582" s="274">
        <v>199710</v>
      </c>
      <c r="B582" s="275">
        <v>1262.8900000000001</v>
      </c>
      <c r="C582" s="267">
        <v>1281.2</v>
      </c>
    </row>
    <row r="583" spans="1:3" ht="16.149999999999999" customHeight="1">
      <c r="A583" s="272">
        <v>199711</v>
      </c>
      <c r="B583" s="273">
        <v>1294.56</v>
      </c>
      <c r="C583" s="269">
        <v>1305.6600000000001</v>
      </c>
    </row>
    <row r="584" spans="1:3" ht="16.149999999999999" customHeight="1">
      <c r="A584" s="274">
        <v>199712</v>
      </c>
      <c r="B584" s="275">
        <v>1296.7</v>
      </c>
      <c r="C584" s="267">
        <v>1293.58</v>
      </c>
    </row>
    <row r="585" spans="1:3" ht="16.149999999999999" customHeight="1">
      <c r="A585" s="272">
        <v>199801</v>
      </c>
      <c r="B585" s="273">
        <v>1323.16</v>
      </c>
      <c r="C585" s="269">
        <v>1342</v>
      </c>
    </row>
    <row r="586" spans="1:3" ht="16.149999999999999" customHeight="1">
      <c r="A586" s="274">
        <v>199802</v>
      </c>
      <c r="B586" s="275">
        <v>1346.12</v>
      </c>
      <c r="C586" s="267">
        <v>1343.85</v>
      </c>
    </row>
    <row r="587" spans="1:3" ht="16.149999999999999" customHeight="1">
      <c r="A587" s="272">
        <v>199803</v>
      </c>
      <c r="B587" s="273">
        <v>1357.1</v>
      </c>
      <c r="C587" s="269">
        <v>1358.03</v>
      </c>
    </row>
    <row r="588" spans="1:3" ht="16.149999999999999" customHeight="1">
      <c r="A588" s="274">
        <v>199804</v>
      </c>
      <c r="B588" s="275">
        <v>1360.65</v>
      </c>
      <c r="C588" s="267">
        <v>1365.72</v>
      </c>
    </row>
    <row r="589" spans="1:3" ht="16.149999999999999" customHeight="1">
      <c r="A589" s="272">
        <v>199805</v>
      </c>
      <c r="B589" s="273">
        <v>1386.28</v>
      </c>
      <c r="C589" s="269">
        <v>1397.07</v>
      </c>
    </row>
    <row r="590" spans="1:3" ht="16.149999999999999" customHeight="1">
      <c r="A590" s="274">
        <v>199806</v>
      </c>
      <c r="B590" s="275">
        <v>1386.61</v>
      </c>
      <c r="C590" s="267">
        <v>1363.04</v>
      </c>
    </row>
    <row r="591" spans="1:3" ht="16.149999999999999" customHeight="1">
      <c r="A591" s="272">
        <v>199807</v>
      </c>
      <c r="B591" s="273">
        <v>1371.54</v>
      </c>
      <c r="C591" s="269">
        <v>1370.65</v>
      </c>
    </row>
    <row r="592" spans="1:3" ht="16.149999999999999" customHeight="1">
      <c r="A592" s="274">
        <v>199808</v>
      </c>
      <c r="B592" s="275">
        <v>1390.46</v>
      </c>
      <c r="C592" s="267">
        <v>1440.87</v>
      </c>
    </row>
    <row r="593" spans="1:3" ht="16.149999999999999" customHeight="1">
      <c r="A593" s="272">
        <v>199809</v>
      </c>
      <c r="B593" s="273">
        <v>1520.52</v>
      </c>
      <c r="C593" s="269">
        <v>1556.15</v>
      </c>
    </row>
    <row r="594" spans="1:3" ht="16.149999999999999" customHeight="1">
      <c r="A594" s="274">
        <v>199810</v>
      </c>
      <c r="B594" s="275">
        <v>1587.38</v>
      </c>
      <c r="C594" s="267">
        <v>1575.08</v>
      </c>
    </row>
    <row r="595" spans="1:3" ht="16.149999999999999" customHeight="1">
      <c r="A595" s="272">
        <v>199811</v>
      </c>
      <c r="B595" s="273">
        <v>1562.71</v>
      </c>
      <c r="C595" s="269">
        <v>1547.11</v>
      </c>
    </row>
    <row r="596" spans="1:3" ht="16.149999999999999" customHeight="1">
      <c r="A596" s="274">
        <v>199812</v>
      </c>
      <c r="B596" s="275">
        <v>1524.56</v>
      </c>
      <c r="C596" s="267">
        <v>1542.11</v>
      </c>
    </row>
    <row r="597" spans="1:3" ht="16.149999999999999" customHeight="1">
      <c r="A597" s="272">
        <v>199901</v>
      </c>
      <c r="B597" s="273">
        <v>1570.01</v>
      </c>
      <c r="C597" s="269">
        <v>1582.9</v>
      </c>
    </row>
    <row r="598" spans="1:3" ht="16.149999999999999" customHeight="1">
      <c r="A598" s="274">
        <v>199902</v>
      </c>
      <c r="B598" s="275">
        <v>1567.07</v>
      </c>
      <c r="C598" s="267">
        <v>1568.3</v>
      </c>
    </row>
    <row r="599" spans="1:3" ht="16.149999999999999" customHeight="1">
      <c r="A599" s="272">
        <v>199903</v>
      </c>
      <c r="B599" s="273">
        <v>1550.15</v>
      </c>
      <c r="C599" s="269">
        <v>1533.51</v>
      </c>
    </row>
    <row r="600" spans="1:3" ht="16.149999999999999" customHeight="1">
      <c r="A600" s="274">
        <v>199904</v>
      </c>
      <c r="B600" s="275">
        <v>1574.67</v>
      </c>
      <c r="C600" s="267">
        <v>1604.44</v>
      </c>
    </row>
    <row r="601" spans="1:3" ht="16.149999999999999" customHeight="1">
      <c r="A601" s="272">
        <v>199905</v>
      </c>
      <c r="B601" s="273">
        <v>1641.33</v>
      </c>
      <c r="C601" s="269">
        <v>1671.67</v>
      </c>
    </row>
    <row r="602" spans="1:3" ht="16.149999999999999" customHeight="1">
      <c r="A602" s="274">
        <v>199906</v>
      </c>
      <c r="B602" s="275">
        <v>1693.99</v>
      </c>
      <c r="C602" s="267">
        <v>1732.1</v>
      </c>
    </row>
    <row r="603" spans="1:3" ht="16.149999999999999" customHeight="1">
      <c r="A603" s="272">
        <v>199907</v>
      </c>
      <c r="B603" s="273">
        <v>1818.63</v>
      </c>
      <c r="C603" s="269">
        <v>1809.5</v>
      </c>
    </row>
    <row r="604" spans="1:3" ht="16.149999999999999" customHeight="1">
      <c r="A604" s="274">
        <v>199908</v>
      </c>
      <c r="B604" s="275">
        <v>1876.93</v>
      </c>
      <c r="C604" s="267">
        <v>1954.72</v>
      </c>
    </row>
    <row r="605" spans="1:3" ht="16.149999999999999" customHeight="1">
      <c r="A605" s="272">
        <v>199909</v>
      </c>
      <c r="B605" s="273">
        <v>1975.64</v>
      </c>
      <c r="C605" s="269">
        <v>2017.27</v>
      </c>
    </row>
    <row r="606" spans="1:3" ht="16.149999999999999" customHeight="1">
      <c r="A606" s="274">
        <v>199910</v>
      </c>
      <c r="B606" s="275">
        <v>1978.71</v>
      </c>
      <c r="C606" s="267">
        <v>1971.59</v>
      </c>
    </row>
    <row r="607" spans="1:3" ht="16.149999999999999" customHeight="1">
      <c r="A607" s="272">
        <v>199911</v>
      </c>
      <c r="B607" s="273">
        <v>1944.64</v>
      </c>
      <c r="C607" s="269">
        <v>1923.77</v>
      </c>
    </row>
    <row r="608" spans="1:3" ht="16.149999999999999" customHeight="1">
      <c r="A608" s="274">
        <v>199912</v>
      </c>
      <c r="B608" s="275">
        <v>1888.46</v>
      </c>
      <c r="C608" s="267">
        <v>1873.77</v>
      </c>
    </row>
    <row r="609" spans="1:3" ht="16.149999999999999" customHeight="1">
      <c r="A609" s="272">
        <v>200001</v>
      </c>
      <c r="B609" s="273">
        <v>1923.57</v>
      </c>
      <c r="C609" s="269">
        <v>1976.72</v>
      </c>
    </row>
    <row r="610" spans="1:3" ht="16.149999999999999" customHeight="1">
      <c r="A610" s="274">
        <v>200002</v>
      </c>
      <c r="B610" s="275">
        <v>1950.64</v>
      </c>
      <c r="C610" s="267">
        <v>1946.17</v>
      </c>
    </row>
    <row r="611" spans="1:3" ht="16.149999999999999" customHeight="1">
      <c r="A611" s="272">
        <v>200003</v>
      </c>
      <c r="B611" s="273">
        <v>1956.25</v>
      </c>
      <c r="C611" s="269">
        <v>1951.56</v>
      </c>
    </row>
    <row r="612" spans="1:3" ht="16.149999999999999" customHeight="1">
      <c r="A612" s="274">
        <v>200004</v>
      </c>
      <c r="B612" s="275">
        <v>1986.77</v>
      </c>
      <c r="C612" s="267">
        <v>2004.47</v>
      </c>
    </row>
    <row r="613" spans="1:3" ht="16.149999999999999" customHeight="1">
      <c r="A613" s="272">
        <v>200005</v>
      </c>
      <c r="B613" s="273">
        <v>2055.69</v>
      </c>
      <c r="C613" s="269">
        <v>2084.92</v>
      </c>
    </row>
    <row r="614" spans="1:3" ht="16.149999999999999" customHeight="1">
      <c r="A614" s="274">
        <v>200006</v>
      </c>
      <c r="B614" s="275">
        <v>2120.17</v>
      </c>
      <c r="C614" s="267">
        <v>2139.11</v>
      </c>
    </row>
    <row r="615" spans="1:3" ht="16.149999999999999" customHeight="1">
      <c r="A615" s="272">
        <v>200007</v>
      </c>
      <c r="B615" s="273">
        <v>2161.34</v>
      </c>
      <c r="C615" s="269">
        <v>2172.79</v>
      </c>
    </row>
    <row r="616" spans="1:3" ht="16.149999999999999" customHeight="1">
      <c r="A616" s="274">
        <v>200008</v>
      </c>
      <c r="B616" s="275">
        <v>2187.38</v>
      </c>
      <c r="C616" s="267">
        <v>2208.21</v>
      </c>
    </row>
    <row r="617" spans="1:3" ht="16.149999999999999" customHeight="1">
      <c r="A617" s="272">
        <v>200009</v>
      </c>
      <c r="B617" s="273">
        <v>2213.7600000000002</v>
      </c>
      <c r="C617" s="269">
        <v>2212.2600000000002</v>
      </c>
    </row>
    <row r="618" spans="1:3" ht="16.149999999999999" customHeight="1">
      <c r="A618" s="274">
        <v>200010</v>
      </c>
      <c r="B618" s="275">
        <v>2176.61</v>
      </c>
      <c r="C618" s="267">
        <v>2158.36</v>
      </c>
    </row>
    <row r="619" spans="1:3" ht="16.149999999999999" customHeight="1">
      <c r="A619" s="272">
        <v>200011</v>
      </c>
      <c r="B619" s="273">
        <v>2136.63</v>
      </c>
      <c r="C619" s="269">
        <v>2172.84</v>
      </c>
    </row>
    <row r="620" spans="1:3" ht="16.149999999999999" customHeight="1">
      <c r="A620" s="274">
        <v>200012</v>
      </c>
      <c r="B620" s="275">
        <v>2186.21</v>
      </c>
      <c r="C620" s="267">
        <v>2229.1799999999998</v>
      </c>
    </row>
    <row r="621" spans="1:3" ht="16.149999999999999" customHeight="1">
      <c r="A621" s="272">
        <v>200101</v>
      </c>
      <c r="B621" s="273">
        <v>2241.4</v>
      </c>
      <c r="C621" s="269">
        <v>2240.8000000000002</v>
      </c>
    </row>
    <row r="622" spans="1:3" ht="16.149999999999999" customHeight="1">
      <c r="A622" s="274">
        <v>200102</v>
      </c>
      <c r="B622" s="275">
        <v>2243.42</v>
      </c>
      <c r="C622" s="267">
        <v>2257.4499999999998</v>
      </c>
    </row>
    <row r="623" spans="1:3" ht="16.149999999999999" customHeight="1">
      <c r="A623" s="272">
        <v>200103</v>
      </c>
      <c r="B623" s="273">
        <v>2278.7800000000002</v>
      </c>
      <c r="C623" s="269">
        <v>2310.5700000000002</v>
      </c>
    </row>
    <row r="624" spans="1:3" ht="16.149999999999999" customHeight="1">
      <c r="A624" s="274">
        <v>200104</v>
      </c>
      <c r="B624" s="275">
        <v>2323.1</v>
      </c>
      <c r="C624" s="267">
        <v>2346.73</v>
      </c>
    </row>
    <row r="625" spans="1:3" ht="16.149999999999999" customHeight="1">
      <c r="A625" s="272">
        <v>200105</v>
      </c>
      <c r="B625" s="273">
        <v>2346.9299999999998</v>
      </c>
      <c r="C625" s="269">
        <v>2324.98</v>
      </c>
    </row>
    <row r="626" spans="1:3" ht="16.149999999999999" customHeight="1">
      <c r="A626" s="274">
        <v>200106</v>
      </c>
      <c r="B626" s="275">
        <v>2305.66</v>
      </c>
      <c r="C626" s="267">
        <v>2298.85</v>
      </c>
    </row>
    <row r="627" spans="1:3" ht="16.149999999999999" customHeight="1">
      <c r="A627" s="272">
        <v>200107</v>
      </c>
      <c r="B627" s="273">
        <v>2304.2800000000002</v>
      </c>
      <c r="C627" s="269">
        <v>2298.27</v>
      </c>
    </row>
    <row r="628" spans="1:3" ht="16.149999999999999" customHeight="1">
      <c r="A628" s="274">
        <v>200108</v>
      </c>
      <c r="B628" s="275">
        <v>2288.9</v>
      </c>
      <c r="C628" s="267">
        <v>2301.23</v>
      </c>
    </row>
    <row r="629" spans="1:3" ht="16.149999999999999" customHeight="1">
      <c r="A629" s="272">
        <v>200109</v>
      </c>
      <c r="B629" s="273">
        <v>2328.23</v>
      </c>
      <c r="C629" s="269">
        <v>2332.19</v>
      </c>
    </row>
    <row r="630" spans="1:3" ht="16.149999999999999" customHeight="1">
      <c r="A630" s="274">
        <v>200110</v>
      </c>
      <c r="B630" s="275">
        <v>2320.65</v>
      </c>
      <c r="C630" s="267">
        <v>2310.02</v>
      </c>
    </row>
    <row r="631" spans="1:3" ht="16.149999999999999" customHeight="1">
      <c r="A631" s="272">
        <v>200111</v>
      </c>
      <c r="B631" s="273">
        <v>2310.4699999999998</v>
      </c>
      <c r="C631" s="269">
        <v>2308.59</v>
      </c>
    </row>
    <row r="632" spans="1:3" ht="16.149999999999999" customHeight="1">
      <c r="A632" s="274">
        <v>200112</v>
      </c>
      <c r="B632" s="275">
        <v>2306.9</v>
      </c>
      <c r="C632" s="267">
        <v>2291.1799999999998</v>
      </c>
    </row>
    <row r="633" spans="1:3" ht="16.149999999999999" customHeight="1">
      <c r="A633" s="272">
        <v>200201</v>
      </c>
      <c r="B633" s="273">
        <v>2274.96</v>
      </c>
      <c r="C633" s="269">
        <v>2264.8200000000002</v>
      </c>
    </row>
    <row r="634" spans="1:3" ht="16.149999999999999" customHeight="1">
      <c r="A634" s="274">
        <v>200202</v>
      </c>
      <c r="B634" s="275">
        <v>2286.6999999999998</v>
      </c>
      <c r="C634" s="267">
        <v>2309.8200000000002</v>
      </c>
    </row>
    <row r="635" spans="1:3" ht="16.149999999999999" customHeight="1">
      <c r="A635" s="272">
        <v>200203</v>
      </c>
      <c r="B635" s="273">
        <v>2282.33</v>
      </c>
      <c r="C635" s="269">
        <v>2261.23</v>
      </c>
    </row>
    <row r="636" spans="1:3" ht="16.149999999999999" customHeight="1">
      <c r="A636" s="274">
        <v>200204</v>
      </c>
      <c r="B636" s="275">
        <v>2263.11</v>
      </c>
      <c r="C636" s="267">
        <v>2275.35</v>
      </c>
    </row>
    <row r="637" spans="1:3" ht="16.149999999999999" customHeight="1">
      <c r="A637" s="272">
        <v>200205</v>
      </c>
      <c r="B637" s="273">
        <v>2310.2399999999998</v>
      </c>
      <c r="C637" s="269">
        <v>2321.16</v>
      </c>
    </row>
    <row r="638" spans="1:3" ht="16.149999999999999" customHeight="1">
      <c r="A638" s="274">
        <v>200206</v>
      </c>
      <c r="B638" s="275">
        <v>2364.25</v>
      </c>
      <c r="C638" s="267">
        <v>2398.8200000000002</v>
      </c>
    </row>
    <row r="639" spans="1:3" ht="16.149999999999999" customHeight="1">
      <c r="A639" s="272">
        <v>200207</v>
      </c>
      <c r="B639" s="273">
        <v>2506.7199999999998</v>
      </c>
      <c r="C639" s="269">
        <v>2625.06</v>
      </c>
    </row>
    <row r="640" spans="1:3" ht="16.149999999999999" customHeight="1">
      <c r="A640" s="274">
        <v>200208</v>
      </c>
      <c r="B640" s="275">
        <v>2647.22</v>
      </c>
      <c r="C640" s="267">
        <v>2703.55</v>
      </c>
    </row>
    <row r="641" spans="1:3" ht="16.149999999999999" customHeight="1">
      <c r="A641" s="272">
        <v>200209</v>
      </c>
      <c r="B641" s="273">
        <v>2751.23</v>
      </c>
      <c r="C641" s="269">
        <v>2828.08</v>
      </c>
    </row>
    <row r="642" spans="1:3" ht="16.149999999999999" customHeight="1">
      <c r="A642" s="274">
        <v>200210</v>
      </c>
      <c r="B642" s="275">
        <v>2827.86</v>
      </c>
      <c r="C642" s="267">
        <v>2773.73</v>
      </c>
    </row>
    <row r="643" spans="1:3" ht="16.149999999999999" customHeight="1">
      <c r="A643" s="272">
        <v>200211</v>
      </c>
      <c r="B643" s="273">
        <v>2726.66</v>
      </c>
      <c r="C643" s="269">
        <v>2784.21</v>
      </c>
    </row>
    <row r="644" spans="1:3" ht="16.149999999999999" customHeight="1">
      <c r="A644" s="274">
        <v>200212</v>
      </c>
      <c r="B644" s="275">
        <v>2814.89</v>
      </c>
      <c r="C644" s="267">
        <v>2864.79</v>
      </c>
    </row>
    <row r="645" spans="1:3" ht="16.149999999999999" customHeight="1">
      <c r="A645" s="272">
        <v>200301</v>
      </c>
      <c r="B645" s="273">
        <v>2913</v>
      </c>
      <c r="C645" s="269">
        <v>2926.46</v>
      </c>
    </row>
    <row r="646" spans="1:3" ht="16.149999999999999" customHeight="1">
      <c r="A646" s="274">
        <v>200302</v>
      </c>
      <c r="B646" s="275">
        <v>2951.86</v>
      </c>
      <c r="C646" s="267">
        <v>2956.31</v>
      </c>
    </row>
    <row r="647" spans="1:3" ht="16.149999999999999" customHeight="1">
      <c r="A647" s="272">
        <v>200303</v>
      </c>
      <c r="B647" s="273">
        <v>2959.01</v>
      </c>
      <c r="C647" s="269">
        <v>2958.25</v>
      </c>
    </row>
    <row r="648" spans="1:3" ht="16.149999999999999" customHeight="1">
      <c r="A648" s="274">
        <v>200304</v>
      </c>
      <c r="B648" s="275">
        <v>2926.62</v>
      </c>
      <c r="C648" s="267">
        <v>2887.82</v>
      </c>
    </row>
    <row r="649" spans="1:3" ht="16.149999999999999" customHeight="1">
      <c r="A649" s="272">
        <v>200305</v>
      </c>
      <c r="B649" s="273">
        <v>2858.94</v>
      </c>
      <c r="C649" s="269">
        <v>2853.33</v>
      </c>
    </row>
    <row r="650" spans="1:3" ht="16.149999999999999" customHeight="1">
      <c r="A650" s="274">
        <v>200306</v>
      </c>
      <c r="B650" s="275">
        <v>2826.95</v>
      </c>
      <c r="C650" s="267">
        <v>2817.32</v>
      </c>
    </row>
    <row r="651" spans="1:3" ht="16.149999999999999" customHeight="1">
      <c r="A651" s="272">
        <v>200307</v>
      </c>
      <c r="B651" s="273">
        <v>2858.82</v>
      </c>
      <c r="C651" s="269">
        <v>2880.4</v>
      </c>
    </row>
    <row r="652" spans="1:3" ht="16.149999999999999" customHeight="1">
      <c r="A652" s="274">
        <v>200308</v>
      </c>
      <c r="B652" s="275">
        <v>2867.29</v>
      </c>
      <c r="C652" s="267">
        <v>2832.94</v>
      </c>
    </row>
    <row r="653" spans="1:3" ht="16.149999999999999" customHeight="1">
      <c r="A653" s="272">
        <v>200309</v>
      </c>
      <c r="B653" s="273">
        <v>2840.08</v>
      </c>
      <c r="C653" s="269">
        <v>2889.39</v>
      </c>
    </row>
    <row r="654" spans="1:3" ht="16.149999999999999" customHeight="1">
      <c r="A654" s="274">
        <v>200310</v>
      </c>
      <c r="B654" s="275">
        <v>2876.2</v>
      </c>
      <c r="C654" s="267">
        <v>2884.17</v>
      </c>
    </row>
    <row r="655" spans="1:3" ht="16.149999999999999" customHeight="1">
      <c r="A655" s="272">
        <v>200311</v>
      </c>
      <c r="B655" s="273">
        <v>2844.55</v>
      </c>
      <c r="C655" s="269">
        <v>2836.05</v>
      </c>
    </row>
    <row r="656" spans="1:3" ht="16.149999999999999" customHeight="1">
      <c r="A656" s="274">
        <v>200312</v>
      </c>
      <c r="B656" s="275">
        <v>2807.2</v>
      </c>
      <c r="C656" s="267">
        <v>2778.21</v>
      </c>
    </row>
    <row r="657" spans="1:3" ht="16.149999999999999" customHeight="1">
      <c r="A657" s="272">
        <v>200401</v>
      </c>
      <c r="B657" s="273">
        <v>2749.14</v>
      </c>
      <c r="C657" s="269">
        <v>2742.47</v>
      </c>
    </row>
    <row r="658" spans="1:3" ht="16.149999999999999" customHeight="1">
      <c r="A658" s="274">
        <v>200402</v>
      </c>
      <c r="B658" s="275">
        <v>2717.94</v>
      </c>
      <c r="C658" s="267">
        <v>2682.34</v>
      </c>
    </row>
    <row r="659" spans="1:3" ht="16.149999999999999" customHeight="1">
      <c r="A659" s="272">
        <v>200403</v>
      </c>
      <c r="B659" s="273">
        <v>2670.8</v>
      </c>
      <c r="C659" s="269">
        <v>2678.16</v>
      </c>
    </row>
    <row r="660" spans="1:3" ht="16.149999999999999" customHeight="1">
      <c r="A660" s="274">
        <v>200404</v>
      </c>
      <c r="B660" s="275">
        <v>2639.6</v>
      </c>
      <c r="C660" s="267">
        <v>2646.99</v>
      </c>
    </row>
    <row r="661" spans="1:3" ht="16.149999999999999" customHeight="1">
      <c r="A661" s="272">
        <v>200405</v>
      </c>
      <c r="B661" s="273">
        <v>2719.43</v>
      </c>
      <c r="C661" s="269">
        <v>2724.92</v>
      </c>
    </row>
    <row r="662" spans="1:3" ht="16.149999999999999" customHeight="1">
      <c r="A662" s="274">
        <v>200406</v>
      </c>
      <c r="B662" s="275">
        <v>2716.56</v>
      </c>
      <c r="C662" s="267">
        <v>2699.58</v>
      </c>
    </row>
    <row r="663" spans="1:3" ht="16.149999999999999" customHeight="1">
      <c r="A663" s="272">
        <v>200407</v>
      </c>
      <c r="B663" s="273">
        <v>2653.32</v>
      </c>
      <c r="C663" s="269">
        <v>2612.44</v>
      </c>
    </row>
    <row r="664" spans="1:3" ht="16.149999999999999" customHeight="1">
      <c r="A664" s="274">
        <v>200408</v>
      </c>
      <c r="B664" s="275">
        <v>2598.59</v>
      </c>
      <c r="C664" s="267">
        <v>2551.4299999999998</v>
      </c>
    </row>
    <row r="665" spans="1:3" ht="16.149999999999999" customHeight="1">
      <c r="A665" s="272">
        <v>200409</v>
      </c>
      <c r="B665" s="273">
        <v>2552.7800000000002</v>
      </c>
      <c r="C665" s="269">
        <v>2595.17</v>
      </c>
    </row>
    <row r="666" spans="1:3" ht="16.149999999999999" customHeight="1">
      <c r="A666" s="274">
        <v>200410</v>
      </c>
      <c r="B666" s="275">
        <v>2580.6999999999998</v>
      </c>
      <c r="C666" s="267">
        <v>2575.19</v>
      </c>
    </row>
    <row r="667" spans="1:3" ht="16.149999999999999" customHeight="1">
      <c r="A667" s="272">
        <v>200411</v>
      </c>
      <c r="B667" s="273">
        <v>2530.19</v>
      </c>
      <c r="C667" s="269">
        <v>2479.1</v>
      </c>
    </row>
    <row r="668" spans="1:3" ht="16.149999999999999" customHeight="1">
      <c r="A668" s="274">
        <v>200412</v>
      </c>
      <c r="B668" s="275">
        <v>2411.37</v>
      </c>
      <c r="C668" s="267">
        <v>2389.75</v>
      </c>
    </row>
    <row r="669" spans="1:3" ht="16.149999999999999" customHeight="1">
      <c r="A669" s="272">
        <v>200501</v>
      </c>
      <c r="B669" s="273">
        <v>2362.96</v>
      </c>
      <c r="C669" s="269">
        <v>2367.7600000000002</v>
      </c>
    </row>
    <row r="670" spans="1:3" ht="16.149999999999999" customHeight="1">
      <c r="A670" s="274">
        <v>200502</v>
      </c>
      <c r="B670" s="275">
        <v>2340.4899999999998</v>
      </c>
      <c r="C670" s="267">
        <v>2323.77</v>
      </c>
    </row>
    <row r="671" spans="1:3" ht="16.149999999999999" customHeight="1">
      <c r="A671" s="272">
        <v>200503</v>
      </c>
      <c r="B671" s="273">
        <v>2353.71</v>
      </c>
      <c r="C671" s="269">
        <v>2376.48</v>
      </c>
    </row>
    <row r="672" spans="1:3" ht="16.149999999999999" customHeight="1">
      <c r="A672" s="274">
        <v>200504</v>
      </c>
      <c r="B672" s="275">
        <v>2350.0100000000002</v>
      </c>
      <c r="C672" s="267">
        <v>2348.3200000000002</v>
      </c>
    </row>
    <row r="673" spans="1:3" ht="16.149999999999999" customHeight="1">
      <c r="A673" s="272">
        <v>200505</v>
      </c>
      <c r="B673" s="273">
        <v>2339.2199999999998</v>
      </c>
      <c r="C673" s="269">
        <v>2332.79</v>
      </c>
    </row>
    <row r="674" spans="1:3" ht="16.149999999999999" customHeight="1">
      <c r="A674" s="274">
        <v>200506</v>
      </c>
      <c r="B674" s="275">
        <v>2331.79</v>
      </c>
      <c r="C674" s="267">
        <v>2331.81</v>
      </c>
    </row>
    <row r="675" spans="1:3" ht="16.149999999999999" customHeight="1">
      <c r="A675" s="272">
        <v>200507</v>
      </c>
      <c r="B675" s="273">
        <v>2323.38</v>
      </c>
      <c r="C675" s="269">
        <v>2308.4899999999998</v>
      </c>
    </row>
    <row r="676" spans="1:3" ht="16.149999999999999" customHeight="1">
      <c r="A676" s="274">
        <v>200508</v>
      </c>
      <c r="B676" s="275">
        <v>2306.19</v>
      </c>
      <c r="C676" s="267">
        <v>2304.3000000000002</v>
      </c>
    </row>
    <row r="677" spans="1:3" ht="16.149999999999999" customHeight="1">
      <c r="A677" s="272">
        <v>200509</v>
      </c>
      <c r="B677" s="273">
        <v>2294.52</v>
      </c>
      <c r="C677" s="269">
        <v>2289.61</v>
      </c>
    </row>
    <row r="678" spans="1:3" ht="16.149999999999999" customHeight="1">
      <c r="A678" s="274">
        <v>200510</v>
      </c>
      <c r="B678" s="275">
        <v>2292.5500000000002</v>
      </c>
      <c r="C678" s="267">
        <v>2289.5700000000002</v>
      </c>
    </row>
    <row r="679" spans="1:3" ht="16.149999999999999" customHeight="1">
      <c r="A679" s="272">
        <v>200511</v>
      </c>
      <c r="B679" s="273">
        <v>2279.85</v>
      </c>
      <c r="C679" s="269">
        <v>2274.04</v>
      </c>
    </row>
    <row r="680" spans="1:3" ht="16.149999999999999" customHeight="1">
      <c r="A680" s="274">
        <v>200512</v>
      </c>
      <c r="B680" s="275">
        <v>2278.91</v>
      </c>
      <c r="C680" s="267">
        <v>2284.2199999999998</v>
      </c>
    </row>
    <row r="681" spans="1:3" ht="16.149999999999999" customHeight="1">
      <c r="A681" s="272">
        <v>200601</v>
      </c>
      <c r="B681" s="273">
        <v>2273.66</v>
      </c>
      <c r="C681" s="269">
        <v>2265.65</v>
      </c>
    </row>
    <row r="682" spans="1:3" ht="16.149999999999999" customHeight="1">
      <c r="A682" s="274">
        <v>200602</v>
      </c>
      <c r="B682" s="275">
        <v>2256.2399999999998</v>
      </c>
      <c r="C682" s="267">
        <v>2247.3200000000002</v>
      </c>
    </row>
    <row r="683" spans="1:3" ht="16.149999999999999" customHeight="1">
      <c r="A683" s="272">
        <v>200603</v>
      </c>
      <c r="B683" s="273">
        <v>2262.36</v>
      </c>
      <c r="C683" s="269">
        <v>2289.98</v>
      </c>
    </row>
    <row r="684" spans="1:3" ht="16.149999999999999" customHeight="1">
      <c r="A684" s="274">
        <v>200604</v>
      </c>
      <c r="B684" s="275">
        <v>2334.29</v>
      </c>
      <c r="C684" s="267">
        <v>2375.0300000000002</v>
      </c>
    </row>
    <row r="685" spans="1:3" ht="16.149999999999999" customHeight="1">
      <c r="A685" s="272">
        <v>200605</v>
      </c>
      <c r="B685" s="273">
        <v>2417.9899999999998</v>
      </c>
      <c r="C685" s="269">
        <v>2482.41</v>
      </c>
    </row>
    <row r="686" spans="1:3" ht="16.149999999999999" customHeight="1">
      <c r="A686" s="274">
        <v>200606</v>
      </c>
      <c r="B686" s="275">
        <v>2542.2399999999998</v>
      </c>
      <c r="C686" s="267">
        <v>2633.12</v>
      </c>
    </row>
    <row r="687" spans="1:3" ht="16.149999999999999" customHeight="1">
      <c r="A687" s="272">
        <v>200607</v>
      </c>
      <c r="B687" s="273">
        <v>2511.7399999999998</v>
      </c>
      <c r="C687" s="269">
        <v>2426</v>
      </c>
    </row>
    <row r="688" spans="1:3" ht="16.149999999999999" customHeight="1">
      <c r="A688" s="274">
        <v>200608</v>
      </c>
      <c r="B688" s="275">
        <v>2389.65</v>
      </c>
      <c r="C688" s="267">
        <v>2396.63</v>
      </c>
    </row>
    <row r="689" spans="1:3" ht="16.149999999999999" customHeight="1">
      <c r="A689" s="272">
        <v>200609</v>
      </c>
      <c r="B689" s="273">
        <v>2398.88</v>
      </c>
      <c r="C689" s="269">
        <v>2394.31</v>
      </c>
    </row>
    <row r="690" spans="1:3" ht="16.149999999999999" customHeight="1">
      <c r="A690" s="274">
        <v>200610</v>
      </c>
      <c r="B690" s="275">
        <v>2364.29</v>
      </c>
      <c r="C690" s="267">
        <v>2315.38</v>
      </c>
    </row>
    <row r="691" spans="1:3" ht="16.149999999999999" customHeight="1">
      <c r="A691" s="272">
        <v>200611</v>
      </c>
      <c r="B691" s="273">
        <v>2290.46</v>
      </c>
      <c r="C691" s="269">
        <v>2300.42</v>
      </c>
    </row>
    <row r="692" spans="1:3" ht="16.149999999999999" customHeight="1">
      <c r="A692" s="274">
        <v>200612</v>
      </c>
      <c r="B692" s="275">
        <v>2261.33526315789</v>
      </c>
      <c r="C692" s="267">
        <v>2238.79</v>
      </c>
    </row>
    <row r="693" spans="1:3" ht="16.149999999999999" customHeight="1">
      <c r="A693" s="272">
        <v>200701</v>
      </c>
      <c r="B693" s="273">
        <v>2237.06</v>
      </c>
      <c r="C693" s="269">
        <v>2259.7199999999998</v>
      </c>
    </row>
    <row r="694" spans="1:3" ht="16.149999999999999" customHeight="1">
      <c r="A694" s="274">
        <v>200702</v>
      </c>
      <c r="B694" s="275">
        <v>2227.63</v>
      </c>
      <c r="C694" s="267">
        <v>2224.12</v>
      </c>
    </row>
    <row r="695" spans="1:3" ht="16.149999999999999" customHeight="1">
      <c r="A695" s="272">
        <v>200703</v>
      </c>
      <c r="B695" s="273">
        <v>2201.39</v>
      </c>
      <c r="C695" s="269">
        <v>2190.3000000000002</v>
      </c>
    </row>
    <row r="696" spans="1:3" ht="16.149999999999999" customHeight="1">
      <c r="A696" s="274">
        <v>200704</v>
      </c>
      <c r="B696" s="275">
        <v>2144.6</v>
      </c>
      <c r="C696" s="267">
        <v>2110.67</v>
      </c>
    </row>
    <row r="697" spans="1:3" ht="16.149999999999999" customHeight="1">
      <c r="A697" s="272">
        <v>200705</v>
      </c>
      <c r="B697" s="273">
        <v>2007.91</v>
      </c>
      <c r="C697" s="269">
        <v>1930.64</v>
      </c>
    </row>
    <row r="698" spans="1:3" ht="16.149999999999999" customHeight="1">
      <c r="A698" s="274">
        <v>200706</v>
      </c>
      <c r="B698" s="275">
        <v>1923.76</v>
      </c>
      <c r="C698" s="267">
        <v>1960.61</v>
      </c>
    </row>
    <row r="699" spans="1:3" ht="16.149999999999999" customHeight="1">
      <c r="A699" s="272">
        <v>200707</v>
      </c>
      <c r="B699" s="273">
        <v>1950.87</v>
      </c>
      <c r="C699" s="269">
        <v>1971.8</v>
      </c>
    </row>
    <row r="700" spans="1:3" ht="16.149999999999999" customHeight="1">
      <c r="A700" s="274">
        <v>200708</v>
      </c>
      <c r="B700" s="275">
        <v>2058.2800000000002</v>
      </c>
      <c r="C700" s="267">
        <v>2173.17</v>
      </c>
    </row>
    <row r="701" spans="1:3" ht="16.149999999999999" customHeight="1">
      <c r="A701" s="272">
        <v>200709</v>
      </c>
      <c r="B701" s="273">
        <v>2117.0500000000002</v>
      </c>
      <c r="C701" s="269">
        <v>2023.19</v>
      </c>
    </row>
    <row r="702" spans="1:3" ht="16.149999999999999" customHeight="1">
      <c r="A702" s="274">
        <v>200710</v>
      </c>
      <c r="B702" s="275">
        <v>2003.26</v>
      </c>
      <c r="C702" s="267">
        <v>1999.44</v>
      </c>
    </row>
    <row r="703" spans="1:3" ht="16.149999999999999" customHeight="1">
      <c r="A703" s="272">
        <v>200711</v>
      </c>
      <c r="B703" s="273">
        <v>2047.72</v>
      </c>
      <c r="C703" s="269">
        <v>2060.42</v>
      </c>
    </row>
    <row r="704" spans="1:3" ht="16.149999999999999" customHeight="1">
      <c r="A704" s="274">
        <v>200712</v>
      </c>
      <c r="B704" s="275">
        <v>2014.2014999999999</v>
      </c>
      <c r="C704" s="267">
        <v>2014.76</v>
      </c>
    </row>
    <row r="705" spans="1:3" ht="16.149999999999999" customHeight="1">
      <c r="A705" s="272">
        <v>200801</v>
      </c>
      <c r="B705" s="273">
        <v>1980.59</v>
      </c>
      <c r="C705" s="269">
        <v>1939.6</v>
      </c>
    </row>
    <row r="706" spans="1:3" ht="16.149999999999999" customHeight="1">
      <c r="A706" s="274">
        <v>200802</v>
      </c>
      <c r="B706" s="275">
        <v>1903.27</v>
      </c>
      <c r="C706" s="267">
        <v>1843.59</v>
      </c>
    </row>
    <row r="707" spans="1:3" ht="16.149999999999999" customHeight="1">
      <c r="A707" s="272">
        <v>200803</v>
      </c>
      <c r="B707" s="273">
        <v>1846.9</v>
      </c>
      <c r="C707" s="269">
        <v>1821.6</v>
      </c>
    </row>
    <row r="708" spans="1:3" ht="16.149999999999999" customHeight="1">
      <c r="A708" s="274">
        <v>200804</v>
      </c>
      <c r="B708" s="275">
        <v>1796.13</v>
      </c>
      <c r="C708" s="267">
        <v>1780.21</v>
      </c>
    </row>
    <row r="709" spans="1:3" ht="16.149999999999999" customHeight="1">
      <c r="A709" s="272">
        <v>200805</v>
      </c>
      <c r="B709" s="273">
        <v>1778.01</v>
      </c>
      <c r="C709" s="269">
        <v>1744.01</v>
      </c>
    </row>
    <row r="710" spans="1:3" ht="16.149999999999999" customHeight="1">
      <c r="A710" s="274">
        <v>200806</v>
      </c>
      <c r="B710" s="275">
        <v>1712.28</v>
      </c>
      <c r="C710" s="267">
        <v>1923.02</v>
      </c>
    </row>
    <row r="711" spans="1:3" ht="16.149999999999999" customHeight="1">
      <c r="A711" s="272">
        <v>200807</v>
      </c>
      <c r="B711" s="273">
        <v>1783.09</v>
      </c>
      <c r="C711" s="269">
        <v>1792.24</v>
      </c>
    </row>
    <row r="712" spans="1:3" ht="16.149999999999999" customHeight="1">
      <c r="A712" s="274">
        <v>200808</v>
      </c>
      <c r="B712" s="275">
        <v>1844.29</v>
      </c>
      <c r="C712" s="267">
        <v>1932.2</v>
      </c>
    </row>
    <row r="713" spans="1:3" ht="16.149999999999999" customHeight="1">
      <c r="A713" s="272">
        <v>200809</v>
      </c>
      <c r="B713" s="273">
        <v>2066.04</v>
      </c>
      <c r="C713" s="269">
        <v>2174.62</v>
      </c>
    </row>
    <row r="714" spans="1:3" ht="16.149999999999999" customHeight="1">
      <c r="A714" s="274">
        <v>200810</v>
      </c>
      <c r="B714" s="275">
        <v>2289.17</v>
      </c>
      <c r="C714" s="267">
        <v>2359.52</v>
      </c>
    </row>
    <row r="715" spans="1:3" ht="16.149999999999999" customHeight="1">
      <c r="A715" s="272">
        <v>200811</v>
      </c>
      <c r="B715" s="273">
        <v>2329.16</v>
      </c>
      <c r="C715" s="269">
        <v>2318</v>
      </c>
    </row>
    <row r="716" spans="1:3" ht="16.149999999999999" customHeight="1">
      <c r="A716" s="274">
        <v>200812</v>
      </c>
      <c r="B716" s="275">
        <v>2252.7199999999998</v>
      </c>
      <c r="C716" s="267">
        <v>2243.59</v>
      </c>
    </row>
    <row r="717" spans="1:3" ht="16.149999999999999" customHeight="1">
      <c r="A717" s="272">
        <v>200901</v>
      </c>
      <c r="B717" s="273">
        <v>2252.98</v>
      </c>
      <c r="C717" s="269">
        <v>2420.2600000000002</v>
      </c>
    </row>
    <row r="718" spans="1:3" ht="16.149999999999999" customHeight="1">
      <c r="A718" s="274">
        <v>200902</v>
      </c>
      <c r="B718" s="275">
        <v>2513.7399999999998</v>
      </c>
      <c r="C718" s="267">
        <v>2555.89</v>
      </c>
    </row>
    <row r="719" spans="1:3" ht="16.149999999999999" customHeight="1">
      <c r="A719" s="272">
        <v>200903</v>
      </c>
      <c r="B719" s="273">
        <v>2477.21</v>
      </c>
      <c r="C719" s="269">
        <v>2561.21</v>
      </c>
    </row>
    <row r="720" spans="1:3" ht="16.149999999999999" customHeight="1">
      <c r="A720" s="274">
        <v>200904</v>
      </c>
      <c r="B720" s="275">
        <v>2379.36</v>
      </c>
      <c r="C720" s="267">
        <v>2289.73</v>
      </c>
    </row>
    <row r="721" spans="1:3" ht="16.149999999999999" customHeight="1">
      <c r="A721" s="272">
        <v>200905</v>
      </c>
      <c r="B721" s="273">
        <v>2229.9499999999998</v>
      </c>
      <c r="C721" s="269">
        <v>2140.66</v>
      </c>
    </row>
    <row r="722" spans="1:3" ht="16.149999999999999" customHeight="1">
      <c r="A722" s="274">
        <v>200906</v>
      </c>
      <c r="B722" s="275">
        <v>2090.04</v>
      </c>
      <c r="C722" s="267">
        <v>2158.67</v>
      </c>
    </row>
    <row r="723" spans="1:3" ht="16.149999999999999" customHeight="1">
      <c r="A723" s="272">
        <v>200907</v>
      </c>
      <c r="B723" s="273">
        <v>2052.6799999999998</v>
      </c>
      <c r="C723" s="269">
        <v>2043.37</v>
      </c>
    </row>
    <row r="724" spans="1:3" ht="16.149999999999999" customHeight="1">
      <c r="A724" s="274">
        <v>200908</v>
      </c>
      <c r="B724" s="275">
        <v>2018.97</v>
      </c>
      <c r="C724" s="267">
        <v>2035</v>
      </c>
    </row>
    <row r="725" spans="1:3" ht="16.149999999999999" customHeight="1">
      <c r="A725" s="272">
        <v>200909</v>
      </c>
      <c r="B725" s="273">
        <v>1980.77</v>
      </c>
      <c r="C725" s="269">
        <v>1922</v>
      </c>
    </row>
    <row r="726" spans="1:3" ht="16.149999999999999" customHeight="1">
      <c r="A726" s="274">
        <v>200910</v>
      </c>
      <c r="B726" s="275">
        <v>1904.86</v>
      </c>
      <c r="C726" s="267">
        <v>1993.8</v>
      </c>
    </row>
    <row r="727" spans="1:3" ht="16.149999999999999" customHeight="1">
      <c r="A727" s="272">
        <v>200911</v>
      </c>
      <c r="B727" s="273">
        <v>1973.57</v>
      </c>
      <c r="C727" s="269">
        <v>1997.47</v>
      </c>
    </row>
    <row r="728" spans="1:3" ht="16.149999999999999" customHeight="1">
      <c r="A728" s="274">
        <v>200912</v>
      </c>
      <c r="B728" s="275">
        <v>2017.05</v>
      </c>
      <c r="C728" s="267">
        <v>2044.23</v>
      </c>
    </row>
    <row r="729" spans="1:3" ht="16.149999999999999" customHeight="1">
      <c r="A729" s="272">
        <v>201001</v>
      </c>
      <c r="B729" s="273">
        <v>1978.19</v>
      </c>
      <c r="C729" s="269">
        <v>1982.29</v>
      </c>
    </row>
    <row r="730" spans="1:3" ht="16.149999999999999" customHeight="1">
      <c r="A730" s="274">
        <v>201002</v>
      </c>
      <c r="B730" s="275">
        <v>1952.89</v>
      </c>
      <c r="C730" s="267">
        <v>1932.32</v>
      </c>
    </row>
    <row r="731" spans="1:3" ht="16.149999999999999" customHeight="1">
      <c r="A731" s="272">
        <v>201003</v>
      </c>
      <c r="B731" s="273">
        <v>1909.1</v>
      </c>
      <c r="C731" s="269">
        <v>1928.59</v>
      </c>
    </row>
    <row r="732" spans="1:3" ht="16.149999999999999" customHeight="1">
      <c r="A732" s="274">
        <v>201004</v>
      </c>
      <c r="B732" s="275">
        <v>1940.36</v>
      </c>
      <c r="C732" s="267">
        <v>1969.75</v>
      </c>
    </row>
    <row r="733" spans="1:3" ht="16.149999999999999" customHeight="1">
      <c r="A733" s="272">
        <v>201005</v>
      </c>
      <c r="B733" s="273">
        <v>1984.36</v>
      </c>
      <c r="C733" s="269">
        <v>1971.55</v>
      </c>
    </row>
    <row r="734" spans="1:3" ht="16.149999999999999" customHeight="1">
      <c r="A734" s="274">
        <v>201006</v>
      </c>
      <c r="B734" s="275">
        <v>1925.9</v>
      </c>
      <c r="C734" s="267">
        <v>1916.46</v>
      </c>
    </row>
    <row r="735" spans="1:3" ht="16.149999999999999" customHeight="1">
      <c r="A735" s="272">
        <v>201007</v>
      </c>
      <c r="B735" s="273">
        <v>1874.52</v>
      </c>
      <c r="C735" s="269">
        <v>1842.79</v>
      </c>
    </row>
    <row r="736" spans="1:3" ht="16.149999999999999" customHeight="1">
      <c r="A736" s="274">
        <v>201008</v>
      </c>
      <c r="B736" s="275">
        <v>1819.06</v>
      </c>
      <c r="C736" s="267">
        <v>1823.74</v>
      </c>
    </row>
    <row r="737" spans="1:3" ht="16.149999999999999" customHeight="1">
      <c r="A737" s="272">
        <v>201009</v>
      </c>
      <c r="B737" s="273">
        <v>1805.6</v>
      </c>
      <c r="C737" s="269">
        <v>1799.89</v>
      </c>
    </row>
    <row r="738" spans="1:3" ht="16.149999999999999" customHeight="1">
      <c r="A738" s="274">
        <v>201010</v>
      </c>
      <c r="B738" s="275">
        <v>1808.46</v>
      </c>
      <c r="C738" s="267">
        <v>1831.64</v>
      </c>
    </row>
    <row r="739" spans="1:3" ht="16.149999999999999" customHeight="1">
      <c r="A739" s="272">
        <v>201011</v>
      </c>
      <c r="B739" s="273">
        <v>1863.67</v>
      </c>
      <c r="C739" s="269">
        <v>1916.96</v>
      </c>
    </row>
    <row r="740" spans="1:3" ht="16.149999999999999" customHeight="1">
      <c r="A740" s="274">
        <v>201012</v>
      </c>
      <c r="B740" s="275">
        <v>1925.86</v>
      </c>
      <c r="C740" s="267">
        <v>1913.98</v>
      </c>
    </row>
    <row r="741" spans="1:3" ht="16.149999999999999" customHeight="1">
      <c r="A741" s="272">
        <v>201101</v>
      </c>
      <c r="B741" s="273">
        <v>1866.64</v>
      </c>
      <c r="C741" s="269">
        <v>1857.98</v>
      </c>
    </row>
    <row r="742" spans="1:3" ht="16.149999999999999" customHeight="1">
      <c r="A742" s="274">
        <v>201102</v>
      </c>
      <c r="B742" s="275">
        <v>1882.61</v>
      </c>
      <c r="C742" s="267">
        <v>1895.56</v>
      </c>
    </row>
    <row r="743" spans="1:3" ht="16.149999999999999" customHeight="1">
      <c r="A743" s="272">
        <v>201103</v>
      </c>
      <c r="B743" s="273">
        <v>1884.38</v>
      </c>
      <c r="C743" s="269">
        <v>1879.47</v>
      </c>
    </row>
    <row r="744" spans="1:3" ht="16.149999999999999" customHeight="1">
      <c r="A744" s="274">
        <v>201104</v>
      </c>
      <c r="B744" s="275">
        <v>1812.77</v>
      </c>
      <c r="C744" s="267">
        <v>1768.19</v>
      </c>
    </row>
    <row r="745" spans="1:3" ht="16.149999999999999" customHeight="1">
      <c r="A745" s="272">
        <v>201105</v>
      </c>
      <c r="B745" s="273">
        <v>1801.65</v>
      </c>
      <c r="C745" s="269">
        <v>1817.34</v>
      </c>
    </row>
    <row r="746" spans="1:3" ht="16.149999999999999" customHeight="1">
      <c r="A746" s="274">
        <v>201106</v>
      </c>
      <c r="B746" s="275">
        <v>1782.54</v>
      </c>
      <c r="C746" s="267">
        <v>1780.16</v>
      </c>
    </row>
    <row r="747" spans="1:3" ht="16.149999999999999" customHeight="1">
      <c r="A747" s="272">
        <v>201107</v>
      </c>
      <c r="B747" s="273">
        <v>1761.75</v>
      </c>
      <c r="C747" s="269">
        <v>1777.82</v>
      </c>
    </row>
    <row r="748" spans="1:3" ht="16.149999999999999" customHeight="1">
      <c r="A748" s="274">
        <v>201108</v>
      </c>
      <c r="B748" s="275">
        <v>1785.04</v>
      </c>
      <c r="C748" s="267">
        <v>1783.66</v>
      </c>
    </row>
    <row r="749" spans="1:3" ht="16.149999999999999" customHeight="1">
      <c r="A749" s="272">
        <v>201109</v>
      </c>
      <c r="B749" s="273">
        <v>1836.15</v>
      </c>
      <c r="C749" s="269">
        <v>1915.1</v>
      </c>
    </row>
    <row r="750" spans="1:3" ht="16.149999999999999" customHeight="1">
      <c r="A750" s="274">
        <v>201110</v>
      </c>
      <c r="B750" s="275">
        <v>1910.38</v>
      </c>
      <c r="C750" s="267">
        <v>1863.06</v>
      </c>
    </row>
    <row r="751" spans="1:3" ht="16.149999999999999" customHeight="1">
      <c r="A751" s="272">
        <v>201111</v>
      </c>
      <c r="B751" s="273">
        <v>1918.21</v>
      </c>
      <c r="C751" s="269">
        <v>1967.18</v>
      </c>
    </row>
    <row r="752" spans="1:3" ht="16.149999999999999" customHeight="1">
      <c r="A752" s="274">
        <v>201112</v>
      </c>
      <c r="B752" s="275">
        <v>1934.08</v>
      </c>
      <c r="C752" s="267">
        <v>1942.7</v>
      </c>
    </row>
    <row r="753" spans="1:3" ht="16.149999999999999" customHeight="1">
      <c r="A753" s="272">
        <v>201201</v>
      </c>
      <c r="B753" s="273">
        <v>1852.12</v>
      </c>
      <c r="C753" s="269">
        <v>1815.08</v>
      </c>
    </row>
    <row r="754" spans="1:3" ht="16.149999999999999" customHeight="1">
      <c r="A754" s="274">
        <v>201202</v>
      </c>
      <c r="B754" s="275">
        <v>1783.56</v>
      </c>
      <c r="C754" s="267">
        <v>1767.83</v>
      </c>
    </row>
    <row r="755" spans="1:3" ht="16.149999999999999" customHeight="1">
      <c r="A755" s="272">
        <v>201203</v>
      </c>
      <c r="B755" s="273">
        <v>1766.34</v>
      </c>
      <c r="C755" s="269">
        <v>1792.07</v>
      </c>
    </row>
    <row r="756" spans="1:3" ht="16.149999999999999" customHeight="1">
      <c r="A756" s="274">
        <v>201204</v>
      </c>
      <c r="B756" s="275">
        <v>1775.06</v>
      </c>
      <c r="C756" s="267">
        <v>1761.2</v>
      </c>
    </row>
    <row r="757" spans="1:3" ht="16.149999999999999" customHeight="1">
      <c r="A757" s="272">
        <v>201205</v>
      </c>
      <c r="B757" s="273">
        <v>1793.28</v>
      </c>
      <c r="C757" s="269">
        <v>1827.83</v>
      </c>
    </row>
    <row r="758" spans="1:3" ht="16.149999999999999" customHeight="1">
      <c r="A758" s="274">
        <v>201206</v>
      </c>
      <c r="B758" s="275">
        <v>1792.63</v>
      </c>
      <c r="C758" s="267">
        <v>1784.6</v>
      </c>
    </row>
    <row r="759" spans="1:3" ht="16.149999999999999" customHeight="1">
      <c r="A759" s="272">
        <v>201207</v>
      </c>
      <c r="B759" s="273">
        <v>1784.43</v>
      </c>
      <c r="C759" s="269">
        <v>1789.02</v>
      </c>
    </row>
    <row r="760" spans="1:3" ht="16.149999999999999" customHeight="1">
      <c r="A760" s="274">
        <v>201208</v>
      </c>
      <c r="B760" s="275">
        <v>1806.34</v>
      </c>
      <c r="C760" s="267">
        <v>1830.5</v>
      </c>
    </row>
    <row r="761" spans="1:3" ht="16.149999999999999" customHeight="1">
      <c r="A761" s="272">
        <v>201209</v>
      </c>
      <c r="B761" s="273">
        <v>1803.18</v>
      </c>
      <c r="C761" s="269">
        <v>1800.52</v>
      </c>
    </row>
    <row r="762" spans="1:3" ht="16.149999999999999" customHeight="1">
      <c r="A762" s="274">
        <v>201210</v>
      </c>
      <c r="B762" s="275">
        <v>1804.97</v>
      </c>
      <c r="C762" s="267">
        <v>1829.89</v>
      </c>
    </row>
    <row r="763" spans="1:3" ht="16.149999999999999" customHeight="1">
      <c r="A763" s="272">
        <v>201211</v>
      </c>
      <c r="B763" s="273">
        <v>1820.29</v>
      </c>
      <c r="C763" s="269">
        <v>1817.93</v>
      </c>
    </row>
    <row r="764" spans="1:3" ht="16.149999999999999" customHeight="1">
      <c r="A764" s="274">
        <v>201212</v>
      </c>
      <c r="B764" s="275">
        <v>1793.94</v>
      </c>
      <c r="C764" s="267">
        <v>1768.23</v>
      </c>
    </row>
    <row r="765" spans="1:3" ht="16.149999999999999" customHeight="1">
      <c r="A765" s="272">
        <v>201301</v>
      </c>
      <c r="B765" s="273">
        <v>1770.01</v>
      </c>
      <c r="C765" s="269">
        <v>1773.24</v>
      </c>
    </row>
    <row r="766" spans="1:3" ht="16.149999999999999" customHeight="1">
      <c r="A766" s="274">
        <v>201302</v>
      </c>
      <c r="B766" s="275">
        <v>1791.48</v>
      </c>
      <c r="C766" s="267">
        <v>1816.42</v>
      </c>
    </row>
    <row r="767" spans="1:3" ht="16.149999999999999" customHeight="1">
      <c r="A767" s="272">
        <v>201303</v>
      </c>
      <c r="B767" s="273">
        <v>1809.89</v>
      </c>
      <c r="C767" s="269">
        <v>1832.2</v>
      </c>
    </row>
    <row r="768" spans="1:3" ht="16.149999999999999" customHeight="1">
      <c r="A768" s="274">
        <v>201304</v>
      </c>
      <c r="B768" s="275">
        <v>1829.96</v>
      </c>
      <c r="C768" s="267">
        <v>1828.79</v>
      </c>
    </row>
    <row r="769" spans="1:3" ht="16.149999999999999" customHeight="1">
      <c r="A769" s="272">
        <v>201305</v>
      </c>
      <c r="B769" s="273">
        <v>1850.12</v>
      </c>
      <c r="C769" s="269">
        <v>1891.48</v>
      </c>
    </row>
    <row r="770" spans="1:3" ht="16.149999999999999" customHeight="1">
      <c r="A770" s="274">
        <v>201306</v>
      </c>
      <c r="B770" s="275">
        <v>1909.5</v>
      </c>
      <c r="C770" s="267">
        <v>1929</v>
      </c>
    </row>
    <row r="771" spans="1:3" ht="16.149999999999999" customHeight="1">
      <c r="A771" s="272">
        <v>201307</v>
      </c>
      <c r="B771" s="273">
        <v>1900.59</v>
      </c>
      <c r="C771" s="269">
        <v>1890.33</v>
      </c>
    </row>
    <row r="772" spans="1:3" ht="16.149999999999999" customHeight="1">
      <c r="A772" s="274">
        <v>201308</v>
      </c>
      <c r="B772" s="275">
        <v>1903.66</v>
      </c>
      <c r="C772" s="267">
        <v>1935.43</v>
      </c>
    </row>
    <row r="773" spans="1:3" ht="16.149999999999999" customHeight="1">
      <c r="A773" s="272">
        <v>201309</v>
      </c>
      <c r="B773" s="273">
        <v>1919.4</v>
      </c>
      <c r="C773" s="269">
        <v>1914.65</v>
      </c>
    </row>
    <row r="774" spans="1:3" ht="16.149999999999999" customHeight="1">
      <c r="A774" s="274">
        <v>201310</v>
      </c>
      <c r="B774" s="275">
        <v>1885.91</v>
      </c>
      <c r="C774" s="267">
        <v>1884.06</v>
      </c>
    </row>
    <row r="775" spans="1:3" ht="16.149999999999999" customHeight="1">
      <c r="A775" s="272">
        <v>201311</v>
      </c>
      <c r="B775" s="273">
        <v>1922.14</v>
      </c>
      <c r="C775" s="269">
        <v>1931.88</v>
      </c>
    </row>
    <row r="776" spans="1:3" ht="16.149999999999999" customHeight="1">
      <c r="A776" s="274">
        <v>201312</v>
      </c>
      <c r="B776" s="275">
        <v>1934.08</v>
      </c>
      <c r="C776" s="267">
        <v>1926.83</v>
      </c>
    </row>
    <row r="777" spans="1:3" ht="16.149999999999999" customHeight="1">
      <c r="A777" s="272">
        <v>201401</v>
      </c>
      <c r="B777" s="273">
        <v>1960.41</v>
      </c>
      <c r="C777" s="269">
        <v>2008.26</v>
      </c>
    </row>
    <row r="778" spans="1:3" ht="16.149999999999999" customHeight="1">
      <c r="A778" s="274">
        <v>201402</v>
      </c>
      <c r="B778" s="275">
        <v>2040.51</v>
      </c>
      <c r="C778" s="267">
        <v>2054.9</v>
      </c>
    </row>
    <row r="779" spans="1:3" ht="16.149999999999999" customHeight="1">
      <c r="A779" s="272">
        <v>201403</v>
      </c>
      <c r="B779" s="273">
        <v>2022.19</v>
      </c>
      <c r="C779" s="269">
        <v>1965.32</v>
      </c>
    </row>
    <row r="780" spans="1:3" ht="16.149999999999999" customHeight="1">
      <c r="A780" s="274">
        <v>201404</v>
      </c>
      <c r="B780" s="275">
        <v>1939.27</v>
      </c>
      <c r="C780" s="267">
        <v>1935.14</v>
      </c>
    </row>
    <row r="781" spans="1:3" ht="16.149999999999999" customHeight="1">
      <c r="A781" s="272">
        <v>201405</v>
      </c>
      <c r="B781" s="273">
        <v>1915.46</v>
      </c>
      <c r="C781" s="269">
        <v>1900.64</v>
      </c>
    </row>
    <row r="782" spans="1:3" ht="16.149999999999999" customHeight="1">
      <c r="A782" s="274">
        <v>201406</v>
      </c>
      <c r="B782" s="275">
        <v>1888.1</v>
      </c>
      <c r="C782" s="267">
        <v>1881.19</v>
      </c>
    </row>
    <row r="783" spans="1:3" ht="16.149999999999999" customHeight="1">
      <c r="A783" s="272">
        <v>201407</v>
      </c>
      <c r="B783" s="273">
        <v>1858.4</v>
      </c>
      <c r="C783" s="269">
        <v>1872.43</v>
      </c>
    </row>
    <row r="784" spans="1:3" ht="16.149999999999999" customHeight="1">
      <c r="A784" s="274">
        <v>201408</v>
      </c>
      <c r="B784" s="275">
        <v>1899.07</v>
      </c>
      <c r="C784" s="267">
        <v>1918.62</v>
      </c>
    </row>
    <row r="785" spans="1:3" ht="16.149999999999999" customHeight="1">
      <c r="A785" s="272">
        <v>201409</v>
      </c>
      <c r="B785" s="273">
        <v>1971.34</v>
      </c>
      <c r="C785" s="269">
        <v>2028.48</v>
      </c>
    </row>
    <row r="786" spans="1:3" ht="16.149999999999999" customHeight="1">
      <c r="A786" s="274">
        <v>201410</v>
      </c>
      <c r="B786" s="275">
        <v>2047.03</v>
      </c>
      <c r="C786" s="267">
        <v>2050.52</v>
      </c>
    </row>
    <row r="787" spans="1:3" ht="16.149999999999999" customHeight="1">
      <c r="A787" s="272">
        <v>201411</v>
      </c>
      <c r="B787" s="273">
        <v>2127.25</v>
      </c>
      <c r="C787" s="269">
        <v>2206.19</v>
      </c>
    </row>
    <row r="788" spans="1:3" ht="16.149999999999999" customHeight="1">
      <c r="A788" s="274">
        <v>201412</v>
      </c>
      <c r="B788" s="275">
        <v>2344.23</v>
      </c>
      <c r="C788" s="267">
        <v>2392.46</v>
      </c>
    </row>
    <row r="789" spans="1:3" ht="16.149999999999999" customHeight="1">
      <c r="A789" s="272">
        <v>201501</v>
      </c>
      <c r="B789" s="273">
        <v>2397.69</v>
      </c>
      <c r="C789" s="269">
        <v>2441.1</v>
      </c>
    </row>
    <row r="790" spans="1:3" ht="16.149999999999999" customHeight="1">
      <c r="A790" s="274">
        <v>201502</v>
      </c>
      <c r="B790" s="275">
        <v>2420.38</v>
      </c>
      <c r="C790" s="267">
        <v>2496.9899999999998</v>
      </c>
    </row>
    <row r="791" spans="1:3" ht="16.149999999999999" customHeight="1">
      <c r="A791" s="272">
        <v>201503</v>
      </c>
      <c r="B791" s="273">
        <v>2586.58</v>
      </c>
      <c r="C791" s="269">
        <v>2576.0500000000002</v>
      </c>
    </row>
    <row r="792" spans="1:3" ht="16.149999999999999" customHeight="1">
      <c r="A792" s="274">
        <v>201504</v>
      </c>
      <c r="B792" s="275">
        <v>2495.36</v>
      </c>
      <c r="C792" s="267">
        <v>2388.06</v>
      </c>
    </row>
    <row r="793" spans="1:3" ht="16.149999999999999" customHeight="1">
      <c r="A793" s="272">
        <v>201505</v>
      </c>
      <c r="B793" s="273">
        <v>2439.09</v>
      </c>
      <c r="C793" s="269">
        <v>2533.79</v>
      </c>
    </row>
    <row r="794" spans="1:3" ht="16.149999999999999" customHeight="1">
      <c r="A794" s="274">
        <v>201506</v>
      </c>
      <c r="B794" s="275">
        <v>2554.94</v>
      </c>
      <c r="C794" s="267">
        <v>2585.11</v>
      </c>
    </row>
    <row r="795" spans="1:3" ht="16.149999999999999" customHeight="1">
      <c r="A795" s="272">
        <v>201507</v>
      </c>
      <c r="B795" s="273">
        <v>2731.9</v>
      </c>
      <c r="C795" s="269">
        <v>2866.04</v>
      </c>
    </row>
    <row r="796" spans="1:3" ht="16.149999999999999" customHeight="1">
      <c r="A796" s="274">
        <v>201508</v>
      </c>
      <c r="B796" s="275">
        <v>3023.29</v>
      </c>
      <c r="C796" s="267">
        <v>3101.1</v>
      </c>
    </row>
    <row r="797" spans="1:3" ht="16.149999999999999" customHeight="1">
      <c r="A797" s="272">
        <v>201509</v>
      </c>
      <c r="B797" s="273">
        <v>3073.12</v>
      </c>
      <c r="C797" s="269">
        <v>3121.94</v>
      </c>
    </row>
    <row r="798" spans="1:3" ht="16.149999999999999" customHeight="1">
      <c r="A798" s="274">
        <v>201510</v>
      </c>
      <c r="B798" s="275">
        <v>2937.85</v>
      </c>
      <c r="C798" s="267">
        <v>2897.83</v>
      </c>
    </row>
    <row r="799" spans="1:3" ht="16.149999999999999" customHeight="1">
      <c r="A799" s="272">
        <v>201511</v>
      </c>
      <c r="B799" s="273">
        <v>2996.67</v>
      </c>
      <c r="C799" s="269">
        <v>3101.1</v>
      </c>
    </row>
    <row r="800" spans="1:3" ht="16.149999999999999" customHeight="1">
      <c r="A800" s="274">
        <v>201512</v>
      </c>
      <c r="B800" s="275">
        <v>3244.51</v>
      </c>
      <c r="C800" s="267">
        <v>3149.47</v>
      </c>
    </row>
    <row r="801" spans="1:4" ht="16.149999999999999" customHeight="1">
      <c r="A801" s="272">
        <v>201601</v>
      </c>
      <c r="B801" s="273">
        <v>3284.03</v>
      </c>
      <c r="C801" s="269">
        <v>3287.31</v>
      </c>
    </row>
    <row r="802" spans="1:4" ht="16.149999999999999" customHeight="1">
      <c r="A802" s="274">
        <v>201602</v>
      </c>
      <c r="B802" s="275">
        <v>3357.5</v>
      </c>
      <c r="C802" s="267">
        <v>3306</v>
      </c>
    </row>
    <row r="803" spans="1:4" ht="16.7" customHeight="1">
      <c r="A803" s="276">
        <v>201603</v>
      </c>
      <c r="B803" s="277">
        <v>3145.26</v>
      </c>
      <c r="C803" s="271">
        <v>3022.35</v>
      </c>
    </row>
    <row r="804" spans="1:4">
      <c r="A804" s="263" t="s">
        <v>477</v>
      </c>
    </row>
    <row r="805" spans="1:4">
      <c r="A805" s="1121" t="s">
        <v>787</v>
      </c>
      <c r="B805" s="1121"/>
      <c r="C805" s="1121"/>
      <c r="D805" s="1121"/>
    </row>
    <row r="806" spans="1:4">
      <c r="A806" s="1121" t="s">
        <v>477</v>
      </c>
      <c r="B806" s="1121"/>
      <c r="C806" s="1121"/>
      <c r="D806" s="1121"/>
    </row>
    <row r="807" spans="1:4">
      <c r="A807" s="1121" t="s">
        <v>783</v>
      </c>
      <c r="B807" s="1121"/>
      <c r="C807" s="1121"/>
      <c r="D807" s="1121"/>
    </row>
    <row r="808" spans="1:4">
      <c r="A808" s="263" t="s">
        <v>477</v>
      </c>
    </row>
  </sheetData>
  <mergeCells count="8">
    <mergeCell ref="A806:D806"/>
    <mergeCell ref="A807:D807"/>
    <mergeCell ref="A1:D1"/>
    <mergeCell ref="A2:D2"/>
    <mergeCell ref="A4:D4"/>
    <mergeCell ref="A5:D5"/>
    <mergeCell ref="A6:D6"/>
    <mergeCell ref="A805:D805"/>
  </mergeCells>
  <hyperlinks>
    <hyperlink ref="A80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0070C0"/>
  </sheetPr>
  <dimension ref="A1:B6342"/>
  <sheetViews>
    <sheetView topLeftCell="A3944" workbookViewId="0">
      <selection activeCell="B3956" sqref="B3956"/>
    </sheetView>
  </sheetViews>
  <sheetFormatPr baseColWidth="10" defaultColWidth="11" defaultRowHeight="15"/>
  <cols>
    <col min="1" max="1" width="18.5" style="373" customWidth="1"/>
    <col min="2" max="2" width="17.125" style="373" customWidth="1"/>
    <col min="3" max="16384" width="11" style="373"/>
  </cols>
  <sheetData>
    <row r="1" spans="1:2">
      <c r="A1" s="1125" t="s">
        <v>788</v>
      </c>
      <c r="B1" s="1125"/>
    </row>
    <row r="2" spans="1:2">
      <c r="A2" s="1125" t="s">
        <v>789</v>
      </c>
      <c r="B2" s="1125"/>
    </row>
    <row r="5" spans="1:2">
      <c r="A5" s="374" t="s">
        <v>790</v>
      </c>
      <c r="B5" s="374" t="s">
        <v>791</v>
      </c>
    </row>
    <row r="6" spans="1:2">
      <c r="A6" s="375">
        <v>42476</v>
      </c>
      <c r="B6" s="376">
        <v>1.1273</v>
      </c>
    </row>
    <row r="7" spans="1:2">
      <c r="A7" s="375">
        <v>42475</v>
      </c>
      <c r="B7" s="376">
        <v>1.1264000000000001</v>
      </c>
    </row>
    <row r="8" spans="1:2">
      <c r="A8" s="375">
        <v>42474</v>
      </c>
      <c r="B8" s="376">
        <v>1.1331</v>
      </c>
    </row>
    <row r="9" spans="1:2">
      <c r="A9" s="375">
        <v>42473</v>
      </c>
      <c r="B9" s="376">
        <v>1.1403000000000001</v>
      </c>
    </row>
    <row r="10" spans="1:2">
      <c r="A10" s="375">
        <v>42472</v>
      </c>
      <c r="B10" s="376">
        <v>1.1407</v>
      </c>
    </row>
    <row r="11" spans="1:2">
      <c r="A11" s="375">
        <v>42471</v>
      </c>
      <c r="B11" s="376">
        <v>1.1393</v>
      </c>
    </row>
    <row r="12" spans="1:2">
      <c r="A12" s="375">
        <v>42470</v>
      </c>
      <c r="B12" s="376">
        <v>1.1393</v>
      </c>
    </row>
    <row r="13" spans="1:2">
      <c r="A13" s="375">
        <v>42469</v>
      </c>
      <c r="B13" s="376">
        <v>1.1378999999999999</v>
      </c>
    </row>
    <row r="14" spans="1:2">
      <c r="A14" s="375">
        <v>42468</v>
      </c>
      <c r="B14" s="376">
        <v>1.1389</v>
      </c>
    </row>
    <row r="15" spans="1:2">
      <c r="A15" s="375">
        <v>42467</v>
      </c>
      <c r="B15" s="376">
        <v>1.1376999999999999</v>
      </c>
    </row>
    <row r="16" spans="1:2">
      <c r="A16" s="375">
        <v>42466</v>
      </c>
      <c r="B16" s="376">
        <v>1.1379999999999999</v>
      </c>
    </row>
    <row r="17" spans="1:2">
      <c r="A17" s="375">
        <v>42465</v>
      </c>
      <c r="B17" s="376">
        <v>1.1388</v>
      </c>
    </row>
    <row r="18" spans="1:2">
      <c r="A18" s="375">
        <v>42464</v>
      </c>
      <c r="B18" s="376">
        <v>1.1387</v>
      </c>
    </row>
    <row r="19" spans="1:2">
      <c r="A19" s="375">
        <v>42463</v>
      </c>
      <c r="B19" s="376">
        <v>1.1387</v>
      </c>
    </row>
    <row r="20" spans="1:2">
      <c r="A20" s="375">
        <v>42462</v>
      </c>
      <c r="B20" s="376">
        <v>1.1385000000000001</v>
      </c>
    </row>
    <row r="21" spans="1:2">
      <c r="A21" s="375">
        <v>42461</v>
      </c>
      <c r="B21" s="376">
        <v>1.1355</v>
      </c>
    </row>
    <row r="22" spans="1:2">
      <c r="A22" s="375">
        <v>42460</v>
      </c>
      <c r="B22" s="376">
        <v>1.1312</v>
      </c>
    </row>
    <row r="23" spans="1:2">
      <c r="A23" s="375">
        <v>42459</v>
      </c>
      <c r="B23" s="376">
        <v>1.1212</v>
      </c>
    </row>
    <row r="24" spans="1:2">
      <c r="A24" s="375">
        <v>42458</v>
      </c>
      <c r="B24" s="376">
        <v>1.1175999999999999</v>
      </c>
    </row>
    <row r="25" spans="1:2">
      <c r="A25" s="375">
        <v>42457</v>
      </c>
      <c r="B25" s="376">
        <v>1.1162000000000001</v>
      </c>
    </row>
    <row r="26" spans="1:2">
      <c r="A26" s="375">
        <v>42456</v>
      </c>
      <c r="B26" s="376">
        <v>1.1162000000000001</v>
      </c>
    </row>
    <row r="27" spans="1:2">
      <c r="A27" s="375">
        <v>42455</v>
      </c>
      <c r="B27" s="376">
        <v>1.1165</v>
      </c>
    </row>
    <row r="28" spans="1:2">
      <c r="A28" s="375">
        <v>42454</v>
      </c>
      <c r="B28" s="376">
        <v>1.1171</v>
      </c>
    </row>
    <row r="29" spans="1:2">
      <c r="A29" s="375">
        <v>42453</v>
      </c>
      <c r="B29" s="376">
        <v>1.1194999999999999</v>
      </c>
    </row>
    <row r="30" spans="1:2">
      <c r="A30" s="375">
        <v>42452</v>
      </c>
      <c r="B30" s="376">
        <v>1.1229</v>
      </c>
    </row>
    <row r="31" spans="1:2">
      <c r="A31" s="375">
        <v>42451</v>
      </c>
      <c r="B31" s="376">
        <v>1.1263000000000001</v>
      </c>
    </row>
    <row r="32" spans="1:2">
      <c r="A32" s="375">
        <v>42450</v>
      </c>
      <c r="B32" s="376">
        <v>1.1268</v>
      </c>
    </row>
    <row r="33" spans="1:2">
      <c r="A33" s="375">
        <v>42449</v>
      </c>
      <c r="B33" s="376">
        <v>1.1268</v>
      </c>
    </row>
    <row r="34" spans="1:2">
      <c r="A34" s="375">
        <v>42448</v>
      </c>
      <c r="B34" s="376">
        <v>1.1294</v>
      </c>
    </row>
    <row r="35" spans="1:2">
      <c r="A35" s="375">
        <v>42447</v>
      </c>
      <c r="B35" s="376">
        <v>1.1269</v>
      </c>
    </row>
    <row r="36" spans="1:2">
      <c r="A36" s="375">
        <v>42446</v>
      </c>
      <c r="B36" s="376">
        <v>1.1105</v>
      </c>
    </row>
    <row r="37" spans="1:2">
      <c r="A37" s="375">
        <v>42445</v>
      </c>
      <c r="B37" s="376">
        <v>1.1103000000000001</v>
      </c>
    </row>
    <row r="38" spans="1:2">
      <c r="A38" s="375">
        <v>42444</v>
      </c>
      <c r="B38" s="376">
        <v>1.113</v>
      </c>
    </row>
    <row r="39" spans="1:2">
      <c r="A39" s="375">
        <v>42443</v>
      </c>
      <c r="B39" s="376">
        <v>1.1146</v>
      </c>
    </row>
    <row r="40" spans="1:2">
      <c r="A40" s="375">
        <v>42442</v>
      </c>
      <c r="B40" s="376">
        <v>1.1146</v>
      </c>
    </row>
    <row r="41" spans="1:2">
      <c r="A41" s="375">
        <v>42441</v>
      </c>
      <c r="B41" s="376">
        <v>1.1152</v>
      </c>
    </row>
    <row r="42" spans="1:2">
      <c r="A42" s="375">
        <v>42440</v>
      </c>
      <c r="B42" s="376">
        <v>1.1024</v>
      </c>
    </row>
    <row r="43" spans="1:2">
      <c r="A43" s="375">
        <v>42439</v>
      </c>
      <c r="B43" s="376">
        <v>1.0987</v>
      </c>
    </row>
    <row r="44" spans="1:2">
      <c r="A44" s="375">
        <v>42438</v>
      </c>
      <c r="B44" s="376">
        <v>1.1020000000000001</v>
      </c>
    </row>
    <row r="45" spans="1:2">
      <c r="A45" s="375">
        <v>42437</v>
      </c>
      <c r="B45" s="376">
        <v>1.0983000000000001</v>
      </c>
    </row>
    <row r="46" spans="1:2">
      <c r="A46" s="375">
        <v>42436</v>
      </c>
      <c r="B46" s="376">
        <v>1.1001000000000001</v>
      </c>
    </row>
    <row r="47" spans="1:2">
      <c r="A47" s="375">
        <v>42435</v>
      </c>
      <c r="B47" s="376">
        <v>1.1001000000000001</v>
      </c>
    </row>
    <row r="48" spans="1:2">
      <c r="A48" s="375">
        <v>42434</v>
      </c>
      <c r="B48" s="376">
        <v>1.0967</v>
      </c>
    </row>
    <row r="49" spans="1:2">
      <c r="A49" s="375">
        <v>42433</v>
      </c>
      <c r="B49" s="376">
        <v>1.0891</v>
      </c>
    </row>
    <row r="50" spans="1:2">
      <c r="A50" s="375">
        <v>42432</v>
      </c>
      <c r="B50" s="376">
        <v>1.0859000000000001</v>
      </c>
    </row>
    <row r="51" spans="1:2">
      <c r="A51" s="375">
        <v>42431</v>
      </c>
      <c r="B51" s="376">
        <v>1.0871999999999999</v>
      </c>
    </row>
    <row r="52" spans="1:2">
      <c r="A52" s="375">
        <v>42430</v>
      </c>
      <c r="B52" s="376">
        <v>1.0907</v>
      </c>
    </row>
    <row r="53" spans="1:2">
      <c r="A53" s="375">
        <v>42429</v>
      </c>
      <c r="B53" s="376">
        <v>1.0928</v>
      </c>
    </row>
    <row r="54" spans="1:2">
      <c r="A54" s="375">
        <v>42428</v>
      </c>
      <c r="B54" s="376">
        <v>1.0929</v>
      </c>
    </row>
    <row r="55" spans="1:2">
      <c r="A55" s="375">
        <v>42427</v>
      </c>
      <c r="B55" s="376">
        <v>1.1006</v>
      </c>
    </row>
    <row r="56" spans="1:2">
      <c r="A56" s="375">
        <v>42426</v>
      </c>
      <c r="B56" s="376">
        <v>1.1022000000000001</v>
      </c>
    </row>
    <row r="57" spans="1:2">
      <c r="A57" s="375">
        <v>42425</v>
      </c>
      <c r="B57" s="376">
        <v>1.1007</v>
      </c>
    </row>
    <row r="58" spans="1:2">
      <c r="A58" s="375">
        <v>42424</v>
      </c>
      <c r="B58" s="376">
        <v>1.1023000000000001</v>
      </c>
    </row>
    <row r="59" spans="1:2">
      <c r="A59" s="375">
        <v>42423</v>
      </c>
      <c r="B59" s="376">
        <v>1.1072</v>
      </c>
    </row>
    <row r="60" spans="1:2">
      <c r="A60" s="375">
        <v>42422</v>
      </c>
      <c r="B60" s="376">
        <v>1.1127</v>
      </c>
    </row>
    <row r="61" spans="1:2">
      <c r="A61" s="375">
        <v>42421</v>
      </c>
      <c r="B61" s="376">
        <v>1.1127</v>
      </c>
    </row>
    <row r="62" spans="1:2">
      <c r="A62" s="375">
        <v>42420</v>
      </c>
      <c r="B62" s="376">
        <v>1.1113</v>
      </c>
    </row>
    <row r="63" spans="1:2">
      <c r="A63" s="375">
        <v>42419</v>
      </c>
      <c r="B63" s="376">
        <v>1.1117999999999999</v>
      </c>
    </row>
    <row r="64" spans="1:2">
      <c r="A64" s="375">
        <v>42418</v>
      </c>
      <c r="B64" s="376">
        <v>1.1143000000000001</v>
      </c>
    </row>
    <row r="65" spans="1:2">
      <c r="A65" s="375">
        <v>42417</v>
      </c>
      <c r="B65" s="376">
        <v>1.1157999999999999</v>
      </c>
    </row>
    <row r="66" spans="1:2">
      <c r="A66" s="375">
        <v>42416</v>
      </c>
      <c r="B66" s="376">
        <v>1.1195999999999999</v>
      </c>
    </row>
    <row r="67" spans="1:2">
      <c r="A67" s="375">
        <v>42415</v>
      </c>
      <c r="B67" s="376">
        <v>1.1253</v>
      </c>
    </row>
    <row r="68" spans="1:2">
      <c r="A68" s="375">
        <v>42414</v>
      </c>
      <c r="B68" s="376">
        <v>1.1253</v>
      </c>
    </row>
    <row r="69" spans="1:2">
      <c r="A69" s="375">
        <v>42413</v>
      </c>
      <c r="B69" s="376">
        <v>1.1282000000000001</v>
      </c>
    </row>
    <row r="70" spans="1:2">
      <c r="A70" s="375">
        <v>42412</v>
      </c>
      <c r="B70" s="376">
        <v>1.1312</v>
      </c>
    </row>
    <row r="71" spans="1:2">
      <c r="A71" s="375">
        <v>42411</v>
      </c>
      <c r="B71" s="376">
        <v>1.1268</v>
      </c>
    </row>
    <row r="72" spans="1:2">
      <c r="A72" s="375">
        <v>42410</v>
      </c>
      <c r="B72" s="376">
        <v>1.1231</v>
      </c>
    </row>
    <row r="73" spans="1:2">
      <c r="A73" s="375">
        <v>42409</v>
      </c>
      <c r="B73" s="376">
        <v>1.1148</v>
      </c>
    </row>
    <row r="74" spans="1:2">
      <c r="A74" s="375">
        <v>42408</v>
      </c>
      <c r="B74" s="376">
        <v>1.1153</v>
      </c>
    </row>
    <row r="75" spans="1:2">
      <c r="A75" s="375">
        <v>42407</v>
      </c>
      <c r="B75" s="376">
        <v>1.1153999999999999</v>
      </c>
    </row>
    <row r="76" spans="1:2">
      <c r="A76" s="375">
        <v>42406</v>
      </c>
      <c r="B76" s="376">
        <v>1.1178999999999999</v>
      </c>
    </row>
    <row r="77" spans="1:2">
      <c r="A77" s="375">
        <v>42405</v>
      </c>
      <c r="B77" s="376">
        <v>1.1140000000000001</v>
      </c>
    </row>
    <row r="78" spans="1:2">
      <c r="A78" s="375">
        <v>42404</v>
      </c>
      <c r="B78" s="376">
        <v>1.0963000000000001</v>
      </c>
    </row>
    <row r="79" spans="1:2">
      <c r="A79" s="375">
        <v>42403</v>
      </c>
      <c r="B79" s="376">
        <v>1.0907</v>
      </c>
    </row>
    <row r="80" spans="1:2">
      <c r="A80" s="375">
        <v>42402</v>
      </c>
      <c r="B80" s="376">
        <v>1.0860000000000001</v>
      </c>
    </row>
    <row r="81" spans="1:2">
      <c r="A81" s="375">
        <v>42401</v>
      </c>
      <c r="B81" s="376">
        <v>1.0828</v>
      </c>
    </row>
    <row r="82" spans="1:2">
      <c r="A82" s="375">
        <v>42400</v>
      </c>
      <c r="B82" s="376">
        <v>1.0829</v>
      </c>
    </row>
    <row r="83" spans="1:2">
      <c r="A83" s="375">
        <v>42399</v>
      </c>
      <c r="B83" s="376">
        <v>1.0893999999999999</v>
      </c>
    </row>
    <row r="84" spans="1:2">
      <c r="A84" s="375">
        <v>42398</v>
      </c>
      <c r="B84" s="376">
        <v>1.091</v>
      </c>
    </row>
    <row r="85" spans="1:2">
      <c r="A85" s="375">
        <v>42397</v>
      </c>
      <c r="B85" s="376">
        <v>1.087</v>
      </c>
    </row>
    <row r="86" spans="1:2">
      <c r="A86" s="375">
        <v>42396</v>
      </c>
      <c r="B86" s="376">
        <v>1.0845</v>
      </c>
    </row>
    <row r="87" spans="1:2">
      <c r="A87" s="375">
        <v>42395</v>
      </c>
      <c r="B87" s="376">
        <v>1.0817000000000001</v>
      </c>
    </row>
    <row r="88" spans="1:2">
      <c r="A88" s="375">
        <v>42394</v>
      </c>
      <c r="B88" s="376">
        <v>1.0797000000000001</v>
      </c>
    </row>
    <row r="89" spans="1:2">
      <c r="A89" s="375">
        <v>42393</v>
      </c>
      <c r="B89" s="376">
        <v>1.0797000000000001</v>
      </c>
    </row>
    <row r="90" spans="1:2">
      <c r="A90" s="375">
        <v>42392</v>
      </c>
      <c r="B90" s="376">
        <v>1.0831</v>
      </c>
    </row>
    <row r="91" spans="1:2">
      <c r="A91" s="375">
        <v>42391</v>
      </c>
      <c r="B91" s="376">
        <v>1.0875999999999999</v>
      </c>
    </row>
    <row r="92" spans="1:2">
      <c r="A92" s="375">
        <v>42390</v>
      </c>
      <c r="B92" s="376">
        <v>1.0922000000000001</v>
      </c>
    </row>
    <row r="93" spans="1:2">
      <c r="A93" s="375">
        <v>42389</v>
      </c>
      <c r="B93" s="376">
        <v>1.0889</v>
      </c>
    </row>
    <row r="94" spans="1:2">
      <c r="A94" s="375">
        <v>42388</v>
      </c>
      <c r="B94" s="376">
        <v>1.0896999999999999</v>
      </c>
    </row>
    <row r="95" spans="1:2">
      <c r="A95" s="375">
        <v>42387</v>
      </c>
      <c r="B95" s="376">
        <v>1.091</v>
      </c>
    </row>
    <row r="96" spans="1:2">
      <c r="A96" s="375">
        <v>42386</v>
      </c>
      <c r="B96" s="376">
        <v>1.091</v>
      </c>
    </row>
    <row r="97" spans="1:2">
      <c r="A97" s="375">
        <v>42385</v>
      </c>
      <c r="B97" s="376">
        <v>1.0902000000000001</v>
      </c>
    </row>
    <row r="98" spans="1:2">
      <c r="A98" s="375">
        <v>42384</v>
      </c>
      <c r="B98" s="376">
        <v>1.0883</v>
      </c>
    </row>
    <row r="99" spans="1:2">
      <c r="A99" s="375">
        <v>42383</v>
      </c>
      <c r="B99" s="376">
        <v>1.0837000000000001</v>
      </c>
    </row>
    <row r="100" spans="1:2">
      <c r="A100" s="375">
        <v>42382</v>
      </c>
      <c r="B100" s="376">
        <v>1.0859000000000001</v>
      </c>
    </row>
    <row r="101" spans="1:2">
      <c r="A101" s="375">
        <v>42381</v>
      </c>
      <c r="B101" s="376">
        <v>1.0902000000000001</v>
      </c>
    </row>
    <row r="102" spans="1:2">
      <c r="A102" s="375">
        <v>42380</v>
      </c>
      <c r="B102" s="376">
        <v>1.0921000000000001</v>
      </c>
    </row>
    <row r="103" spans="1:2">
      <c r="A103" s="375">
        <v>42379</v>
      </c>
      <c r="B103" s="376">
        <v>1.0921000000000001</v>
      </c>
    </row>
    <row r="104" spans="1:2">
      <c r="A104" s="375">
        <v>42378</v>
      </c>
      <c r="B104" s="376">
        <v>1.0888</v>
      </c>
    </row>
    <row r="105" spans="1:2">
      <c r="A105" s="375">
        <v>42377</v>
      </c>
      <c r="B105" s="376">
        <v>1.0832999999999999</v>
      </c>
    </row>
    <row r="106" spans="1:2">
      <c r="A106" s="375">
        <v>42376</v>
      </c>
      <c r="B106" s="376">
        <v>1.075</v>
      </c>
    </row>
    <row r="107" spans="1:2">
      <c r="A107" s="375">
        <v>42375</v>
      </c>
      <c r="B107" s="376">
        <v>1.0786</v>
      </c>
    </row>
    <row r="108" spans="1:2">
      <c r="A108" s="375">
        <v>42374</v>
      </c>
      <c r="B108" s="376">
        <v>1.0865</v>
      </c>
    </row>
    <row r="109" spans="1:2">
      <c r="A109" s="375">
        <v>42373</v>
      </c>
      <c r="B109" s="376">
        <v>1.0869</v>
      </c>
    </row>
    <row r="110" spans="1:2">
      <c r="A110" s="375">
        <v>42372</v>
      </c>
      <c r="B110" s="376">
        <v>1.0869</v>
      </c>
    </row>
    <row r="111" spans="1:2">
      <c r="A111" s="375">
        <v>42371</v>
      </c>
      <c r="B111" s="376">
        <v>1.0869</v>
      </c>
    </row>
    <row r="112" spans="1:2">
      <c r="A112" s="375">
        <v>42370</v>
      </c>
      <c r="B112" s="376">
        <v>1.0906</v>
      </c>
    </row>
    <row r="113" spans="1:2">
      <c r="A113" s="375">
        <v>42369</v>
      </c>
      <c r="B113" s="376">
        <v>1.0925</v>
      </c>
    </row>
    <row r="114" spans="1:2">
      <c r="A114" s="375">
        <v>42368</v>
      </c>
      <c r="B114" s="376">
        <v>1.0959000000000001</v>
      </c>
    </row>
    <row r="115" spans="1:2">
      <c r="A115" s="375">
        <v>42367</v>
      </c>
      <c r="B115" s="376">
        <v>1.0972</v>
      </c>
    </row>
    <row r="116" spans="1:2">
      <c r="A116" s="375">
        <v>42366</v>
      </c>
      <c r="B116" s="376">
        <v>1.0962000000000001</v>
      </c>
    </row>
    <row r="117" spans="1:2">
      <c r="A117" s="375">
        <v>42365</v>
      </c>
      <c r="B117" s="376">
        <v>1.0962000000000001</v>
      </c>
    </row>
    <row r="118" spans="1:2">
      <c r="A118" s="375">
        <v>42364</v>
      </c>
      <c r="B118" s="376">
        <v>1.0962000000000001</v>
      </c>
    </row>
    <row r="119" spans="1:2">
      <c r="A119" s="375">
        <v>42363</v>
      </c>
      <c r="B119" s="376">
        <v>1.0939000000000001</v>
      </c>
    </row>
    <row r="120" spans="1:2">
      <c r="A120" s="375">
        <v>42362</v>
      </c>
      <c r="B120" s="376">
        <v>1.0924</v>
      </c>
    </row>
    <row r="121" spans="1:2">
      <c r="A121" s="375">
        <v>42361</v>
      </c>
      <c r="B121" s="376">
        <v>1.0932999999999999</v>
      </c>
    </row>
    <row r="122" spans="1:2">
      <c r="A122" s="375">
        <v>42360</v>
      </c>
      <c r="B122" s="376">
        <v>1.0880000000000001</v>
      </c>
    </row>
    <row r="123" spans="1:2">
      <c r="A123" s="375">
        <v>42359</v>
      </c>
      <c r="B123" s="376">
        <v>1.0861000000000001</v>
      </c>
    </row>
    <row r="124" spans="1:2">
      <c r="A124" s="375">
        <v>42358</v>
      </c>
      <c r="B124" s="376">
        <v>1.0861000000000001</v>
      </c>
    </row>
    <row r="125" spans="1:2">
      <c r="A125" s="375">
        <v>42357</v>
      </c>
      <c r="B125" s="376">
        <v>1.0837000000000001</v>
      </c>
    </row>
    <row r="126" spans="1:2">
      <c r="A126" s="375">
        <v>42356</v>
      </c>
      <c r="B126" s="376">
        <v>1.085</v>
      </c>
    </row>
    <row r="127" spans="1:2">
      <c r="A127" s="375">
        <v>42355</v>
      </c>
      <c r="B127" s="376">
        <v>1.0933999999999999</v>
      </c>
    </row>
    <row r="128" spans="1:2">
      <c r="A128" s="375">
        <v>42354</v>
      </c>
      <c r="B128" s="376">
        <v>1.0986</v>
      </c>
    </row>
    <row r="129" spans="1:2">
      <c r="A129" s="375">
        <v>42353</v>
      </c>
      <c r="B129" s="376">
        <v>1.0981000000000001</v>
      </c>
    </row>
    <row r="130" spans="1:2">
      <c r="A130" s="375">
        <v>42352</v>
      </c>
      <c r="B130" s="376">
        <v>1.0987</v>
      </c>
    </row>
    <row r="131" spans="1:2">
      <c r="A131" s="375">
        <v>42351</v>
      </c>
      <c r="B131" s="376">
        <v>1.0987</v>
      </c>
    </row>
    <row r="132" spans="1:2">
      <c r="A132" s="375">
        <v>42350</v>
      </c>
      <c r="B132" s="376">
        <v>1.0958000000000001</v>
      </c>
    </row>
    <row r="133" spans="1:2">
      <c r="A133" s="375">
        <v>42349</v>
      </c>
      <c r="B133" s="376">
        <v>1.0978000000000001</v>
      </c>
    </row>
    <row r="134" spans="1:2">
      <c r="A134" s="375">
        <v>42348</v>
      </c>
      <c r="B134" s="376">
        <v>1.0935999999999999</v>
      </c>
    </row>
    <row r="135" spans="1:2">
      <c r="A135" s="375">
        <v>42347</v>
      </c>
      <c r="B135" s="376">
        <v>1.0861000000000001</v>
      </c>
    </row>
    <row r="136" spans="1:2">
      <c r="A136" s="375">
        <v>42346</v>
      </c>
      <c r="B136" s="376">
        <v>1.0847</v>
      </c>
    </row>
    <row r="137" spans="1:2">
      <c r="A137" s="375">
        <v>42345</v>
      </c>
      <c r="B137" s="376">
        <v>1.0875999999999999</v>
      </c>
    </row>
    <row r="138" spans="1:2">
      <c r="A138" s="375">
        <v>42344</v>
      </c>
      <c r="B138" s="376">
        <v>1.0875999999999999</v>
      </c>
    </row>
    <row r="139" spans="1:2">
      <c r="A139" s="375">
        <v>42343</v>
      </c>
      <c r="B139" s="376">
        <v>1.0903</v>
      </c>
    </row>
    <row r="140" spans="1:2">
      <c r="A140" s="375">
        <v>42342</v>
      </c>
      <c r="B140" s="376">
        <v>1.0685</v>
      </c>
    </row>
    <row r="141" spans="1:2">
      <c r="A141" s="375">
        <v>42341</v>
      </c>
      <c r="B141" s="376">
        <v>1.0607</v>
      </c>
    </row>
    <row r="142" spans="1:2">
      <c r="A142" s="375">
        <v>42340</v>
      </c>
      <c r="B142" s="376">
        <v>1.0595000000000001</v>
      </c>
    </row>
    <row r="143" spans="1:2">
      <c r="A143" s="375">
        <v>42339</v>
      </c>
      <c r="B143" s="376">
        <v>1.0578000000000001</v>
      </c>
    </row>
    <row r="144" spans="1:2">
      <c r="A144" s="375">
        <v>42338</v>
      </c>
      <c r="B144" s="376">
        <v>1.0589</v>
      </c>
    </row>
    <row r="145" spans="1:2">
      <c r="A145" s="375">
        <v>42337</v>
      </c>
      <c r="B145" s="376">
        <v>1.0589</v>
      </c>
    </row>
    <row r="146" spans="1:2">
      <c r="A146" s="375">
        <v>42336</v>
      </c>
      <c r="B146" s="376">
        <v>1.06</v>
      </c>
    </row>
    <row r="147" spans="1:2">
      <c r="A147" s="375">
        <v>42335</v>
      </c>
      <c r="B147" s="376">
        <v>1.0615000000000001</v>
      </c>
    </row>
    <row r="148" spans="1:2">
      <c r="A148" s="375">
        <v>42334</v>
      </c>
      <c r="B148" s="376">
        <v>1.0631999999999999</v>
      </c>
    </row>
    <row r="149" spans="1:2">
      <c r="A149" s="375">
        <v>42333</v>
      </c>
      <c r="B149" s="376">
        <v>1.0641</v>
      </c>
    </row>
    <row r="150" spans="1:2">
      <c r="A150" s="375">
        <v>42332</v>
      </c>
      <c r="B150" s="376">
        <v>1.0624</v>
      </c>
    </row>
    <row r="151" spans="1:2">
      <c r="A151" s="375">
        <v>42331</v>
      </c>
      <c r="B151" s="376">
        <v>1.0643</v>
      </c>
    </row>
    <row r="152" spans="1:2">
      <c r="A152" s="375">
        <v>42330</v>
      </c>
      <c r="B152" s="376">
        <v>1.0643</v>
      </c>
    </row>
    <row r="153" spans="1:2">
      <c r="A153" s="375">
        <v>42329</v>
      </c>
      <c r="B153" s="376">
        <v>1.0693999999999999</v>
      </c>
    </row>
    <row r="154" spans="1:2">
      <c r="A154" s="375">
        <v>42328</v>
      </c>
      <c r="B154" s="376">
        <v>1.07</v>
      </c>
    </row>
    <row r="155" spans="1:2">
      <c r="A155" s="375">
        <v>42327</v>
      </c>
      <c r="B155" s="376">
        <v>1.0649999999999999</v>
      </c>
    </row>
    <row r="156" spans="1:2">
      <c r="A156" s="375">
        <v>42326</v>
      </c>
      <c r="B156" s="376">
        <v>1.0662</v>
      </c>
    </row>
    <row r="157" spans="1:2">
      <c r="A157" s="375">
        <v>42325</v>
      </c>
      <c r="B157" s="376">
        <v>1.0720000000000001</v>
      </c>
    </row>
    <row r="158" spans="1:2">
      <c r="A158" s="375">
        <v>42324</v>
      </c>
      <c r="B158" s="376">
        <v>1.0768</v>
      </c>
    </row>
    <row r="159" spans="1:2">
      <c r="A159" s="375">
        <v>42323</v>
      </c>
      <c r="B159" s="376">
        <v>1.0767</v>
      </c>
    </row>
    <row r="160" spans="1:2">
      <c r="A160" s="375">
        <v>42322</v>
      </c>
      <c r="B160" s="376">
        <v>1.0770999999999999</v>
      </c>
    </row>
    <row r="161" spans="1:2">
      <c r="A161" s="375">
        <v>42321</v>
      </c>
      <c r="B161" s="376">
        <v>1.0752999999999999</v>
      </c>
    </row>
    <row r="162" spans="1:2">
      <c r="A162" s="375">
        <v>42320</v>
      </c>
      <c r="B162" s="376">
        <v>1.0738000000000001</v>
      </c>
    </row>
    <row r="163" spans="1:2">
      <c r="A163" s="375">
        <v>42319</v>
      </c>
      <c r="B163" s="376">
        <v>1.073</v>
      </c>
    </row>
    <row r="164" spans="1:2">
      <c r="A164" s="375">
        <v>42318</v>
      </c>
      <c r="B164" s="376">
        <v>1.0755999999999999</v>
      </c>
    </row>
    <row r="165" spans="1:2">
      <c r="A165" s="375">
        <v>42317</v>
      </c>
      <c r="B165" s="376">
        <v>1.0737000000000001</v>
      </c>
    </row>
    <row r="166" spans="1:2">
      <c r="A166" s="375">
        <v>42316</v>
      </c>
      <c r="B166" s="376">
        <v>1.0736000000000001</v>
      </c>
    </row>
    <row r="167" spans="1:2">
      <c r="A167" s="375">
        <v>42315</v>
      </c>
      <c r="B167" s="376">
        <v>1.0833999999999999</v>
      </c>
    </row>
    <row r="168" spans="1:2">
      <c r="A168" s="375">
        <v>42314</v>
      </c>
      <c r="B168" s="376">
        <v>1.0869</v>
      </c>
    </row>
    <row r="169" spans="1:2">
      <c r="A169" s="375">
        <v>42313</v>
      </c>
      <c r="B169" s="376">
        <v>1.0919000000000001</v>
      </c>
    </row>
    <row r="170" spans="1:2">
      <c r="A170" s="375">
        <v>42312</v>
      </c>
      <c r="B170" s="376">
        <v>1.0989</v>
      </c>
    </row>
    <row r="171" spans="1:2">
      <c r="A171" s="375">
        <v>42311</v>
      </c>
      <c r="B171" s="376">
        <v>1.1025</v>
      </c>
    </row>
    <row r="172" spans="1:2">
      <c r="A172" s="375">
        <v>42310</v>
      </c>
      <c r="B172" s="376">
        <v>1.1001000000000001</v>
      </c>
    </row>
    <row r="173" spans="1:2">
      <c r="A173" s="375">
        <v>42309</v>
      </c>
      <c r="B173" s="376">
        <v>1.1001000000000001</v>
      </c>
    </row>
    <row r="174" spans="1:2">
      <c r="A174" s="375">
        <v>42308</v>
      </c>
      <c r="B174" s="376">
        <v>1.1001000000000001</v>
      </c>
    </row>
    <row r="175" spans="1:2">
      <c r="A175" s="375">
        <v>42307</v>
      </c>
      <c r="B175" s="376">
        <v>1.0944</v>
      </c>
    </row>
    <row r="176" spans="1:2">
      <c r="A176" s="375">
        <v>42306</v>
      </c>
      <c r="B176" s="376">
        <v>1.1033999999999999</v>
      </c>
    </row>
    <row r="177" spans="1:2">
      <c r="A177" s="375">
        <v>42305</v>
      </c>
      <c r="B177" s="376">
        <v>1.1051</v>
      </c>
    </row>
    <row r="178" spans="1:2">
      <c r="A178" s="375">
        <v>42304</v>
      </c>
      <c r="B178" s="376">
        <v>1.1032999999999999</v>
      </c>
    </row>
    <row r="179" spans="1:2">
      <c r="A179" s="375">
        <v>42303</v>
      </c>
      <c r="B179" s="376">
        <v>1.1015999999999999</v>
      </c>
    </row>
    <row r="180" spans="1:2">
      <c r="A180" s="375">
        <v>42302</v>
      </c>
      <c r="B180" s="376">
        <v>1.1015999999999999</v>
      </c>
    </row>
    <row r="181" spans="1:2">
      <c r="A181" s="375">
        <v>42301</v>
      </c>
      <c r="B181" s="376">
        <v>1.1082000000000001</v>
      </c>
    </row>
    <row r="182" spans="1:2">
      <c r="A182" s="375">
        <v>42300</v>
      </c>
      <c r="B182" s="376">
        <v>1.1265000000000001</v>
      </c>
    </row>
    <row r="183" spans="1:2">
      <c r="A183" s="375">
        <v>42299</v>
      </c>
      <c r="B183" s="376">
        <v>1.1351</v>
      </c>
    </row>
    <row r="184" spans="1:2">
      <c r="A184" s="375">
        <v>42298</v>
      </c>
      <c r="B184" s="376">
        <v>1.1344000000000001</v>
      </c>
    </row>
    <row r="185" spans="1:2">
      <c r="A185" s="375">
        <v>42297</v>
      </c>
      <c r="B185" s="376">
        <v>1.1343000000000001</v>
      </c>
    </row>
    <row r="186" spans="1:2">
      <c r="A186" s="375">
        <v>42296</v>
      </c>
      <c r="B186" s="376">
        <v>1.1343000000000001</v>
      </c>
    </row>
    <row r="187" spans="1:2">
      <c r="A187" s="375">
        <v>42295</v>
      </c>
      <c r="B187" s="376">
        <v>1.1343000000000001</v>
      </c>
    </row>
    <row r="188" spans="1:2">
      <c r="A188" s="375">
        <v>42294</v>
      </c>
      <c r="B188" s="376">
        <v>1.1369</v>
      </c>
    </row>
    <row r="189" spans="1:2">
      <c r="A189" s="375">
        <v>42293</v>
      </c>
      <c r="B189" s="376">
        <v>1.1436999999999999</v>
      </c>
    </row>
    <row r="190" spans="1:2">
      <c r="A190" s="375">
        <v>42292</v>
      </c>
      <c r="B190" s="376">
        <v>1.1415</v>
      </c>
    </row>
    <row r="191" spans="1:2">
      <c r="A191" s="375">
        <v>42291</v>
      </c>
      <c r="B191" s="376">
        <v>1.1372</v>
      </c>
    </row>
    <row r="192" spans="1:2">
      <c r="A192" s="375">
        <v>42290</v>
      </c>
      <c r="B192" s="376">
        <v>1.137</v>
      </c>
    </row>
    <row r="193" spans="1:2">
      <c r="A193" s="375">
        <v>42289</v>
      </c>
      <c r="B193" s="376">
        <v>1.1356999999999999</v>
      </c>
    </row>
    <row r="194" spans="1:2">
      <c r="A194" s="375">
        <v>42288</v>
      </c>
      <c r="B194" s="376">
        <v>1.1356999999999999</v>
      </c>
    </row>
    <row r="195" spans="1:2">
      <c r="A195" s="375">
        <v>42287</v>
      </c>
      <c r="B195" s="376">
        <v>1.1322000000000001</v>
      </c>
    </row>
    <row r="196" spans="1:2">
      <c r="A196" s="375">
        <v>42286</v>
      </c>
      <c r="B196" s="376">
        <v>1.1266</v>
      </c>
    </row>
    <row r="197" spans="1:2">
      <c r="A197" s="375">
        <v>42285</v>
      </c>
      <c r="B197" s="376">
        <v>1.1254</v>
      </c>
    </row>
    <row r="198" spans="1:2">
      <c r="A198" s="375">
        <v>42284</v>
      </c>
      <c r="B198" s="376">
        <v>1.1215999999999999</v>
      </c>
    </row>
    <row r="199" spans="1:2">
      <c r="A199" s="375">
        <v>42283</v>
      </c>
      <c r="B199" s="376">
        <v>1.1221000000000001</v>
      </c>
    </row>
    <row r="200" spans="1:2">
      <c r="A200" s="375">
        <v>42282</v>
      </c>
      <c r="B200" s="376">
        <v>1.1208</v>
      </c>
    </row>
    <row r="201" spans="1:2">
      <c r="A201" s="375">
        <v>42281</v>
      </c>
      <c r="B201" s="376">
        <v>1.1208</v>
      </c>
    </row>
    <row r="202" spans="1:2">
      <c r="A202" s="375">
        <v>42280</v>
      </c>
      <c r="B202" s="376">
        <v>1.1203000000000001</v>
      </c>
    </row>
    <row r="203" spans="1:2">
      <c r="A203" s="375">
        <v>42279</v>
      </c>
      <c r="B203" s="376">
        <v>1.1168</v>
      </c>
    </row>
    <row r="204" spans="1:2">
      <c r="A204" s="375">
        <v>42278</v>
      </c>
      <c r="B204" s="376">
        <v>1.1215999999999999</v>
      </c>
    </row>
    <row r="205" spans="1:2">
      <c r="A205" s="375">
        <v>42277</v>
      </c>
      <c r="B205" s="376">
        <v>1.1243000000000001</v>
      </c>
    </row>
    <row r="206" spans="1:2">
      <c r="A206" s="375">
        <v>42276</v>
      </c>
      <c r="B206" s="376">
        <v>1.1195999999999999</v>
      </c>
    </row>
    <row r="207" spans="1:2">
      <c r="A207" s="375">
        <v>42275</v>
      </c>
      <c r="B207" s="376">
        <v>1.1191</v>
      </c>
    </row>
    <row r="208" spans="1:2">
      <c r="A208" s="375">
        <v>42274</v>
      </c>
      <c r="B208" s="376">
        <v>1.1191</v>
      </c>
    </row>
    <row r="209" spans="1:2">
      <c r="A209" s="375">
        <v>42273</v>
      </c>
      <c r="B209" s="376">
        <v>1.1172</v>
      </c>
    </row>
    <row r="210" spans="1:2">
      <c r="A210" s="375">
        <v>42272</v>
      </c>
      <c r="B210" s="376">
        <v>1.1213</v>
      </c>
    </row>
    <row r="211" spans="1:2">
      <c r="A211" s="375">
        <v>42271</v>
      </c>
      <c r="B211" s="376">
        <v>1.1145</v>
      </c>
    </row>
    <row r="212" spans="1:2">
      <c r="A212" s="375">
        <v>42270</v>
      </c>
      <c r="B212" s="376">
        <v>1.1167</v>
      </c>
    </row>
    <row r="213" spans="1:2">
      <c r="A213" s="375">
        <v>42269</v>
      </c>
      <c r="B213" s="376">
        <v>1.1265000000000001</v>
      </c>
    </row>
    <row r="214" spans="1:2">
      <c r="A214" s="375">
        <v>42268</v>
      </c>
      <c r="B214" s="376">
        <v>1.1294999999999999</v>
      </c>
    </row>
    <row r="215" spans="1:2">
      <c r="A215" s="375">
        <v>42267</v>
      </c>
      <c r="B215" s="376">
        <v>1.1294999999999999</v>
      </c>
    </row>
    <row r="216" spans="1:2">
      <c r="A216" s="375">
        <v>42266</v>
      </c>
      <c r="B216" s="376">
        <v>1.1396999999999999</v>
      </c>
    </row>
    <row r="217" spans="1:2">
      <c r="A217" s="375">
        <v>42265</v>
      </c>
      <c r="B217" s="376">
        <v>1.1319999999999999</v>
      </c>
    </row>
    <row r="218" spans="1:2">
      <c r="A218" s="375">
        <v>42264</v>
      </c>
      <c r="B218" s="376">
        <v>1.1274</v>
      </c>
    </row>
    <row r="219" spans="1:2">
      <c r="A219" s="375">
        <v>42263</v>
      </c>
      <c r="B219" s="376">
        <v>1.1299999999999999</v>
      </c>
    </row>
    <row r="220" spans="1:2">
      <c r="A220" s="375">
        <v>42262</v>
      </c>
      <c r="B220" s="376">
        <v>1.1328</v>
      </c>
    </row>
    <row r="221" spans="1:2">
      <c r="A221" s="375">
        <v>42261</v>
      </c>
      <c r="B221" s="376">
        <v>1.1334</v>
      </c>
    </row>
    <row r="222" spans="1:2">
      <c r="A222" s="375">
        <v>42260</v>
      </c>
      <c r="B222" s="376">
        <v>1.1334</v>
      </c>
    </row>
    <row r="223" spans="1:2">
      <c r="A223" s="375">
        <v>42259</v>
      </c>
      <c r="B223" s="376">
        <v>1.1294</v>
      </c>
    </row>
    <row r="224" spans="1:2">
      <c r="A224" s="375">
        <v>42258</v>
      </c>
      <c r="B224" s="376">
        <v>1.1224000000000001</v>
      </c>
    </row>
    <row r="225" spans="1:2">
      <c r="A225" s="375">
        <v>42257</v>
      </c>
      <c r="B225" s="376">
        <v>1.1174999999999999</v>
      </c>
    </row>
    <row r="226" spans="1:2">
      <c r="A226" s="375">
        <v>42256</v>
      </c>
      <c r="B226" s="376">
        <v>1.1180000000000001</v>
      </c>
    </row>
    <row r="227" spans="1:2">
      <c r="A227" s="375">
        <v>42255</v>
      </c>
      <c r="B227" s="376">
        <v>1.1155999999999999</v>
      </c>
    </row>
    <row r="228" spans="1:2">
      <c r="A228" s="375">
        <v>42254</v>
      </c>
      <c r="B228" s="376">
        <v>1.1142000000000001</v>
      </c>
    </row>
    <row r="229" spans="1:2">
      <c r="A229" s="375">
        <v>42253</v>
      </c>
      <c r="B229" s="376">
        <v>1.1142000000000001</v>
      </c>
    </row>
    <row r="230" spans="1:2">
      <c r="A230" s="375">
        <v>42252</v>
      </c>
      <c r="B230" s="376">
        <v>1.1132</v>
      </c>
    </row>
    <row r="231" spans="1:2">
      <c r="A231" s="375">
        <v>42251</v>
      </c>
      <c r="B231" s="376">
        <v>1.1187</v>
      </c>
    </row>
    <row r="232" spans="1:2">
      <c r="A232" s="375">
        <v>42250</v>
      </c>
      <c r="B232" s="376">
        <v>1.1264000000000001</v>
      </c>
    </row>
    <row r="233" spans="1:2">
      <c r="A233" s="375">
        <v>42249</v>
      </c>
      <c r="B233" s="376">
        <v>1.1265000000000001</v>
      </c>
    </row>
    <row r="234" spans="1:2">
      <c r="A234" s="375">
        <v>42248</v>
      </c>
      <c r="B234" s="376">
        <v>1.1217999999999999</v>
      </c>
    </row>
    <row r="235" spans="1:2">
      <c r="A235" s="375">
        <v>42247</v>
      </c>
      <c r="B235" s="376">
        <v>1.1181000000000001</v>
      </c>
    </row>
    <row r="236" spans="1:2">
      <c r="A236" s="375">
        <v>42246</v>
      </c>
      <c r="B236" s="376">
        <v>1.1181000000000001</v>
      </c>
    </row>
    <row r="237" spans="1:2">
      <c r="A237" s="375">
        <v>42245</v>
      </c>
      <c r="B237" s="376">
        <v>1.1241000000000001</v>
      </c>
    </row>
    <row r="238" spans="1:2">
      <c r="A238" s="375">
        <v>42244</v>
      </c>
      <c r="B238" s="376">
        <v>1.1293</v>
      </c>
    </row>
    <row r="239" spans="1:2">
      <c r="A239" s="375">
        <v>42243</v>
      </c>
      <c r="B239" s="376">
        <v>1.1449</v>
      </c>
    </row>
    <row r="240" spans="1:2">
      <c r="A240" s="375">
        <v>42242</v>
      </c>
      <c r="B240" s="376">
        <v>1.1514</v>
      </c>
    </row>
    <row r="241" spans="1:2">
      <c r="A241" s="375">
        <v>42241</v>
      </c>
      <c r="B241" s="376">
        <v>1.1493</v>
      </c>
    </row>
    <row r="242" spans="1:2">
      <c r="A242" s="375">
        <v>42240</v>
      </c>
      <c r="B242" s="376">
        <v>1.1383000000000001</v>
      </c>
    </row>
    <row r="243" spans="1:2">
      <c r="A243" s="375">
        <v>42239</v>
      </c>
      <c r="B243" s="376">
        <v>1.1383000000000001</v>
      </c>
    </row>
    <row r="244" spans="1:2">
      <c r="A244" s="375">
        <v>42238</v>
      </c>
      <c r="B244" s="376">
        <v>1.1289</v>
      </c>
    </row>
    <row r="245" spans="1:2">
      <c r="A245" s="375">
        <v>42237</v>
      </c>
      <c r="B245" s="376">
        <v>1.1156999999999999</v>
      </c>
    </row>
    <row r="246" spans="1:2">
      <c r="A246" s="375">
        <v>42236</v>
      </c>
      <c r="B246" s="376">
        <v>1.1053999999999999</v>
      </c>
    </row>
    <row r="247" spans="1:2">
      <c r="A247" s="375">
        <v>42235</v>
      </c>
      <c r="B247" s="376">
        <v>1.1056999999999999</v>
      </c>
    </row>
    <row r="248" spans="1:2">
      <c r="A248" s="375">
        <v>42234</v>
      </c>
      <c r="B248" s="376">
        <v>1.1091</v>
      </c>
    </row>
    <row r="249" spans="1:2">
      <c r="A249" s="375">
        <v>42233</v>
      </c>
      <c r="B249" s="376">
        <v>1.1106</v>
      </c>
    </row>
    <row r="250" spans="1:2">
      <c r="A250" s="375">
        <v>42232</v>
      </c>
      <c r="B250" s="376">
        <v>1.1106</v>
      </c>
    </row>
    <row r="251" spans="1:2">
      <c r="A251" s="375">
        <v>42231</v>
      </c>
      <c r="B251" s="376">
        <v>1.1142000000000001</v>
      </c>
    </row>
    <row r="252" spans="1:2">
      <c r="A252" s="375">
        <v>42230</v>
      </c>
      <c r="B252" s="376">
        <v>1.1133999999999999</v>
      </c>
    </row>
    <row r="253" spans="1:2">
      <c r="A253" s="375">
        <v>42229</v>
      </c>
      <c r="B253" s="376">
        <v>1.1114999999999999</v>
      </c>
    </row>
    <row r="254" spans="1:2">
      <c r="A254" s="375">
        <v>42228</v>
      </c>
      <c r="B254" s="376">
        <v>1.1021000000000001</v>
      </c>
    </row>
    <row r="255" spans="1:2">
      <c r="A255" s="375">
        <v>42227</v>
      </c>
      <c r="B255" s="376">
        <v>1.0972999999999999</v>
      </c>
    </row>
    <row r="256" spans="1:2">
      <c r="A256" s="375">
        <v>42226</v>
      </c>
      <c r="B256" s="376">
        <v>1.0963000000000001</v>
      </c>
    </row>
    <row r="257" spans="1:2">
      <c r="A257" s="375">
        <v>42225</v>
      </c>
      <c r="B257" s="376">
        <v>1.0963000000000001</v>
      </c>
    </row>
    <row r="258" spans="1:2">
      <c r="A258" s="375">
        <v>42224</v>
      </c>
      <c r="B258" s="376">
        <v>1.093</v>
      </c>
    </row>
    <row r="259" spans="1:2">
      <c r="A259" s="375">
        <v>42223</v>
      </c>
      <c r="B259" s="376">
        <v>1.0909</v>
      </c>
    </row>
    <row r="260" spans="1:2">
      <c r="A260" s="375">
        <v>42222</v>
      </c>
      <c r="B260" s="376">
        <v>1.0875999999999999</v>
      </c>
    </row>
    <row r="261" spans="1:2">
      <c r="A261" s="375">
        <v>42221</v>
      </c>
      <c r="B261" s="376">
        <v>1.0948</v>
      </c>
    </row>
    <row r="262" spans="1:2">
      <c r="A262" s="375">
        <v>42220</v>
      </c>
      <c r="B262" s="376">
        <v>1.0968</v>
      </c>
    </row>
    <row r="263" spans="1:2">
      <c r="A263" s="375">
        <v>42219</v>
      </c>
      <c r="B263" s="376">
        <v>1.0983000000000001</v>
      </c>
    </row>
    <row r="264" spans="1:2">
      <c r="A264" s="375">
        <v>42218</v>
      </c>
      <c r="B264" s="376">
        <v>1.0983000000000001</v>
      </c>
    </row>
    <row r="265" spans="1:2">
      <c r="A265" s="375">
        <v>42217</v>
      </c>
      <c r="B265" s="376">
        <v>1.0973999999999999</v>
      </c>
    </row>
    <row r="266" spans="1:2">
      <c r="A266" s="375">
        <v>42216</v>
      </c>
      <c r="B266" s="376">
        <v>1.0952</v>
      </c>
    </row>
    <row r="267" spans="1:2">
      <c r="A267" s="375">
        <v>42215</v>
      </c>
      <c r="B267" s="376">
        <v>1.1046</v>
      </c>
    </row>
    <row r="268" spans="1:2">
      <c r="A268" s="375">
        <v>42214</v>
      </c>
      <c r="B268" s="376">
        <v>1.1063000000000001</v>
      </c>
    </row>
    <row r="269" spans="1:2">
      <c r="A269" s="375">
        <v>42213</v>
      </c>
      <c r="B269" s="376">
        <v>1.1048</v>
      </c>
    </row>
    <row r="270" spans="1:2">
      <c r="A270" s="375">
        <v>42212</v>
      </c>
      <c r="B270" s="376">
        <v>1.0974999999999999</v>
      </c>
    </row>
    <row r="271" spans="1:2">
      <c r="A271" s="375">
        <v>42211</v>
      </c>
      <c r="B271" s="376">
        <v>1.0974999999999999</v>
      </c>
    </row>
    <row r="272" spans="1:2">
      <c r="A272" s="375">
        <v>42210</v>
      </c>
      <c r="B272" s="376">
        <v>1.0968</v>
      </c>
    </row>
    <row r="273" spans="1:2">
      <c r="A273" s="375">
        <v>42209</v>
      </c>
      <c r="B273" s="376">
        <v>1.0965</v>
      </c>
    </row>
    <row r="274" spans="1:2">
      <c r="A274" s="375">
        <v>42208</v>
      </c>
      <c r="B274" s="376">
        <v>1.0924</v>
      </c>
    </row>
    <row r="275" spans="1:2">
      <c r="A275" s="375">
        <v>42207</v>
      </c>
      <c r="B275" s="376">
        <v>1.0867</v>
      </c>
    </row>
    <row r="276" spans="1:2">
      <c r="A276" s="375">
        <v>42206</v>
      </c>
      <c r="B276" s="376">
        <v>1.0837000000000001</v>
      </c>
    </row>
    <row r="277" spans="1:2">
      <c r="A277" s="375">
        <v>42205</v>
      </c>
      <c r="B277" s="376">
        <v>1.0828</v>
      </c>
    </row>
    <row r="278" spans="1:2">
      <c r="A278" s="375">
        <v>42204</v>
      </c>
      <c r="B278" s="376">
        <v>1.0828</v>
      </c>
    </row>
    <row r="279" spans="1:2">
      <c r="A279" s="375">
        <v>42203</v>
      </c>
      <c r="B279" s="376">
        <v>1.0873999999999999</v>
      </c>
    </row>
    <row r="280" spans="1:2">
      <c r="A280" s="375">
        <v>42202</v>
      </c>
      <c r="B280" s="376">
        <v>1.091</v>
      </c>
    </row>
    <row r="281" spans="1:2">
      <c r="A281" s="375">
        <v>42201</v>
      </c>
      <c r="B281" s="376">
        <v>1.0989</v>
      </c>
    </row>
    <row r="282" spans="1:2">
      <c r="A282" s="375">
        <v>42200</v>
      </c>
      <c r="B282" s="376">
        <v>1.1009</v>
      </c>
    </row>
    <row r="283" spans="1:2">
      <c r="A283" s="375">
        <v>42199</v>
      </c>
      <c r="B283" s="376">
        <v>1.1081000000000001</v>
      </c>
    </row>
    <row r="284" spans="1:2">
      <c r="A284" s="375">
        <v>42198</v>
      </c>
      <c r="B284" s="376">
        <v>1.1148</v>
      </c>
    </row>
    <row r="285" spans="1:2">
      <c r="A285" s="375">
        <v>42197</v>
      </c>
      <c r="B285" s="376">
        <v>1.1148</v>
      </c>
    </row>
    <row r="286" spans="1:2">
      <c r="A286" s="375">
        <v>42196</v>
      </c>
      <c r="B286" s="376">
        <v>1.1122000000000001</v>
      </c>
    </row>
    <row r="287" spans="1:2">
      <c r="A287" s="375">
        <v>42195</v>
      </c>
      <c r="B287" s="376">
        <v>1.1052</v>
      </c>
    </row>
    <row r="288" spans="1:2">
      <c r="A288" s="375">
        <v>42194</v>
      </c>
      <c r="B288" s="376">
        <v>1.1027</v>
      </c>
    </row>
    <row r="289" spans="1:2">
      <c r="A289" s="375">
        <v>42193</v>
      </c>
      <c r="B289" s="376">
        <v>1.0999000000000001</v>
      </c>
    </row>
    <row r="290" spans="1:2">
      <c r="A290" s="375">
        <v>42192</v>
      </c>
      <c r="B290" s="376">
        <v>1.1042000000000001</v>
      </c>
    </row>
    <row r="291" spans="1:2">
      <c r="A291" s="375">
        <v>42191</v>
      </c>
      <c r="B291" s="376">
        <v>1.1106</v>
      </c>
    </row>
    <row r="292" spans="1:2">
      <c r="A292" s="375">
        <v>42190</v>
      </c>
      <c r="B292" s="376">
        <v>1.1106</v>
      </c>
    </row>
    <row r="293" spans="1:2">
      <c r="A293" s="375">
        <v>42189</v>
      </c>
      <c r="B293" s="376">
        <v>1.1095999999999999</v>
      </c>
    </row>
    <row r="294" spans="1:2">
      <c r="A294" s="375">
        <v>42188</v>
      </c>
      <c r="B294" s="376">
        <v>1.1072</v>
      </c>
    </row>
    <row r="295" spans="1:2">
      <c r="A295" s="375">
        <v>42187</v>
      </c>
      <c r="B295" s="376">
        <v>1.1107</v>
      </c>
    </row>
    <row r="296" spans="1:2">
      <c r="A296" s="375">
        <v>42186</v>
      </c>
      <c r="B296" s="376">
        <v>1.1181000000000001</v>
      </c>
    </row>
    <row r="297" spans="1:2">
      <c r="A297" s="375">
        <v>42185</v>
      </c>
      <c r="B297" s="376">
        <v>1.1093999999999999</v>
      </c>
    </row>
    <row r="298" spans="1:2">
      <c r="A298" s="375">
        <v>42184</v>
      </c>
      <c r="B298" s="376">
        <v>1.1166</v>
      </c>
    </row>
    <row r="299" spans="1:2">
      <c r="A299" s="375">
        <v>42183</v>
      </c>
      <c r="B299" s="376">
        <v>1.1166</v>
      </c>
    </row>
    <row r="300" spans="1:2">
      <c r="A300" s="375">
        <v>42182</v>
      </c>
      <c r="B300" s="376">
        <v>1.1184000000000001</v>
      </c>
    </row>
    <row r="301" spans="1:2">
      <c r="A301" s="375">
        <v>42181</v>
      </c>
      <c r="B301" s="376">
        <v>1.1201000000000001</v>
      </c>
    </row>
    <row r="302" spans="1:2">
      <c r="A302" s="375">
        <v>42180</v>
      </c>
      <c r="B302" s="376">
        <v>1.1189</v>
      </c>
    </row>
    <row r="303" spans="1:2">
      <c r="A303" s="375">
        <v>42179</v>
      </c>
      <c r="B303" s="376">
        <v>1.1241000000000001</v>
      </c>
    </row>
    <row r="304" spans="1:2">
      <c r="A304" s="375">
        <v>42178</v>
      </c>
      <c r="B304" s="376">
        <v>1.1363000000000001</v>
      </c>
    </row>
    <row r="305" spans="1:2">
      <c r="A305" s="375">
        <v>42177</v>
      </c>
      <c r="B305" s="376">
        <v>1.1347</v>
      </c>
    </row>
    <row r="306" spans="1:2">
      <c r="A306" s="375">
        <v>42176</v>
      </c>
      <c r="B306" s="376">
        <v>1.1347</v>
      </c>
    </row>
    <row r="307" spans="1:2">
      <c r="A307" s="375">
        <v>42175</v>
      </c>
      <c r="B307" s="376">
        <v>1.1345000000000001</v>
      </c>
    </row>
    <row r="308" spans="1:2">
      <c r="A308" s="375">
        <v>42174</v>
      </c>
      <c r="B308" s="376">
        <v>1.1374</v>
      </c>
    </row>
    <row r="309" spans="1:2">
      <c r="A309" s="375">
        <v>42173</v>
      </c>
      <c r="B309" s="376">
        <v>1.1265000000000001</v>
      </c>
    </row>
    <row r="310" spans="1:2">
      <c r="A310" s="375">
        <v>42172</v>
      </c>
      <c r="B310" s="376">
        <v>1.1258999999999999</v>
      </c>
    </row>
    <row r="311" spans="1:2">
      <c r="A311" s="375">
        <v>42171</v>
      </c>
      <c r="B311" s="376">
        <v>1.1233</v>
      </c>
    </row>
    <row r="312" spans="1:2">
      <c r="A312" s="375">
        <v>42170</v>
      </c>
      <c r="B312" s="376">
        <v>1.1263000000000001</v>
      </c>
    </row>
    <row r="313" spans="1:2">
      <c r="A313" s="375">
        <v>42169</v>
      </c>
      <c r="B313" s="376">
        <v>1.1263000000000001</v>
      </c>
    </row>
    <row r="314" spans="1:2">
      <c r="A314" s="375">
        <v>42168</v>
      </c>
      <c r="B314" s="376">
        <v>1.1238999999999999</v>
      </c>
    </row>
    <row r="315" spans="1:2">
      <c r="A315" s="375">
        <v>42167</v>
      </c>
      <c r="B315" s="376">
        <v>1.1273</v>
      </c>
    </row>
    <row r="316" spans="1:2">
      <c r="A316" s="375">
        <v>42166</v>
      </c>
      <c r="B316" s="376">
        <v>1.1302000000000001</v>
      </c>
    </row>
    <row r="317" spans="1:2">
      <c r="A317" s="375">
        <v>42165</v>
      </c>
      <c r="B317" s="376">
        <v>1.1281000000000001</v>
      </c>
    </row>
    <row r="318" spans="1:2">
      <c r="A318" s="375">
        <v>42164</v>
      </c>
      <c r="B318" s="376">
        <v>1.1161000000000001</v>
      </c>
    </row>
    <row r="319" spans="1:2">
      <c r="A319" s="375">
        <v>42163</v>
      </c>
      <c r="B319" s="376">
        <v>1.1109</v>
      </c>
    </row>
    <row r="320" spans="1:2">
      <c r="A320" s="375">
        <v>42162</v>
      </c>
      <c r="B320" s="376">
        <v>1.1109</v>
      </c>
    </row>
    <row r="321" spans="1:2">
      <c r="A321" s="375">
        <v>42161</v>
      </c>
      <c r="B321" s="376">
        <v>1.1185</v>
      </c>
    </row>
    <row r="322" spans="1:2">
      <c r="A322" s="375">
        <v>42160</v>
      </c>
      <c r="B322" s="376">
        <v>1.1276999999999999</v>
      </c>
    </row>
    <row r="323" spans="1:2">
      <c r="A323" s="375">
        <v>42159</v>
      </c>
      <c r="B323" s="376">
        <v>1.1181000000000001</v>
      </c>
    </row>
    <row r="324" spans="1:2">
      <c r="A324" s="375">
        <v>42158</v>
      </c>
      <c r="B324" s="376">
        <v>1.1017999999999999</v>
      </c>
    </row>
    <row r="325" spans="1:2">
      <c r="A325" s="375">
        <v>42157</v>
      </c>
      <c r="B325" s="376">
        <v>1.0936999999999999</v>
      </c>
    </row>
    <row r="326" spans="1:2">
      <c r="A326" s="375">
        <v>42156</v>
      </c>
      <c r="B326" s="376">
        <v>1.0988</v>
      </c>
    </row>
    <row r="327" spans="1:2">
      <c r="A327" s="375">
        <v>42155</v>
      </c>
      <c r="B327" s="376">
        <v>1.0988</v>
      </c>
    </row>
    <row r="328" spans="1:2">
      <c r="A328" s="375">
        <v>42154</v>
      </c>
      <c r="B328" s="376">
        <v>1.0968</v>
      </c>
    </row>
    <row r="329" spans="1:2">
      <c r="A329" s="375">
        <v>42153</v>
      </c>
      <c r="B329" s="376">
        <v>1.0915999999999999</v>
      </c>
    </row>
    <row r="330" spans="1:2">
      <c r="A330" s="375">
        <v>42152</v>
      </c>
      <c r="B330" s="376">
        <v>1.0886</v>
      </c>
    </row>
    <row r="331" spans="1:2">
      <c r="A331" s="375">
        <v>42151</v>
      </c>
      <c r="B331" s="376">
        <v>1.0916999999999999</v>
      </c>
    </row>
    <row r="332" spans="1:2">
      <c r="A332" s="375">
        <v>42150</v>
      </c>
      <c r="B332" s="376">
        <v>1.0982000000000001</v>
      </c>
    </row>
    <row r="333" spans="1:2">
      <c r="A333" s="375">
        <v>42149</v>
      </c>
      <c r="B333" s="376">
        <v>1.1007</v>
      </c>
    </row>
    <row r="334" spans="1:2">
      <c r="A334" s="375">
        <v>42148</v>
      </c>
      <c r="B334" s="376">
        <v>1.1007</v>
      </c>
    </row>
    <row r="335" spans="1:2">
      <c r="A335" s="375">
        <v>42147</v>
      </c>
      <c r="B335" s="376">
        <v>1.1102000000000001</v>
      </c>
    </row>
    <row r="336" spans="1:2">
      <c r="A336" s="375">
        <v>42146</v>
      </c>
      <c r="B336" s="376">
        <v>1.1122000000000001</v>
      </c>
    </row>
    <row r="337" spans="1:2">
      <c r="A337" s="375">
        <v>42145</v>
      </c>
      <c r="B337" s="376">
        <v>1.1117999999999999</v>
      </c>
    </row>
    <row r="338" spans="1:2">
      <c r="A338" s="375">
        <v>42144</v>
      </c>
      <c r="B338" s="376">
        <v>1.1224000000000001</v>
      </c>
    </row>
    <row r="339" spans="1:2">
      <c r="A339" s="375">
        <v>42143</v>
      </c>
      <c r="B339" s="376">
        <v>1.1392</v>
      </c>
    </row>
    <row r="340" spans="1:2">
      <c r="A340" s="375">
        <v>42142</v>
      </c>
      <c r="B340" s="376">
        <v>1.1444000000000001</v>
      </c>
    </row>
    <row r="341" spans="1:2">
      <c r="A341" s="375">
        <v>42141</v>
      </c>
      <c r="B341" s="376">
        <v>1.1444000000000001</v>
      </c>
    </row>
    <row r="342" spans="1:2">
      <c r="A342" s="375">
        <v>42140</v>
      </c>
      <c r="B342" s="376">
        <v>1.1399999999999999</v>
      </c>
    </row>
    <row r="343" spans="1:2">
      <c r="A343" s="375">
        <v>42139</v>
      </c>
      <c r="B343" s="376">
        <v>1.1383000000000001</v>
      </c>
    </row>
    <row r="344" spans="1:2">
      <c r="A344" s="375">
        <v>42138</v>
      </c>
      <c r="B344" s="376">
        <v>1.1272</v>
      </c>
    </row>
    <row r="345" spans="1:2">
      <c r="A345" s="375">
        <v>42137</v>
      </c>
      <c r="B345" s="376">
        <v>1.1203000000000001</v>
      </c>
    </row>
    <row r="346" spans="1:2">
      <c r="A346" s="375">
        <v>42136</v>
      </c>
      <c r="B346" s="376">
        <v>1.1161000000000001</v>
      </c>
    </row>
    <row r="347" spans="1:2">
      <c r="A347" s="375">
        <v>42135</v>
      </c>
      <c r="B347" s="376">
        <v>1.1197999999999999</v>
      </c>
    </row>
    <row r="348" spans="1:2">
      <c r="A348" s="375">
        <v>42134</v>
      </c>
      <c r="B348" s="376">
        <v>1.1197999999999999</v>
      </c>
    </row>
    <row r="349" spans="1:2">
      <c r="A349" s="375">
        <v>42133</v>
      </c>
      <c r="B349" s="376">
        <v>1.1225000000000001</v>
      </c>
    </row>
    <row r="350" spans="1:2">
      <c r="A350" s="375">
        <v>42132</v>
      </c>
      <c r="B350" s="376">
        <v>1.1318999999999999</v>
      </c>
    </row>
    <row r="351" spans="1:2">
      <c r="A351" s="375">
        <v>42131</v>
      </c>
      <c r="B351" s="376">
        <v>1.1255999999999999</v>
      </c>
    </row>
    <row r="352" spans="1:2">
      <c r="A352" s="375">
        <v>42130</v>
      </c>
      <c r="B352" s="376">
        <v>1.1146</v>
      </c>
    </row>
    <row r="353" spans="1:2">
      <c r="A353" s="375">
        <v>42129</v>
      </c>
      <c r="B353" s="376">
        <v>1.1167</v>
      </c>
    </row>
    <row r="354" spans="1:2">
      <c r="A354" s="375">
        <v>42128</v>
      </c>
      <c r="B354" s="376">
        <v>1.1193</v>
      </c>
    </row>
    <row r="355" spans="1:2">
      <c r="A355" s="375">
        <v>42127</v>
      </c>
      <c r="B355" s="376">
        <v>1.1193</v>
      </c>
    </row>
    <row r="356" spans="1:2">
      <c r="A356" s="375">
        <v>42126</v>
      </c>
      <c r="B356" s="376">
        <v>1.1222000000000001</v>
      </c>
    </row>
    <row r="357" spans="1:2">
      <c r="A357" s="375">
        <v>42125</v>
      </c>
      <c r="B357" s="376">
        <v>1.1156999999999999</v>
      </c>
    </row>
    <row r="358" spans="1:2">
      <c r="A358" s="375">
        <v>42124</v>
      </c>
      <c r="B358" s="376">
        <v>1.1028</v>
      </c>
    </row>
    <row r="359" spans="1:2">
      <c r="A359" s="375">
        <v>42123</v>
      </c>
      <c r="B359" s="376">
        <v>1.0915999999999999</v>
      </c>
    </row>
    <row r="360" spans="1:2">
      <c r="A360" s="375">
        <v>42122</v>
      </c>
      <c r="B360" s="376">
        <v>1.0865</v>
      </c>
    </row>
    <row r="361" spans="1:2">
      <c r="A361" s="375">
        <v>42121</v>
      </c>
      <c r="B361" s="376">
        <v>1.0871999999999999</v>
      </c>
    </row>
    <row r="362" spans="1:2">
      <c r="A362" s="375">
        <v>42120</v>
      </c>
      <c r="B362" s="376">
        <v>1.0871999999999999</v>
      </c>
    </row>
    <row r="363" spans="1:2">
      <c r="A363" s="375">
        <v>42119</v>
      </c>
      <c r="B363" s="376">
        <v>1.0838000000000001</v>
      </c>
    </row>
    <row r="364" spans="1:2">
      <c r="A364" s="375">
        <v>42118</v>
      </c>
      <c r="B364" s="376">
        <v>1.0747</v>
      </c>
    </row>
    <row r="365" spans="1:2">
      <c r="A365" s="375">
        <v>42117</v>
      </c>
      <c r="B365" s="376">
        <v>1.0740000000000001</v>
      </c>
    </row>
    <row r="366" spans="1:2">
      <c r="A366" s="375">
        <v>42116</v>
      </c>
      <c r="B366" s="376">
        <v>1.0720000000000001</v>
      </c>
    </row>
    <row r="367" spans="1:2">
      <c r="A367" s="375">
        <v>42115</v>
      </c>
      <c r="B367" s="376">
        <v>1.0768</v>
      </c>
    </row>
    <row r="368" spans="1:2">
      <c r="A368" s="375">
        <v>42114</v>
      </c>
      <c r="B368" s="376">
        <v>1.0801000000000001</v>
      </c>
    </row>
    <row r="369" spans="1:2">
      <c r="A369" s="375">
        <v>42113</v>
      </c>
      <c r="B369" s="376">
        <v>1.0801000000000001</v>
      </c>
    </row>
    <row r="370" spans="1:2">
      <c r="A370" s="375">
        <v>42112</v>
      </c>
      <c r="B370" s="376">
        <v>1.0783</v>
      </c>
    </row>
    <row r="371" spans="1:2">
      <c r="A371" s="375">
        <v>42111</v>
      </c>
      <c r="B371" s="376">
        <v>1.0709</v>
      </c>
    </row>
    <row r="372" spans="1:2">
      <c r="A372" s="375">
        <v>42110</v>
      </c>
      <c r="B372" s="376">
        <v>1.0630999999999999</v>
      </c>
    </row>
    <row r="373" spans="1:2">
      <c r="A373" s="375">
        <v>42109</v>
      </c>
      <c r="B373" s="376">
        <v>1.0599000000000001</v>
      </c>
    </row>
    <row r="374" spans="1:2">
      <c r="A374" s="375">
        <v>42108</v>
      </c>
      <c r="B374" s="376">
        <v>1.0580000000000001</v>
      </c>
    </row>
    <row r="375" spans="1:2">
      <c r="A375" s="375">
        <v>42107</v>
      </c>
      <c r="B375" s="376">
        <v>1.0597000000000001</v>
      </c>
    </row>
    <row r="376" spans="1:2">
      <c r="A376" s="375">
        <v>42106</v>
      </c>
      <c r="B376" s="376">
        <v>1.0597000000000001</v>
      </c>
    </row>
    <row r="377" spans="1:2">
      <c r="A377" s="375">
        <v>42105</v>
      </c>
      <c r="B377" s="376">
        <v>1.0629999999999999</v>
      </c>
    </row>
    <row r="378" spans="1:2">
      <c r="A378" s="375">
        <v>42104</v>
      </c>
      <c r="B378" s="376">
        <v>1.0734999999999999</v>
      </c>
    </row>
    <row r="379" spans="1:2">
      <c r="A379" s="375">
        <v>42103</v>
      </c>
      <c r="B379" s="376">
        <v>1.0831999999999999</v>
      </c>
    </row>
    <row r="380" spans="1:2">
      <c r="A380" s="375">
        <v>42102</v>
      </c>
      <c r="B380" s="376">
        <v>1.0888</v>
      </c>
    </row>
    <row r="381" spans="1:2">
      <c r="A381" s="375">
        <v>42101</v>
      </c>
      <c r="B381" s="376">
        <v>1.0986</v>
      </c>
    </row>
    <row r="382" spans="1:2">
      <c r="A382" s="375">
        <v>42100</v>
      </c>
      <c r="B382" s="376">
        <v>1.0966</v>
      </c>
    </row>
    <row r="383" spans="1:2">
      <c r="A383" s="375">
        <v>42099</v>
      </c>
      <c r="B383" s="376">
        <v>1.0966</v>
      </c>
    </row>
    <row r="384" spans="1:2">
      <c r="A384" s="375">
        <v>42098</v>
      </c>
      <c r="B384" s="376">
        <v>1.0914999999999999</v>
      </c>
    </row>
    <row r="385" spans="1:2">
      <c r="A385" s="375">
        <v>42097</v>
      </c>
      <c r="B385" s="376">
        <v>1.0820000000000001</v>
      </c>
    </row>
    <row r="386" spans="1:2">
      <c r="A386" s="375">
        <v>42096</v>
      </c>
      <c r="B386" s="376">
        <v>1.0761000000000001</v>
      </c>
    </row>
    <row r="387" spans="1:2">
      <c r="A387" s="375">
        <v>42095</v>
      </c>
      <c r="B387" s="376">
        <v>1.0771999999999999</v>
      </c>
    </row>
    <row r="388" spans="1:2">
      <c r="A388" s="375">
        <v>42094</v>
      </c>
      <c r="B388" s="376">
        <v>1.085</v>
      </c>
    </row>
    <row r="389" spans="1:2">
      <c r="A389" s="375">
        <v>42093</v>
      </c>
      <c r="B389" s="376">
        <v>1.0887</v>
      </c>
    </row>
    <row r="390" spans="1:2">
      <c r="A390" s="375">
        <v>42092</v>
      </c>
      <c r="B390" s="376">
        <v>1.0887</v>
      </c>
    </row>
    <row r="391" spans="1:2">
      <c r="A391" s="375">
        <v>42091</v>
      </c>
      <c r="B391" s="376">
        <v>1.0872999999999999</v>
      </c>
    </row>
    <row r="392" spans="1:2">
      <c r="A392" s="375">
        <v>42090</v>
      </c>
      <c r="B392" s="376">
        <v>1.0961000000000001</v>
      </c>
    </row>
    <row r="393" spans="1:2">
      <c r="A393" s="375">
        <v>42089</v>
      </c>
      <c r="B393" s="376">
        <v>1.0947</v>
      </c>
    </row>
    <row r="394" spans="1:2">
      <c r="A394" s="375">
        <v>42088</v>
      </c>
      <c r="B394" s="376">
        <v>1.0938000000000001</v>
      </c>
    </row>
    <row r="395" spans="1:2">
      <c r="A395" s="375">
        <v>42087</v>
      </c>
      <c r="B395" s="376">
        <v>1.0860000000000001</v>
      </c>
    </row>
    <row r="396" spans="1:2">
      <c r="A396" s="375">
        <v>42086</v>
      </c>
      <c r="B396" s="376">
        <v>1.0817000000000001</v>
      </c>
    </row>
    <row r="397" spans="1:2">
      <c r="A397" s="375">
        <v>42085</v>
      </c>
      <c r="B397" s="376">
        <v>1.0817000000000001</v>
      </c>
    </row>
    <row r="398" spans="1:2">
      <c r="A398" s="375">
        <v>42084</v>
      </c>
      <c r="B398" s="376">
        <v>1.0723</v>
      </c>
    </row>
    <row r="399" spans="1:2">
      <c r="A399" s="375">
        <v>42083</v>
      </c>
      <c r="B399" s="376">
        <v>1.0728</v>
      </c>
    </row>
    <row r="400" spans="1:2">
      <c r="A400" s="375">
        <v>42082</v>
      </c>
      <c r="B400" s="376">
        <v>1.0632999999999999</v>
      </c>
    </row>
    <row r="401" spans="1:2">
      <c r="A401" s="375">
        <v>42081</v>
      </c>
      <c r="B401" s="376">
        <v>1.0588</v>
      </c>
    </row>
    <row r="402" spans="1:2">
      <c r="A402" s="375">
        <v>42080</v>
      </c>
      <c r="B402" s="376">
        <v>1.0539000000000001</v>
      </c>
    </row>
    <row r="403" spans="1:2">
      <c r="A403" s="375">
        <v>42079</v>
      </c>
      <c r="B403" s="376">
        <v>1.0492999999999999</v>
      </c>
    </row>
    <row r="404" spans="1:2">
      <c r="A404" s="375">
        <v>42078</v>
      </c>
      <c r="B404" s="376">
        <v>1.0492999999999999</v>
      </c>
    </row>
    <row r="405" spans="1:2">
      <c r="A405" s="375">
        <v>42077</v>
      </c>
      <c r="B405" s="376">
        <v>1.0571999999999999</v>
      </c>
    </row>
    <row r="406" spans="1:2">
      <c r="A406" s="375">
        <v>42076</v>
      </c>
      <c r="B406" s="376">
        <v>1.0580000000000001</v>
      </c>
    </row>
    <row r="407" spans="1:2">
      <c r="A407" s="375">
        <v>42075</v>
      </c>
      <c r="B407" s="376">
        <v>1.0630999999999999</v>
      </c>
    </row>
    <row r="408" spans="1:2">
      <c r="A408" s="375">
        <v>42074</v>
      </c>
      <c r="B408" s="376">
        <v>1.0773999999999999</v>
      </c>
    </row>
    <row r="409" spans="1:2">
      <c r="A409" s="375">
        <v>42073</v>
      </c>
      <c r="B409" s="376">
        <v>1.0853999999999999</v>
      </c>
    </row>
    <row r="410" spans="1:2">
      <c r="A410" s="375">
        <v>42072</v>
      </c>
      <c r="B410" s="376">
        <v>1.0838000000000001</v>
      </c>
    </row>
    <row r="411" spans="1:2">
      <c r="A411" s="375">
        <v>42071</v>
      </c>
      <c r="B411" s="376">
        <v>1.0839000000000001</v>
      </c>
    </row>
    <row r="412" spans="1:2">
      <c r="A412" s="375">
        <v>42070</v>
      </c>
      <c r="B412" s="376">
        <v>1.0962000000000001</v>
      </c>
    </row>
    <row r="413" spans="1:2">
      <c r="A413" s="375">
        <v>42069</v>
      </c>
      <c r="B413" s="376">
        <v>1.105</v>
      </c>
    </row>
    <row r="414" spans="1:2">
      <c r="A414" s="375">
        <v>42068</v>
      </c>
      <c r="B414" s="376">
        <v>1.1135999999999999</v>
      </c>
    </row>
    <row r="415" spans="1:2">
      <c r="A415" s="375">
        <v>42067</v>
      </c>
      <c r="B415" s="376">
        <v>1.1185</v>
      </c>
    </row>
    <row r="416" spans="1:2">
      <c r="A416" s="375">
        <v>42066</v>
      </c>
      <c r="B416" s="376">
        <v>1.119</v>
      </c>
    </row>
    <row r="417" spans="1:2">
      <c r="A417" s="375">
        <v>42065</v>
      </c>
      <c r="B417" s="376">
        <v>1.1191</v>
      </c>
    </row>
    <row r="418" spans="1:2">
      <c r="A418" s="375">
        <v>42064</v>
      </c>
      <c r="B418" s="376">
        <v>1.1191</v>
      </c>
    </row>
    <row r="419" spans="1:2">
      <c r="A419" s="375">
        <v>42063</v>
      </c>
      <c r="B419" s="376">
        <v>1.1208</v>
      </c>
    </row>
    <row r="420" spans="1:2">
      <c r="A420" s="375">
        <v>42062</v>
      </c>
      <c r="B420" s="376">
        <v>1.1314</v>
      </c>
    </row>
    <row r="421" spans="1:2">
      <c r="A421" s="375">
        <v>42061</v>
      </c>
      <c r="B421" s="376">
        <v>1.1352</v>
      </c>
    </row>
    <row r="422" spans="1:2">
      <c r="A422" s="375">
        <v>42060</v>
      </c>
      <c r="B422" s="376">
        <v>1.1329</v>
      </c>
    </row>
    <row r="423" spans="1:2">
      <c r="A423" s="375">
        <v>42059</v>
      </c>
      <c r="B423" s="376">
        <v>1.135</v>
      </c>
    </row>
    <row r="424" spans="1:2">
      <c r="A424" s="375">
        <v>42058</v>
      </c>
      <c r="B424" s="376">
        <v>1.1375</v>
      </c>
    </row>
    <row r="425" spans="1:2">
      <c r="A425" s="375">
        <v>42057</v>
      </c>
      <c r="B425" s="376">
        <v>1.1375</v>
      </c>
    </row>
    <row r="426" spans="1:2">
      <c r="A426" s="375">
        <v>42056</v>
      </c>
      <c r="B426" s="376">
        <v>1.1353</v>
      </c>
    </row>
    <row r="427" spans="1:2">
      <c r="A427" s="375">
        <v>42055</v>
      </c>
      <c r="B427" s="376">
        <v>1.1396999999999999</v>
      </c>
    </row>
    <row r="428" spans="1:2">
      <c r="A428" s="375">
        <v>42054</v>
      </c>
      <c r="B428" s="376">
        <v>1.1387</v>
      </c>
    </row>
    <row r="429" spans="1:2">
      <c r="A429" s="375">
        <v>42053</v>
      </c>
      <c r="B429" s="376">
        <v>1.1375999999999999</v>
      </c>
    </row>
    <row r="430" spans="1:2">
      <c r="A430" s="375">
        <v>42052</v>
      </c>
      <c r="B430" s="376">
        <v>1.1396999999999999</v>
      </c>
    </row>
    <row r="431" spans="1:2">
      <c r="A431" s="375">
        <v>42051</v>
      </c>
      <c r="B431" s="376">
        <v>1.1384000000000001</v>
      </c>
    </row>
    <row r="432" spans="1:2">
      <c r="A432" s="375">
        <v>42050</v>
      </c>
      <c r="B432" s="376">
        <v>1.1384000000000001</v>
      </c>
    </row>
    <row r="433" spans="1:2">
      <c r="A433" s="375">
        <v>42049</v>
      </c>
      <c r="B433" s="376">
        <v>1.1409</v>
      </c>
    </row>
    <row r="434" spans="1:2">
      <c r="A434" s="375">
        <v>42048</v>
      </c>
      <c r="B434" s="376">
        <v>1.1343000000000001</v>
      </c>
    </row>
    <row r="435" spans="1:2">
      <c r="A435" s="375">
        <v>42047</v>
      </c>
      <c r="B435" s="376">
        <v>1.1311</v>
      </c>
    </row>
    <row r="436" spans="1:2">
      <c r="A436" s="375">
        <v>42046</v>
      </c>
      <c r="B436" s="376">
        <v>1.1317999999999999</v>
      </c>
    </row>
    <row r="437" spans="1:2">
      <c r="A437" s="375">
        <v>42045</v>
      </c>
      <c r="B437" s="376">
        <v>1.1325000000000001</v>
      </c>
    </row>
    <row r="438" spans="1:2">
      <c r="A438" s="375">
        <v>42044</v>
      </c>
      <c r="B438" s="376">
        <v>1.1312</v>
      </c>
    </row>
    <row r="439" spans="1:2">
      <c r="A439" s="375">
        <v>42043</v>
      </c>
      <c r="B439" s="376">
        <v>1.1312</v>
      </c>
    </row>
    <row r="440" spans="1:2">
      <c r="A440" s="375">
        <v>42042</v>
      </c>
      <c r="B440" s="376">
        <v>1.1420999999999999</v>
      </c>
    </row>
    <row r="441" spans="1:2">
      <c r="A441" s="375">
        <v>42041</v>
      </c>
      <c r="B441" s="376">
        <v>1.1391</v>
      </c>
    </row>
    <row r="442" spans="1:2">
      <c r="A442" s="375">
        <v>42040</v>
      </c>
      <c r="B442" s="376">
        <v>1.1449</v>
      </c>
    </row>
    <row r="443" spans="1:2">
      <c r="A443" s="375">
        <v>42039</v>
      </c>
      <c r="B443" s="376">
        <v>1.1377999999999999</v>
      </c>
    </row>
    <row r="444" spans="1:2">
      <c r="A444" s="375">
        <v>42038</v>
      </c>
      <c r="B444" s="376">
        <v>1.1321000000000001</v>
      </c>
    </row>
    <row r="445" spans="1:2">
      <c r="A445" s="375">
        <v>42037</v>
      </c>
      <c r="B445" s="376">
        <v>1.1277999999999999</v>
      </c>
    </row>
    <row r="446" spans="1:2">
      <c r="A446" s="375">
        <v>42036</v>
      </c>
      <c r="B446" s="376">
        <v>1.1277999999999999</v>
      </c>
    </row>
    <row r="447" spans="1:2">
      <c r="A447" s="375">
        <v>42035</v>
      </c>
      <c r="B447" s="376">
        <v>1.1319999999999999</v>
      </c>
    </row>
    <row r="448" spans="1:2">
      <c r="A448" s="375">
        <v>42034</v>
      </c>
      <c r="B448" s="376">
        <v>1.1296999999999999</v>
      </c>
    </row>
    <row r="449" spans="1:2">
      <c r="A449" s="375">
        <v>42033</v>
      </c>
      <c r="B449" s="376">
        <v>1.1347</v>
      </c>
    </row>
    <row r="450" spans="1:2">
      <c r="A450" s="375">
        <v>42032</v>
      </c>
      <c r="B450" s="376">
        <v>1.1292</v>
      </c>
    </row>
    <row r="451" spans="1:2">
      <c r="A451" s="375">
        <v>42031</v>
      </c>
      <c r="B451" s="376">
        <v>1.1218999999999999</v>
      </c>
    </row>
    <row r="452" spans="1:2">
      <c r="A452" s="375">
        <v>42030</v>
      </c>
      <c r="B452" s="376">
        <v>1.1204000000000001</v>
      </c>
    </row>
    <row r="453" spans="1:2">
      <c r="A453" s="375">
        <v>42029</v>
      </c>
      <c r="B453" s="376">
        <v>1.1204000000000001</v>
      </c>
    </row>
    <row r="454" spans="1:2">
      <c r="A454" s="375">
        <v>42028</v>
      </c>
      <c r="B454" s="376">
        <v>1.1292</v>
      </c>
    </row>
    <row r="455" spans="1:2">
      <c r="A455" s="375">
        <v>42027</v>
      </c>
      <c r="B455" s="376">
        <v>1.1549</v>
      </c>
    </row>
    <row r="456" spans="1:2">
      <c r="A456" s="375">
        <v>42026</v>
      </c>
      <c r="B456" s="376">
        <v>1.1575</v>
      </c>
    </row>
    <row r="457" spans="1:2">
      <c r="A457" s="375">
        <v>42025</v>
      </c>
      <c r="B457" s="376">
        <v>1.1580999999999999</v>
      </c>
    </row>
    <row r="458" spans="1:2">
      <c r="A458" s="375">
        <v>42024</v>
      </c>
      <c r="B458" s="376">
        <v>1.1586000000000001</v>
      </c>
    </row>
    <row r="459" spans="1:2">
      <c r="A459" s="375">
        <v>42023</v>
      </c>
      <c r="B459" s="376">
        <v>1.1559999999999999</v>
      </c>
    </row>
    <row r="460" spans="1:2">
      <c r="A460" s="375">
        <v>42022</v>
      </c>
      <c r="B460" s="376">
        <v>1.1560999999999999</v>
      </c>
    </row>
    <row r="461" spans="1:2">
      <c r="A461" s="375">
        <v>42021</v>
      </c>
      <c r="B461" s="376">
        <v>1.1597999999999999</v>
      </c>
    </row>
    <row r="462" spans="1:2">
      <c r="A462" s="375">
        <v>42020</v>
      </c>
      <c r="B462" s="376">
        <v>1.1716</v>
      </c>
    </row>
    <row r="463" spans="1:2">
      <c r="A463" s="375">
        <v>42019</v>
      </c>
      <c r="B463" s="376">
        <v>1.1779999999999999</v>
      </c>
    </row>
    <row r="464" spans="1:2">
      <c r="A464" s="375">
        <v>42018</v>
      </c>
      <c r="B464" s="376">
        <v>1.1809000000000001</v>
      </c>
    </row>
    <row r="465" spans="1:2">
      <c r="A465" s="375">
        <v>42017</v>
      </c>
      <c r="B465" s="376">
        <v>1.1837</v>
      </c>
    </row>
    <row r="466" spans="1:2">
      <c r="A466" s="375">
        <v>42016</v>
      </c>
      <c r="B466" s="376">
        <v>1.1838</v>
      </c>
    </row>
    <row r="467" spans="1:2">
      <c r="A467" s="375">
        <v>42015</v>
      </c>
      <c r="B467" s="376">
        <v>1.1838</v>
      </c>
    </row>
    <row r="468" spans="1:2">
      <c r="A468" s="375">
        <v>42014</v>
      </c>
      <c r="B468" s="376">
        <v>1.1809000000000001</v>
      </c>
    </row>
    <row r="469" spans="1:2">
      <c r="A469" s="375">
        <v>42013</v>
      </c>
      <c r="B469" s="376">
        <v>1.1807000000000001</v>
      </c>
    </row>
    <row r="470" spans="1:2">
      <c r="A470" s="375">
        <v>42012</v>
      </c>
      <c r="B470" s="376">
        <v>1.1855</v>
      </c>
    </row>
    <row r="471" spans="1:2">
      <c r="A471" s="375">
        <v>42011</v>
      </c>
      <c r="B471" s="376">
        <v>1.1928000000000001</v>
      </c>
    </row>
    <row r="472" spans="1:2">
      <c r="A472" s="375">
        <v>42010</v>
      </c>
      <c r="B472" s="376">
        <v>1.194</v>
      </c>
    </row>
    <row r="473" spans="1:2">
      <c r="A473" s="375">
        <v>42009</v>
      </c>
      <c r="B473" s="376">
        <v>1.2000999999999999</v>
      </c>
    </row>
    <row r="474" spans="1:2">
      <c r="A474" s="375">
        <v>42008</v>
      </c>
      <c r="B474" s="376">
        <v>1.2000999999999999</v>
      </c>
    </row>
    <row r="475" spans="1:2">
      <c r="A475" s="375">
        <v>42007</v>
      </c>
      <c r="B475" s="376">
        <v>1.2047000000000001</v>
      </c>
    </row>
    <row r="476" spans="1:2">
      <c r="A476" s="375">
        <v>42006</v>
      </c>
      <c r="B476" s="376">
        <v>1.21</v>
      </c>
    </row>
    <row r="477" spans="1:2">
      <c r="A477" s="375">
        <v>42005</v>
      </c>
      <c r="B477" s="376">
        <v>1.2141999999999999</v>
      </c>
    </row>
    <row r="478" spans="1:2">
      <c r="A478" s="375">
        <v>42004</v>
      </c>
      <c r="B478" s="376">
        <v>1.2155</v>
      </c>
    </row>
    <row r="479" spans="1:2">
      <c r="A479" s="375">
        <v>42003</v>
      </c>
      <c r="B479" s="376">
        <v>1.2182999999999999</v>
      </c>
    </row>
    <row r="480" spans="1:2">
      <c r="A480" s="375">
        <v>42002</v>
      </c>
      <c r="B480" s="376">
        <v>1.2178</v>
      </c>
    </row>
    <row r="481" spans="1:2">
      <c r="A481" s="375">
        <v>42001</v>
      </c>
      <c r="B481" s="376">
        <v>1.2178</v>
      </c>
    </row>
    <row r="482" spans="1:2">
      <c r="A482" s="375">
        <v>42000</v>
      </c>
      <c r="B482" s="376">
        <v>1.2196</v>
      </c>
    </row>
    <row r="483" spans="1:2">
      <c r="A483" s="375">
        <v>41999</v>
      </c>
      <c r="B483" s="376">
        <v>1.2193000000000001</v>
      </c>
    </row>
    <row r="484" spans="1:2">
      <c r="A484" s="375">
        <v>41998</v>
      </c>
      <c r="B484" s="376">
        <v>1.2185999999999999</v>
      </c>
    </row>
    <row r="485" spans="1:2">
      <c r="A485" s="375">
        <v>41997</v>
      </c>
      <c r="B485" s="376">
        <v>1.2212000000000001</v>
      </c>
    </row>
    <row r="486" spans="1:2">
      <c r="A486" s="375">
        <v>41996</v>
      </c>
      <c r="B486" s="376">
        <v>1.2244999999999999</v>
      </c>
    </row>
    <row r="487" spans="1:2">
      <c r="A487" s="375">
        <v>41995</v>
      </c>
      <c r="B487" s="376">
        <v>1.2224999999999999</v>
      </c>
    </row>
    <row r="488" spans="1:2">
      <c r="A488" s="375">
        <v>41994</v>
      </c>
      <c r="B488" s="376">
        <v>1.2224999999999999</v>
      </c>
    </row>
    <row r="489" spans="1:2">
      <c r="A489" s="375">
        <v>41993</v>
      </c>
      <c r="B489" s="376">
        <v>1.2270000000000001</v>
      </c>
    </row>
    <row r="490" spans="1:2">
      <c r="A490" s="375">
        <v>41992</v>
      </c>
      <c r="B490" s="376">
        <v>1.2313000000000001</v>
      </c>
    </row>
    <row r="491" spans="1:2">
      <c r="A491" s="375">
        <v>41991</v>
      </c>
      <c r="B491" s="376">
        <v>1.2463</v>
      </c>
    </row>
    <row r="492" spans="1:2">
      <c r="A492" s="375">
        <v>41990</v>
      </c>
      <c r="B492" s="376">
        <v>1.2479</v>
      </c>
    </row>
    <row r="493" spans="1:2">
      <c r="A493" s="375">
        <v>41989</v>
      </c>
      <c r="B493" s="376">
        <v>1.2443</v>
      </c>
    </row>
    <row r="494" spans="1:2">
      <c r="A494" s="375">
        <v>41988</v>
      </c>
      <c r="B494" s="376">
        <v>1.2458</v>
      </c>
    </row>
    <row r="495" spans="1:2">
      <c r="A495" s="375">
        <v>41987</v>
      </c>
      <c r="B495" s="376">
        <v>1.2458</v>
      </c>
    </row>
    <row r="496" spans="1:2">
      <c r="A496" s="375">
        <v>41986</v>
      </c>
      <c r="B496" s="376">
        <v>1.2424999999999999</v>
      </c>
    </row>
    <row r="497" spans="1:2">
      <c r="A497" s="375">
        <v>41985</v>
      </c>
      <c r="B497" s="376">
        <v>1.2432000000000001</v>
      </c>
    </row>
    <row r="498" spans="1:2">
      <c r="A498" s="375">
        <v>41984</v>
      </c>
      <c r="B498" s="376">
        <v>1.2394000000000001</v>
      </c>
    </row>
    <row r="499" spans="1:2">
      <c r="A499" s="375">
        <v>41983</v>
      </c>
      <c r="B499" s="376">
        <v>1.2347999999999999</v>
      </c>
    </row>
    <row r="500" spans="1:2">
      <c r="A500" s="375">
        <v>41982</v>
      </c>
      <c r="B500" s="376">
        <v>1.2285999999999999</v>
      </c>
    </row>
    <row r="501" spans="1:2">
      <c r="A501" s="375">
        <v>41981</v>
      </c>
      <c r="B501" s="376">
        <v>1.2282999999999999</v>
      </c>
    </row>
    <row r="502" spans="1:2">
      <c r="A502" s="375">
        <v>41980</v>
      </c>
      <c r="B502" s="376">
        <v>1.2282999999999999</v>
      </c>
    </row>
    <row r="503" spans="1:2">
      <c r="A503" s="375">
        <v>41979</v>
      </c>
      <c r="B503" s="376">
        <v>1.2349000000000001</v>
      </c>
    </row>
    <row r="504" spans="1:2">
      <c r="A504" s="375">
        <v>41978</v>
      </c>
      <c r="B504" s="376">
        <v>1.2335</v>
      </c>
    </row>
    <row r="505" spans="1:2">
      <c r="A505" s="375">
        <v>41977</v>
      </c>
      <c r="B505" s="376">
        <v>1.2349000000000001</v>
      </c>
    </row>
    <row r="506" spans="1:2">
      <c r="A506" s="375">
        <v>41976</v>
      </c>
      <c r="B506" s="376">
        <v>1.2437</v>
      </c>
    </row>
    <row r="507" spans="1:2">
      <c r="A507" s="375">
        <v>41975</v>
      </c>
      <c r="B507" s="376">
        <v>1.246</v>
      </c>
    </row>
    <row r="508" spans="1:2">
      <c r="A508" s="375">
        <v>41974</v>
      </c>
      <c r="B508" s="376">
        <v>1.2446999999999999</v>
      </c>
    </row>
    <row r="509" spans="1:2">
      <c r="A509" s="375">
        <v>41973</v>
      </c>
      <c r="B509" s="376">
        <v>1.2446999999999999</v>
      </c>
    </row>
    <row r="510" spans="1:2">
      <c r="A510" s="375">
        <v>41972</v>
      </c>
      <c r="B510" s="376">
        <v>1.2454000000000001</v>
      </c>
    </row>
    <row r="511" spans="1:2">
      <c r="A511" s="375">
        <v>41971</v>
      </c>
      <c r="B511" s="376">
        <v>1.2490000000000001</v>
      </c>
    </row>
    <row r="512" spans="1:2">
      <c r="A512" s="375">
        <v>41970</v>
      </c>
      <c r="B512" s="376">
        <v>1.2481</v>
      </c>
    </row>
    <row r="513" spans="1:2">
      <c r="A513" s="375">
        <v>41969</v>
      </c>
      <c r="B513" s="376">
        <v>1.244</v>
      </c>
    </row>
    <row r="514" spans="1:2">
      <c r="A514" s="375">
        <v>41968</v>
      </c>
      <c r="B514" s="376">
        <v>1.2403</v>
      </c>
    </row>
    <row r="515" spans="1:2">
      <c r="A515" s="375">
        <v>41967</v>
      </c>
      <c r="B515" s="376">
        <v>1.2384999999999999</v>
      </c>
    </row>
    <row r="516" spans="1:2">
      <c r="A516" s="375">
        <v>41966</v>
      </c>
      <c r="B516" s="376">
        <v>1.2384999999999999</v>
      </c>
    </row>
    <row r="517" spans="1:2">
      <c r="A517" s="375">
        <v>41965</v>
      </c>
      <c r="B517" s="376">
        <v>1.248</v>
      </c>
    </row>
    <row r="518" spans="1:2">
      <c r="A518" s="375">
        <v>41964</v>
      </c>
      <c r="B518" s="376">
        <v>1.254</v>
      </c>
    </row>
    <row r="519" spans="1:2">
      <c r="A519" s="375">
        <v>41963</v>
      </c>
      <c r="B519" s="376">
        <v>1.2534000000000001</v>
      </c>
    </row>
    <row r="520" spans="1:2">
      <c r="A520" s="375">
        <v>41962</v>
      </c>
      <c r="B520" s="376">
        <v>1.2495000000000001</v>
      </c>
    </row>
    <row r="521" spans="1:2">
      <c r="A521" s="375">
        <v>41961</v>
      </c>
      <c r="B521" s="376">
        <v>1.2504999999999999</v>
      </c>
    </row>
    <row r="522" spans="1:2">
      <c r="A522" s="375">
        <v>41960</v>
      </c>
      <c r="B522" s="376">
        <v>1.2521</v>
      </c>
    </row>
    <row r="523" spans="1:2">
      <c r="A523" s="375">
        <v>41959</v>
      </c>
      <c r="B523" s="376">
        <v>1.2521</v>
      </c>
    </row>
    <row r="524" spans="1:2">
      <c r="A524" s="375">
        <v>41958</v>
      </c>
      <c r="B524" s="376">
        <v>1.2465999999999999</v>
      </c>
    </row>
    <row r="525" spans="1:2">
      <c r="A525" s="375">
        <v>41957</v>
      </c>
      <c r="B525" s="376">
        <v>1.2455000000000001</v>
      </c>
    </row>
    <row r="526" spans="1:2">
      <c r="A526" s="375">
        <v>41956</v>
      </c>
      <c r="B526" s="376">
        <v>1.2462</v>
      </c>
    </row>
    <row r="527" spans="1:2">
      <c r="A527" s="375">
        <v>41955</v>
      </c>
      <c r="B527" s="376">
        <v>1.2431000000000001</v>
      </c>
    </row>
    <row r="528" spans="1:2">
      <c r="A528" s="375">
        <v>41954</v>
      </c>
      <c r="B528" s="376">
        <v>1.2463</v>
      </c>
    </row>
    <row r="529" spans="1:2">
      <c r="A529" s="375">
        <v>41953</v>
      </c>
      <c r="B529" s="376">
        <v>1.2453000000000001</v>
      </c>
    </row>
    <row r="530" spans="1:2">
      <c r="A530" s="375">
        <v>41952</v>
      </c>
      <c r="B530" s="376">
        <v>1.2453000000000001</v>
      </c>
    </row>
    <row r="531" spans="1:2">
      <c r="A531" s="375">
        <v>41951</v>
      </c>
      <c r="B531" s="376">
        <v>1.2397</v>
      </c>
    </row>
    <row r="532" spans="1:2">
      <c r="A532" s="375">
        <v>41950</v>
      </c>
      <c r="B532" s="376">
        <v>1.2471000000000001</v>
      </c>
    </row>
    <row r="533" spans="1:2">
      <c r="A533" s="375">
        <v>41949</v>
      </c>
      <c r="B533" s="376">
        <v>1.2515000000000001</v>
      </c>
    </row>
    <row r="534" spans="1:2">
      <c r="A534" s="375">
        <v>41948</v>
      </c>
      <c r="B534" s="376">
        <v>1.2518</v>
      </c>
    </row>
    <row r="535" spans="1:2">
      <c r="A535" s="375">
        <v>41947</v>
      </c>
      <c r="B535" s="376">
        <v>1.2491000000000001</v>
      </c>
    </row>
    <row r="536" spans="1:2">
      <c r="A536" s="375">
        <v>41946</v>
      </c>
      <c r="B536" s="376">
        <v>1.2522</v>
      </c>
    </row>
    <row r="537" spans="1:2">
      <c r="A537" s="375">
        <v>41945</v>
      </c>
      <c r="B537" s="376">
        <v>1.2522</v>
      </c>
    </row>
    <row r="538" spans="1:2">
      <c r="A538" s="375">
        <v>41944</v>
      </c>
      <c r="B538" s="376">
        <v>1.2565999999999999</v>
      </c>
    </row>
    <row r="539" spans="1:2">
      <c r="A539" s="375">
        <v>41943</v>
      </c>
      <c r="B539" s="376">
        <v>1.2608999999999999</v>
      </c>
    </row>
    <row r="540" spans="1:2">
      <c r="A540" s="375">
        <v>41942</v>
      </c>
      <c r="B540" s="376">
        <v>1.2726999999999999</v>
      </c>
    </row>
    <row r="541" spans="1:2">
      <c r="A541" s="375">
        <v>41941</v>
      </c>
      <c r="B541" s="376">
        <v>1.2716000000000001</v>
      </c>
    </row>
    <row r="542" spans="1:2">
      <c r="A542" s="375">
        <v>41940</v>
      </c>
      <c r="B542" s="376">
        <v>1.2694000000000001</v>
      </c>
    </row>
    <row r="543" spans="1:2">
      <c r="A543" s="375">
        <v>41939</v>
      </c>
      <c r="B543" s="376">
        <v>1.2667999999999999</v>
      </c>
    </row>
    <row r="544" spans="1:2">
      <c r="A544" s="375">
        <v>41938</v>
      </c>
      <c r="B544" s="376">
        <v>1.2667999999999999</v>
      </c>
    </row>
    <row r="545" spans="1:2">
      <c r="A545" s="375">
        <v>41937</v>
      </c>
      <c r="B545" s="376">
        <v>1.2658</v>
      </c>
    </row>
    <row r="546" spans="1:2">
      <c r="A546" s="375">
        <v>41936</v>
      </c>
      <c r="B546" s="376">
        <v>1.2646999999999999</v>
      </c>
    </row>
    <row r="547" spans="1:2">
      <c r="A547" s="375">
        <v>41935</v>
      </c>
      <c r="B547" s="376">
        <v>1.2693000000000001</v>
      </c>
    </row>
    <row r="548" spans="1:2">
      <c r="A548" s="375">
        <v>41934</v>
      </c>
      <c r="B548" s="376">
        <v>1.2774000000000001</v>
      </c>
    </row>
    <row r="549" spans="1:2">
      <c r="A549" s="375">
        <v>41933</v>
      </c>
      <c r="B549" s="376">
        <v>1.2768999999999999</v>
      </c>
    </row>
    <row r="550" spans="1:2">
      <c r="A550" s="375">
        <v>41932</v>
      </c>
      <c r="B550" s="376">
        <v>1.2756000000000001</v>
      </c>
    </row>
    <row r="551" spans="1:2">
      <c r="A551" s="375">
        <v>41931</v>
      </c>
      <c r="B551" s="376">
        <v>1.2756000000000001</v>
      </c>
    </row>
    <row r="552" spans="1:2">
      <c r="A552" s="375">
        <v>41930</v>
      </c>
      <c r="B552" s="376">
        <v>1.2791999999999999</v>
      </c>
    </row>
    <row r="553" spans="1:2">
      <c r="A553" s="375">
        <v>41929</v>
      </c>
      <c r="B553" s="376">
        <v>1.2799</v>
      </c>
    </row>
    <row r="554" spans="1:2">
      <c r="A554" s="375">
        <v>41928</v>
      </c>
      <c r="B554" s="376">
        <v>1.2694000000000001</v>
      </c>
    </row>
    <row r="555" spans="1:2">
      <c r="A555" s="375">
        <v>41927</v>
      </c>
      <c r="B555" s="376">
        <v>1.2688999999999999</v>
      </c>
    </row>
    <row r="556" spans="1:2">
      <c r="A556" s="375">
        <v>41926</v>
      </c>
      <c r="B556" s="376">
        <v>1.2674000000000001</v>
      </c>
    </row>
    <row r="557" spans="1:2">
      <c r="A557" s="375">
        <v>41925</v>
      </c>
      <c r="B557" s="376">
        <v>1.2627999999999999</v>
      </c>
    </row>
    <row r="558" spans="1:2">
      <c r="A558" s="375">
        <v>41924</v>
      </c>
      <c r="B558" s="376">
        <v>1.2627999999999999</v>
      </c>
    </row>
    <row r="559" spans="1:2">
      <c r="A559" s="375">
        <v>41923</v>
      </c>
      <c r="B559" s="376">
        <v>1.2664</v>
      </c>
    </row>
    <row r="560" spans="1:2">
      <c r="A560" s="375">
        <v>41922</v>
      </c>
      <c r="B560" s="376">
        <v>1.2728999999999999</v>
      </c>
    </row>
    <row r="561" spans="1:2">
      <c r="A561" s="375">
        <v>41921</v>
      </c>
      <c r="B561" s="376">
        <v>1.2665</v>
      </c>
    </row>
    <row r="562" spans="1:2">
      <c r="A562" s="375">
        <v>41920</v>
      </c>
      <c r="B562" s="376">
        <v>1.2632000000000001</v>
      </c>
    </row>
    <row r="563" spans="1:2">
      <c r="A563" s="375">
        <v>41919</v>
      </c>
      <c r="B563" s="376">
        <v>1.2551000000000001</v>
      </c>
    </row>
    <row r="564" spans="1:2">
      <c r="A564" s="375">
        <v>41918</v>
      </c>
      <c r="B564" s="376">
        <v>1.2512000000000001</v>
      </c>
    </row>
    <row r="565" spans="1:2">
      <c r="A565" s="375">
        <v>41917</v>
      </c>
      <c r="B565" s="376">
        <v>1.2512000000000001</v>
      </c>
    </row>
    <row r="566" spans="1:2">
      <c r="A566" s="375">
        <v>41916</v>
      </c>
      <c r="B566" s="376">
        <v>1.2601</v>
      </c>
    </row>
    <row r="567" spans="1:2">
      <c r="A567" s="375">
        <v>41915</v>
      </c>
      <c r="B567" s="376">
        <v>1.2644</v>
      </c>
    </row>
    <row r="568" spans="1:2">
      <c r="A568" s="375">
        <v>41914</v>
      </c>
      <c r="B568" s="376">
        <v>1.2613000000000001</v>
      </c>
    </row>
    <row r="569" spans="1:2">
      <c r="A569" s="375">
        <v>41913</v>
      </c>
      <c r="B569" s="376">
        <v>1.2650999999999999</v>
      </c>
    </row>
    <row r="570" spans="1:2">
      <c r="A570" s="375">
        <v>41912</v>
      </c>
      <c r="B570" s="376">
        <v>1.2685</v>
      </c>
    </row>
    <row r="571" spans="1:2">
      <c r="A571" s="375">
        <v>41911</v>
      </c>
      <c r="B571" s="376">
        <v>1.2682</v>
      </c>
    </row>
    <row r="572" spans="1:2">
      <c r="A572" s="375">
        <v>41910</v>
      </c>
      <c r="B572" s="376">
        <v>1.2682</v>
      </c>
    </row>
    <row r="573" spans="1:2">
      <c r="A573" s="375">
        <v>41909</v>
      </c>
      <c r="B573" s="376">
        <v>1.2726999999999999</v>
      </c>
    </row>
    <row r="574" spans="1:2">
      <c r="A574" s="375">
        <v>41908</v>
      </c>
      <c r="B574" s="376">
        <v>1.2749999999999999</v>
      </c>
    </row>
    <row r="575" spans="1:2">
      <c r="A575" s="375">
        <v>41907</v>
      </c>
      <c r="B575" s="376">
        <v>1.2827</v>
      </c>
    </row>
    <row r="576" spans="1:2">
      <c r="A576" s="375">
        <v>41906</v>
      </c>
      <c r="B576" s="376">
        <v>1.2861</v>
      </c>
    </row>
    <row r="577" spans="1:2">
      <c r="A577" s="375">
        <v>41905</v>
      </c>
      <c r="B577" s="376">
        <v>1.2845</v>
      </c>
    </row>
    <row r="578" spans="1:2">
      <c r="A578" s="375">
        <v>41904</v>
      </c>
      <c r="B578" s="376">
        <v>1.2827999999999999</v>
      </c>
    </row>
    <row r="579" spans="1:2">
      <c r="A579" s="375">
        <v>41903</v>
      </c>
      <c r="B579" s="376">
        <v>1.2827999999999999</v>
      </c>
    </row>
    <row r="580" spans="1:2">
      <c r="A580" s="375">
        <v>41902</v>
      </c>
      <c r="B580" s="376">
        <v>1.2879</v>
      </c>
    </row>
    <row r="581" spans="1:2">
      <c r="A581" s="375">
        <v>41901</v>
      </c>
      <c r="B581" s="376">
        <v>1.2881</v>
      </c>
    </row>
    <row r="582" spans="1:2">
      <c r="A582" s="375">
        <v>41900</v>
      </c>
      <c r="B582" s="376">
        <v>1.2948</v>
      </c>
    </row>
    <row r="583" spans="1:2">
      <c r="A583" s="375">
        <v>41899</v>
      </c>
      <c r="B583" s="376">
        <v>1.2947</v>
      </c>
    </row>
    <row r="584" spans="1:2">
      <c r="A584" s="375">
        <v>41898</v>
      </c>
      <c r="B584" s="376">
        <v>1.2944</v>
      </c>
    </row>
    <row r="585" spans="1:2">
      <c r="A585" s="375">
        <v>41897</v>
      </c>
      <c r="B585" s="376">
        <v>1.2961</v>
      </c>
    </row>
    <row r="586" spans="1:2">
      <c r="A586" s="375">
        <v>41896</v>
      </c>
      <c r="B586" s="376">
        <v>1.2961</v>
      </c>
    </row>
    <row r="587" spans="1:2">
      <c r="A587" s="375">
        <v>41895</v>
      </c>
      <c r="B587" s="376">
        <v>1.2931999999999999</v>
      </c>
    </row>
    <row r="588" spans="1:2">
      <c r="A588" s="375">
        <v>41894</v>
      </c>
      <c r="B588" s="376">
        <v>1.2922</v>
      </c>
    </row>
    <row r="589" spans="1:2">
      <c r="A589" s="375">
        <v>41893</v>
      </c>
      <c r="B589" s="376">
        <v>1.2927</v>
      </c>
    </row>
    <row r="590" spans="1:2">
      <c r="A590" s="375">
        <v>41892</v>
      </c>
      <c r="B590" s="376">
        <v>1.2896000000000001</v>
      </c>
    </row>
    <row r="591" spans="1:2">
      <c r="A591" s="375">
        <v>41891</v>
      </c>
      <c r="B591" s="376">
        <v>1.2939000000000001</v>
      </c>
    </row>
    <row r="592" spans="1:2">
      <c r="A592" s="375">
        <v>41890</v>
      </c>
      <c r="B592" s="376">
        <v>1.2948</v>
      </c>
    </row>
    <row r="593" spans="1:2">
      <c r="A593" s="375">
        <v>41889</v>
      </c>
      <c r="B593" s="376">
        <v>1.2948</v>
      </c>
    </row>
    <row r="594" spans="1:2">
      <c r="A594" s="375">
        <v>41888</v>
      </c>
      <c r="B594" s="376">
        <v>1.2946</v>
      </c>
    </row>
    <row r="595" spans="1:2">
      <c r="A595" s="375">
        <v>41887</v>
      </c>
      <c r="B595" s="376">
        <v>1.3078000000000001</v>
      </c>
    </row>
    <row r="596" spans="1:2">
      <c r="A596" s="375">
        <v>41886</v>
      </c>
      <c r="B596" s="376">
        <v>1.3138000000000001</v>
      </c>
    </row>
    <row r="597" spans="1:2">
      <c r="A597" s="375">
        <v>41885</v>
      </c>
      <c r="B597" s="376">
        <v>1.3123</v>
      </c>
    </row>
    <row r="598" spans="1:2">
      <c r="A598" s="375">
        <v>41884</v>
      </c>
      <c r="B598" s="376">
        <v>1.3130999999999999</v>
      </c>
    </row>
    <row r="599" spans="1:2">
      <c r="A599" s="375">
        <v>41883</v>
      </c>
      <c r="B599" s="376">
        <v>1.3130999999999999</v>
      </c>
    </row>
    <row r="600" spans="1:2">
      <c r="A600" s="375">
        <v>41882</v>
      </c>
      <c r="B600" s="376">
        <v>1.3130999999999999</v>
      </c>
    </row>
    <row r="601" spans="1:2">
      <c r="A601" s="375">
        <v>41881</v>
      </c>
      <c r="B601" s="376">
        <v>1.3169999999999999</v>
      </c>
    </row>
    <row r="602" spans="1:2">
      <c r="A602" s="375">
        <v>41880</v>
      </c>
      <c r="B602" s="376">
        <v>1.3191999999999999</v>
      </c>
    </row>
    <row r="603" spans="1:2">
      <c r="A603" s="375">
        <v>41879</v>
      </c>
      <c r="B603" s="376">
        <v>1.3178000000000001</v>
      </c>
    </row>
    <row r="604" spans="1:2">
      <c r="A604" s="375">
        <v>41878</v>
      </c>
      <c r="B604" s="376">
        <v>1.3192999999999999</v>
      </c>
    </row>
    <row r="605" spans="1:2">
      <c r="A605" s="375">
        <v>41877</v>
      </c>
      <c r="B605" s="376">
        <v>1.3198000000000001</v>
      </c>
    </row>
    <row r="606" spans="1:2">
      <c r="A606" s="375">
        <v>41876</v>
      </c>
      <c r="B606" s="376">
        <v>1.3240000000000001</v>
      </c>
    </row>
    <row r="607" spans="1:2">
      <c r="A607" s="375">
        <v>41875</v>
      </c>
      <c r="B607" s="376">
        <v>1.3240000000000001</v>
      </c>
    </row>
    <row r="608" spans="1:2">
      <c r="A608" s="375">
        <v>41874</v>
      </c>
      <c r="B608" s="376">
        <v>1.3268</v>
      </c>
    </row>
    <row r="609" spans="1:2">
      <c r="A609" s="375">
        <v>41873</v>
      </c>
      <c r="B609" s="376">
        <v>1.3264</v>
      </c>
    </row>
    <row r="610" spans="1:2">
      <c r="A610" s="375">
        <v>41872</v>
      </c>
      <c r="B610" s="376">
        <v>1.3295999999999999</v>
      </c>
    </row>
    <row r="611" spans="1:2">
      <c r="A611" s="375">
        <v>41871</v>
      </c>
      <c r="B611" s="376">
        <v>1.3342000000000001</v>
      </c>
    </row>
    <row r="612" spans="1:2">
      <c r="A612" s="375">
        <v>41870</v>
      </c>
      <c r="B612" s="376">
        <v>1.3382000000000001</v>
      </c>
    </row>
    <row r="613" spans="1:2">
      <c r="A613" s="375">
        <v>41869</v>
      </c>
      <c r="B613" s="376">
        <v>1.3395999999999999</v>
      </c>
    </row>
    <row r="614" spans="1:2">
      <c r="A614" s="375">
        <v>41868</v>
      </c>
      <c r="B614" s="376">
        <v>1.3395999999999999</v>
      </c>
    </row>
    <row r="615" spans="1:2">
      <c r="A615" s="375">
        <v>41867</v>
      </c>
      <c r="B615" s="376">
        <v>1.3376999999999999</v>
      </c>
    </row>
    <row r="616" spans="1:2">
      <c r="A616" s="375">
        <v>41866</v>
      </c>
      <c r="B616" s="376">
        <v>1.3369</v>
      </c>
    </row>
    <row r="617" spans="1:2">
      <c r="A617" s="375">
        <v>41865</v>
      </c>
      <c r="B617" s="376">
        <v>1.3366</v>
      </c>
    </row>
    <row r="618" spans="1:2">
      <c r="A618" s="375">
        <v>41864</v>
      </c>
      <c r="B618" s="376">
        <v>1.3364</v>
      </c>
    </row>
    <row r="619" spans="1:2">
      <c r="A619" s="375">
        <v>41863</v>
      </c>
      <c r="B619" s="376">
        <v>1.3392999999999999</v>
      </c>
    </row>
    <row r="620" spans="1:2">
      <c r="A620" s="375">
        <v>41862</v>
      </c>
      <c r="B620" s="376">
        <v>1.341</v>
      </c>
    </row>
    <row r="621" spans="1:2">
      <c r="A621" s="375">
        <v>41861</v>
      </c>
      <c r="B621" s="376">
        <v>1.3409</v>
      </c>
    </row>
    <row r="622" spans="1:2">
      <c r="A622" s="375">
        <v>41860</v>
      </c>
      <c r="B622" s="376">
        <v>1.3384</v>
      </c>
    </row>
    <row r="623" spans="1:2">
      <c r="A623" s="375">
        <v>41859</v>
      </c>
      <c r="B623" s="376">
        <v>1.3372999999999999</v>
      </c>
    </row>
    <row r="624" spans="1:2">
      <c r="A624" s="375">
        <v>41858</v>
      </c>
      <c r="B624" s="376">
        <v>1.3364</v>
      </c>
    </row>
    <row r="625" spans="1:2">
      <c r="A625" s="375">
        <v>41857</v>
      </c>
      <c r="B625" s="376">
        <v>1.3398000000000001</v>
      </c>
    </row>
    <row r="626" spans="1:2">
      <c r="A626" s="375">
        <v>41856</v>
      </c>
      <c r="B626" s="376">
        <v>1.3422000000000001</v>
      </c>
    </row>
    <row r="627" spans="1:2">
      <c r="A627" s="375">
        <v>41855</v>
      </c>
      <c r="B627" s="376">
        <v>1.3429</v>
      </c>
    </row>
    <row r="628" spans="1:2">
      <c r="A628" s="375">
        <v>41854</v>
      </c>
      <c r="B628" s="376">
        <v>1.3429</v>
      </c>
    </row>
    <row r="629" spans="1:2">
      <c r="A629" s="375">
        <v>41853</v>
      </c>
      <c r="B629" s="376">
        <v>1.3401000000000001</v>
      </c>
    </row>
    <row r="630" spans="1:2">
      <c r="A630" s="375">
        <v>41852</v>
      </c>
      <c r="B630" s="376">
        <v>1.3391</v>
      </c>
    </row>
    <row r="631" spans="1:2">
      <c r="A631" s="375">
        <v>41851</v>
      </c>
      <c r="B631" s="376">
        <v>1.3398000000000001</v>
      </c>
    </row>
    <row r="632" spans="1:2">
      <c r="A632" s="375">
        <v>41850</v>
      </c>
      <c r="B632" s="376">
        <v>1.3426</v>
      </c>
    </row>
    <row r="633" spans="1:2">
      <c r="A633" s="375">
        <v>41849</v>
      </c>
      <c r="B633" s="376">
        <v>1.3433999999999999</v>
      </c>
    </row>
    <row r="634" spans="1:2">
      <c r="A634" s="375">
        <v>41848</v>
      </c>
      <c r="B634" s="376">
        <v>1.3428</v>
      </c>
    </row>
    <row r="635" spans="1:2">
      <c r="A635" s="375">
        <v>41847</v>
      </c>
      <c r="B635" s="376">
        <v>1.3428</v>
      </c>
    </row>
    <row r="636" spans="1:2">
      <c r="A636" s="375">
        <v>41846</v>
      </c>
      <c r="B636" s="376">
        <v>1.345</v>
      </c>
    </row>
    <row r="637" spans="1:2">
      <c r="A637" s="375">
        <v>41845</v>
      </c>
      <c r="B637" s="376">
        <v>1.3464</v>
      </c>
    </row>
    <row r="638" spans="1:2">
      <c r="A638" s="375">
        <v>41844</v>
      </c>
      <c r="B638" s="376">
        <v>1.3464</v>
      </c>
    </row>
    <row r="639" spans="1:2">
      <c r="A639" s="375">
        <v>41843</v>
      </c>
      <c r="B639" s="376">
        <v>1.3496999999999999</v>
      </c>
    </row>
    <row r="640" spans="1:2">
      <c r="A640" s="375">
        <v>41842</v>
      </c>
      <c r="B640" s="376">
        <v>1.3527</v>
      </c>
    </row>
    <row r="641" spans="1:2">
      <c r="A641" s="375">
        <v>41841</v>
      </c>
      <c r="B641" s="376">
        <v>1.3520000000000001</v>
      </c>
    </row>
    <row r="642" spans="1:2">
      <c r="A642" s="375">
        <v>41840</v>
      </c>
      <c r="B642" s="376">
        <v>1.3523000000000001</v>
      </c>
    </row>
    <row r="643" spans="1:2">
      <c r="A643" s="375">
        <v>41839</v>
      </c>
      <c r="B643" s="376">
        <v>1.3522000000000001</v>
      </c>
    </row>
    <row r="644" spans="1:2">
      <c r="A644" s="375">
        <v>41838</v>
      </c>
      <c r="B644" s="376">
        <v>1.3527</v>
      </c>
    </row>
    <row r="645" spans="1:2">
      <c r="A645" s="375">
        <v>41837</v>
      </c>
      <c r="B645" s="376">
        <v>1.3546</v>
      </c>
    </row>
    <row r="646" spans="1:2">
      <c r="A646" s="375">
        <v>41836</v>
      </c>
      <c r="B646" s="376">
        <v>1.3601000000000001</v>
      </c>
    </row>
    <row r="647" spans="1:2">
      <c r="A647" s="375">
        <v>41835</v>
      </c>
      <c r="B647" s="376">
        <v>1.3613999999999999</v>
      </c>
    </row>
    <row r="648" spans="1:2">
      <c r="A648" s="375">
        <v>41834</v>
      </c>
      <c r="B648" s="376">
        <v>1.3602000000000001</v>
      </c>
    </row>
    <row r="649" spans="1:2">
      <c r="A649" s="375">
        <v>41833</v>
      </c>
      <c r="B649" s="376">
        <v>1.3602000000000001</v>
      </c>
    </row>
    <row r="650" spans="1:2">
      <c r="A650" s="375">
        <v>41832</v>
      </c>
      <c r="B650" s="376">
        <v>1.3604000000000001</v>
      </c>
    </row>
    <row r="651" spans="1:2">
      <c r="A651" s="375">
        <v>41831</v>
      </c>
      <c r="B651" s="376">
        <v>1.3624000000000001</v>
      </c>
    </row>
    <row r="652" spans="1:2">
      <c r="A652" s="375">
        <v>41830</v>
      </c>
      <c r="B652" s="376">
        <v>1.3619000000000001</v>
      </c>
    </row>
    <row r="653" spans="1:2">
      <c r="A653" s="375">
        <v>41829</v>
      </c>
      <c r="B653" s="376">
        <v>1.3604000000000001</v>
      </c>
    </row>
    <row r="654" spans="1:2">
      <c r="A654" s="375">
        <v>41828</v>
      </c>
      <c r="B654" s="376">
        <v>1.3593</v>
      </c>
    </row>
    <row r="655" spans="1:2">
      <c r="A655" s="375">
        <v>41827</v>
      </c>
      <c r="B655" s="376">
        <v>1.3592</v>
      </c>
    </row>
    <row r="656" spans="1:2">
      <c r="A656" s="375">
        <v>41826</v>
      </c>
      <c r="B656" s="376">
        <v>1.3595999999999999</v>
      </c>
    </row>
    <row r="657" spans="1:2">
      <c r="A657" s="375">
        <v>41825</v>
      </c>
      <c r="B657" s="376">
        <v>1.3597999999999999</v>
      </c>
    </row>
    <row r="658" spans="1:2">
      <c r="A658" s="375">
        <v>41824</v>
      </c>
      <c r="B658" s="376">
        <v>1.3636999999999999</v>
      </c>
    </row>
    <row r="659" spans="1:2">
      <c r="A659" s="375">
        <v>41823</v>
      </c>
      <c r="B659" s="376">
        <v>1.3665</v>
      </c>
    </row>
    <row r="660" spans="1:2">
      <c r="A660" s="375">
        <v>41822</v>
      </c>
      <c r="B660" s="376">
        <v>1.3687</v>
      </c>
    </row>
    <row r="661" spans="1:2">
      <c r="A661" s="375">
        <v>41821</v>
      </c>
      <c r="B661" s="376">
        <v>1.3660000000000001</v>
      </c>
    </row>
    <row r="662" spans="1:2">
      <c r="A662" s="375">
        <v>41820</v>
      </c>
      <c r="B662" s="376">
        <v>1.3645</v>
      </c>
    </row>
    <row r="663" spans="1:2">
      <c r="A663" s="375">
        <v>41819</v>
      </c>
      <c r="B663" s="376">
        <v>1.3645</v>
      </c>
    </row>
    <row r="664" spans="1:2">
      <c r="A664" s="375">
        <v>41818</v>
      </c>
      <c r="B664" s="376">
        <v>1.3625</v>
      </c>
    </row>
    <row r="665" spans="1:2">
      <c r="A665" s="375">
        <v>41817</v>
      </c>
      <c r="B665" s="376">
        <v>1.3619000000000001</v>
      </c>
    </row>
    <row r="666" spans="1:2">
      <c r="A666" s="375">
        <v>41816</v>
      </c>
      <c r="B666" s="376">
        <v>1.3615999999999999</v>
      </c>
    </row>
    <row r="667" spans="1:2">
      <c r="A667" s="375">
        <v>41815</v>
      </c>
      <c r="B667" s="376">
        <v>1.3604000000000001</v>
      </c>
    </row>
    <row r="668" spans="1:2">
      <c r="A668" s="375">
        <v>41814</v>
      </c>
      <c r="B668" s="376">
        <v>1.3594999999999999</v>
      </c>
    </row>
    <row r="669" spans="1:2">
      <c r="A669" s="375">
        <v>41813</v>
      </c>
      <c r="B669" s="376">
        <v>1.3597999999999999</v>
      </c>
    </row>
    <row r="670" spans="1:2">
      <c r="A670" s="375">
        <v>41812</v>
      </c>
      <c r="B670" s="376">
        <v>1.3597999999999999</v>
      </c>
    </row>
    <row r="671" spans="1:2">
      <c r="A671" s="375">
        <v>41811</v>
      </c>
      <c r="B671" s="376">
        <v>1.3602000000000001</v>
      </c>
    </row>
    <row r="672" spans="1:2">
      <c r="A672" s="375">
        <v>41810</v>
      </c>
      <c r="B672" s="376">
        <v>1.3608</v>
      </c>
    </row>
    <row r="673" spans="1:2">
      <c r="A673" s="375">
        <v>41809</v>
      </c>
      <c r="B673" s="376">
        <v>1.3559000000000001</v>
      </c>
    </row>
    <row r="674" spans="1:2">
      <c r="A674" s="375">
        <v>41808</v>
      </c>
      <c r="B674" s="376">
        <v>1.3557999999999999</v>
      </c>
    </row>
    <row r="675" spans="1:2">
      <c r="A675" s="375">
        <v>41807</v>
      </c>
      <c r="B675" s="376">
        <v>1.3547</v>
      </c>
    </row>
    <row r="676" spans="1:2">
      <c r="A676" s="375">
        <v>41806</v>
      </c>
      <c r="B676" s="376">
        <v>1.3537999999999999</v>
      </c>
    </row>
    <row r="677" spans="1:2">
      <c r="A677" s="375">
        <v>41805</v>
      </c>
      <c r="B677" s="376">
        <v>1.3537999999999999</v>
      </c>
    </row>
    <row r="678" spans="1:2">
      <c r="A678" s="375">
        <v>41804</v>
      </c>
      <c r="B678" s="376">
        <v>1.3549</v>
      </c>
    </row>
    <row r="679" spans="1:2">
      <c r="A679" s="375">
        <v>41803</v>
      </c>
      <c r="B679" s="376">
        <v>1.3540000000000001</v>
      </c>
    </row>
    <row r="680" spans="1:2">
      <c r="A680" s="375">
        <v>41802</v>
      </c>
      <c r="B680" s="376">
        <v>1.3534999999999999</v>
      </c>
    </row>
    <row r="681" spans="1:2">
      <c r="A681" s="375">
        <v>41801</v>
      </c>
      <c r="B681" s="376">
        <v>1.3567</v>
      </c>
    </row>
    <row r="682" spans="1:2">
      <c r="A682" s="375">
        <v>41800</v>
      </c>
      <c r="B682" s="376">
        <v>1.3623000000000001</v>
      </c>
    </row>
    <row r="683" spans="1:2">
      <c r="A683" s="375">
        <v>41799</v>
      </c>
      <c r="B683" s="376">
        <v>1.3638999999999999</v>
      </c>
    </row>
    <row r="684" spans="1:2">
      <c r="A684" s="375">
        <v>41798</v>
      </c>
      <c r="B684" s="376">
        <v>1.3638999999999999</v>
      </c>
    </row>
    <row r="685" spans="1:2">
      <c r="A685" s="375">
        <v>41797</v>
      </c>
      <c r="B685" s="376">
        <v>1.3647</v>
      </c>
    </row>
    <row r="686" spans="1:2">
      <c r="A686" s="375">
        <v>41796</v>
      </c>
      <c r="B686" s="376">
        <v>1.3609</v>
      </c>
    </row>
    <row r="687" spans="1:2">
      <c r="A687" s="375">
        <v>41795</v>
      </c>
      <c r="B687" s="376">
        <v>1.3613999999999999</v>
      </c>
    </row>
    <row r="688" spans="1:2">
      <c r="A688" s="375">
        <v>41794</v>
      </c>
      <c r="B688" s="376">
        <v>1.3612</v>
      </c>
    </row>
    <row r="689" spans="1:2">
      <c r="A689" s="375">
        <v>41793</v>
      </c>
      <c r="B689" s="376">
        <v>1.3613999999999999</v>
      </c>
    </row>
    <row r="690" spans="1:2">
      <c r="A690" s="375">
        <v>41792</v>
      </c>
      <c r="B690" s="376">
        <v>1.3629</v>
      </c>
    </row>
    <row r="691" spans="1:2">
      <c r="A691" s="375">
        <v>41791</v>
      </c>
      <c r="B691" s="376">
        <v>1.3629</v>
      </c>
    </row>
    <row r="692" spans="1:2">
      <c r="A692" s="375">
        <v>41790</v>
      </c>
      <c r="B692" s="376">
        <v>1.3615999999999999</v>
      </c>
    </row>
    <row r="693" spans="1:2">
      <c r="A693" s="375">
        <v>41789</v>
      </c>
      <c r="B693" s="376">
        <v>1.3604000000000001</v>
      </c>
    </row>
    <row r="694" spans="1:2">
      <c r="A694" s="375">
        <v>41788</v>
      </c>
      <c r="B694" s="376">
        <v>1.3616999999999999</v>
      </c>
    </row>
    <row r="695" spans="1:2">
      <c r="A695" s="375">
        <v>41787</v>
      </c>
      <c r="B695" s="376">
        <v>1.3642000000000001</v>
      </c>
    </row>
    <row r="696" spans="1:2">
      <c r="A696" s="375">
        <v>41786</v>
      </c>
      <c r="B696" s="376">
        <v>1.3633999999999999</v>
      </c>
    </row>
    <row r="697" spans="1:2">
      <c r="A697" s="375">
        <v>41785</v>
      </c>
      <c r="B697" s="376">
        <v>1.3624000000000001</v>
      </c>
    </row>
    <row r="698" spans="1:2">
      <c r="A698" s="375">
        <v>41784</v>
      </c>
      <c r="B698" s="376">
        <v>1.3624000000000001</v>
      </c>
    </row>
    <row r="699" spans="1:2">
      <c r="A699" s="375">
        <v>41783</v>
      </c>
      <c r="B699" s="376">
        <v>1.3637999999999999</v>
      </c>
    </row>
    <row r="700" spans="1:2">
      <c r="A700" s="375">
        <v>41782</v>
      </c>
      <c r="B700" s="376">
        <v>1.3668</v>
      </c>
    </row>
    <row r="701" spans="1:2">
      <c r="A701" s="375">
        <v>41781</v>
      </c>
      <c r="B701" s="376">
        <v>1.369</v>
      </c>
    </row>
    <row r="702" spans="1:2">
      <c r="A702" s="375">
        <v>41780</v>
      </c>
      <c r="B702" s="376">
        <v>1.3702000000000001</v>
      </c>
    </row>
    <row r="703" spans="1:2">
      <c r="A703" s="375">
        <v>41779</v>
      </c>
      <c r="B703" s="376">
        <v>1.371</v>
      </c>
    </row>
    <row r="704" spans="1:2">
      <c r="A704" s="375">
        <v>41778</v>
      </c>
      <c r="B704" s="376">
        <v>1.3693</v>
      </c>
    </row>
    <row r="705" spans="1:2">
      <c r="A705" s="375">
        <v>41777</v>
      </c>
      <c r="B705" s="376">
        <v>1.3693</v>
      </c>
    </row>
    <row r="706" spans="1:2">
      <c r="A706" s="375">
        <v>41776</v>
      </c>
      <c r="B706" s="376">
        <v>1.3708</v>
      </c>
    </row>
    <row r="707" spans="1:2">
      <c r="A707" s="375">
        <v>41775</v>
      </c>
      <c r="B707" s="376">
        <v>1.37</v>
      </c>
    </row>
    <row r="708" spans="1:2">
      <c r="A708" s="375">
        <v>41774</v>
      </c>
      <c r="B708" s="376">
        <v>1.3711</v>
      </c>
    </row>
    <row r="709" spans="1:2">
      <c r="A709" s="375">
        <v>41773</v>
      </c>
      <c r="B709" s="376">
        <v>1.3734999999999999</v>
      </c>
    </row>
    <row r="710" spans="1:2">
      <c r="A710" s="375">
        <v>41772</v>
      </c>
      <c r="B710" s="376">
        <v>1.3759999999999999</v>
      </c>
    </row>
    <row r="711" spans="1:2">
      <c r="A711" s="375">
        <v>41771</v>
      </c>
      <c r="B711" s="376">
        <v>1.3756999999999999</v>
      </c>
    </row>
    <row r="712" spans="1:2">
      <c r="A712" s="375">
        <v>41770</v>
      </c>
      <c r="B712" s="376">
        <v>1.3756999999999999</v>
      </c>
    </row>
    <row r="713" spans="1:2">
      <c r="A713" s="375">
        <v>41769</v>
      </c>
      <c r="B713" s="376">
        <v>1.3805000000000001</v>
      </c>
    </row>
    <row r="714" spans="1:2">
      <c r="A714" s="375">
        <v>41768</v>
      </c>
      <c r="B714" s="376">
        <v>1.3902000000000001</v>
      </c>
    </row>
    <row r="715" spans="1:2">
      <c r="A715" s="375">
        <v>41767</v>
      </c>
      <c r="B715" s="376">
        <v>1.3923000000000001</v>
      </c>
    </row>
    <row r="716" spans="1:2">
      <c r="A716" s="375">
        <v>41766</v>
      </c>
      <c r="B716" s="376">
        <v>1.3907</v>
      </c>
    </row>
    <row r="717" spans="1:2">
      <c r="A717" s="375">
        <v>41765</v>
      </c>
      <c r="B717" s="376">
        <v>1.3875</v>
      </c>
    </row>
    <row r="718" spans="1:2">
      <c r="A718" s="375">
        <v>41764</v>
      </c>
      <c r="B718" s="376">
        <v>1.3869</v>
      </c>
    </row>
    <row r="719" spans="1:2">
      <c r="A719" s="375">
        <v>41763</v>
      </c>
      <c r="B719" s="376">
        <v>1.3869</v>
      </c>
    </row>
    <row r="720" spans="1:2">
      <c r="A720" s="375">
        <v>41762</v>
      </c>
      <c r="B720" s="376">
        <v>1.3859999999999999</v>
      </c>
    </row>
    <row r="721" spans="1:2">
      <c r="A721" s="375">
        <v>41761</v>
      </c>
      <c r="B721" s="376">
        <v>1.3872</v>
      </c>
    </row>
    <row r="722" spans="1:2">
      <c r="A722" s="375">
        <v>41760</v>
      </c>
      <c r="B722" s="376">
        <v>1.3832</v>
      </c>
    </row>
    <row r="723" spans="1:2">
      <c r="A723" s="375">
        <v>41759</v>
      </c>
      <c r="B723" s="376">
        <v>1.3843000000000001</v>
      </c>
    </row>
    <row r="724" spans="1:2">
      <c r="A724" s="375">
        <v>41758</v>
      </c>
      <c r="B724" s="376">
        <v>1.3845000000000001</v>
      </c>
    </row>
    <row r="725" spans="1:2">
      <c r="A725" s="375">
        <v>41757</v>
      </c>
      <c r="B725" s="376">
        <v>1.383</v>
      </c>
    </row>
    <row r="726" spans="1:2">
      <c r="A726" s="375">
        <v>41756</v>
      </c>
      <c r="B726" s="376">
        <v>1.383</v>
      </c>
    </row>
    <row r="727" spans="1:2">
      <c r="A727" s="375">
        <v>41755</v>
      </c>
      <c r="B727" s="376">
        <v>1.3835</v>
      </c>
    </row>
    <row r="728" spans="1:2">
      <c r="A728" s="375">
        <v>41754</v>
      </c>
      <c r="B728" s="376">
        <v>1.3822000000000001</v>
      </c>
    </row>
    <row r="729" spans="1:2">
      <c r="A729" s="375">
        <v>41753</v>
      </c>
      <c r="B729" s="376">
        <v>1.3821000000000001</v>
      </c>
    </row>
    <row r="730" spans="1:2">
      <c r="A730" s="375">
        <v>41752</v>
      </c>
      <c r="B730" s="376">
        <v>1.3801000000000001</v>
      </c>
    </row>
    <row r="731" spans="1:2">
      <c r="A731" s="375">
        <v>41751</v>
      </c>
      <c r="B731" s="376">
        <v>1.3809</v>
      </c>
    </row>
    <row r="732" spans="1:2">
      <c r="A732" s="375">
        <v>41750</v>
      </c>
      <c r="B732" s="376">
        <v>1.3804000000000001</v>
      </c>
    </row>
    <row r="733" spans="1:2">
      <c r="A733" s="375">
        <v>41749</v>
      </c>
      <c r="B733" s="376">
        <v>1.3804000000000001</v>
      </c>
    </row>
    <row r="734" spans="1:2">
      <c r="A734" s="375">
        <v>41748</v>
      </c>
      <c r="B734" s="376">
        <v>1.3815</v>
      </c>
    </row>
    <row r="735" spans="1:2">
      <c r="A735" s="375">
        <v>41747</v>
      </c>
      <c r="B735" s="376">
        <v>1.3834</v>
      </c>
    </row>
    <row r="736" spans="1:2">
      <c r="A736" s="375">
        <v>41746</v>
      </c>
      <c r="B736" s="376">
        <v>1.3822000000000001</v>
      </c>
    </row>
    <row r="737" spans="1:2">
      <c r="A737" s="375">
        <v>41745</v>
      </c>
      <c r="B737" s="376">
        <v>1.3811</v>
      </c>
    </row>
    <row r="738" spans="1:2">
      <c r="A738" s="375">
        <v>41744</v>
      </c>
      <c r="B738" s="376">
        <v>1.3835</v>
      </c>
    </row>
    <row r="739" spans="1:2">
      <c r="A739" s="375">
        <v>41743</v>
      </c>
      <c r="B739" s="376">
        <v>1.3883000000000001</v>
      </c>
    </row>
    <row r="740" spans="1:2">
      <c r="A740" s="375">
        <v>41742</v>
      </c>
      <c r="B740" s="376">
        <v>1.3883000000000001</v>
      </c>
    </row>
    <row r="741" spans="1:2">
      <c r="A741" s="375">
        <v>41741</v>
      </c>
      <c r="B741" s="376">
        <v>1.3889</v>
      </c>
    </row>
    <row r="742" spans="1:2">
      <c r="A742" s="375">
        <v>41740</v>
      </c>
      <c r="B742" s="376">
        <v>1.3865000000000001</v>
      </c>
    </row>
    <row r="743" spans="1:2">
      <c r="A743" s="375">
        <v>41739</v>
      </c>
      <c r="B743" s="376">
        <v>1.3804000000000001</v>
      </c>
    </row>
    <row r="744" spans="1:2">
      <c r="A744" s="375">
        <v>41738</v>
      </c>
      <c r="B744" s="376">
        <v>1.3767</v>
      </c>
    </row>
    <row r="745" spans="1:2">
      <c r="A745" s="375">
        <v>41737</v>
      </c>
      <c r="B745" s="376">
        <v>1.3717999999999999</v>
      </c>
    </row>
    <row r="746" spans="1:2">
      <c r="A746" s="375">
        <v>41736</v>
      </c>
      <c r="B746" s="376">
        <v>1.3702000000000001</v>
      </c>
    </row>
    <row r="747" spans="1:2">
      <c r="A747" s="375">
        <v>41735</v>
      </c>
      <c r="B747" s="376">
        <v>1.3702000000000001</v>
      </c>
    </row>
    <row r="748" spans="1:2">
      <c r="A748" s="375">
        <v>41734</v>
      </c>
      <c r="B748" s="376">
        <v>1.3707</v>
      </c>
    </row>
    <row r="749" spans="1:2">
      <c r="A749" s="375">
        <v>41733</v>
      </c>
      <c r="B749" s="376">
        <v>1.3747</v>
      </c>
    </row>
    <row r="750" spans="1:2">
      <c r="A750" s="375">
        <v>41732</v>
      </c>
      <c r="B750" s="376">
        <v>1.3787</v>
      </c>
    </row>
    <row r="751" spans="1:2">
      <c r="A751" s="375">
        <v>41731</v>
      </c>
      <c r="B751" s="376">
        <v>1.3786</v>
      </c>
    </row>
    <row r="752" spans="1:2">
      <c r="A752" s="375">
        <v>41730</v>
      </c>
      <c r="B752" s="376">
        <v>1.3767</v>
      </c>
    </row>
    <row r="753" spans="1:2">
      <c r="A753" s="375">
        <v>41729</v>
      </c>
      <c r="B753" s="376">
        <v>1.3752</v>
      </c>
    </row>
    <row r="754" spans="1:2">
      <c r="A754" s="375">
        <v>41728</v>
      </c>
      <c r="B754" s="376">
        <v>1.3752</v>
      </c>
    </row>
    <row r="755" spans="1:2">
      <c r="A755" s="375">
        <v>41727</v>
      </c>
      <c r="B755" s="376">
        <v>1.3743000000000001</v>
      </c>
    </row>
    <row r="756" spans="1:2">
      <c r="A756" s="375">
        <v>41726</v>
      </c>
      <c r="B756" s="376">
        <v>1.3768</v>
      </c>
    </row>
    <row r="757" spans="1:2">
      <c r="A757" s="375">
        <v>41725</v>
      </c>
      <c r="B757" s="376">
        <v>1.3804000000000001</v>
      </c>
    </row>
    <row r="758" spans="1:2">
      <c r="A758" s="375">
        <v>41724</v>
      </c>
      <c r="B758" s="376">
        <v>1.3821000000000001</v>
      </c>
    </row>
    <row r="759" spans="1:2">
      <c r="A759" s="375">
        <v>41723</v>
      </c>
      <c r="B759" s="376">
        <v>1.3794999999999999</v>
      </c>
    </row>
    <row r="760" spans="1:2">
      <c r="A760" s="375">
        <v>41722</v>
      </c>
      <c r="B760" s="376">
        <v>1.3791</v>
      </c>
    </row>
    <row r="761" spans="1:2">
      <c r="A761" s="375">
        <v>41721</v>
      </c>
      <c r="B761" s="376">
        <v>1.3791</v>
      </c>
    </row>
    <row r="762" spans="1:2">
      <c r="A762" s="375">
        <v>41720</v>
      </c>
      <c r="B762" s="376">
        <v>1.3788</v>
      </c>
    </row>
    <row r="763" spans="1:2">
      <c r="A763" s="375">
        <v>41719</v>
      </c>
      <c r="B763" s="376">
        <v>1.3803000000000001</v>
      </c>
    </row>
    <row r="764" spans="1:2">
      <c r="A764" s="375">
        <v>41718</v>
      </c>
      <c r="B764" s="376">
        <v>1.391</v>
      </c>
    </row>
    <row r="765" spans="1:2">
      <c r="A765" s="375">
        <v>41717</v>
      </c>
      <c r="B765" s="376">
        <v>1.3919999999999999</v>
      </c>
    </row>
    <row r="766" spans="1:2">
      <c r="A766" s="375">
        <v>41716</v>
      </c>
      <c r="B766" s="376">
        <v>1.3909</v>
      </c>
    </row>
    <row r="767" spans="1:2">
      <c r="A767" s="375">
        <v>41715</v>
      </c>
      <c r="B767" s="376">
        <v>1.3907</v>
      </c>
    </row>
    <row r="768" spans="1:2">
      <c r="A768" s="375">
        <v>41714</v>
      </c>
      <c r="B768" s="376">
        <v>1.3907</v>
      </c>
    </row>
    <row r="769" spans="1:2">
      <c r="A769" s="375">
        <v>41713</v>
      </c>
      <c r="B769" s="376">
        <v>1.3882000000000001</v>
      </c>
    </row>
    <row r="770" spans="1:2">
      <c r="A770" s="375">
        <v>41712</v>
      </c>
      <c r="B770" s="376">
        <v>1.3916999999999999</v>
      </c>
    </row>
    <row r="771" spans="1:2">
      <c r="A771" s="375">
        <v>41711</v>
      </c>
      <c r="B771" s="376">
        <v>1.3873</v>
      </c>
    </row>
    <row r="772" spans="1:2">
      <c r="A772" s="375">
        <v>41710</v>
      </c>
      <c r="B772" s="376">
        <v>1.3864000000000001</v>
      </c>
    </row>
    <row r="773" spans="1:2">
      <c r="A773" s="375">
        <v>41709</v>
      </c>
      <c r="B773" s="376">
        <v>1.3878999999999999</v>
      </c>
    </row>
    <row r="774" spans="1:2">
      <c r="A774" s="375">
        <v>41708</v>
      </c>
      <c r="B774" s="376">
        <v>1.3875</v>
      </c>
    </row>
    <row r="775" spans="1:2">
      <c r="A775" s="375">
        <v>41707</v>
      </c>
      <c r="B775" s="376">
        <v>1.3875</v>
      </c>
    </row>
    <row r="776" spans="1:2">
      <c r="A776" s="375">
        <v>41706</v>
      </c>
      <c r="B776" s="376">
        <v>1.3869</v>
      </c>
    </row>
    <row r="777" spans="1:2">
      <c r="A777" s="375">
        <v>41705</v>
      </c>
      <c r="B777" s="376">
        <v>1.3768</v>
      </c>
    </row>
    <row r="778" spans="1:2">
      <c r="A778" s="375">
        <v>41704</v>
      </c>
      <c r="B778" s="376">
        <v>1.3732</v>
      </c>
    </row>
    <row r="779" spans="1:2">
      <c r="A779" s="375">
        <v>41703</v>
      </c>
      <c r="B779" s="376">
        <v>1.3743000000000001</v>
      </c>
    </row>
    <row r="780" spans="1:2">
      <c r="A780" s="375">
        <v>41702</v>
      </c>
      <c r="B780" s="376">
        <v>1.3771</v>
      </c>
    </row>
    <row r="781" spans="1:2">
      <c r="A781" s="375">
        <v>41701</v>
      </c>
      <c r="B781" s="376">
        <v>1.3798999999999999</v>
      </c>
    </row>
    <row r="782" spans="1:2">
      <c r="A782" s="375">
        <v>41700</v>
      </c>
      <c r="B782" s="376">
        <v>1.3798999999999999</v>
      </c>
    </row>
    <row r="783" spans="1:2">
      <c r="A783" s="375">
        <v>41699</v>
      </c>
      <c r="B783" s="376">
        <v>1.3751</v>
      </c>
    </row>
    <row r="784" spans="1:2">
      <c r="A784" s="375">
        <v>41698</v>
      </c>
      <c r="B784" s="376">
        <v>1.3682000000000001</v>
      </c>
    </row>
    <row r="785" spans="1:2">
      <c r="A785" s="375">
        <v>41697</v>
      </c>
      <c r="B785" s="376">
        <v>1.3722000000000001</v>
      </c>
    </row>
    <row r="786" spans="1:2">
      <c r="A786" s="375">
        <v>41696</v>
      </c>
      <c r="B786" s="376">
        <v>1.3742000000000001</v>
      </c>
    </row>
    <row r="787" spans="1:2">
      <c r="A787" s="375">
        <v>41695</v>
      </c>
      <c r="B787" s="376">
        <v>1.3736999999999999</v>
      </c>
    </row>
    <row r="788" spans="1:2">
      <c r="A788" s="375">
        <v>41694</v>
      </c>
      <c r="B788" s="376">
        <v>1.3734999999999999</v>
      </c>
    </row>
    <row r="789" spans="1:2">
      <c r="A789" s="375">
        <v>41693</v>
      </c>
      <c r="B789" s="376">
        <v>1.3734999999999999</v>
      </c>
    </row>
    <row r="790" spans="1:2">
      <c r="A790" s="375">
        <v>41692</v>
      </c>
      <c r="B790" s="376">
        <v>1.3720000000000001</v>
      </c>
    </row>
    <row r="791" spans="1:2">
      <c r="A791" s="375">
        <v>41691</v>
      </c>
      <c r="B791" s="376">
        <v>1.3723000000000001</v>
      </c>
    </row>
    <row r="792" spans="1:2">
      <c r="A792" s="375">
        <v>41690</v>
      </c>
      <c r="B792" s="376">
        <v>1.3754999999999999</v>
      </c>
    </row>
    <row r="793" spans="1:2">
      <c r="A793" s="375">
        <v>41689</v>
      </c>
      <c r="B793" s="376">
        <v>1.3725000000000001</v>
      </c>
    </row>
    <row r="794" spans="1:2">
      <c r="A794" s="375">
        <v>41688</v>
      </c>
      <c r="B794" s="376">
        <v>1.3705000000000001</v>
      </c>
    </row>
    <row r="795" spans="1:2">
      <c r="A795" s="375">
        <v>41687</v>
      </c>
      <c r="B795" s="376">
        <v>1.3689</v>
      </c>
    </row>
    <row r="796" spans="1:2">
      <c r="A796" s="375">
        <v>41686</v>
      </c>
      <c r="B796" s="376">
        <v>1.369</v>
      </c>
    </row>
    <row r="797" spans="1:2">
      <c r="A797" s="375">
        <v>41685</v>
      </c>
      <c r="B797" s="376">
        <v>1.3689</v>
      </c>
    </row>
    <row r="798" spans="1:2">
      <c r="A798" s="375">
        <v>41684</v>
      </c>
      <c r="B798" s="376">
        <v>1.3637999999999999</v>
      </c>
    </row>
    <row r="799" spans="1:2">
      <c r="A799" s="375">
        <v>41683</v>
      </c>
      <c r="B799" s="376">
        <v>1.3614999999999999</v>
      </c>
    </row>
    <row r="800" spans="1:2">
      <c r="A800" s="375">
        <v>41682</v>
      </c>
      <c r="B800" s="376">
        <v>1.3657999999999999</v>
      </c>
    </row>
    <row r="801" spans="1:2">
      <c r="A801" s="375">
        <v>41681</v>
      </c>
      <c r="B801" s="376">
        <v>1.3632</v>
      </c>
    </row>
    <row r="802" spans="1:2">
      <c r="A802" s="375">
        <v>41680</v>
      </c>
      <c r="B802" s="376">
        <v>1.3633</v>
      </c>
    </row>
    <row r="803" spans="1:2">
      <c r="A803" s="375">
        <v>41679</v>
      </c>
      <c r="B803" s="376">
        <v>1.3633999999999999</v>
      </c>
    </row>
    <row r="804" spans="1:2">
      <c r="A804" s="375">
        <v>41678</v>
      </c>
      <c r="B804" s="376">
        <v>1.3592</v>
      </c>
    </row>
    <row r="805" spans="1:2">
      <c r="A805" s="375">
        <v>41677</v>
      </c>
      <c r="B805" s="376">
        <v>1.3547</v>
      </c>
    </row>
    <row r="806" spans="1:2">
      <c r="A806" s="375">
        <v>41676</v>
      </c>
      <c r="B806" s="376">
        <v>1.3519000000000001</v>
      </c>
    </row>
    <row r="807" spans="1:2">
      <c r="A807" s="375">
        <v>41675</v>
      </c>
      <c r="B807" s="376">
        <v>1.3515999999999999</v>
      </c>
    </row>
    <row r="808" spans="1:2">
      <c r="A808" s="375">
        <v>41674</v>
      </c>
      <c r="B808" s="376">
        <v>1.3498000000000001</v>
      </c>
    </row>
    <row r="809" spans="1:2">
      <c r="A809" s="375">
        <v>41673</v>
      </c>
      <c r="B809" s="376">
        <v>1.3481000000000001</v>
      </c>
    </row>
    <row r="810" spans="1:2">
      <c r="A810" s="375">
        <v>41672</v>
      </c>
      <c r="B810" s="376">
        <v>1.3481000000000001</v>
      </c>
    </row>
    <row r="811" spans="1:2">
      <c r="A811" s="375">
        <v>41671</v>
      </c>
      <c r="B811" s="376">
        <v>1.3532</v>
      </c>
    </row>
    <row r="812" spans="1:2">
      <c r="A812" s="375">
        <v>41670</v>
      </c>
      <c r="B812" s="376">
        <v>1.3611</v>
      </c>
    </row>
    <row r="813" spans="1:2">
      <c r="A813" s="375">
        <v>41669</v>
      </c>
      <c r="B813" s="376">
        <v>1.3657999999999999</v>
      </c>
    </row>
    <row r="814" spans="1:2">
      <c r="A814" s="375">
        <v>41668</v>
      </c>
      <c r="B814" s="376">
        <v>1.3665</v>
      </c>
    </row>
    <row r="815" spans="1:2">
      <c r="A815" s="375">
        <v>41667</v>
      </c>
      <c r="B815" s="376">
        <v>1.3677999999999999</v>
      </c>
    </row>
    <row r="816" spans="1:2">
      <c r="A816" s="375">
        <v>41666</v>
      </c>
      <c r="B816" s="376">
        <v>1.3674999999999999</v>
      </c>
    </row>
    <row r="817" spans="1:2">
      <c r="A817" s="375">
        <v>41665</v>
      </c>
      <c r="B817" s="376">
        <v>1.3674999999999999</v>
      </c>
    </row>
    <row r="818" spans="1:2">
      <c r="A818" s="375">
        <v>41664</v>
      </c>
      <c r="B818" s="376">
        <v>1.3686</v>
      </c>
    </row>
    <row r="819" spans="1:2">
      <c r="A819" s="375">
        <v>41663</v>
      </c>
      <c r="B819" s="376">
        <v>1.3606</v>
      </c>
    </row>
    <row r="820" spans="1:2">
      <c r="A820" s="375">
        <v>41662</v>
      </c>
      <c r="B820" s="376">
        <v>1.3555999999999999</v>
      </c>
    </row>
    <row r="821" spans="1:2">
      <c r="A821" s="375">
        <v>41661</v>
      </c>
      <c r="B821" s="376">
        <v>1.3545</v>
      </c>
    </row>
    <row r="822" spans="1:2">
      <c r="A822" s="375">
        <v>41660</v>
      </c>
      <c r="B822" s="376">
        <v>1.3545</v>
      </c>
    </row>
    <row r="823" spans="1:2">
      <c r="A823" s="375">
        <v>41659</v>
      </c>
      <c r="B823" s="376">
        <v>1.3540000000000001</v>
      </c>
    </row>
    <row r="824" spans="1:2">
      <c r="A824" s="375">
        <v>41658</v>
      </c>
      <c r="B824" s="376">
        <v>1.3540000000000001</v>
      </c>
    </row>
    <row r="825" spans="1:2">
      <c r="A825" s="375">
        <v>41657</v>
      </c>
      <c r="B825" s="376">
        <v>1.3589</v>
      </c>
    </row>
    <row r="826" spans="1:2">
      <c r="A826" s="375">
        <v>41656</v>
      </c>
      <c r="B826" s="376">
        <v>1.3611</v>
      </c>
    </row>
    <row r="827" spans="1:2">
      <c r="A827" s="375">
        <v>41655</v>
      </c>
      <c r="B827" s="376">
        <v>1.3627</v>
      </c>
    </row>
    <row r="828" spans="1:2">
      <c r="A828" s="375">
        <v>41654</v>
      </c>
      <c r="B828" s="376">
        <v>1.3671</v>
      </c>
    </row>
    <row r="829" spans="1:2">
      <c r="A829" s="375">
        <v>41653</v>
      </c>
      <c r="B829" s="376">
        <v>1.3665</v>
      </c>
    </row>
    <row r="830" spans="1:2">
      <c r="A830" s="375">
        <v>41652</v>
      </c>
      <c r="B830" s="376">
        <v>1.3668</v>
      </c>
    </row>
    <row r="831" spans="1:2">
      <c r="A831" s="375">
        <v>41651</v>
      </c>
      <c r="B831" s="376">
        <v>1.3668</v>
      </c>
    </row>
    <row r="832" spans="1:2">
      <c r="A832" s="375">
        <v>41650</v>
      </c>
      <c r="B832" s="376">
        <v>1.3623000000000001</v>
      </c>
    </row>
    <row r="833" spans="1:2">
      <c r="A833" s="375">
        <v>41649</v>
      </c>
      <c r="B833" s="376">
        <v>1.3588</v>
      </c>
    </row>
    <row r="834" spans="1:2">
      <c r="A834" s="375">
        <v>41648</v>
      </c>
      <c r="B834" s="376">
        <v>1.3603000000000001</v>
      </c>
    </row>
    <row r="835" spans="1:2">
      <c r="A835" s="375">
        <v>41647</v>
      </c>
      <c r="B835" s="376">
        <v>1.3625</v>
      </c>
    </row>
    <row r="836" spans="1:2">
      <c r="A836" s="375">
        <v>41646</v>
      </c>
      <c r="B836" s="376">
        <v>1.3604000000000001</v>
      </c>
    </row>
    <row r="837" spans="1:2">
      <c r="A837" s="375">
        <v>41645</v>
      </c>
      <c r="B837" s="376">
        <v>1.3587</v>
      </c>
    </row>
    <row r="838" spans="1:2">
      <c r="A838" s="375">
        <v>41644</v>
      </c>
      <c r="B838" s="376">
        <v>1.3587</v>
      </c>
    </row>
    <row r="839" spans="1:2">
      <c r="A839" s="375">
        <v>41643</v>
      </c>
      <c r="B839" s="376">
        <v>1.3638999999999999</v>
      </c>
    </row>
    <row r="840" spans="1:2">
      <c r="A840" s="375">
        <v>41642</v>
      </c>
      <c r="B840" s="376">
        <v>1.3714999999999999</v>
      </c>
    </row>
    <row r="841" spans="1:2">
      <c r="A841" s="375">
        <v>41641</v>
      </c>
      <c r="B841" s="376">
        <v>1.3787</v>
      </c>
    </row>
    <row r="842" spans="1:2">
      <c r="A842" s="375">
        <v>41640</v>
      </c>
      <c r="B842" s="376">
        <v>1.3786</v>
      </c>
    </row>
    <row r="843" spans="1:2">
      <c r="A843" s="375">
        <v>41639</v>
      </c>
      <c r="B843" s="376">
        <v>1.3766</v>
      </c>
    </row>
    <row r="844" spans="1:2">
      <c r="A844" s="375">
        <v>41638</v>
      </c>
      <c r="B844" s="376">
        <v>1.3743000000000001</v>
      </c>
    </row>
    <row r="845" spans="1:2">
      <c r="A845" s="375">
        <v>41637</v>
      </c>
      <c r="B845" s="376">
        <v>1.3743000000000001</v>
      </c>
    </row>
    <row r="846" spans="1:2">
      <c r="A846" s="375">
        <v>41636</v>
      </c>
      <c r="B846" s="376">
        <v>1.3757999999999999</v>
      </c>
    </row>
    <row r="847" spans="1:2">
      <c r="A847" s="375">
        <v>41635</v>
      </c>
      <c r="B847" s="376">
        <v>1.3684000000000001</v>
      </c>
    </row>
    <row r="848" spans="1:2">
      <c r="A848" s="375">
        <v>41634</v>
      </c>
      <c r="B848" s="376">
        <v>1.3681000000000001</v>
      </c>
    </row>
    <row r="849" spans="1:2">
      <c r="A849" s="375">
        <v>41633</v>
      </c>
      <c r="B849" s="376">
        <v>1.3681000000000001</v>
      </c>
    </row>
    <row r="850" spans="1:2">
      <c r="A850" s="375">
        <v>41632</v>
      </c>
      <c r="B850" s="376">
        <v>1.3686</v>
      </c>
    </row>
    <row r="851" spans="1:2">
      <c r="A851" s="375">
        <v>41631</v>
      </c>
      <c r="B851" s="376">
        <v>1.3671</v>
      </c>
    </row>
    <row r="852" spans="1:2">
      <c r="A852" s="375">
        <v>41630</v>
      </c>
      <c r="B852" s="376">
        <v>1.3671</v>
      </c>
    </row>
    <row r="853" spans="1:2">
      <c r="A853" s="375">
        <v>41629</v>
      </c>
      <c r="B853" s="376">
        <v>1.3653</v>
      </c>
    </row>
    <row r="854" spans="1:2">
      <c r="A854" s="375">
        <v>41628</v>
      </c>
      <c r="B854" s="376">
        <v>1.367</v>
      </c>
    </row>
    <row r="855" spans="1:2">
      <c r="A855" s="375">
        <v>41627</v>
      </c>
      <c r="B855" s="376">
        <v>1.3761000000000001</v>
      </c>
    </row>
    <row r="856" spans="1:2">
      <c r="A856" s="375">
        <v>41626</v>
      </c>
      <c r="B856" s="376">
        <v>1.3761000000000001</v>
      </c>
    </row>
    <row r="857" spans="1:2">
      <c r="A857" s="375">
        <v>41625</v>
      </c>
      <c r="B857" s="376">
        <v>1.3757999999999999</v>
      </c>
    </row>
    <row r="858" spans="1:2">
      <c r="A858" s="375">
        <v>41624</v>
      </c>
      <c r="B858" s="376">
        <v>1.3737999999999999</v>
      </c>
    </row>
    <row r="859" spans="1:2">
      <c r="A859" s="375">
        <v>41623</v>
      </c>
      <c r="B859" s="376">
        <v>1.3737999999999999</v>
      </c>
    </row>
    <row r="860" spans="1:2">
      <c r="A860" s="375">
        <v>41622</v>
      </c>
      <c r="B860" s="376">
        <v>1.3741000000000001</v>
      </c>
    </row>
    <row r="861" spans="1:2">
      <c r="A861" s="375">
        <v>41621</v>
      </c>
      <c r="B861" s="376">
        <v>1.3774</v>
      </c>
    </row>
    <row r="862" spans="1:2">
      <c r="A862" s="375">
        <v>41620</v>
      </c>
      <c r="B862" s="376">
        <v>1.3769</v>
      </c>
    </row>
    <row r="863" spans="1:2">
      <c r="A863" s="375">
        <v>41619</v>
      </c>
      <c r="B863" s="376">
        <v>1.3753</v>
      </c>
    </row>
    <row r="864" spans="1:2">
      <c r="A864" s="375">
        <v>41618</v>
      </c>
      <c r="B864" s="376">
        <v>1.3714999999999999</v>
      </c>
    </row>
    <row r="865" spans="1:2">
      <c r="A865" s="375">
        <v>41617</v>
      </c>
      <c r="B865" s="376">
        <v>1.3704000000000001</v>
      </c>
    </row>
    <row r="866" spans="1:2">
      <c r="A866" s="375">
        <v>41616</v>
      </c>
      <c r="B866" s="376">
        <v>1.3704000000000001</v>
      </c>
    </row>
    <row r="867" spans="1:2">
      <c r="A867" s="375">
        <v>41615</v>
      </c>
      <c r="B867" s="376">
        <v>1.3672</v>
      </c>
    </row>
    <row r="868" spans="1:2">
      <c r="A868" s="375">
        <v>41614</v>
      </c>
      <c r="B868" s="376">
        <v>1.3613999999999999</v>
      </c>
    </row>
    <row r="869" spans="1:2">
      <c r="A869" s="375">
        <v>41613</v>
      </c>
      <c r="B869" s="376">
        <v>1.3582000000000001</v>
      </c>
    </row>
    <row r="870" spans="1:2">
      <c r="A870" s="375">
        <v>41612</v>
      </c>
      <c r="B870" s="376">
        <v>1.3562000000000001</v>
      </c>
    </row>
    <row r="871" spans="1:2">
      <c r="A871" s="375">
        <v>41611</v>
      </c>
      <c r="B871" s="376">
        <v>1.3571</v>
      </c>
    </row>
    <row r="872" spans="1:2">
      <c r="A872" s="375">
        <v>41610</v>
      </c>
      <c r="B872" s="376">
        <v>1.359</v>
      </c>
    </row>
    <row r="873" spans="1:2">
      <c r="A873" s="375">
        <v>41609</v>
      </c>
      <c r="B873" s="376">
        <v>1.3589</v>
      </c>
    </row>
    <row r="874" spans="1:2">
      <c r="A874" s="375">
        <v>41608</v>
      </c>
      <c r="B874" s="376">
        <v>1.3606</v>
      </c>
    </row>
    <row r="875" spans="1:2">
      <c r="A875" s="375">
        <v>41607</v>
      </c>
      <c r="B875" s="376">
        <v>1.3588</v>
      </c>
    </row>
    <row r="876" spans="1:2">
      <c r="A876" s="375">
        <v>41606</v>
      </c>
      <c r="B876" s="376">
        <v>1.3580000000000001</v>
      </c>
    </row>
    <row r="877" spans="1:2">
      <c r="A877" s="375">
        <v>41605</v>
      </c>
      <c r="B877" s="376">
        <v>1.3541000000000001</v>
      </c>
    </row>
    <row r="878" spans="1:2">
      <c r="A878" s="375">
        <v>41604</v>
      </c>
      <c r="B878" s="376">
        <v>1.3529</v>
      </c>
    </row>
    <row r="879" spans="1:2">
      <c r="A879" s="375">
        <v>41603</v>
      </c>
      <c r="B879" s="376">
        <v>1.3555999999999999</v>
      </c>
    </row>
    <row r="880" spans="1:2">
      <c r="A880" s="375">
        <v>41602</v>
      </c>
      <c r="B880" s="376">
        <v>1.3555999999999999</v>
      </c>
    </row>
    <row r="881" spans="1:2">
      <c r="A881" s="375">
        <v>41601</v>
      </c>
      <c r="B881" s="376">
        <v>1.3502000000000001</v>
      </c>
    </row>
    <row r="882" spans="1:2">
      <c r="A882" s="375">
        <v>41600</v>
      </c>
      <c r="B882" s="376">
        <v>1.3441000000000001</v>
      </c>
    </row>
    <row r="883" spans="1:2">
      <c r="A883" s="375">
        <v>41599</v>
      </c>
      <c r="B883" s="376">
        <v>1.3517999999999999</v>
      </c>
    </row>
    <row r="884" spans="1:2">
      <c r="A884" s="375">
        <v>41598</v>
      </c>
      <c r="B884" s="376">
        <v>1.3513999999999999</v>
      </c>
    </row>
    <row r="885" spans="1:2">
      <c r="A885" s="375">
        <v>41597</v>
      </c>
      <c r="B885" s="376">
        <v>1.3502000000000001</v>
      </c>
    </row>
    <row r="886" spans="1:2">
      <c r="A886" s="375">
        <v>41596</v>
      </c>
      <c r="B886" s="376">
        <v>1.3494999999999999</v>
      </c>
    </row>
    <row r="887" spans="1:2">
      <c r="A887" s="375">
        <v>41595</v>
      </c>
      <c r="B887" s="376">
        <v>1.3494999999999999</v>
      </c>
    </row>
    <row r="888" spans="1:2">
      <c r="A888" s="375">
        <v>41594</v>
      </c>
      <c r="B888" s="376">
        <v>1.3462000000000001</v>
      </c>
    </row>
    <row r="889" spans="1:2">
      <c r="A889" s="375">
        <v>41593</v>
      </c>
      <c r="B889" s="376">
        <v>1.3462000000000001</v>
      </c>
    </row>
    <row r="890" spans="1:2">
      <c r="A890" s="375">
        <v>41592</v>
      </c>
      <c r="B890" s="376">
        <v>1.3435999999999999</v>
      </c>
    </row>
    <row r="891" spans="1:2">
      <c r="A891" s="375">
        <v>41591</v>
      </c>
      <c r="B891" s="376">
        <v>1.3408</v>
      </c>
    </row>
    <row r="892" spans="1:2">
      <c r="A892" s="375">
        <v>41590</v>
      </c>
      <c r="B892" s="376">
        <v>1.3381000000000001</v>
      </c>
    </row>
    <row r="893" spans="1:2">
      <c r="A893" s="375">
        <v>41589</v>
      </c>
      <c r="B893" s="376">
        <v>1.3362000000000001</v>
      </c>
    </row>
    <row r="894" spans="1:2">
      <c r="A894" s="375">
        <v>41588</v>
      </c>
      <c r="B894" s="376">
        <v>1.3362000000000001</v>
      </c>
    </row>
    <row r="895" spans="1:2">
      <c r="A895" s="375">
        <v>41587</v>
      </c>
      <c r="B895" s="376">
        <v>1.3395999999999999</v>
      </c>
    </row>
    <row r="896" spans="1:2">
      <c r="A896" s="375">
        <v>41586</v>
      </c>
      <c r="B896" s="376">
        <v>1.3472999999999999</v>
      </c>
    </row>
    <row r="897" spans="1:2">
      <c r="A897" s="375">
        <v>41585</v>
      </c>
      <c r="B897" s="376">
        <v>1.3504</v>
      </c>
    </row>
    <row r="898" spans="1:2">
      <c r="A898" s="375">
        <v>41584</v>
      </c>
      <c r="B898" s="376">
        <v>1.3492</v>
      </c>
    </row>
    <row r="899" spans="1:2">
      <c r="A899" s="375">
        <v>41583</v>
      </c>
      <c r="B899" s="376">
        <v>1.3499000000000001</v>
      </c>
    </row>
    <row r="900" spans="1:2">
      <c r="A900" s="375">
        <v>41582</v>
      </c>
      <c r="B900" s="376">
        <v>1.3486</v>
      </c>
    </row>
    <row r="901" spans="1:2">
      <c r="A901" s="375">
        <v>41581</v>
      </c>
      <c r="B901" s="376">
        <v>1.3486</v>
      </c>
    </row>
    <row r="902" spans="1:2">
      <c r="A902" s="375">
        <v>41580</v>
      </c>
      <c r="B902" s="376">
        <v>1.3531</v>
      </c>
    </row>
    <row r="903" spans="1:2">
      <c r="A903" s="375">
        <v>41579</v>
      </c>
      <c r="B903" s="376">
        <v>1.3671</v>
      </c>
    </row>
    <row r="904" spans="1:2">
      <c r="A904" s="375">
        <v>41578</v>
      </c>
      <c r="B904" s="376">
        <v>1.3748</v>
      </c>
    </row>
    <row r="905" spans="1:2">
      <c r="A905" s="375">
        <v>41577</v>
      </c>
      <c r="B905" s="376">
        <v>1.3771</v>
      </c>
    </row>
    <row r="906" spans="1:2">
      <c r="A906" s="375">
        <v>41576</v>
      </c>
      <c r="B906" s="376">
        <v>1.38</v>
      </c>
    </row>
    <row r="907" spans="1:2">
      <c r="A907" s="375">
        <v>41575</v>
      </c>
      <c r="B907" s="376">
        <v>1.3801000000000001</v>
      </c>
    </row>
    <row r="908" spans="1:2">
      <c r="A908" s="375">
        <v>41574</v>
      </c>
      <c r="B908" s="376">
        <v>1.3801000000000001</v>
      </c>
    </row>
    <row r="909" spans="1:2">
      <c r="A909" s="375">
        <v>41573</v>
      </c>
      <c r="B909" s="376">
        <v>1.3802000000000001</v>
      </c>
    </row>
    <row r="910" spans="1:2">
      <c r="A910" s="375">
        <v>41572</v>
      </c>
      <c r="B910" s="376">
        <v>1.3794</v>
      </c>
    </row>
    <row r="911" spans="1:2">
      <c r="A911" s="375">
        <v>41571</v>
      </c>
      <c r="B911" s="376">
        <v>1.3774</v>
      </c>
    </row>
    <row r="912" spans="1:2">
      <c r="A912" s="375">
        <v>41570</v>
      </c>
      <c r="B912" s="376">
        <v>1.3707</v>
      </c>
    </row>
    <row r="913" spans="1:2">
      <c r="A913" s="375">
        <v>41569</v>
      </c>
      <c r="B913" s="376">
        <v>1.3674999999999999</v>
      </c>
    </row>
    <row r="914" spans="1:2">
      <c r="A914" s="375">
        <v>41568</v>
      </c>
      <c r="B914" s="376">
        <v>1.3684000000000001</v>
      </c>
    </row>
    <row r="915" spans="1:2">
      <c r="A915" s="375">
        <v>41567</v>
      </c>
      <c r="B915" s="376">
        <v>1.3684000000000001</v>
      </c>
    </row>
    <row r="916" spans="1:2">
      <c r="A916" s="375">
        <v>41566</v>
      </c>
      <c r="B916" s="376">
        <v>1.3676999999999999</v>
      </c>
    </row>
    <row r="917" spans="1:2">
      <c r="A917" s="375">
        <v>41565</v>
      </c>
      <c r="B917" s="376">
        <v>1.3604000000000001</v>
      </c>
    </row>
    <row r="918" spans="1:2">
      <c r="A918" s="375">
        <v>41564</v>
      </c>
      <c r="B918" s="376">
        <v>1.3524</v>
      </c>
    </row>
    <row r="919" spans="1:2">
      <c r="A919" s="375">
        <v>41563</v>
      </c>
      <c r="B919" s="376">
        <v>1.353</v>
      </c>
    </row>
    <row r="920" spans="1:2">
      <c r="A920" s="375">
        <v>41562</v>
      </c>
      <c r="B920" s="376">
        <v>1.3565</v>
      </c>
    </row>
    <row r="921" spans="1:2">
      <c r="A921" s="375">
        <v>41561</v>
      </c>
      <c r="B921" s="376">
        <v>1.3534999999999999</v>
      </c>
    </row>
    <row r="922" spans="1:2">
      <c r="A922" s="375">
        <v>41560</v>
      </c>
      <c r="B922" s="376">
        <v>1.3534999999999999</v>
      </c>
    </row>
    <row r="923" spans="1:2">
      <c r="A923" s="375">
        <v>41559</v>
      </c>
      <c r="B923" s="376">
        <v>1.3545</v>
      </c>
    </row>
    <row r="924" spans="1:2">
      <c r="A924" s="375">
        <v>41558</v>
      </c>
      <c r="B924" s="376">
        <v>1.3516999999999999</v>
      </c>
    </row>
    <row r="925" spans="1:2">
      <c r="A925" s="375">
        <v>41557</v>
      </c>
      <c r="B925" s="376">
        <v>1.3540000000000001</v>
      </c>
    </row>
    <row r="926" spans="1:2">
      <c r="A926" s="375">
        <v>41556</v>
      </c>
      <c r="B926" s="376">
        <v>1.3573999999999999</v>
      </c>
    </row>
    <row r="927" spans="1:2">
      <c r="A927" s="375">
        <v>41555</v>
      </c>
      <c r="B927" s="376">
        <v>1.3571</v>
      </c>
    </row>
    <row r="928" spans="1:2">
      <c r="A928" s="375">
        <v>41554</v>
      </c>
      <c r="B928" s="376">
        <v>1.3553999999999999</v>
      </c>
    </row>
    <row r="929" spans="1:2">
      <c r="A929" s="375">
        <v>41553</v>
      </c>
      <c r="B929" s="376">
        <v>1.3553999999999999</v>
      </c>
    </row>
    <row r="930" spans="1:2">
      <c r="A930" s="375">
        <v>41552</v>
      </c>
      <c r="B930" s="376">
        <v>1.36</v>
      </c>
    </row>
    <row r="931" spans="1:2">
      <c r="A931" s="375">
        <v>41551</v>
      </c>
      <c r="B931" s="376">
        <v>1.3604000000000001</v>
      </c>
    </row>
    <row r="932" spans="1:2">
      <c r="A932" s="375">
        <v>41550</v>
      </c>
      <c r="B932" s="376">
        <v>1.3544</v>
      </c>
    </row>
    <row r="933" spans="1:2">
      <c r="A933" s="375">
        <v>41549</v>
      </c>
      <c r="B933" s="376">
        <v>1.3536999999999999</v>
      </c>
    </row>
    <row r="934" spans="1:2">
      <c r="A934" s="375">
        <v>41548</v>
      </c>
      <c r="B934" s="376">
        <v>1.3508</v>
      </c>
    </row>
    <row r="935" spans="1:2">
      <c r="A935" s="375">
        <v>41547</v>
      </c>
      <c r="B935" s="376">
        <v>1.3520000000000001</v>
      </c>
    </row>
    <row r="936" spans="1:2">
      <c r="A936" s="375">
        <v>41546</v>
      </c>
      <c r="B936" s="376">
        <v>1.3520000000000001</v>
      </c>
    </row>
    <row r="937" spans="1:2">
      <c r="A937" s="375">
        <v>41545</v>
      </c>
      <c r="B937" s="376">
        <v>1.3507</v>
      </c>
    </row>
    <row r="938" spans="1:2">
      <c r="A938" s="375">
        <v>41544</v>
      </c>
      <c r="B938" s="376">
        <v>1.3504</v>
      </c>
    </row>
    <row r="939" spans="1:2">
      <c r="A939" s="375">
        <v>41543</v>
      </c>
      <c r="B939" s="376">
        <v>1.3493999999999999</v>
      </c>
    </row>
    <row r="940" spans="1:2">
      <c r="A940" s="375">
        <v>41542</v>
      </c>
      <c r="B940" s="376">
        <v>1.3489</v>
      </c>
    </row>
    <row r="941" spans="1:2">
      <c r="A941" s="375">
        <v>41541</v>
      </c>
      <c r="B941" s="376">
        <v>1.3514999999999999</v>
      </c>
    </row>
    <row r="942" spans="1:2">
      <c r="A942" s="375">
        <v>41540</v>
      </c>
      <c r="B942" s="376">
        <v>1.3521000000000001</v>
      </c>
    </row>
    <row r="943" spans="1:2">
      <c r="A943" s="375">
        <v>41539</v>
      </c>
      <c r="B943" s="376">
        <v>1.3521000000000001</v>
      </c>
    </row>
    <row r="944" spans="1:2">
      <c r="A944" s="375">
        <v>41538</v>
      </c>
      <c r="B944" s="376">
        <v>1.3529</v>
      </c>
    </row>
    <row r="945" spans="1:2">
      <c r="A945" s="375">
        <v>41537</v>
      </c>
      <c r="B945" s="376">
        <v>1.3532999999999999</v>
      </c>
    </row>
    <row r="946" spans="1:2">
      <c r="A946" s="375">
        <v>41536</v>
      </c>
      <c r="B946" s="376">
        <v>1.3371999999999999</v>
      </c>
    </row>
    <row r="947" spans="1:2">
      <c r="A947" s="375">
        <v>41535</v>
      </c>
      <c r="B947" s="376">
        <v>1.3346</v>
      </c>
    </row>
    <row r="948" spans="1:2">
      <c r="A948" s="375">
        <v>41534</v>
      </c>
      <c r="B948" s="376">
        <v>1.3357000000000001</v>
      </c>
    </row>
    <row r="949" spans="1:2">
      <c r="A949" s="375">
        <v>41533</v>
      </c>
      <c r="B949" s="376">
        <v>1.3291999999999999</v>
      </c>
    </row>
    <row r="950" spans="1:2">
      <c r="A950" s="375">
        <v>41532</v>
      </c>
      <c r="B950" s="376">
        <v>1.3291999999999999</v>
      </c>
    </row>
    <row r="951" spans="1:2">
      <c r="A951" s="375">
        <v>41531</v>
      </c>
      <c r="B951" s="376">
        <v>1.3288</v>
      </c>
    </row>
    <row r="952" spans="1:2">
      <c r="A952" s="375">
        <v>41530</v>
      </c>
      <c r="B952" s="376">
        <v>1.3304</v>
      </c>
    </row>
    <row r="953" spans="1:2">
      <c r="A953" s="375">
        <v>41529</v>
      </c>
      <c r="B953" s="376">
        <v>1.3275999999999999</v>
      </c>
    </row>
    <row r="954" spans="1:2">
      <c r="A954" s="375">
        <v>41528</v>
      </c>
      <c r="B954" s="376">
        <v>1.3257000000000001</v>
      </c>
    </row>
    <row r="955" spans="1:2">
      <c r="A955" s="375">
        <v>41527</v>
      </c>
      <c r="B955" s="376">
        <v>1.3203</v>
      </c>
    </row>
    <row r="956" spans="1:2">
      <c r="A956" s="375">
        <v>41526</v>
      </c>
      <c r="B956" s="376">
        <v>1.3178000000000001</v>
      </c>
    </row>
    <row r="957" spans="1:2">
      <c r="A957" s="375">
        <v>41525</v>
      </c>
      <c r="B957" s="376">
        <v>1.3178000000000001</v>
      </c>
    </row>
    <row r="958" spans="1:2">
      <c r="A958" s="375">
        <v>41524</v>
      </c>
      <c r="B958" s="376">
        <v>1.3138000000000001</v>
      </c>
    </row>
    <row r="959" spans="1:2">
      <c r="A959" s="375">
        <v>41523</v>
      </c>
      <c r="B959" s="376">
        <v>1.3169999999999999</v>
      </c>
    </row>
    <row r="960" spans="1:2">
      <c r="A960" s="375">
        <v>41522</v>
      </c>
      <c r="B960" s="376">
        <v>1.3180000000000001</v>
      </c>
    </row>
    <row r="961" spans="1:2">
      <c r="A961" s="375">
        <v>41521</v>
      </c>
      <c r="B961" s="376">
        <v>1.3177000000000001</v>
      </c>
    </row>
    <row r="962" spans="1:2">
      <c r="A962" s="375">
        <v>41520</v>
      </c>
      <c r="B962" s="376">
        <v>1.3204</v>
      </c>
    </row>
    <row r="963" spans="1:2">
      <c r="A963" s="375">
        <v>41519</v>
      </c>
      <c r="B963" s="376">
        <v>1.3218000000000001</v>
      </c>
    </row>
    <row r="964" spans="1:2">
      <c r="A964" s="375">
        <v>41518</v>
      </c>
      <c r="B964" s="376">
        <v>1.3218000000000001</v>
      </c>
    </row>
    <row r="965" spans="1:2">
      <c r="A965" s="375">
        <v>41517</v>
      </c>
      <c r="B965" s="376">
        <v>1.3229</v>
      </c>
    </row>
    <row r="966" spans="1:2">
      <c r="A966" s="375">
        <v>41516</v>
      </c>
      <c r="B966" s="376">
        <v>1.3281000000000001</v>
      </c>
    </row>
    <row r="967" spans="1:2">
      <c r="A967" s="375">
        <v>41515</v>
      </c>
      <c r="B967" s="376">
        <v>1.3362000000000001</v>
      </c>
    </row>
    <row r="968" spans="1:2">
      <c r="A968" s="375">
        <v>41514</v>
      </c>
      <c r="B968" s="376">
        <v>1.337</v>
      </c>
    </row>
    <row r="969" spans="1:2">
      <c r="A969" s="375">
        <v>41513</v>
      </c>
      <c r="B969" s="376">
        <v>1.3375999999999999</v>
      </c>
    </row>
    <row r="970" spans="1:2">
      <c r="A970" s="375">
        <v>41512</v>
      </c>
      <c r="B970" s="376">
        <v>1.3376999999999999</v>
      </c>
    </row>
    <row r="971" spans="1:2">
      <c r="A971" s="375">
        <v>41511</v>
      </c>
      <c r="B971" s="376">
        <v>1.3376999999999999</v>
      </c>
    </row>
    <row r="972" spans="1:2">
      <c r="A972" s="375">
        <v>41510</v>
      </c>
      <c r="B972" s="376">
        <v>1.3361000000000001</v>
      </c>
    </row>
    <row r="973" spans="1:2">
      <c r="A973" s="375">
        <v>41509</v>
      </c>
      <c r="B973" s="376">
        <v>1.3342000000000001</v>
      </c>
    </row>
    <row r="974" spans="1:2">
      <c r="A974" s="375">
        <v>41508</v>
      </c>
      <c r="B974" s="376">
        <v>1.3395999999999999</v>
      </c>
    </row>
    <row r="975" spans="1:2">
      <c r="A975" s="375">
        <v>41507</v>
      </c>
      <c r="B975" s="376">
        <v>1.3376999999999999</v>
      </c>
    </row>
    <row r="976" spans="1:2">
      <c r="A976" s="375">
        <v>41506</v>
      </c>
      <c r="B976" s="376">
        <v>1.3337000000000001</v>
      </c>
    </row>
    <row r="977" spans="1:2">
      <c r="A977" s="375">
        <v>41505</v>
      </c>
      <c r="B977" s="376">
        <v>1.3324</v>
      </c>
    </row>
    <row r="978" spans="1:2">
      <c r="A978" s="375">
        <v>41504</v>
      </c>
      <c r="B978" s="376">
        <v>1.3324</v>
      </c>
    </row>
    <row r="979" spans="1:2">
      <c r="A979" s="375">
        <v>41503</v>
      </c>
      <c r="B979" s="376">
        <v>1.3340000000000001</v>
      </c>
    </row>
    <row r="980" spans="1:2">
      <c r="A980" s="375">
        <v>41502</v>
      </c>
      <c r="B980" s="376">
        <v>1.3283</v>
      </c>
    </row>
    <row r="981" spans="1:2">
      <c r="A981" s="375">
        <v>41501</v>
      </c>
      <c r="B981" s="376">
        <v>1.3258000000000001</v>
      </c>
    </row>
    <row r="982" spans="1:2">
      <c r="A982" s="375">
        <v>41500</v>
      </c>
      <c r="B982" s="376">
        <v>1.3283</v>
      </c>
    </row>
    <row r="983" spans="1:2">
      <c r="A983" s="375">
        <v>41499</v>
      </c>
      <c r="B983" s="376">
        <v>1.3311999999999999</v>
      </c>
    </row>
    <row r="984" spans="1:2">
      <c r="A984" s="375">
        <v>41498</v>
      </c>
      <c r="B984" s="376">
        <v>1.3337000000000001</v>
      </c>
    </row>
    <row r="985" spans="1:2">
      <c r="A985" s="375">
        <v>41497</v>
      </c>
      <c r="B985" s="376">
        <v>1.3337000000000001</v>
      </c>
    </row>
    <row r="986" spans="1:2">
      <c r="A986" s="375">
        <v>41496</v>
      </c>
      <c r="B986" s="376">
        <v>1.3368</v>
      </c>
    </row>
    <row r="987" spans="1:2">
      <c r="A987" s="375">
        <v>41495</v>
      </c>
      <c r="B987" s="376">
        <v>1.3357000000000001</v>
      </c>
    </row>
    <row r="988" spans="1:2">
      <c r="A988" s="375">
        <v>41494</v>
      </c>
      <c r="B988" s="376">
        <v>1.3307</v>
      </c>
    </row>
    <row r="989" spans="1:2">
      <c r="A989" s="375">
        <v>41493</v>
      </c>
      <c r="B989" s="376">
        <v>1.3277000000000001</v>
      </c>
    </row>
    <row r="990" spans="1:2">
      <c r="A990" s="375">
        <v>41492</v>
      </c>
      <c r="B990" s="376">
        <v>1.3268</v>
      </c>
    </row>
    <row r="991" spans="1:2">
      <c r="A991" s="375">
        <v>41491</v>
      </c>
      <c r="B991" s="376">
        <v>1.3278000000000001</v>
      </c>
    </row>
    <row r="992" spans="1:2">
      <c r="A992" s="375">
        <v>41490</v>
      </c>
      <c r="B992" s="376">
        <v>1.3278000000000001</v>
      </c>
    </row>
    <row r="993" spans="1:2">
      <c r="A993" s="375">
        <v>41489</v>
      </c>
      <c r="B993" s="376">
        <v>1.3233999999999999</v>
      </c>
    </row>
    <row r="994" spans="1:2">
      <c r="A994" s="375">
        <v>41488</v>
      </c>
      <c r="B994" s="376">
        <v>1.3251999999999999</v>
      </c>
    </row>
    <row r="995" spans="1:2">
      <c r="A995" s="375">
        <v>41487</v>
      </c>
      <c r="B995" s="376">
        <v>1.3268</v>
      </c>
    </row>
    <row r="996" spans="1:2">
      <c r="A996" s="375">
        <v>41486</v>
      </c>
      <c r="B996" s="376">
        <v>1.3262</v>
      </c>
    </row>
    <row r="997" spans="1:2">
      <c r="A997" s="375">
        <v>41485</v>
      </c>
      <c r="B997" s="376">
        <v>1.3272999999999999</v>
      </c>
    </row>
    <row r="998" spans="1:2">
      <c r="A998" s="375">
        <v>41484</v>
      </c>
      <c r="B998" s="376">
        <v>1.3275999999999999</v>
      </c>
    </row>
    <row r="999" spans="1:2">
      <c r="A999" s="375">
        <v>41483</v>
      </c>
      <c r="B999" s="376">
        <v>1.3275999999999999</v>
      </c>
    </row>
    <row r="1000" spans="1:2">
      <c r="A1000" s="375">
        <v>41482</v>
      </c>
      <c r="B1000" s="376">
        <v>1.3275999999999999</v>
      </c>
    </row>
    <row r="1001" spans="1:2">
      <c r="A1001" s="375">
        <v>41481</v>
      </c>
      <c r="B1001" s="376">
        <v>1.3214999999999999</v>
      </c>
    </row>
    <row r="1002" spans="1:2">
      <c r="A1002" s="375">
        <v>41480</v>
      </c>
      <c r="B1002" s="376">
        <v>1.3216000000000001</v>
      </c>
    </row>
    <row r="1003" spans="1:2">
      <c r="A1003" s="375">
        <v>41479</v>
      </c>
      <c r="B1003" s="376">
        <v>1.3196000000000001</v>
      </c>
    </row>
    <row r="1004" spans="1:2">
      <c r="A1004" s="375">
        <v>41478</v>
      </c>
      <c r="B1004" s="376">
        <v>1.3168</v>
      </c>
    </row>
    <row r="1005" spans="1:2">
      <c r="A1005" s="375">
        <v>41477</v>
      </c>
      <c r="B1005" s="376">
        <v>1.3139000000000001</v>
      </c>
    </row>
    <row r="1006" spans="1:2">
      <c r="A1006" s="375">
        <v>41476</v>
      </c>
      <c r="B1006" s="376">
        <v>1.3139000000000001</v>
      </c>
    </row>
    <row r="1007" spans="1:2">
      <c r="A1007" s="375">
        <v>41475</v>
      </c>
      <c r="B1007" s="376">
        <v>1.3124</v>
      </c>
    </row>
    <row r="1008" spans="1:2">
      <c r="A1008" s="375">
        <v>41474</v>
      </c>
      <c r="B1008" s="376">
        <v>1.3103</v>
      </c>
    </row>
    <row r="1009" spans="1:2">
      <c r="A1009" s="375">
        <v>41473</v>
      </c>
      <c r="B1009" s="376">
        <v>1.3137000000000001</v>
      </c>
    </row>
    <row r="1010" spans="1:2">
      <c r="A1010" s="375">
        <v>41472</v>
      </c>
      <c r="B1010" s="376">
        <v>1.31</v>
      </c>
    </row>
    <row r="1011" spans="1:2">
      <c r="A1011" s="375">
        <v>41471</v>
      </c>
      <c r="B1011" s="376">
        <v>1.3052999999999999</v>
      </c>
    </row>
    <row r="1012" spans="1:2">
      <c r="A1012" s="375">
        <v>41470</v>
      </c>
      <c r="B1012" s="376">
        <v>1.3064</v>
      </c>
    </row>
    <row r="1013" spans="1:2">
      <c r="A1013" s="375">
        <v>41469</v>
      </c>
      <c r="B1013" s="376">
        <v>1.3064</v>
      </c>
    </row>
    <row r="1014" spans="1:2">
      <c r="A1014" s="375">
        <v>41468</v>
      </c>
      <c r="B1014" s="376">
        <v>1.3065</v>
      </c>
    </row>
    <row r="1015" spans="1:2">
      <c r="A1015" s="375">
        <v>41467</v>
      </c>
      <c r="B1015" s="376">
        <v>1.3068</v>
      </c>
    </row>
    <row r="1016" spans="1:2">
      <c r="A1016" s="375">
        <v>41466</v>
      </c>
      <c r="B1016" s="376">
        <v>1.2816000000000001</v>
      </c>
    </row>
    <row r="1017" spans="1:2">
      <c r="A1017" s="375">
        <v>41465</v>
      </c>
      <c r="B1017" s="376">
        <v>1.2842</v>
      </c>
    </row>
    <row r="1018" spans="1:2">
      <c r="A1018" s="375">
        <v>41464</v>
      </c>
      <c r="B1018" s="376">
        <v>1.2842</v>
      </c>
    </row>
    <row r="1019" spans="1:2">
      <c r="A1019" s="375">
        <v>41463</v>
      </c>
      <c r="B1019" s="376">
        <v>1.2825</v>
      </c>
    </row>
    <row r="1020" spans="1:2">
      <c r="A1020" s="375">
        <v>41462</v>
      </c>
      <c r="B1020" s="376">
        <v>1.2825</v>
      </c>
    </row>
    <row r="1021" spans="1:2">
      <c r="A1021" s="375">
        <v>41461</v>
      </c>
      <c r="B1021" s="376">
        <v>1.2870999999999999</v>
      </c>
    </row>
    <row r="1022" spans="1:2">
      <c r="A1022" s="375">
        <v>41460</v>
      </c>
      <c r="B1022" s="376">
        <v>1.2969999999999999</v>
      </c>
    </row>
    <row r="1023" spans="1:2">
      <c r="A1023" s="375">
        <v>41459</v>
      </c>
      <c r="B1023" s="376">
        <v>1.2977000000000001</v>
      </c>
    </row>
    <row r="1024" spans="1:2">
      <c r="A1024" s="375">
        <v>41458</v>
      </c>
      <c r="B1024" s="376">
        <v>1.3035000000000001</v>
      </c>
    </row>
    <row r="1025" spans="1:2">
      <c r="A1025" s="375">
        <v>41457</v>
      </c>
      <c r="B1025" s="376">
        <v>1.3035000000000001</v>
      </c>
    </row>
    <row r="1026" spans="1:2">
      <c r="A1026" s="375">
        <v>41456</v>
      </c>
      <c r="B1026" s="376">
        <v>1.3007</v>
      </c>
    </row>
    <row r="1027" spans="1:2">
      <c r="A1027" s="375">
        <v>41455</v>
      </c>
      <c r="B1027" s="376">
        <v>1.3007</v>
      </c>
    </row>
    <row r="1028" spans="1:2">
      <c r="A1028" s="375">
        <v>41454</v>
      </c>
      <c r="B1028" s="376">
        <v>1.3041</v>
      </c>
    </row>
    <row r="1029" spans="1:2">
      <c r="A1029" s="375">
        <v>41453</v>
      </c>
      <c r="B1029" s="376">
        <v>1.3027</v>
      </c>
    </row>
    <row r="1030" spans="1:2">
      <c r="A1030" s="375">
        <v>41452</v>
      </c>
      <c r="B1030" s="376">
        <v>1.3045</v>
      </c>
    </row>
    <row r="1031" spans="1:2">
      <c r="A1031" s="375">
        <v>41451</v>
      </c>
      <c r="B1031" s="376">
        <v>1.3111999999999999</v>
      </c>
    </row>
    <row r="1032" spans="1:2">
      <c r="A1032" s="375">
        <v>41450</v>
      </c>
      <c r="B1032" s="376">
        <v>1.3104</v>
      </c>
    </row>
    <row r="1033" spans="1:2">
      <c r="A1033" s="375">
        <v>41449</v>
      </c>
      <c r="B1033" s="376">
        <v>1.3117000000000001</v>
      </c>
    </row>
    <row r="1034" spans="1:2">
      <c r="A1034" s="375">
        <v>41448</v>
      </c>
      <c r="B1034" s="376">
        <v>1.3117000000000001</v>
      </c>
    </row>
    <row r="1035" spans="1:2">
      <c r="A1035" s="375">
        <v>41447</v>
      </c>
      <c r="B1035" s="376">
        <v>1.3193999999999999</v>
      </c>
    </row>
    <row r="1036" spans="1:2">
      <c r="A1036" s="375">
        <v>41446</v>
      </c>
      <c r="B1036" s="376">
        <v>1.3236000000000001</v>
      </c>
    </row>
    <row r="1037" spans="1:2">
      <c r="A1037" s="375">
        <v>41445</v>
      </c>
      <c r="B1037" s="376">
        <v>1.3382000000000001</v>
      </c>
    </row>
    <row r="1038" spans="1:2">
      <c r="A1038" s="375">
        <v>41444</v>
      </c>
      <c r="B1038" s="376">
        <v>1.3372999999999999</v>
      </c>
    </row>
    <row r="1039" spans="1:2">
      <c r="A1039" s="375">
        <v>41443</v>
      </c>
      <c r="B1039" s="376">
        <v>1.3339000000000001</v>
      </c>
    </row>
    <row r="1040" spans="1:2">
      <c r="A1040" s="375">
        <v>41442</v>
      </c>
      <c r="B1040" s="376">
        <v>1.3342000000000001</v>
      </c>
    </row>
    <row r="1041" spans="1:2">
      <c r="A1041" s="375">
        <v>41441</v>
      </c>
      <c r="B1041" s="376">
        <v>1.3342000000000001</v>
      </c>
    </row>
    <row r="1042" spans="1:2">
      <c r="A1042" s="375">
        <v>41440</v>
      </c>
      <c r="B1042" s="376">
        <v>1.3340000000000001</v>
      </c>
    </row>
    <row r="1043" spans="1:2">
      <c r="A1043" s="375">
        <v>41439</v>
      </c>
      <c r="B1043" s="376">
        <v>1.3340000000000001</v>
      </c>
    </row>
    <row r="1044" spans="1:2">
      <c r="A1044" s="375">
        <v>41438</v>
      </c>
      <c r="B1044" s="376">
        <v>1.331</v>
      </c>
    </row>
    <row r="1045" spans="1:2">
      <c r="A1045" s="375">
        <v>41437</v>
      </c>
      <c r="B1045" s="376">
        <v>1.3272999999999999</v>
      </c>
    </row>
    <row r="1046" spans="1:2">
      <c r="A1046" s="375">
        <v>41436</v>
      </c>
      <c r="B1046" s="376">
        <v>1.3213999999999999</v>
      </c>
    </row>
    <row r="1047" spans="1:2">
      <c r="A1047" s="375">
        <v>41435</v>
      </c>
      <c r="B1047" s="376">
        <v>1.3214999999999999</v>
      </c>
    </row>
    <row r="1048" spans="1:2">
      <c r="A1048" s="375">
        <v>41434</v>
      </c>
      <c r="B1048" s="376">
        <v>1.3214999999999999</v>
      </c>
    </row>
    <row r="1049" spans="1:2">
      <c r="A1049" s="375">
        <v>41433</v>
      </c>
      <c r="B1049" s="376">
        <v>1.3237000000000001</v>
      </c>
    </row>
    <row r="1050" spans="1:2">
      <c r="A1050" s="375">
        <v>41432</v>
      </c>
      <c r="B1050" s="376">
        <v>1.3142</v>
      </c>
    </row>
    <row r="1051" spans="1:2">
      <c r="A1051" s="375">
        <v>41431</v>
      </c>
      <c r="B1051" s="376">
        <v>1.3080000000000001</v>
      </c>
    </row>
    <row r="1052" spans="1:2">
      <c r="A1052" s="375">
        <v>41430</v>
      </c>
      <c r="B1052" s="376">
        <v>1.3070999999999999</v>
      </c>
    </row>
    <row r="1053" spans="1:2">
      <c r="A1053" s="375">
        <v>41429</v>
      </c>
      <c r="B1053" s="376">
        <v>1.3025</v>
      </c>
    </row>
    <row r="1054" spans="1:2">
      <c r="A1054" s="375">
        <v>41428</v>
      </c>
      <c r="B1054" s="376">
        <v>1.2994000000000001</v>
      </c>
    </row>
    <row r="1055" spans="1:2">
      <c r="A1055" s="375">
        <v>41427</v>
      </c>
      <c r="B1055" s="376">
        <v>1.2994000000000001</v>
      </c>
    </row>
    <row r="1056" spans="1:2">
      <c r="A1056" s="375">
        <v>41426</v>
      </c>
      <c r="B1056" s="376">
        <v>1.3009999999999999</v>
      </c>
    </row>
    <row r="1057" spans="1:2">
      <c r="A1057" s="375">
        <v>41425</v>
      </c>
      <c r="B1057" s="376">
        <v>1.2987</v>
      </c>
    </row>
    <row r="1058" spans="1:2">
      <c r="A1058" s="375">
        <v>41424</v>
      </c>
      <c r="B1058" s="376">
        <v>1.2895000000000001</v>
      </c>
    </row>
    <row r="1059" spans="1:2">
      <c r="A1059" s="375">
        <v>41423</v>
      </c>
      <c r="B1059" s="376">
        <v>1.2903</v>
      </c>
    </row>
    <row r="1060" spans="1:2">
      <c r="A1060" s="375">
        <v>41422</v>
      </c>
      <c r="B1060" s="376">
        <v>1.2932999999999999</v>
      </c>
    </row>
    <row r="1061" spans="1:2">
      <c r="A1061" s="375">
        <v>41421</v>
      </c>
      <c r="B1061" s="376">
        <v>1.2927999999999999</v>
      </c>
    </row>
    <row r="1062" spans="1:2">
      <c r="A1062" s="375">
        <v>41420</v>
      </c>
      <c r="B1062" s="376">
        <v>1.2927999999999999</v>
      </c>
    </row>
    <row r="1063" spans="1:2">
      <c r="A1063" s="375">
        <v>41419</v>
      </c>
      <c r="B1063" s="376">
        <v>1.2934000000000001</v>
      </c>
    </row>
    <row r="1064" spans="1:2">
      <c r="A1064" s="375">
        <v>41418</v>
      </c>
      <c r="B1064" s="376">
        <v>1.288</v>
      </c>
    </row>
    <row r="1065" spans="1:2">
      <c r="A1065" s="375">
        <v>41417</v>
      </c>
      <c r="B1065" s="376">
        <v>1.2907999999999999</v>
      </c>
    </row>
    <row r="1066" spans="1:2">
      <c r="A1066" s="375">
        <v>41416</v>
      </c>
      <c r="B1066" s="376">
        <v>1.2885</v>
      </c>
    </row>
    <row r="1067" spans="1:2">
      <c r="A1067" s="375">
        <v>41415</v>
      </c>
      <c r="B1067" s="376">
        <v>1.2855000000000001</v>
      </c>
    </row>
    <row r="1068" spans="1:2">
      <c r="A1068" s="375">
        <v>41414</v>
      </c>
      <c r="B1068" s="376">
        <v>1.2836000000000001</v>
      </c>
    </row>
    <row r="1069" spans="1:2">
      <c r="A1069" s="375">
        <v>41413</v>
      </c>
      <c r="B1069" s="376">
        <v>1.2836000000000001</v>
      </c>
    </row>
    <row r="1070" spans="1:2">
      <c r="A1070" s="375">
        <v>41412</v>
      </c>
      <c r="B1070" s="376">
        <v>1.2855000000000001</v>
      </c>
    </row>
    <row r="1071" spans="1:2">
      <c r="A1071" s="375">
        <v>41411</v>
      </c>
      <c r="B1071" s="376">
        <v>1.2881</v>
      </c>
    </row>
    <row r="1072" spans="1:2">
      <c r="A1072" s="375">
        <v>41410</v>
      </c>
      <c r="B1072" s="376">
        <v>1.2898000000000001</v>
      </c>
    </row>
    <row r="1073" spans="1:2">
      <c r="A1073" s="375">
        <v>41409</v>
      </c>
      <c r="B1073" s="376">
        <v>1.2981</v>
      </c>
    </row>
    <row r="1074" spans="1:2">
      <c r="A1074" s="375">
        <v>41408</v>
      </c>
      <c r="B1074" s="376">
        <v>1.2974000000000001</v>
      </c>
    </row>
    <row r="1075" spans="1:2">
      <c r="A1075" s="375">
        <v>41407</v>
      </c>
      <c r="B1075" s="376">
        <v>1.2986</v>
      </c>
    </row>
    <row r="1076" spans="1:2">
      <c r="A1076" s="375">
        <v>41406</v>
      </c>
      <c r="B1076" s="376">
        <v>1.2986</v>
      </c>
    </row>
    <row r="1077" spans="1:2">
      <c r="A1077" s="375">
        <v>41405</v>
      </c>
      <c r="B1077" s="376">
        <v>1.3010999999999999</v>
      </c>
    </row>
    <row r="1078" spans="1:2">
      <c r="A1078" s="375">
        <v>41404</v>
      </c>
      <c r="B1078" s="376">
        <v>1.3129999999999999</v>
      </c>
    </row>
    <row r="1079" spans="1:2">
      <c r="A1079" s="375">
        <v>41403</v>
      </c>
      <c r="B1079" s="376">
        <v>1.3122</v>
      </c>
    </row>
    <row r="1080" spans="1:2">
      <c r="A1080" s="375">
        <v>41402</v>
      </c>
      <c r="B1080" s="376">
        <v>1.3085</v>
      </c>
    </row>
    <row r="1081" spans="1:2">
      <c r="A1081" s="375">
        <v>41401</v>
      </c>
      <c r="B1081" s="376">
        <v>1.3103</v>
      </c>
    </row>
    <row r="1082" spans="1:2">
      <c r="A1082" s="375">
        <v>41400</v>
      </c>
      <c r="B1082" s="376">
        <v>1.3112999999999999</v>
      </c>
    </row>
    <row r="1083" spans="1:2">
      <c r="A1083" s="375">
        <v>41399</v>
      </c>
      <c r="B1083" s="376">
        <v>1.3112999999999999</v>
      </c>
    </row>
    <row r="1084" spans="1:2">
      <c r="A1084" s="375">
        <v>41398</v>
      </c>
      <c r="B1084" s="376">
        <v>1.3092999999999999</v>
      </c>
    </row>
    <row r="1085" spans="1:2">
      <c r="A1085" s="375">
        <v>41397</v>
      </c>
      <c r="B1085" s="376">
        <v>1.3137000000000001</v>
      </c>
    </row>
    <row r="1086" spans="1:2">
      <c r="A1086" s="375">
        <v>41396</v>
      </c>
      <c r="B1086" s="376">
        <v>1.3184</v>
      </c>
    </row>
    <row r="1087" spans="1:2">
      <c r="A1087" s="375">
        <v>41395</v>
      </c>
      <c r="B1087" s="376">
        <v>1.3109999999999999</v>
      </c>
    </row>
    <row r="1088" spans="1:2">
      <c r="A1088" s="375">
        <v>41394</v>
      </c>
      <c r="B1088" s="376">
        <v>1.3072999999999999</v>
      </c>
    </row>
    <row r="1089" spans="1:2">
      <c r="A1089" s="375">
        <v>41393</v>
      </c>
      <c r="B1089" s="376">
        <v>1.3026</v>
      </c>
    </row>
    <row r="1090" spans="1:2">
      <c r="A1090" s="375">
        <v>41392</v>
      </c>
      <c r="B1090" s="376">
        <v>1.3026</v>
      </c>
    </row>
    <row r="1091" spans="1:2">
      <c r="A1091" s="375">
        <v>41391</v>
      </c>
      <c r="B1091" s="376">
        <v>1.3021</v>
      </c>
    </row>
    <row r="1092" spans="1:2">
      <c r="A1092" s="375">
        <v>41390</v>
      </c>
      <c r="B1092" s="376">
        <v>1.3032999999999999</v>
      </c>
    </row>
    <row r="1093" spans="1:2">
      <c r="A1093" s="375">
        <v>41389</v>
      </c>
      <c r="B1093" s="376">
        <v>1.3002</v>
      </c>
    </row>
    <row r="1094" spans="1:2">
      <c r="A1094" s="375">
        <v>41388</v>
      </c>
      <c r="B1094" s="376">
        <v>1.3022</v>
      </c>
    </row>
    <row r="1095" spans="1:2">
      <c r="A1095" s="375">
        <v>41387</v>
      </c>
      <c r="B1095" s="376">
        <v>1.3055000000000001</v>
      </c>
    </row>
    <row r="1096" spans="1:2">
      <c r="A1096" s="375">
        <v>41386</v>
      </c>
      <c r="B1096" s="376">
        <v>1.3048999999999999</v>
      </c>
    </row>
    <row r="1097" spans="1:2">
      <c r="A1097" s="375">
        <v>41385</v>
      </c>
      <c r="B1097" s="376">
        <v>1.3048999999999999</v>
      </c>
    </row>
    <row r="1098" spans="1:2">
      <c r="A1098" s="375">
        <v>41384</v>
      </c>
      <c r="B1098" s="376">
        <v>1.3069999999999999</v>
      </c>
    </row>
    <row r="1099" spans="1:2">
      <c r="A1099" s="375">
        <v>41383</v>
      </c>
      <c r="B1099" s="376">
        <v>1.3050999999999999</v>
      </c>
    </row>
    <row r="1100" spans="1:2">
      <c r="A1100" s="375">
        <v>41382</v>
      </c>
      <c r="B1100" s="376">
        <v>1.3129</v>
      </c>
    </row>
    <row r="1101" spans="1:2">
      <c r="A1101" s="375">
        <v>41381</v>
      </c>
      <c r="B1101" s="376">
        <v>1.3098000000000001</v>
      </c>
    </row>
    <row r="1102" spans="1:2">
      <c r="A1102" s="375">
        <v>41380</v>
      </c>
      <c r="B1102" s="376">
        <v>1.3078000000000001</v>
      </c>
    </row>
    <row r="1103" spans="1:2">
      <c r="A1103" s="375">
        <v>41379</v>
      </c>
      <c r="B1103" s="376">
        <v>1.3108</v>
      </c>
    </row>
    <row r="1104" spans="1:2">
      <c r="A1104" s="375">
        <v>41378</v>
      </c>
      <c r="B1104" s="376">
        <v>1.3108</v>
      </c>
    </row>
    <row r="1105" spans="1:2">
      <c r="A1105" s="375">
        <v>41377</v>
      </c>
      <c r="B1105" s="376">
        <v>1.3090999999999999</v>
      </c>
    </row>
    <row r="1106" spans="1:2">
      <c r="A1106" s="375">
        <v>41376</v>
      </c>
      <c r="B1106" s="376">
        <v>1.3089</v>
      </c>
    </row>
    <row r="1107" spans="1:2">
      <c r="A1107" s="375">
        <v>41375</v>
      </c>
      <c r="B1107" s="376">
        <v>1.3081</v>
      </c>
    </row>
    <row r="1108" spans="1:2">
      <c r="A1108" s="375">
        <v>41374</v>
      </c>
      <c r="B1108" s="376">
        <v>1.3051999999999999</v>
      </c>
    </row>
    <row r="1109" spans="1:2">
      <c r="A1109" s="375">
        <v>41373</v>
      </c>
      <c r="B1109" s="376">
        <v>1.3002</v>
      </c>
    </row>
    <row r="1110" spans="1:2">
      <c r="A1110" s="375">
        <v>41372</v>
      </c>
      <c r="B1110" s="376">
        <v>1.2985</v>
      </c>
    </row>
    <row r="1111" spans="1:2">
      <c r="A1111" s="375">
        <v>41371</v>
      </c>
      <c r="B1111" s="376">
        <v>1.2985</v>
      </c>
    </row>
    <row r="1112" spans="1:2">
      <c r="A1112" s="375">
        <v>41370</v>
      </c>
      <c r="B1112" s="376">
        <v>1.2956000000000001</v>
      </c>
    </row>
    <row r="1113" spans="1:2">
      <c r="A1113" s="375">
        <v>41369</v>
      </c>
      <c r="B1113" s="376">
        <v>1.2847</v>
      </c>
    </row>
    <row r="1114" spans="1:2">
      <c r="A1114" s="375">
        <v>41368</v>
      </c>
      <c r="B1114" s="376">
        <v>1.2823</v>
      </c>
    </row>
    <row r="1115" spans="1:2">
      <c r="A1115" s="375">
        <v>41367</v>
      </c>
      <c r="B1115" s="376">
        <v>1.2842</v>
      </c>
    </row>
    <row r="1116" spans="1:2">
      <c r="A1116" s="375">
        <v>41366</v>
      </c>
      <c r="B1116" s="376">
        <v>1.2815000000000001</v>
      </c>
    </row>
    <row r="1117" spans="1:2">
      <c r="A1117" s="375">
        <v>41365</v>
      </c>
      <c r="B1117" s="376">
        <v>1.2816000000000001</v>
      </c>
    </row>
    <row r="1118" spans="1:2">
      <c r="A1118" s="375">
        <v>41364</v>
      </c>
      <c r="B1118" s="376">
        <v>1.2816000000000001</v>
      </c>
    </row>
    <row r="1119" spans="1:2">
      <c r="A1119" s="375">
        <v>41363</v>
      </c>
      <c r="B1119" s="376">
        <v>1.2818000000000001</v>
      </c>
    </row>
    <row r="1120" spans="1:2">
      <c r="A1120" s="375">
        <v>41362</v>
      </c>
      <c r="B1120" s="376">
        <v>1.2798</v>
      </c>
    </row>
    <row r="1121" spans="1:2">
      <c r="A1121" s="375">
        <v>41361</v>
      </c>
      <c r="B1121" s="376">
        <v>1.2815000000000001</v>
      </c>
    </row>
    <row r="1122" spans="1:2">
      <c r="A1122" s="375">
        <v>41360</v>
      </c>
      <c r="B1122" s="376">
        <v>1.2862</v>
      </c>
    </row>
    <row r="1123" spans="1:2">
      <c r="A1123" s="375">
        <v>41359</v>
      </c>
      <c r="B1123" s="376">
        <v>1.2965</v>
      </c>
    </row>
    <row r="1124" spans="1:2">
      <c r="A1124" s="375">
        <v>41358</v>
      </c>
      <c r="B1124" s="376">
        <v>1.2986</v>
      </c>
    </row>
    <row r="1125" spans="1:2">
      <c r="A1125" s="375">
        <v>41357</v>
      </c>
      <c r="B1125" s="376">
        <v>1.2986</v>
      </c>
    </row>
    <row r="1126" spans="1:2">
      <c r="A1126" s="375">
        <v>41356</v>
      </c>
      <c r="B1126" s="376">
        <v>1.2936000000000001</v>
      </c>
    </row>
    <row r="1127" spans="1:2">
      <c r="A1127" s="375">
        <v>41355</v>
      </c>
      <c r="B1127" s="376">
        <v>1.2923</v>
      </c>
    </row>
    <row r="1128" spans="1:2">
      <c r="A1128" s="375">
        <v>41354</v>
      </c>
      <c r="B1128" s="376">
        <v>1.2907</v>
      </c>
    </row>
    <row r="1129" spans="1:2">
      <c r="A1129" s="375">
        <v>41353</v>
      </c>
      <c r="B1129" s="376">
        <v>1.2930999999999999</v>
      </c>
    </row>
    <row r="1130" spans="1:2">
      <c r="A1130" s="375">
        <v>41352</v>
      </c>
      <c r="B1130" s="376">
        <v>1.2929999999999999</v>
      </c>
    </row>
    <row r="1131" spans="1:2">
      <c r="A1131" s="375">
        <v>41351</v>
      </c>
      <c r="B1131" s="376">
        <v>1.3073999999999999</v>
      </c>
    </row>
    <row r="1132" spans="1:2">
      <c r="A1132" s="375">
        <v>41350</v>
      </c>
      <c r="B1132" s="376">
        <v>1.3073999999999999</v>
      </c>
    </row>
    <row r="1133" spans="1:2">
      <c r="A1133" s="375">
        <v>41349</v>
      </c>
      <c r="B1133" s="376">
        <v>1.3039000000000001</v>
      </c>
    </row>
    <row r="1134" spans="1:2">
      <c r="A1134" s="375">
        <v>41348</v>
      </c>
      <c r="B1134" s="376">
        <v>1.2964</v>
      </c>
    </row>
    <row r="1135" spans="1:2">
      <c r="A1135" s="375">
        <v>41347</v>
      </c>
      <c r="B1135" s="376">
        <v>1.3004</v>
      </c>
    </row>
    <row r="1136" spans="1:2">
      <c r="A1136" s="375">
        <v>41346</v>
      </c>
      <c r="B1136" s="376">
        <v>1.3028</v>
      </c>
    </row>
    <row r="1137" spans="1:2">
      <c r="A1137" s="375">
        <v>41345</v>
      </c>
      <c r="B1137" s="376">
        <v>1.3006</v>
      </c>
    </row>
    <row r="1138" spans="1:2">
      <c r="A1138" s="375">
        <v>41344</v>
      </c>
      <c r="B1138" s="376">
        <v>1.3003</v>
      </c>
    </row>
    <row r="1139" spans="1:2">
      <c r="A1139" s="375">
        <v>41343</v>
      </c>
      <c r="B1139" s="376">
        <v>1.3003</v>
      </c>
    </row>
    <row r="1140" spans="1:2">
      <c r="A1140" s="375">
        <v>41342</v>
      </c>
      <c r="B1140" s="376">
        <v>1.3065</v>
      </c>
    </row>
    <row r="1141" spans="1:2">
      <c r="A1141" s="375">
        <v>41341</v>
      </c>
      <c r="B1141" s="376">
        <v>1.3028</v>
      </c>
    </row>
    <row r="1142" spans="1:2">
      <c r="A1142" s="375">
        <v>41340</v>
      </c>
      <c r="B1142" s="376">
        <v>1.3035000000000001</v>
      </c>
    </row>
    <row r="1143" spans="1:2">
      <c r="A1143" s="375">
        <v>41339</v>
      </c>
      <c r="B1143" s="376">
        <v>1.3033999999999999</v>
      </c>
    </row>
    <row r="1144" spans="1:2">
      <c r="A1144" s="375">
        <v>41338</v>
      </c>
      <c r="B1144" s="376">
        <v>1.3008</v>
      </c>
    </row>
    <row r="1145" spans="1:2">
      <c r="A1145" s="375">
        <v>41337</v>
      </c>
      <c r="B1145" s="376">
        <v>1.3018000000000001</v>
      </c>
    </row>
    <row r="1146" spans="1:2">
      <c r="A1146" s="375">
        <v>41336</v>
      </c>
      <c r="B1146" s="376">
        <v>1.3018000000000001</v>
      </c>
    </row>
    <row r="1147" spans="1:2">
      <c r="A1147" s="375">
        <v>41335</v>
      </c>
      <c r="B1147" s="376">
        <v>1.3042</v>
      </c>
    </row>
    <row r="1148" spans="1:2">
      <c r="A1148" s="375">
        <v>41334</v>
      </c>
      <c r="B1148" s="376">
        <v>1.3120000000000001</v>
      </c>
    </row>
    <row r="1149" spans="1:2">
      <c r="A1149" s="375">
        <v>41333</v>
      </c>
      <c r="B1149" s="376">
        <v>1.3083</v>
      </c>
    </row>
    <row r="1150" spans="1:2">
      <c r="A1150" s="375">
        <v>41332</v>
      </c>
      <c r="B1150" s="376">
        <v>1.3069</v>
      </c>
    </row>
    <row r="1151" spans="1:2">
      <c r="A1151" s="375">
        <v>41331</v>
      </c>
      <c r="B1151" s="376">
        <v>1.3207</v>
      </c>
    </row>
    <row r="1152" spans="1:2">
      <c r="A1152" s="375">
        <v>41330</v>
      </c>
      <c r="B1152" s="376">
        <v>1.3189</v>
      </c>
    </row>
    <row r="1153" spans="1:2">
      <c r="A1153" s="375">
        <v>41329</v>
      </c>
      <c r="B1153" s="376">
        <v>1.3189</v>
      </c>
    </row>
    <row r="1154" spans="1:2">
      <c r="A1154" s="375">
        <v>41328</v>
      </c>
      <c r="B1154" s="376">
        <v>1.3191999999999999</v>
      </c>
    </row>
    <row r="1155" spans="1:2">
      <c r="A1155" s="375">
        <v>41327</v>
      </c>
      <c r="B1155" s="376">
        <v>1.323</v>
      </c>
    </row>
    <row r="1156" spans="1:2">
      <c r="A1156" s="375">
        <v>41326</v>
      </c>
      <c r="B1156" s="376">
        <v>1.3385</v>
      </c>
    </row>
    <row r="1157" spans="1:2">
      <c r="A1157" s="375">
        <v>41325</v>
      </c>
      <c r="B1157" s="376">
        <v>1.3355999999999999</v>
      </c>
    </row>
    <row r="1158" spans="1:2">
      <c r="A1158" s="375">
        <v>41324</v>
      </c>
      <c r="B1158" s="376">
        <v>1.3346</v>
      </c>
    </row>
    <row r="1159" spans="1:2">
      <c r="A1159" s="375">
        <v>41323</v>
      </c>
      <c r="B1159" s="376">
        <v>1.3359000000000001</v>
      </c>
    </row>
    <row r="1160" spans="1:2">
      <c r="A1160" s="375">
        <v>41322</v>
      </c>
      <c r="B1160" s="376">
        <v>1.3359000000000001</v>
      </c>
    </row>
    <row r="1161" spans="1:2">
      <c r="A1161" s="375">
        <v>41321</v>
      </c>
      <c r="B1161" s="376">
        <v>1.3351</v>
      </c>
    </row>
    <row r="1162" spans="1:2">
      <c r="A1162" s="375">
        <v>41320</v>
      </c>
      <c r="B1162" s="376">
        <v>1.3389</v>
      </c>
    </row>
    <row r="1163" spans="1:2">
      <c r="A1163" s="375">
        <v>41319</v>
      </c>
      <c r="B1163" s="376">
        <v>1.3456999999999999</v>
      </c>
    </row>
    <row r="1164" spans="1:2">
      <c r="A1164" s="375">
        <v>41318</v>
      </c>
      <c r="B1164" s="376">
        <v>1.3415999999999999</v>
      </c>
    </row>
    <row r="1165" spans="1:2">
      <c r="A1165" s="375">
        <v>41317</v>
      </c>
      <c r="B1165" s="376">
        <v>1.3383</v>
      </c>
    </row>
    <row r="1166" spans="1:2">
      <c r="A1166" s="375">
        <v>41316</v>
      </c>
      <c r="B1166" s="376">
        <v>1.3361000000000001</v>
      </c>
    </row>
    <row r="1167" spans="1:2">
      <c r="A1167" s="375">
        <v>41315</v>
      </c>
      <c r="B1167" s="376">
        <v>1.3361000000000001</v>
      </c>
    </row>
    <row r="1168" spans="1:2">
      <c r="A1168" s="375">
        <v>41314</v>
      </c>
      <c r="B1168" s="376">
        <v>1.3391999999999999</v>
      </c>
    </row>
    <row r="1169" spans="1:2">
      <c r="A1169" s="375">
        <v>41313</v>
      </c>
      <c r="B1169" s="376">
        <v>1.3493999999999999</v>
      </c>
    </row>
    <row r="1170" spans="1:2">
      <c r="A1170" s="375">
        <v>41312</v>
      </c>
      <c r="B1170" s="376">
        <v>1.3549</v>
      </c>
    </row>
    <row r="1171" spans="1:2">
      <c r="A1171" s="375">
        <v>41311</v>
      </c>
      <c r="B1171" s="376">
        <v>1.3525</v>
      </c>
    </row>
    <row r="1172" spans="1:2">
      <c r="A1172" s="375">
        <v>41310</v>
      </c>
      <c r="B1172" s="376">
        <v>1.3592</v>
      </c>
    </row>
    <row r="1173" spans="1:2">
      <c r="A1173" s="375">
        <v>41309</v>
      </c>
      <c r="B1173" s="376">
        <v>1.3638999999999999</v>
      </c>
    </row>
    <row r="1174" spans="1:2">
      <c r="A1174" s="375">
        <v>41308</v>
      </c>
      <c r="B1174" s="376">
        <v>1.3638999999999999</v>
      </c>
    </row>
    <row r="1175" spans="1:2">
      <c r="A1175" s="375">
        <v>41307</v>
      </c>
      <c r="B1175" s="376">
        <v>1.3633</v>
      </c>
    </row>
    <row r="1176" spans="1:2">
      <c r="A1176" s="375">
        <v>41306</v>
      </c>
      <c r="B1176" s="376">
        <v>1.3566</v>
      </c>
    </row>
    <row r="1177" spans="1:2">
      <c r="A1177" s="375">
        <v>41305</v>
      </c>
      <c r="B1177" s="376">
        <v>1.3523000000000001</v>
      </c>
    </row>
    <row r="1178" spans="1:2">
      <c r="A1178" s="375">
        <v>41304</v>
      </c>
      <c r="B1178" s="376">
        <v>1.3455999999999999</v>
      </c>
    </row>
    <row r="1179" spans="1:2">
      <c r="A1179" s="375">
        <v>41303</v>
      </c>
      <c r="B1179" s="376">
        <v>1.3452</v>
      </c>
    </row>
    <row r="1180" spans="1:2">
      <c r="A1180" s="375">
        <v>41302</v>
      </c>
      <c r="B1180" s="376">
        <v>1.3462000000000001</v>
      </c>
    </row>
    <row r="1181" spans="1:2">
      <c r="A1181" s="375">
        <v>41301</v>
      </c>
      <c r="B1181" s="376">
        <v>1.3462000000000001</v>
      </c>
    </row>
    <row r="1182" spans="1:2">
      <c r="A1182" s="375">
        <v>41300</v>
      </c>
      <c r="B1182" s="376">
        <v>1.3413999999999999</v>
      </c>
    </row>
    <row r="1183" spans="1:2">
      <c r="A1183" s="375">
        <v>41299</v>
      </c>
      <c r="B1183" s="376">
        <v>1.3332999999999999</v>
      </c>
    </row>
    <row r="1184" spans="1:2">
      <c r="A1184" s="375">
        <v>41298</v>
      </c>
      <c r="B1184" s="376">
        <v>1.3315999999999999</v>
      </c>
    </row>
    <row r="1185" spans="1:2">
      <c r="A1185" s="375">
        <v>41297</v>
      </c>
      <c r="B1185" s="376">
        <v>1.3322000000000001</v>
      </c>
    </row>
    <row r="1186" spans="1:2">
      <c r="A1186" s="375">
        <v>41296</v>
      </c>
      <c r="B1186" s="376">
        <v>1.3314999999999999</v>
      </c>
    </row>
    <row r="1187" spans="1:2">
      <c r="A1187" s="375">
        <v>41295</v>
      </c>
      <c r="B1187" s="376">
        <v>1.3318000000000001</v>
      </c>
    </row>
    <row r="1188" spans="1:2">
      <c r="A1188" s="375">
        <v>41294</v>
      </c>
      <c r="B1188" s="376">
        <v>1.3318000000000001</v>
      </c>
    </row>
    <row r="1189" spans="1:2">
      <c r="A1189" s="375">
        <v>41293</v>
      </c>
      <c r="B1189" s="376">
        <v>1.3351999999999999</v>
      </c>
    </row>
    <row r="1190" spans="1:2">
      <c r="A1190" s="375">
        <v>41292</v>
      </c>
      <c r="B1190" s="376">
        <v>1.3326</v>
      </c>
    </row>
    <row r="1191" spans="1:2">
      <c r="A1191" s="375">
        <v>41291</v>
      </c>
      <c r="B1191" s="376">
        <v>1.3290999999999999</v>
      </c>
    </row>
    <row r="1192" spans="1:2">
      <c r="A1192" s="375">
        <v>41290</v>
      </c>
      <c r="B1192" s="376">
        <v>1.3351999999999999</v>
      </c>
    </row>
    <row r="1193" spans="1:2">
      <c r="A1193" s="375">
        <v>41289</v>
      </c>
      <c r="B1193" s="376">
        <v>1.3369</v>
      </c>
    </row>
    <row r="1194" spans="1:2">
      <c r="A1194" s="375">
        <v>41288</v>
      </c>
      <c r="B1194" s="376">
        <v>1.3342000000000001</v>
      </c>
    </row>
    <row r="1195" spans="1:2">
      <c r="A1195" s="375">
        <v>41287</v>
      </c>
      <c r="B1195" s="376">
        <v>1.3341000000000001</v>
      </c>
    </row>
    <row r="1196" spans="1:2">
      <c r="A1196" s="375">
        <v>41286</v>
      </c>
      <c r="B1196" s="376">
        <v>1.3289</v>
      </c>
    </row>
    <row r="1197" spans="1:2">
      <c r="A1197" s="375">
        <v>41285</v>
      </c>
      <c r="B1197" s="376">
        <v>1.3115000000000001</v>
      </c>
    </row>
    <row r="1198" spans="1:2">
      <c r="A1198" s="375">
        <v>41284</v>
      </c>
      <c r="B1198" s="376">
        <v>1.3069</v>
      </c>
    </row>
    <row r="1199" spans="1:2">
      <c r="A1199" s="375">
        <v>41283</v>
      </c>
      <c r="B1199" s="376">
        <v>1.3105</v>
      </c>
    </row>
    <row r="1200" spans="1:2">
      <c r="A1200" s="375">
        <v>41282</v>
      </c>
      <c r="B1200" s="376">
        <v>1.3062</v>
      </c>
    </row>
    <row r="1201" spans="1:2">
      <c r="A1201" s="375">
        <v>41281</v>
      </c>
      <c r="B1201" s="376">
        <v>1.3068</v>
      </c>
    </row>
    <row r="1202" spans="1:2">
      <c r="A1202" s="375">
        <v>41280</v>
      </c>
      <c r="B1202" s="376">
        <v>1.3068</v>
      </c>
    </row>
    <row r="1203" spans="1:2">
      <c r="A1203" s="375">
        <v>41279</v>
      </c>
      <c r="B1203" s="376">
        <v>1.3035000000000001</v>
      </c>
    </row>
    <row r="1204" spans="1:2">
      <c r="A1204" s="375">
        <v>41278</v>
      </c>
      <c r="B1204" s="376">
        <v>1.3131999999999999</v>
      </c>
    </row>
    <row r="1205" spans="1:2">
      <c r="A1205" s="375">
        <v>41277</v>
      </c>
      <c r="B1205" s="376">
        <v>1.3233999999999999</v>
      </c>
    </row>
    <row r="1206" spans="1:2">
      <c r="A1206" s="375">
        <v>41276</v>
      </c>
      <c r="B1206" s="376">
        <v>1.3196000000000001</v>
      </c>
    </row>
    <row r="1207" spans="1:2">
      <c r="A1207" s="375">
        <v>41275</v>
      </c>
      <c r="B1207" s="376">
        <v>1.3203</v>
      </c>
    </row>
    <row r="1208" spans="1:2">
      <c r="A1208" s="375">
        <v>41274</v>
      </c>
      <c r="B1208" s="376">
        <v>1.3214999999999999</v>
      </c>
    </row>
    <row r="1209" spans="1:2">
      <c r="A1209" s="375">
        <v>41273</v>
      </c>
      <c r="B1209" s="376">
        <v>1.3214999999999999</v>
      </c>
    </row>
    <row r="1210" spans="1:2">
      <c r="A1210" s="375">
        <v>41272</v>
      </c>
      <c r="B1210" s="376">
        <v>1.3224</v>
      </c>
    </row>
    <row r="1211" spans="1:2">
      <c r="A1211" s="375">
        <v>41271</v>
      </c>
      <c r="B1211" s="376">
        <v>1.3241000000000001</v>
      </c>
    </row>
    <row r="1212" spans="1:2">
      <c r="A1212" s="375">
        <v>41270</v>
      </c>
      <c r="B1212" s="376">
        <v>1.3198000000000001</v>
      </c>
    </row>
    <row r="1213" spans="1:2">
      <c r="A1213" s="375">
        <v>41269</v>
      </c>
      <c r="B1213" s="376">
        <v>1.3187</v>
      </c>
    </row>
    <row r="1214" spans="1:2">
      <c r="A1214" s="375">
        <v>41268</v>
      </c>
      <c r="B1214" s="376">
        <v>1.3191999999999999</v>
      </c>
    </row>
    <row r="1215" spans="1:2">
      <c r="A1215" s="375">
        <v>41267</v>
      </c>
      <c r="B1215" s="376">
        <v>1.3186</v>
      </c>
    </row>
    <row r="1216" spans="1:2">
      <c r="A1216" s="375">
        <v>41266</v>
      </c>
      <c r="B1216" s="376">
        <v>1.3186</v>
      </c>
    </row>
    <row r="1217" spans="1:2">
      <c r="A1217" s="375">
        <v>41265</v>
      </c>
      <c r="B1217" s="376">
        <v>1.3201000000000001</v>
      </c>
    </row>
    <row r="1218" spans="1:2">
      <c r="A1218" s="375">
        <v>41264</v>
      </c>
      <c r="B1218" s="376">
        <v>1.3232999999999999</v>
      </c>
    </row>
    <row r="1219" spans="1:2">
      <c r="A1219" s="375">
        <v>41263</v>
      </c>
      <c r="B1219" s="376">
        <v>1.3250999999999999</v>
      </c>
    </row>
    <row r="1220" spans="1:2">
      <c r="A1220" s="375">
        <v>41262</v>
      </c>
      <c r="B1220" s="376">
        <v>1.3183</v>
      </c>
    </row>
    <row r="1221" spans="1:2">
      <c r="A1221" s="375">
        <v>41261</v>
      </c>
      <c r="B1221" s="376">
        <v>1.3161</v>
      </c>
    </row>
    <row r="1222" spans="1:2">
      <c r="A1222" s="375">
        <v>41260</v>
      </c>
      <c r="B1222" s="376">
        <v>1.3161</v>
      </c>
    </row>
    <row r="1223" spans="1:2">
      <c r="A1223" s="375">
        <v>41259</v>
      </c>
      <c r="B1223" s="376">
        <v>1.3161</v>
      </c>
    </row>
    <row r="1224" spans="1:2">
      <c r="A1224" s="375">
        <v>41258</v>
      </c>
      <c r="B1224" s="376">
        <v>1.31</v>
      </c>
    </row>
    <row r="1225" spans="1:2">
      <c r="A1225" s="375">
        <v>41257</v>
      </c>
      <c r="B1225" s="376">
        <v>1.3071999999999999</v>
      </c>
    </row>
    <row r="1226" spans="1:2">
      <c r="A1226" s="375">
        <v>41256</v>
      </c>
      <c r="B1226" s="376">
        <v>1.3025</v>
      </c>
    </row>
    <row r="1227" spans="1:2">
      <c r="A1227" s="375">
        <v>41255</v>
      </c>
      <c r="B1227" s="376">
        <v>1.2966</v>
      </c>
    </row>
    <row r="1228" spans="1:2">
      <c r="A1228" s="375">
        <v>41254</v>
      </c>
      <c r="B1228" s="376">
        <v>1.2914000000000001</v>
      </c>
    </row>
    <row r="1229" spans="1:2">
      <c r="A1229" s="375">
        <v>41253</v>
      </c>
      <c r="B1229" s="376">
        <v>1.2925</v>
      </c>
    </row>
    <row r="1230" spans="1:2">
      <c r="A1230" s="375">
        <v>41252</v>
      </c>
      <c r="B1230" s="376">
        <v>1.2925</v>
      </c>
    </row>
    <row r="1231" spans="1:2">
      <c r="A1231" s="375">
        <v>41251</v>
      </c>
      <c r="B1231" s="376">
        <v>1.2943</v>
      </c>
    </row>
    <row r="1232" spans="1:2">
      <c r="A1232" s="375">
        <v>41250</v>
      </c>
      <c r="B1232" s="376">
        <v>1.3037000000000001</v>
      </c>
    </row>
    <row r="1233" spans="1:2">
      <c r="A1233" s="375">
        <v>41249</v>
      </c>
      <c r="B1233" s="376">
        <v>1.3092999999999999</v>
      </c>
    </row>
    <row r="1234" spans="1:2">
      <c r="A1234" s="375">
        <v>41248</v>
      </c>
      <c r="B1234" s="376">
        <v>1.3070999999999999</v>
      </c>
    </row>
    <row r="1235" spans="1:2">
      <c r="A1235" s="375">
        <v>41247</v>
      </c>
      <c r="B1235" s="376">
        <v>1.3033999999999999</v>
      </c>
    </row>
    <row r="1236" spans="1:2">
      <c r="A1236" s="375">
        <v>41246</v>
      </c>
      <c r="B1236" s="376">
        <v>1.2983</v>
      </c>
    </row>
    <row r="1237" spans="1:2">
      <c r="A1237" s="375">
        <v>41245</v>
      </c>
      <c r="B1237" s="376">
        <v>1.2983</v>
      </c>
    </row>
    <row r="1238" spans="1:2">
      <c r="A1238" s="375">
        <v>41244</v>
      </c>
      <c r="B1238" s="376">
        <v>1.2996000000000001</v>
      </c>
    </row>
    <row r="1239" spans="1:2">
      <c r="A1239" s="375">
        <v>41243</v>
      </c>
      <c r="B1239" s="376">
        <v>1.2966</v>
      </c>
    </row>
    <row r="1240" spans="1:2">
      <c r="A1240" s="375">
        <v>41242</v>
      </c>
      <c r="B1240" s="376">
        <v>1.2924</v>
      </c>
    </row>
    <row r="1241" spans="1:2">
      <c r="A1241" s="375">
        <v>41241</v>
      </c>
      <c r="B1241" s="376">
        <v>1.2964</v>
      </c>
    </row>
    <row r="1242" spans="1:2">
      <c r="A1242" s="375">
        <v>41240</v>
      </c>
      <c r="B1242" s="376">
        <v>1.2963</v>
      </c>
    </row>
    <row r="1243" spans="1:2">
      <c r="A1243" s="375">
        <v>41239</v>
      </c>
      <c r="B1243" s="376">
        <v>1.2972999999999999</v>
      </c>
    </row>
    <row r="1244" spans="1:2">
      <c r="A1244" s="375">
        <v>41238</v>
      </c>
      <c r="B1244" s="376">
        <v>1.2972999999999999</v>
      </c>
    </row>
    <row r="1245" spans="1:2">
      <c r="A1245" s="375">
        <v>41237</v>
      </c>
      <c r="B1245" s="376">
        <v>1.2910999999999999</v>
      </c>
    </row>
    <row r="1246" spans="1:2">
      <c r="A1246" s="375">
        <v>41236</v>
      </c>
      <c r="B1246" s="376">
        <v>1.2859</v>
      </c>
    </row>
    <row r="1247" spans="1:2">
      <c r="A1247" s="375">
        <v>41235</v>
      </c>
      <c r="B1247" s="376">
        <v>1.2799</v>
      </c>
    </row>
    <row r="1248" spans="1:2">
      <c r="A1248" s="375">
        <v>41234</v>
      </c>
      <c r="B1248" s="376">
        <v>1.2799</v>
      </c>
    </row>
    <row r="1249" spans="1:2">
      <c r="A1249" s="375">
        <v>41233</v>
      </c>
      <c r="B1249" s="376">
        <v>1.2771999999999999</v>
      </c>
    </row>
    <row r="1250" spans="1:2">
      <c r="A1250" s="375">
        <v>41232</v>
      </c>
      <c r="B1250" s="376">
        <v>1.274</v>
      </c>
    </row>
    <row r="1251" spans="1:2">
      <c r="A1251" s="375">
        <v>41231</v>
      </c>
      <c r="B1251" s="376">
        <v>1.274</v>
      </c>
    </row>
    <row r="1252" spans="1:2">
      <c r="A1252" s="375">
        <v>41230</v>
      </c>
      <c r="B1252" s="376">
        <v>1.2748999999999999</v>
      </c>
    </row>
    <row r="1253" spans="1:2">
      <c r="A1253" s="375">
        <v>41229</v>
      </c>
      <c r="B1253" s="376">
        <v>1.2754000000000001</v>
      </c>
    </row>
    <row r="1254" spans="1:2">
      <c r="A1254" s="375">
        <v>41228</v>
      </c>
      <c r="B1254" s="376">
        <v>1.2727999999999999</v>
      </c>
    </row>
    <row r="1255" spans="1:2">
      <c r="A1255" s="375">
        <v>41227</v>
      </c>
      <c r="B1255" s="376">
        <v>1.2695000000000001</v>
      </c>
    </row>
    <row r="1256" spans="1:2">
      <c r="A1256" s="375">
        <v>41226</v>
      </c>
      <c r="B1256" s="376">
        <v>1.2717000000000001</v>
      </c>
    </row>
    <row r="1257" spans="1:2">
      <c r="A1257" s="375">
        <v>41225</v>
      </c>
      <c r="B1257" s="376">
        <v>1.2709999999999999</v>
      </c>
    </row>
    <row r="1258" spans="1:2">
      <c r="A1258" s="375">
        <v>41224</v>
      </c>
      <c r="B1258" s="376">
        <v>1.2709999999999999</v>
      </c>
    </row>
    <row r="1259" spans="1:2">
      <c r="A1259" s="375">
        <v>41223</v>
      </c>
      <c r="B1259" s="376">
        <v>1.2736000000000001</v>
      </c>
    </row>
    <row r="1260" spans="1:2">
      <c r="A1260" s="375">
        <v>41222</v>
      </c>
      <c r="B1260" s="376">
        <v>1.2749999999999999</v>
      </c>
    </row>
    <row r="1261" spans="1:2">
      <c r="A1261" s="375">
        <v>41221</v>
      </c>
      <c r="B1261" s="376">
        <v>1.2805</v>
      </c>
    </row>
    <row r="1262" spans="1:2">
      <c r="A1262" s="375">
        <v>41220</v>
      </c>
      <c r="B1262" s="376">
        <v>1.2797000000000001</v>
      </c>
    </row>
    <row r="1263" spans="1:2">
      <c r="A1263" s="375">
        <v>41219</v>
      </c>
      <c r="B1263" s="376">
        <v>1.2805</v>
      </c>
    </row>
    <row r="1264" spans="1:2">
      <c r="A1264" s="375">
        <v>41218</v>
      </c>
      <c r="B1264" s="376">
        <v>1.2835000000000001</v>
      </c>
    </row>
    <row r="1265" spans="1:2">
      <c r="A1265" s="375">
        <v>41217</v>
      </c>
      <c r="B1265" s="376">
        <v>1.2835000000000001</v>
      </c>
    </row>
    <row r="1266" spans="1:2">
      <c r="A1266" s="375">
        <v>41216</v>
      </c>
      <c r="B1266" s="376">
        <v>1.2889999999999999</v>
      </c>
    </row>
    <row r="1267" spans="1:2">
      <c r="A1267" s="375">
        <v>41215</v>
      </c>
      <c r="B1267" s="376">
        <v>1.2952999999999999</v>
      </c>
    </row>
    <row r="1268" spans="1:2">
      <c r="A1268" s="375">
        <v>41214</v>
      </c>
      <c r="B1268" s="376">
        <v>1.2971999999999999</v>
      </c>
    </row>
    <row r="1269" spans="1:2">
      <c r="A1269" s="375">
        <v>41213</v>
      </c>
      <c r="B1269" s="376">
        <v>1.2936000000000001</v>
      </c>
    </row>
    <row r="1270" spans="1:2">
      <c r="A1270" s="375">
        <v>41212</v>
      </c>
      <c r="B1270" s="376">
        <v>1.2912999999999999</v>
      </c>
    </row>
    <row r="1271" spans="1:2">
      <c r="A1271" s="375">
        <v>41211</v>
      </c>
      <c r="B1271" s="376">
        <v>1.2936000000000001</v>
      </c>
    </row>
    <row r="1272" spans="1:2">
      <c r="A1272" s="375">
        <v>41210</v>
      </c>
      <c r="B1272" s="376">
        <v>1.2935000000000001</v>
      </c>
    </row>
    <row r="1273" spans="1:2">
      <c r="A1273" s="375">
        <v>41209</v>
      </c>
      <c r="B1273" s="376">
        <v>1.2930999999999999</v>
      </c>
    </row>
    <row r="1274" spans="1:2">
      <c r="A1274" s="375">
        <v>41208</v>
      </c>
      <c r="B1274" s="376">
        <v>1.2976000000000001</v>
      </c>
    </row>
    <row r="1275" spans="1:2">
      <c r="A1275" s="375">
        <v>41207</v>
      </c>
      <c r="B1275" s="376">
        <v>1.2966</v>
      </c>
    </row>
    <row r="1276" spans="1:2">
      <c r="A1276" s="375">
        <v>41206</v>
      </c>
      <c r="B1276" s="376">
        <v>1.3019000000000001</v>
      </c>
    </row>
    <row r="1277" spans="1:2">
      <c r="A1277" s="375">
        <v>41205</v>
      </c>
      <c r="B1277" s="376">
        <v>1.3048</v>
      </c>
    </row>
    <row r="1278" spans="1:2">
      <c r="A1278" s="375">
        <v>41204</v>
      </c>
      <c r="B1278" s="376">
        <v>1.3022</v>
      </c>
    </row>
    <row r="1279" spans="1:2">
      <c r="A1279" s="375">
        <v>41203</v>
      </c>
      <c r="B1279" s="376">
        <v>1.3022</v>
      </c>
    </row>
    <row r="1280" spans="1:2">
      <c r="A1280" s="375">
        <v>41202</v>
      </c>
      <c r="B1280" s="376">
        <v>1.3050999999999999</v>
      </c>
    </row>
    <row r="1281" spans="1:2">
      <c r="A1281" s="375">
        <v>41201</v>
      </c>
      <c r="B1281" s="376">
        <v>1.31</v>
      </c>
    </row>
    <row r="1282" spans="1:2">
      <c r="A1282" s="375">
        <v>41200</v>
      </c>
      <c r="B1282" s="376">
        <v>1.3109</v>
      </c>
    </row>
    <row r="1283" spans="1:2">
      <c r="A1283" s="375">
        <v>41199</v>
      </c>
      <c r="B1283" s="376">
        <v>1.3002</v>
      </c>
    </row>
    <row r="1284" spans="1:2">
      <c r="A1284" s="375">
        <v>41198</v>
      </c>
      <c r="B1284" s="376">
        <v>1.2938000000000001</v>
      </c>
    </row>
    <row r="1285" spans="1:2">
      <c r="A1285" s="375">
        <v>41197</v>
      </c>
      <c r="B1285" s="376">
        <v>1.2949999999999999</v>
      </c>
    </row>
    <row r="1286" spans="1:2">
      <c r="A1286" s="375">
        <v>41196</v>
      </c>
      <c r="B1286" s="376">
        <v>1.2949999999999999</v>
      </c>
    </row>
    <row r="1287" spans="1:2">
      <c r="A1287" s="375">
        <v>41195</v>
      </c>
      <c r="B1287" s="376">
        <v>1.2949999999999999</v>
      </c>
    </row>
    <row r="1288" spans="1:2">
      <c r="A1288" s="375">
        <v>41194</v>
      </c>
      <c r="B1288" s="376">
        <v>1.2890999999999999</v>
      </c>
    </row>
    <row r="1289" spans="1:2">
      <c r="A1289" s="375">
        <v>41193</v>
      </c>
      <c r="B1289" s="376">
        <v>1.2875000000000001</v>
      </c>
    </row>
    <row r="1290" spans="1:2">
      <c r="A1290" s="375">
        <v>41192</v>
      </c>
      <c r="B1290" s="376">
        <v>1.2937000000000001</v>
      </c>
    </row>
    <row r="1291" spans="1:2">
      <c r="A1291" s="375">
        <v>41191</v>
      </c>
      <c r="B1291" s="376">
        <v>1.2982</v>
      </c>
    </row>
    <row r="1292" spans="1:2">
      <c r="A1292" s="375">
        <v>41190</v>
      </c>
      <c r="B1292" s="376">
        <v>1.3035000000000001</v>
      </c>
    </row>
    <row r="1293" spans="1:2">
      <c r="A1293" s="375">
        <v>41189</v>
      </c>
      <c r="B1293" s="376">
        <v>1.3036000000000001</v>
      </c>
    </row>
    <row r="1294" spans="1:2">
      <c r="A1294" s="375">
        <v>41188</v>
      </c>
      <c r="B1294" s="376">
        <v>1.3022</v>
      </c>
    </row>
    <row r="1295" spans="1:2">
      <c r="A1295" s="375">
        <v>41187</v>
      </c>
      <c r="B1295" s="376">
        <v>1.2956000000000001</v>
      </c>
    </row>
    <row r="1296" spans="1:2">
      <c r="A1296" s="375">
        <v>41186</v>
      </c>
      <c r="B1296" s="376">
        <v>1.2907</v>
      </c>
    </row>
    <row r="1297" spans="1:2">
      <c r="A1297" s="375">
        <v>41185</v>
      </c>
      <c r="B1297" s="376">
        <v>1.2911999999999999</v>
      </c>
    </row>
    <row r="1298" spans="1:2">
      <c r="A1298" s="375">
        <v>41184</v>
      </c>
      <c r="B1298" s="376">
        <v>1.2865</v>
      </c>
    </row>
    <row r="1299" spans="1:2">
      <c r="A1299" s="375">
        <v>41183</v>
      </c>
      <c r="B1299" s="376">
        <v>1.2854000000000001</v>
      </c>
    </row>
    <row r="1300" spans="1:2">
      <c r="A1300" s="375">
        <v>41182</v>
      </c>
      <c r="B1300" s="376">
        <v>1.2855000000000001</v>
      </c>
    </row>
    <row r="1301" spans="1:2">
      <c r="A1301" s="375">
        <v>41181</v>
      </c>
      <c r="B1301" s="376">
        <v>1.2907</v>
      </c>
    </row>
    <row r="1302" spans="1:2">
      <c r="A1302" s="375">
        <v>41180</v>
      </c>
      <c r="B1302" s="376">
        <v>1.288</v>
      </c>
    </row>
    <row r="1303" spans="1:2">
      <c r="A1303" s="375">
        <v>41179</v>
      </c>
      <c r="B1303" s="376">
        <v>1.2874000000000001</v>
      </c>
    </row>
    <row r="1304" spans="1:2">
      <c r="A1304" s="375">
        <v>41178</v>
      </c>
      <c r="B1304" s="376">
        <v>1.2929999999999999</v>
      </c>
    </row>
    <row r="1305" spans="1:2">
      <c r="A1305" s="375">
        <v>41177</v>
      </c>
      <c r="B1305" s="376">
        <v>1.2934000000000001</v>
      </c>
    </row>
    <row r="1306" spans="1:2">
      <c r="A1306" s="375">
        <v>41176</v>
      </c>
      <c r="B1306" s="376">
        <v>1.2977000000000001</v>
      </c>
    </row>
    <row r="1307" spans="1:2">
      <c r="A1307" s="375">
        <v>41175</v>
      </c>
      <c r="B1307" s="376">
        <v>1.2978000000000001</v>
      </c>
    </row>
    <row r="1308" spans="1:2">
      <c r="A1308" s="375">
        <v>41174</v>
      </c>
      <c r="B1308" s="376">
        <v>1.2988999999999999</v>
      </c>
    </row>
    <row r="1309" spans="1:2">
      <c r="A1309" s="375">
        <v>41173</v>
      </c>
      <c r="B1309" s="376">
        <v>1.2984</v>
      </c>
    </row>
    <row r="1310" spans="1:2">
      <c r="A1310" s="375">
        <v>41172</v>
      </c>
      <c r="B1310" s="376">
        <v>1.3046</v>
      </c>
    </row>
    <row r="1311" spans="1:2">
      <c r="A1311" s="375">
        <v>41171</v>
      </c>
      <c r="B1311" s="376">
        <v>1.3076000000000001</v>
      </c>
    </row>
    <row r="1312" spans="1:2">
      <c r="A1312" s="375">
        <v>41170</v>
      </c>
      <c r="B1312" s="376">
        <v>1.3118000000000001</v>
      </c>
    </row>
    <row r="1313" spans="1:2">
      <c r="A1313" s="375">
        <v>41169</v>
      </c>
      <c r="B1313" s="376">
        <v>1.3125</v>
      </c>
    </row>
    <row r="1314" spans="1:2">
      <c r="A1314" s="375">
        <v>41168</v>
      </c>
      <c r="B1314" s="376">
        <v>1.3126</v>
      </c>
    </row>
    <row r="1315" spans="1:2">
      <c r="A1315" s="375">
        <v>41167</v>
      </c>
      <c r="B1315" s="376">
        <v>1.306</v>
      </c>
    </row>
    <row r="1316" spans="1:2">
      <c r="A1316" s="375">
        <v>41166</v>
      </c>
      <c r="B1316" s="376">
        <v>1.2921</v>
      </c>
    </row>
    <row r="1317" spans="1:2">
      <c r="A1317" s="375">
        <v>41165</v>
      </c>
      <c r="B1317" s="376">
        <v>1.288</v>
      </c>
    </row>
    <row r="1318" spans="1:2">
      <c r="A1318" s="375">
        <v>41164</v>
      </c>
      <c r="B1318" s="376">
        <v>1.2802</v>
      </c>
    </row>
    <row r="1319" spans="1:2">
      <c r="A1319" s="375">
        <v>41163</v>
      </c>
      <c r="B1319" s="376">
        <v>1.2785</v>
      </c>
    </row>
    <row r="1320" spans="1:2">
      <c r="A1320" s="375">
        <v>41162</v>
      </c>
      <c r="B1320" s="376">
        <v>1.2813000000000001</v>
      </c>
    </row>
    <row r="1321" spans="1:2">
      <c r="A1321" s="375">
        <v>41161</v>
      </c>
      <c r="B1321" s="376">
        <v>1.2814000000000001</v>
      </c>
    </row>
    <row r="1322" spans="1:2">
      <c r="A1322" s="375">
        <v>41160</v>
      </c>
      <c r="B1322" s="376">
        <v>1.2699</v>
      </c>
    </row>
    <row r="1323" spans="1:2">
      <c r="A1323" s="375">
        <v>41159</v>
      </c>
      <c r="B1323" s="376">
        <v>1.2614000000000001</v>
      </c>
    </row>
    <row r="1324" spans="1:2">
      <c r="A1324" s="375">
        <v>41158</v>
      </c>
      <c r="B1324" s="376">
        <v>1.2561</v>
      </c>
    </row>
    <row r="1325" spans="1:2">
      <c r="A1325" s="375">
        <v>41157</v>
      </c>
      <c r="B1325" s="376">
        <v>1.2589999999999999</v>
      </c>
    </row>
    <row r="1326" spans="1:2">
      <c r="A1326" s="375">
        <v>41156</v>
      </c>
      <c r="B1326" s="376">
        <v>1.2578</v>
      </c>
    </row>
    <row r="1327" spans="1:2">
      <c r="A1327" s="375">
        <v>41155</v>
      </c>
      <c r="B1327" s="376">
        <v>1.2573000000000001</v>
      </c>
    </row>
    <row r="1328" spans="1:2">
      <c r="A1328" s="375">
        <v>41154</v>
      </c>
      <c r="B1328" s="376">
        <v>1.2573000000000001</v>
      </c>
    </row>
    <row r="1329" spans="1:2">
      <c r="A1329" s="375">
        <v>41153</v>
      </c>
      <c r="B1329" s="376">
        <v>1.2546999999999999</v>
      </c>
    </row>
    <row r="1330" spans="1:2">
      <c r="A1330" s="375">
        <v>41152</v>
      </c>
      <c r="B1330" s="376">
        <v>1.2531000000000001</v>
      </c>
    </row>
    <row r="1331" spans="1:2">
      <c r="A1331" s="375">
        <v>41151</v>
      </c>
      <c r="B1331" s="376">
        <v>1.2548999999999999</v>
      </c>
    </row>
    <row r="1332" spans="1:2">
      <c r="A1332" s="375">
        <v>41150</v>
      </c>
      <c r="B1332" s="376">
        <v>1.2524</v>
      </c>
    </row>
    <row r="1333" spans="1:2">
      <c r="A1333" s="375">
        <v>41149</v>
      </c>
      <c r="B1333" s="376">
        <v>1.2513000000000001</v>
      </c>
    </row>
    <row r="1334" spans="1:2">
      <c r="A1334" s="375">
        <v>41148</v>
      </c>
      <c r="B1334" s="376">
        <v>1.2509999999999999</v>
      </c>
    </row>
    <row r="1335" spans="1:2">
      <c r="A1335" s="375">
        <v>41147</v>
      </c>
      <c r="B1335" s="376">
        <v>1.2509999999999999</v>
      </c>
    </row>
    <row r="1336" spans="1:2">
      <c r="A1336" s="375">
        <v>41146</v>
      </c>
      <c r="B1336" s="376">
        <v>1.2538</v>
      </c>
    </row>
    <row r="1337" spans="1:2">
      <c r="A1337" s="375">
        <v>41145</v>
      </c>
      <c r="B1337" s="376">
        <v>1.2549999999999999</v>
      </c>
    </row>
    <row r="1338" spans="1:2">
      <c r="A1338" s="375">
        <v>41144</v>
      </c>
      <c r="B1338" s="376">
        <v>1.2471000000000001</v>
      </c>
    </row>
    <row r="1339" spans="1:2">
      <c r="A1339" s="375">
        <v>41143</v>
      </c>
      <c r="B1339" s="376">
        <v>1.2406999999999999</v>
      </c>
    </row>
    <row r="1340" spans="1:2">
      <c r="A1340" s="375">
        <v>41142</v>
      </c>
      <c r="B1340" s="376">
        <v>1.2335</v>
      </c>
    </row>
    <row r="1341" spans="1:2">
      <c r="A1341" s="375">
        <v>41141</v>
      </c>
      <c r="B1341" s="376">
        <v>1.2332000000000001</v>
      </c>
    </row>
    <row r="1342" spans="1:2">
      <c r="A1342" s="375">
        <v>41140</v>
      </c>
      <c r="B1342" s="376">
        <v>1.2331000000000001</v>
      </c>
    </row>
    <row r="1343" spans="1:2">
      <c r="A1343" s="375">
        <v>41139</v>
      </c>
      <c r="B1343" s="376">
        <v>1.2343999999999999</v>
      </c>
    </row>
    <row r="1344" spans="1:2">
      <c r="A1344" s="375">
        <v>41138</v>
      </c>
      <c r="B1344" s="376">
        <v>1.2306999999999999</v>
      </c>
    </row>
    <row r="1345" spans="1:2">
      <c r="A1345" s="375">
        <v>41137</v>
      </c>
      <c r="B1345" s="376">
        <v>1.2305999999999999</v>
      </c>
    </row>
    <row r="1346" spans="1:2">
      <c r="A1346" s="375">
        <v>41136</v>
      </c>
      <c r="B1346" s="376">
        <v>1.2343</v>
      </c>
    </row>
    <row r="1347" spans="1:2">
      <c r="A1347" s="375">
        <v>41135</v>
      </c>
      <c r="B1347" s="376">
        <v>1.2312000000000001</v>
      </c>
    </row>
    <row r="1348" spans="1:2">
      <c r="A1348" s="375">
        <v>41134</v>
      </c>
      <c r="B1348" s="376">
        <v>1.2286999999999999</v>
      </c>
    </row>
    <row r="1349" spans="1:2">
      <c r="A1349" s="375">
        <v>41133</v>
      </c>
      <c r="B1349" s="376">
        <v>1.2285999999999999</v>
      </c>
    </row>
    <row r="1350" spans="1:2">
      <c r="A1350" s="375">
        <v>41132</v>
      </c>
      <c r="B1350" s="376">
        <v>1.2286999999999999</v>
      </c>
    </row>
    <row r="1351" spans="1:2">
      <c r="A1351" s="375">
        <v>41131</v>
      </c>
      <c r="B1351" s="376">
        <v>1.2335</v>
      </c>
    </row>
    <row r="1352" spans="1:2">
      <c r="A1352" s="375">
        <v>41130</v>
      </c>
      <c r="B1352" s="376">
        <v>1.2372000000000001</v>
      </c>
    </row>
    <row r="1353" spans="1:2">
      <c r="A1353" s="375">
        <v>41129</v>
      </c>
      <c r="B1353" s="376">
        <v>1.2406999999999999</v>
      </c>
    </row>
    <row r="1354" spans="1:2">
      <c r="A1354" s="375">
        <v>41128</v>
      </c>
      <c r="B1354" s="376">
        <v>1.2390000000000001</v>
      </c>
    </row>
    <row r="1355" spans="1:2">
      <c r="A1355" s="375">
        <v>41127</v>
      </c>
      <c r="B1355" s="376">
        <v>1.2383999999999999</v>
      </c>
    </row>
    <row r="1356" spans="1:2">
      <c r="A1356" s="375">
        <v>41126</v>
      </c>
      <c r="B1356" s="376">
        <v>1.2383999999999999</v>
      </c>
    </row>
    <row r="1357" spans="1:2">
      <c r="A1357" s="375">
        <v>41125</v>
      </c>
      <c r="B1357" s="376">
        <v>1.2253000000000001</v>
      </c>
    </row>
    <row r="1358" spans="1:2">
      <c r="A1358" s="375">
        <v>41124</v>
      </c>
      <c r="B1358" s="376">
        <v>1.2225999999999999</v>
      </c>
    </row>
    <row r="1359" spans="1:2">
      <c r="A1359" s="375">
        <v>41123</v>
      </c>
      <c r="B1359" s="376">
        <v>1.2294</v>
      </c>
    </row>
    <row r="1360" spans="1:2">
      <c r="A1360" s="375">
        <v>41122</v>
      </c>
      <c r="B1360" s="376">
        <v>1.2282</v>
      </c>
    </row>
    <row r="1361" spans="1:2">
      <c r="A1361" s="375">
        <v>41121</v>
      </c>
      <c r="B1361" s="376">
        <v>1.2274</v>
      </c>
    </row>
    <row r="1362" spans="1:2">
      <c r="A1362" s="375">
        <v>41120</v>
      </c>
      <c r="B1362" s="376">
        <v>1.2317</v>
      </c>
    </row>
    <row r="1363" spans="1:2">
      <c r="A1363" s="375">
        <v>41119</v>
      </c>
      <c r="B1363" s="376">
        <v>1.2318</v>
      </c>
    </row>
    <row r="1364" spans="1:2">
      <c r="A1364" s="375">
        <v>41118</v>
      </c>
      <c r="B1364" s="376">
        <v>1.23</v>
      </c>
    </row>
    <row r="1365" spans="1:2">
      <c r="A1365" s="375">
        <v>41117</v>
      </c>
      <c r="B1365" s="376">
        <v>1.2201</v>
      </c>
    </row>
    <row r="1366" spans="1:2">
      <c r="A1366" s="375">
        <v>41116</v>
      </c>
      <c r="B1366" s="376">
        <v>1.2107000000000001</v>
      </c>
    </row>
    <row r="1367" spans="1:2">
      <c r="A1367" s="375">
        <v>41115</v>
      </c>
      <c r="B1367" s="376">
        <v>1.2099</v>
      </c>
    </row>
    <row r="1368" spans="1:2">
      <c r="A1368" s="375">
        <v>41114</v>
      </c>
      <c r="B1368" s="376">
        <v>1.2115</v>
      </c>
    </row>
    <row r="1369" spans="1:2">
      <c r="A1369" s="375">
        <v>41113</v>
      </c>
      <c r="B1369" s="376">
        <v>1.2151000000000001</v>
      </c>
    </row>
    <row r="1370" spans="1:2">
      <c r="A1370" s="375">
        <v>41112</v>
      </c>
      <c r="B1370" s="376">
        <v>1.2154</v>
      </c>
    </row>
    <row r="1371" spans="1:2">
      <c r="A1371" s="375">
        <v>41111</v>
      </c>
      <c r="B1371" s="376">
        <v>1.2224999999999999</v>
      </c>
    </row>
    <row r="1372" spans="1:2">
      <c r="A1372" s="375">
        <v>41110</v>
      </c>
      <c r="B1372" s="376">
        <v>1.228</v>
      </c>
    </row>
    <row r="1373" spans="1:2">
      <c r="A1373" s="375">
        <v>41109</v>
      </c>
      <c r="B1373" s="376">
        <v>1.2271000000000001</v>
      </c>
    </row>
    <row r="1374" spans="1:2">
      <c r="A1374" s="375">
        <v>41108</v>
      </c>
      <c r="B1374" s="376">
        <v>1.2277</v>
      </c>
    </row>
    <row r="1375" spans="1:2">
      <c r="A1375" s="375">
        <v>41107</v>
      </c>
      <c r="B1375" s="376">
        <v>1.2238</v>
      </c>
    </row>
    <row r="1376" spans="1:2">
      <c r="A1376" s="375">
        <v>41106</v>
      </c>
      <c r="B1376" s="376">
        <v>1.2248000000000001</v>
      </c>
    </row>
    <row r="1377" spans="1:2">
      <c r="A1377" s="375">
        <v>41105</v>
      </c>
      <c r="B1377" s="376">
        <v>1.2246999999999999</v>
      </c>
    </row>
    <row r="1378" spans="1:2">
      <c r="A1378" s="375">
        <v>41104</v>
      </c>
      <c r="B1378" s="376">
        <v>1.2210000000000001</v>
      </c>
    </row>
    <row r="1379" spans="1:2">
      <c r="A1379" s="375">
        <v>41103</v>
      </c>
      <c r="B1379" s="376">
        <v>1.2214</v>
      </c>
    </row>
    <row r="1380" spans="1:2">
      <c r="A1380" s="375">
        <v>41102</v>
      </c>
      <c r="B1380" s="376">
        <v>1.2257</v>
      </c>
    </row>
    <row r="1381" spans="1:2">
      <c r="A1381" s="375">
        <v>41101</v>
      </c>
      <c r="B1381" s="376">
        <v>1.2286999999999999</v>
      </c>
    </row>
    <row r="1382" spans="1:2">
      <c r="A1382" s="375">
        <v>41100</v>
      </c>
      <c r="B1382" s="376">
        <v>1.2292000000000001</v>
      </c>
    </row>
    <row r="1383" spans="1:2">
      <c r="A1383" s="375">
        <v>41099</v>
      </c>
      <c r="B1383" s="376">
        <v>1.2281</v>
      </c>
    </row>
    <row r="1384" spans="1:2">
      <c r="A1384" s="375">
        <v>41098</v>
      </c>
      <c r="B1384" s="376">
        <v>1.2283999999999999</v>
      </c>
    </row>
    <row r="1385" spans="1:2">
      <c r="A1385" s="375">
        <v>41097</v>
      </c>
      <c r="B1385" s="376">
        <v>1.2352000000000001</v>
      </c>
    </row>
    <row r="1386" spans="1:2">
      <c r="A1386" s="375">
        <v>41096</v>
      </c>
      <c r="B1386" s="376">
        <v>1.2471000000000001</v>
      </c>
    </row>
    <row r="1387" spans="1:2">
      <c r="A1387" s="375">
        <v>41095</v>
      </c>
      <c r="B1387" s="376">
        <v>1.2569999999999999</v>
      </c>
    </row>
    <row r="1388" spans="1:2">
      <c r="A1388" s="375">
        <v>41094</v>
      </c>
      <c r="B1388" s="376">
        <v>1.2592000000000001</v>
      </c>
    </row>
    <row r="1389" spans="1:2">
      <c r="A1389" s="375">
        <v>41093</v>
      </c>
      <c r="B1389" s="376">
        <v>1.2617</v>
      </c>
    </row>
    <row r="1390" spans="1:2">
      <c r="A1390" s="375">
        <v>41092</v>
      </c>
      <c r="B1390" s="376">
        <v>1.266</v>
      </c>
    </row>
    <row r="1391" spans="1:2">
      <c r="A1391" s="375">
        <v>41091</v>
      </c>
      <c r="B1391" s="376">
        <v>1.266</v>
      </c>
    </row>
    <row r="1392" spans="1:2">
      <c r="A1392" s="375">
        <v>41090</v>
      </c>
      <c r="B1392" s="376">
        <v>1.2577</v>
      </c>
    </row>
    <row r="1393" spans="1:2">
      <c r="A1393" s="375">
        <v>41089</v>
      </c>
      <c r="B1393" s="376">
        <v>1.2459</v>
      </c>
    </row>
    <row r="1394" spans="1:2">
      <c r="A1394" s="375">
        <v>41088</v>
      </c>
      <c r="B1394" s="376">
        <v>1.2483</v>
      </c>
    </row>
    <row r="1395" spans="1:2">
      <c r="A1395" s="375">
        <v>41087</v>
      </c>
      <c r="B1395" s="376">
        <v>1.2498</v>
      </c>
    </row>
    <row r="1396" spans="1:2">
      <c r="A1396" s="375">
        <v>41086</v>
      </c>
      <c r="B1396" s="376">
        <v>1.2511000000000001</v>
      </c>
    </row>
    <row r="1397" spans="1:2">
      <c r="A1397" s="375">
        <v>41085</v>
      </c>
      <c r="B1397" s="376">
        <v>1.2563</v>
      </c>
    </row>
    <row r="1398" spans="1:2">
      <c r="A1398" s="375">
        <v>41084</v>
      </c>
      <c r="B1398" s="376">
        <v>1.2565</v>
      </c>
    </row>
    <row r="1399" spans="1:2">
      <c r="A1399" s="375">
        <v>41083</v>
      </c>
      <c r="B1399" s="376">
        <v>1.2552000000000001</v>
      </c>
    </row>
    <row r="1400" spans="1:2">
      <c r="A1400" s="375">
        <v>41082</v>
      </c>
      <c r="B1400" s="376">
        <v>1.2643</v>
      </c>
    </row>
    <row r="1401" spans="1:2">
      <c r="A1401" s="375">
        <v>41081</v>
      </c>
      <c r="B1401" s="376">
        <v>1.2687999999999999</v>
      </c>
    </row>
    <row r="1402" spans="1:2">
      <c r="A1402" s="375">
        <v>41080</v>
      </c>
      <c r="B1402" s="376">
        <v>1.2628999999999999</v>
      </c>
    </row>
    <row r="1403" spans="1:2">
      <c r="A1403" s="375">
        <v>41079</v>
      </c>
      <c r="B1403" s="376">
        <v>1.2647999999999999</v>
      </c>
    </row>
    <row r="1404" spans="1:2">
      <c r="A1404" s="375">
        <v>41078</v>
      </c>
      <c r="B1404" s="376">
        <v>1.2639</v>
      </c>
    </row>
    <row r="1405" spans="1:2">
      <c r="A1405" s="375">
        <v>41077</v>
      </c>
      <c r="B1405" s="376">
        <v>1.2633000000000001</v>
      </c>
    </row>
    <row r="1406" spans="1:2">
      <c r="A1406" s="375">
        <v>41076</v>
      </c>
      <c r="B1406" s="376">
        <v>1.2627999999999999</v>
      </c>
    </row>
    <row r="1407" spans="1:2">
      <c r="A1407" s="375">
        <v>41075</v>
      </c>
      <c r="B1407" s="376">
        <v>1.2579</v>
      </c>
    </row>
    <row r="1408" spans="1:2">
      <c r="A1408" s="375">
        <v>41074</v>
      </c>
      <c r="B1408" s="376">
        <v>1.2531000000000001</v>
      </c>
    </row>
    <row r="1409" spans="1:2">
      <c r="A1409" s="375">
        <v>41073</v>
      </c>
      <c r="B1409" s="376">
        <v>1.2490000000000001</v>
      </c>
    </row>
    <row r="1410" spans="1:2">
      <c r="A1410" s="375">
        <v>41072</v>
      </c>
      <c r="B1410" s="376">
        <v>1.2579</v>
      </c>
    </row>
    <row r="1411" spans="1:2">
      <c r="A1411" s="375">
        <v>41071</v>
      </c>
      <c r="B1411" s="376">
        <v>1.2534000000000001</v>
      </c>
    </row>
    <row r="1412" spans="1:2">
      <c r="A1412" s="375">
        <v>41070</v>
      </c>
      <c r="B1412" s="376">
        <v>1.2505999999999999</v>
      </c>
    </row>
    <row r="1413" spans="1:2">
      <c r="A1413" s="375">
        <v>41069</v>
      </c>
      <c r="B1413" s="376">
        <v>1.2502</v>
      </c>
    </row>
    <row r="1414" spans="1:2">
      <c r="A1414" s="375">
        <v>41068</v>
      </c>
      <c r="B1414" s="376">
        <v>1.2574000000000001</v>
      </c>
    </row>
    <row r="1415" spans="1:2">
      <c r="A1415" s="375">
        <v>41067</v>
      </c>
      <c r="B1415" s="376">
        <v>1.2501</v>
      </c>
    </row>
    <row r="1416" spans="1:2">
      <c r="A1416" s="375">
        <v>41066</v>
      </c>
      <c r="B1416" s="376">
        <v>1.2473000000000001</v>
      </c>
    </row>
    <row r="1417" spans="1:2">
      <c r="A1417" s="375">
        <v>41065</v>
      </c>
      <c r="B1417" s="376">
        <v>1.2439</v>
      </c>
    </row>
    <row r="1418" spans="1:2">
      <c r="A1418" s="375">
        <v>41064</v>
      </c>
      <c r="B1418" s="376">
        <v>1.2414000000000001</v>
      </c>
    </row>
    <row r="1419" spans="1:2">
      <c r="A1419" s="375">
        <v>41063</v>
      </c>
      <c r="B1419" s="376">
        <v>1.2428999999999999</v>
      </c>
    </row>
    <row r="1420" spans="1:2">
      <c r="A1420" s="375">
        <v>41062</v>
      </c>
      <c r="B1420" s="376">
        <v>1.2363</v>
      </c>
    </row>
    <row r="1421" spans="1:2">
      <c r="A1421" s="375">
        <v>41061</v>
      </c>
      <c r="B1421" s="376">
        <v>1.2381</v>
      </c>
    </row>
    <row r="1422" spans="1:2">
      <c r="A1422" s="375">
        <v>41060</v>
      </c>
      <c r="B1422" s="376">
        <v>1.244</v>
      </c>
    </row>
    <row r="1423" spans="1:2">
      <c r="A1423" s="375">
        <v>41059</v>
      </c>
      <c r="B1423" s="376">
        <v>1.2524999999999999</v>
      </c>
    </row>
    <row r="1424" spans="1:2">
      <c r="A1424" s="375">
        <v>41058</v>
      </c>
      <c r="B1424" s="376">
        <v>1.2567999999999999</v>
      </c>
    </row>
    <row r="1425" spans="1:2">
      <c r="A1425" s="375">
        <v>41057</v>
      </c>
      <c r="B1425" s="376">
        <v>1.2526999999999999</v>
      </c>
    </row>
    <row r="1426" spans="1:2">
      <c r="A1426" s="375">
        <v>41056</v>
      </c>
      <c r="B1426" s="376">
        <v>1.2514000000000001</v>
      </c>
    </row>
    <row r="1427" spans="1:2">
      <c r="A1427" s="375">
        <v>41055</v>
      </c>
      <c r="B1427" s="376">
        <v>1.2539</v>
      </c>
    </row>
    <row r="1428" spans="1:2">
      <c r="A1428" s="375">
        <v>41054</v>
      </c>
      <c r="B1428" s="376">
        <v>1.2567999999999999</v>
      </c>
    </row>
    <row r="1429" spans="1:2">
      <c r="A1429" s="375">
        <v>41053</v>
      </c>
      <c r="B1429" s="376">
        <v>1.2638</v>
      </c>
    </row>
    <row r="1430" spans="1:2">
      <c r="A1430" s="375">
        <v>41052</v>
      </c>
      <c r="B1430" s="376">
        <v>1.2767999999999999</v>
      </c>
    </row>
    <row r="1431" spans="1:2">
      <c r="A1431" s="375">
        <v>41051</v>
      </c>
      <c r="B1431" s="376">
        <v>1.2777000000000001</v>
      </c>
    </row>
    <row r="1432" spans="1:2">
      <c r="A1432" s="375">
        <v>41050</v>
      </c>
      <c r="B1432" s="376">
        <v>1.2764</v>
      </c>
    </row>
    <row r="1433" spans="1:2">
      <c r="A1433" s="375">
        <v>41049</v>
      </c>
      <c r="B1433" s="376">
        <v>1.2766</v>
      </c>
    </row>
    <row r="1434" spans="1:2">
      <c r="A1434" s="375">
        <v>41048</v>
      </c>
      <c r="B1434" s="376">
        <v>1.2702</v>
      </c>
    </row>
    <row r="1435" spans="1:2">
      <c r="A1435" s="375">
        <v>41047</v>
      </c>
      <c r="B1435" s="376">
        <v>1.2718</v>
      </c>
    </row>
    <row r="1436" spans="1:2">
      <c r="A1436" s="375">
        <v>41046</v>
      </c>
      <c r="B1436" s="376">
        <v>1.2724</v>
      </c>
    </row>
    <row r="1437" spans="1:2">
      <c r="A1437" s="375">
        <v>41045</v>
      </c>
      <c r="B1437" s="376">
        <v>1.2810999999999999</v>
      </c>
    </row>
    <row r="1438" spans="1:2">
      <c r="A1438" s="375">
        <v>41044</v>
      </c>
      <c r="B1438" s="376">
        <v>1.2868999999999999</v>
      </c>
    </row>
    <row r="1439" spans="1:2">
      <c r="A1439" s="375">
        <v>41043</v>
      </c>
      <c r="B1439" s="376">
        <v>1.2912999999999999</v>
      </c>
    </row>
    <row r="1440" spans="1:2">
      <c r="A1440" s="375">
        <v>41042</v>
      </c>
      <c r="B1440" s="376">
        <v>1.2912999999999999</v>
      </c>
    </row>
    <row r="1441" spans="1:2">
      <c r="A1441" s="375">
        <v>41041</v>
      </c>
      <c r="B1441" s="376">
        <v>1.2929999999999999</v>
      </c>
    </row>
    <row r="1442" spans="1:2">
      <c r="A1442" s="375">
        <v>41040</v>
      </c>
      <c r="B1442" s="376">
        <v>1.2948</v>
      </c>
    </row>
    <row r="1443" spans="1:2">
      <c r="A1443" s="375">
        <v>41039</v>
      </c>
      <c r="B1443" s="376">
        <v>1.2968</v>
      </c>
    </row>
    <row r="1444" spans="1:2">
      <c r="A1444" s="375">
        <v>41038</v>
      </c>
      <c r="B1444" s="376">
        <v>1.3025</v>
      </c>
    </row>
    <row r="1445" spans="1:2">
      <c r="A1445" s="375">
        <v>41037</v>
      </c>
      <c r="B1445" s="376">
        <v>1.3017000000000001</v>
      </c>
    </row>
    <row r="1446" spans="1:2">
      <c r="A1446" s="375">
        <v>41036</v>
      </c>
      <c r="B1446" s="376">
        <v>1.3071999999999999</v>
      </c>
    </row>
    <row r="1447" spans="1:2">
      <c r="A1447" s="375">
        <v>41035</v>
      </c>
      <c r="B1447" s="376">
        <v>1.3079000000000001</v>
      </c>
    </row>
    <row r="1448" spans="1:2">
      <c r="A1448" s="375">
        <v>41034</v>
      </c>
      <c r="B1448" s="376">
        <v>1.3130999999999999</v>
      </c>
    </row>
    <row r="1449" spans="1:2">
      <c r="A1449" s="375">
        <v>41033</v>
      </c>
      <c r="B1449" s="376">
        <v>1.3146</v>
      </c>
    </row>
    <row r="1450" spans="1:2">
      <c r="A1450" s="375">
        <v>41032</v>
      </c>
      <c r="B1450" s="376">
        <v>1.3186</v>
      </c>
    </row>
    <row r="1451" spans="1:2">
      <c r="A1451" s="375">
        <v>41031</v>
      </c>
      <c r="B1451" s="376">
        <v>1.3244</v>
      </c>
    </row>
    <row r="1452" spans="1:2">
      <c r="A1452" s="375">
        <v>41030</v>
      </c>
      <c r="B1452" s="376">
        <v>1.3234999999999999</v>
      </c>
    </row>
    <row r="1453" spans="1:2">
      <c r="A1453" s="375">
        <v>41029</v>
      </c>
      <c r="B1453" s="376">
        <v>1.3246</v>
      </c>
    </row>
    <row r="1454" spans="1:2">
      <c r="A1454" s="375">
        <v>41028</v>
      </c>
      <c r="B1454" s="376">
        <v>1.325</v>
      </c>
    </row>
    <row r="1455" spans="1:2">
      <c r="A1455" s="375">
        <v>41027</v>
      </c>
      <c r="B1455" s="376">
        <v>1.3218000000000001</v>
      </c>
    </row>
    <row r="1456" spans="1:2">
      <c r="A1456" s="375">
        <v>41026</v>
      </c>
      <c r="B1456" s="376">
        <v>1.3227</v>
      </c>
    </row>
    <row r="1457" spans="1:2">
      <c r="A1457" s="375">
        <v>41025</v>
      </c>
      <c r="B1457" s="376">
        <v>1.3204</v>
      </c>
    </row>
    <row r="1458" spans="1:2">
      <c r="A1458" s="375">
        <v>41024</v>
      </c>
      <c r="B1458" s="376">
        <v>1.3170999999999999</v>
      </c>
    </row>
    <row r="1459" spans="1:2">
      <c r="A1459" s="375">
        <v>41023</v>
      </c>
      <c r="B1459" s="376">
        <v>1.3161</v>
      </c>
    </row>
    <row r="1460" spans="1:2">
      <c r="A1460" s="375">
        <v>41022</v>
      </c>
      <c r="B1460" s="376">
        <v>1.3203</v>
      </c>
    </row>
    <row r="1461" spans="1:2">
      <c r="A1461" s="375">
        <v>41021</v>
      </c>
      <c r="B1461" s="376">
        <v>1.3211999999999999</v>
      </c>
    </row>
    <row r="1462" spans="1:2">
      <c r="A1462" s="375">
        <v>41020</v>
      </c>
      <c r="B1462" s="376">
        <v>1.3171999999999999</v>
      </c>
    </row>
    <row r="1463" spans="1:2">
      <c r="A1463" s="375">
        <v>41019</v>
      </c>
      <c r="B1463" s="376">
        <v>1.3121</v>
      </c>
    </row>
    <row r="1464" spans="1:2">
      <c r="A1464" s="375">
        <v>41018</v>
      </c>
      <c r="B1464" s="376">
        <v>1.3109999999999999</v>
      </c>
    </row>
    <row r="1465" spans="1:2">
      <c r="A1465" s="375">
        <v>41017</v>
      </c>
      <c r="B1465" s="376">
        <v>1.3128</v>
      </c>
    </row>
    <row r="1466" spans="1:2">
      <c r="A1466" s="375">
        <v>41016</v>
      </c>
      <c r="B1466" s="376">
        <v>1.3051999999999999</v>
      </c>
    </row>
    <row r="1467" spans="1:2">
      <c r="A1467" s="375">
        <v>41015</v>
      </c>
      <c r="B1467" s="376">
        <v>1.3071999999999999</v>
      </c>
    </row>
    <row r="1468" spans="1:2">
      <c r="A1468" s="375">
        <v>41014</v>
      </c>
      <c r="B1468" s="376">
        <v>1.3072999999999999</v>
      </c>
    </row>
    <row r="1469" spans="1:2">
      <c r="A1469" s="375">
        <v>41013</v>
      </c>
      <c r="B1469" s="376">
        <v>1.3142</v>
      </c>
    </row>
    <row r="1470" spans="1:2">
      <c r="A1470" s="375">
        <v>41012</v>
      </c>
      <c r="B1470" s="376">
        <v>1.3145</v>
      </c>
    </row>
    <row r="1471" spans="1:2">
      <c r="A1471" s="375">
        <v>41011</v>
      </c>
      <c r="B1471" s="376">
        <v>1.3105</v>
      </c>
    </row>
    <row r="1472" spans="1:2">
      <c r="A1472" s="375">
        <v>41010</v>
      </c>
      <c r="B1472" s="376">
        <v>1.3099000000000001</v>
      </c>
    </row>
    <row r="1473" spans="1:2">
      <c r="A1473" s="375">
        <v>41009</v>
      </c>
      <c r="B1473" s="376">
        <v>1.3079000000000001</v>
      </c>
    </row>
    <row r="1474" spans="1:2">
      <c r="A1474" s="375">
        <v>41008</v>
      </c>
      <c r="B1474" s="376">
        <v>1.3090999999999999</v>
      </c>
    </row>
    <row r="1475" spans="1:2">
      <c r="A1475" s="375">
        <v>41007</v>
      </c>
      <c r="B1475" s="376">
        <v>1.3089999999999999</v>
      </c>
    </row>
    <row r="1476" spans="1:2">
      <c r="A1476" s="375">
        <v>41006</v>
      </c>
      <c r="B1476" s="376">
        <v>1.3075000000000001</v>
      </c>
    </row>
    <row r="1477" spans="1:2">
      <c r="A1477" s="375">
        <v>41005</v>
      </c>
      <c r="B1477" s="376">
        <v>1.3105</v>
      </c>
    </row>
    <row r="1478" spans="1:2">
      <c r="A1478" s="375">
        <v>41004</v>
      </c>
      <c r="B1478" s="376">
        <v>1.3173999999999999</v>
      </c>
    </row>
    <row r="1479" spans="1:2">
      <c r="A1479" s="375">
        <v>41003</v>
      </c>
      <c r="B1479" s="376">
        <v>1.3321000000000001</v>
      </c>
    </row>
    <row r="1480" spans="1:2">
      <c r="A1480" s="375">
        <v>41002</v>
      </c>
      <c r="B1480" s="376">
        <v>1.3337000000000001</v>
      </c>
    </row>
    <row r="1481" spans="1:2">
      <c r="A1481" s="375">
        <v>41001</v>
      </c>
      <c r="B1481" s="376">
        <v>1.3339000000000001</v>
      </c>
    </row>
    <row r="1482" spans="1:2">
      <c r="A1482" s="375">
        <v>41000</v>
      </c>
      <c r="B1482" s="376">
        <v>1.3337000000000001</v>
      </c>
    </row>
    <row r="1483" spans="1:2">
      <c r="A1483" s="375">
        <v>40999</v>
      </c>
      <c r="B1483" s="376">
        <v>1.3338000000000001</v>
      </c>
    </row>
    <row r="1484" spans="1:2">
      <c r="A1484" s="375">
        <v>40998</v>
      </c>
      <c r="B1484" s="376">
        <v>1.3301000000000001</v>
      </c>
    </row>
    <row r="1485" spans="1:2">
      <c r="A1485" s="375">
        <v>40997</v>
      </c>
      <c r="B1485" s="376">
        <v>1.3325</v>
      </c>
    </row>
    <row r="1486" spans="1:2">
      <c r="A1486" s="375">
        <v>40996</v>
      </c>
      <c r="B1486" s="376">
        <v>1.3345</v>
      </c>
    </row>
    <row r="1487" spans="1:2">
      <c r="A1487" s="375">
        <v>40995</v>
      </c>
      <c r="B1487" s="376">
        <v>1.3283</v>
      </c>
    </row>
    <row r="1488" spans="1:2">
      <c r="A1488" s="375">
        <v>40994</v>
      </c>
      <c r="B1488" s="376">
        <v>1.3265</v>
      </c>
    </row>
    <row r="1489" spans="1:2">
      <c r="A1489" s="375">
        <v>40993</v>
      </c>
      <c r="B1489" s="376">
        <v>1.3265</v>
      </c>
    </row>
    <row r="1490" spans="1:2">
      <c r="A1490" s="375">
        <v>40992</v>
      </c>
      <c r="B1490" s="376">
        <v>1.3231999999999999</v>
      </c>
    </row>
    <row r="1491" spans="1:2">
      <c r="A1491" s="375">
        <v>40991</v>
      </c>
      <c r="B1491" s="376">
        <v>1.3198000000000001</v>
      </c>
    </row>
    <row r="1492" spans="1:2">
      <c r="A1492" s="375">
        <v>40990</v>
      </c>
      <c r="B1492" s="376">
        <v>1.3240000000000001</v>
      </c>
    </row>
    <row r="1493" spans="1:2">
      <c r="A1493" s="375">
        <v>40989</v>
      </c>
      <c r="B1493" s="376">
        <v>1.3224</v>
      </c>
    </row>
    <row r="1494" spans="1:2">
      <c r="A1494" s="375">
        <v>40988</v>
      </c>
      <c r="B1494" s="376">
        <v>1.3184</v>
      </c>
    </row>
    <row r="1495" spans="1:2">
      <c r="A1495" s="375">
        <v>40987</v>
      </c>
      <c r="B1495" s="376">
        <v>1.3170999999999999</v>
      </c>
    </row>
    <row r="1496" spans="1:2">
      <c r="A1496" s="375">
        <v>40986</v>
      </c>
      <c r="B1496" s="376">
        <v>1.3170999999999999</v>
      </c>
    </row>
    <row r="1497" spans="1:2">
      <c r="A1497" s="375">
        <v>40985</v>
      </c>
      <c r="B1497" s="376">
        <v>1.3108</v>
      </c>
    </row>
    <row r="1498" spans="1:2">
      <c r="A1498" s="375">
        <v>40984</v>
      </c>
      <c r="B1498" s="376">
        <v>1.3050999999999999</v>
      </c>
    </row>
    <row r="1499" spans="1:2">
      <c r="A1499" s="375">
        <v>40983</v>
      </c>
      <c r="B1499" s="376">
        <v>1.3053999999999999</v>
      </c>
    </row>
    <row r="1500" spans="1:2">
      <c r="A1500" s="375">
        <v>40982</v>
      </c>
      <c r="B1500" s="376">
        <v>1.3129999999999999</v>
      </c>
    </row>
    <row r="1501" spans="1:2">
      <c r="A1501" s="375">
        <v>40981</v>
      </c>
      <c r="B1501" s="376">
        <v>1.3117000000000001</v>
      </c>
    </row>
    <row r="1502" spans="1:2">
      <c r="A1502" s="375">
        <v>40980</v>
      </c>
      <c r="B1502" s="376">
        <v>1.3117000000000001</v>
      </c>
    </row>
    <row r="1503" spans="1:2">
      <c r="A1503" s="375">
        <v>40979</v>
      </c>
      <c r="B1503" s="376">
        <v>1.3119000000000001</v>
      </c>
    </row>
    <row r="1504" spans="1:2">
      <c r="A1504" s="375">
        <v>40978</v>
      </c>
      <c r="B1504" s="376">
        <v>1.3207</v>
      </c>
    </row>
    <row r="1505" spans="1:2">
      <c r="A1505" s="375">
        <v>40977</v>
      </c>
      <c r="B1505" s="376">
        <v>1.3201000000000001</v>
      </c>
    </row>
    <row r="1506" spans="1:2">
      <c r="A1506" s="375">
        <v>40976</v>
      </c>
      <c r="B1506" s="376">
        <v>1.3133999999999999</v>
      </c>
    </row>
    <row r="1507" spans="1:2">
      <c r="A1507" s="375">
        <v>40975</v>
      </c>
      <c r="B1507" s="376">
        <v>1.3169999999999999</v>
      </c>
    </row>
    <row r="1508" spans="1:2">
      <c r="A1508" s="375">
        <v>40974</v>
      </c>
      <c r="B1508" s="376">
        <v>1.3203</v>
      </c>
    </row>
    <row r="1509" spans="1:2">
      <c r="A1509" s="375">
        <v>40973</v>
      </c>
      <c r="B1509" s="376">
        <v>1.3191999999999999</v>
      </c>
    </row>
    <row r="1510" spans="1:2">
      <c r="A1510" s="375">
        <v>40972</v>
      </c>
      <c r="B1510" s="376">
        <v>1.3192999999999999</v>
      </c>
    </row>
    <row r="1511" spans="1:2">
      <c r="A1511" s="375">
        <v>40971</v>
      </c>
      <c r="B1511" s="376">
        <v>1.3261000000000001</v>
      </c>
    </row>
    <row r="1512" spans="1:2">
      <c r="A1512" s="375">
        <v>40970</v>
      </c>
      <c r="B1512" s="376">
        <v>1.3326</v>
      </c>
    </row>
    <row r="1513" spans="1:2">
      <c r="A1513" s="375">
        <v>40969</v>
      </c>
      <c r="B1513" s="376">
        <v>1.3435999999999999</v>
      </c>
    </row>
    <row r="1514" spans="1:2">
      <c r="A1514" s="375">
        <v>40968</v>
      </c>
      <c r="B1514" s="376">
        <v>1.3431</v>
      </c>
    </row>
    <row r="1515" spans="1:2">
      <c r="A1515" s="375">
        <v>40967</v>
      </c>
      <c r="B1515" s="376">
        <v>1.3427</v>
      </c>
    </row>
    <row r="1516" spans="1:2">
      <c r="A1516" s="375">
        <v>40966</v>
      </c>
      <c r="B1516" s="376">
        <v>1.3449</v>
      </c>
    </row>
    <row r="1517" spans="1:2">
      <c r="A1517" s="375">
        <v>40965</v>
      </c>
      <c r="B1517" s="376">
        <v>1.3447</v>
      </c>
    </row>
    <row r="1518" spans="1:2">
      <c r="A1518" s="375">
        <v>40964</v>
      </c>
      <c r="B1518" s="376">
        <v>1.3403</v>
      </c>
    </row>
    <row r="1519" spans="1:2">
      <c r="A1519" s="375">
        <v>40963</v>
      </c>
      <c r="B1519" s="376">
        <v>1.3285</v>
      </c>
    </row>
    <row r="1520" spans="1:2">
      <c r="A1520" s="375">
        <v>40962</v>
      </c>
      <c r="B1520" s="376">
        <v>1.3236000000000001</v>
      </c>
    </row>
    <row r="1521" spans="1:2">
      <c r="A1521" s="375">
        <v>40961</v>
      </c>
      <c r="B1521" s="376">
        <v>1.3243</v>
      </c>
    </row>
    <row r="1522" spans="1:2">
      <c r="A1522" s="375">
        <v>40960</v>
      </c>
      <c r="B1522" s="376">
        <v>1.3227</v>
      </c>
    </row>
    <row r="1523" spans="1:2">
      <c r="A1523" s="375">
        <v>40959</v>
      </c>
      <c r="B1523" s="376">
        <v>1.3144</v>
      </c>
    </row>
    <row r="1524" spans="1:2">
      <c r="A1524" s="375">
        <v>40958</v>
      </c>
      <c r="B1524" s="376">
        <v>1.3138000000000001</v>
      </c>
    </row>
    <row r="1525" spans="1:2">
      <c r="A1525" s="375">
        <v>40957</v>
      </c>
      <c r="B1525" s="376">
        <v>1.3143</v>
      </c>
    </row>
    <row r="1526" spans="1:2">
      <c r="A1526" s="375">
        <v>40956</v>
      </c>
      <c r="B1526" s="376">
        <v>1.304</v>
      </c>
    </row>
    <row r="1527" spans="1:2">
      <c r="A1527" s="375">
        <v>40955</v>
      </c>
      <c r="B1527" s="376">
        <v>1.3126</v>
      </c>
    </row>
    <row r="1528" spans="1:2">
      <c r="A1528" s="375">
        <v>40954</v>
      </c>
      <c r="B1528" s="376">
        <v>1.3157000000000001</v>
      </c>
    </row>
    <row r="1529" spans="1:2">
      <c r="A1529" s="375">
        <v>40953</v>
      </c>
      <c r="B1529" s="376">
        <v>1.3234999999999999</v>
      </c>
    </row>
    <row r="1530" spans="1:2">
      <c r="A1530" s="375">
        <v>40952</v>
      </c>
      <c r="B1530" s="376">
        <v>1.3192999999999999</v>
      </c>
    </row>
    <row r="1531" spans="1:2">
      <c r="A1531" s="375">
        <v>40951</v>
      </c>
      <c r="B1531" s="376">
        <v>1.3191999999999999</v>
      </c>
    </row>
    <row r="1532" spans="1:2">
      <c r="A1532" s="375">
        <v>40950</v>
      </c>
      <c r="B1532" s="376">
        <v>1.3236000000000001</v>
      </c>
    </row>
    <row r="1533" spans="1:2">
      <c r="A1533" s="375">
        <v>40949</v>
      </c>
      <c r="B1533" s="376">
        <v>1.3273999999999999</v>
      </c>
    </row>
    <row r="1534" spans="1:2">
      <c r="A1534" s="375">
        <v>40948</v>
      </c>
      <c r="B1534" s="376">
        <v>1.3260000000000001</v>
      </c>
    </row>
    <row r="1535" spans="1:2">
      <c r="A1535" s="375">
        <v>40947</v>
      </c>
      <c r="B1535" s="376">
        <v>1.3154999999999999</v>
      </c>
    </row>
    <row r="1536" spans="1:2">
      <c r="A1536" s="375">
        <v>40946</v>
      </c>
      <c r="B1536" s="376">
        <v>1.3089999999999999</v>
      </c>
    </row>
    <row r="1537" spans="1:2">
      <c r="A1537" s="375">
        <v>40945</v>
      </c>
      <c r="B1537" s="376">
        <v>1.3145</v>
      </c>
    </row>
    <row r="1538" spans="1:2">
      <c r="A1538" s="375">
        <v>40944</v>
      </c>
      <c r="B1538" s="376">
        <v>1.3151999999999999</v>
      </c>
    </row>
    <row r="1539" spans="1:2">
      <c r="A1539" s="375">
        <v>40943</v>
      </c>
      <c r="B1539" s="376">
        <v>1.3139000000000001</v>
      </c>
    </row>
    <row r="1540" spans="1:2">
      <c r="A1540" s="375">
        <v>40942</v>
      </c>
      <c r="B1540" s="376">
        <v>1.3154999999999999</v>
      </c>
    </row>
    <row r="1541" spans="1:2">
      <c r="A1541" s="375">
        <v>40941</v>
      </c>
      <c r="B1541" s="376">
        <v>1.3116000000000001</v>
      </c>
    </row>
    <row r="1542" spans="1:2">
      <c r="A1542" s="375">
        <v>40940</v>
      </c>
      <c r="B1542" s="376">
        <v>1.3149</v>
      </c>
    </row>
    <row r="1543" spans="1:2">
      <c r="A1543" s="375">
        <v>40939</v>
      </c>
      <c r="B1543" s="376">
        <v>1.3151999999999999</v>
      </c>
    </row>
    <row r="1544" spans="1:2">
      <c r="A1544" s="375">
        <v>40938</v>
      </c>
      <c r="B1544" s="376">
        <v>1.3213999999999999</v>
      </c>
    </row>
    <row r="1545" spans="1:2">
      <c r="A1545" s="375">
        <v>40937</v>
      </c>
      <c r="B1545" s="376">
        <v>1.3214999999999999</v>
      </c>
    </row>
    <row r="1546" spans="1:2">
      <c r="A1546" s="375">
        <v>40936</v>
      </c>
      <c r="B1546" s="376">
        <v>1.3129</v>
      </c>
    </row>
    <row r="1547" spans="1:2">
      <c r="A1547" s="375">
        <v>40935</v>
      </c>
      <c r="B1547" s="376">
        <v>1.3125</v>
      </c>
    </row>
    <row r="1548" spans="1:2">
      <c r="A1548" s="375">
        <v>40934</v>
      </c>
      <c r="B1548" s="376">
        <v>1.3015000000000001</v>
      </c>
    </row>
    <row r="1549" spans="1:2">
      <c r="A1549" s="375">
        <v>40933</v>
      </c>
      <c r="B1549" s="376">
        <v>1.3008</v>
      </c>
    </row>
    <row r="1550" spans="1:2">
      <c r="A1550" s="375">
        <v>40932</v>
      </c>
      <c r="B1550" s="376">
        <v>1.2948</v>
      </c>
    </row>
    <row r="1551" spans="1:2">
      <c r="A1551" s="375">
        <v>40931</v>
      </c>
      <c r="B1551" s="376">
        <v>1.2921</v>
      </c>
    </row>
    <row r="1552" spans="1:2">
      <c r="A1552" s="375">
        <v>40930</v>
      </c>
      <c r="B1552" s="376">
        <v>1.2927999999999999</v>
      </c>
    </row>
    <row r="1553" spans="1:2">
      <c r="A1553" s="375">
        <v>40929</v>
      </c>
      <c r="B1553" s="376">
        <v>1.2942</v>
      </c>
    </row>
    <row r="1554" spans="1:2">
      <c r="A1554" s="375">
        <v>40928</v>
      </c>
      <c r="B1554" s="376">
        <v>1.2885</v>
      </c>
    </row>
    <row r="1555" spans="1:2">
      <c r="A1555" s="375">
        <v>40927</v>
      </c>
      <c r="B1555" s="376">
        <v>1.2793000000000001</v>
      </c>
    </row>
    <row r="1556" spans="1:2">
      <c r="A1556" s="375">
        <v>40926</v>
      </c>
      <c r="B1556" s="376">
        <v>1.2728999999999999</v>
      </c>
    </row>
    <row r="1557" spans="1:2">
      <c r="A1557" s="375">
        <v>40925</v>
      </c>
      <c r="B1557" s="376">
        <v>1.2657</v>
      </c>
    </row>
    <row r="1558" spans="1:2">
      <c r="A1558" s="375">
        <v>40924</v>
      </c>
      <c r="B1558" s="376">
        <v>1.2670999999999999</v>
      </c>
    </row>
    <row r="1559" spans="1:2">
      <c r="A1559" s="375">
        <v>40923</v>
      </c>
      <c r="B1559" s="376">
        <v>1.2676000000000001</v>
      </c>
    </row>
    <row r="1560" spans="1:2">
      <c r="A1560" s="375">
        <v>40922</v>
      </c>
      <c r="B1560" s="376">
        <v>1.2777000000000001</v>
      </c>
    </row>
    <row r="1561" spans="1:2">
      <c r="A1561" s="375">
        <v>40921</v>
      </c>
      <c r="B1561" s="376">
        <v>1.2750999999999999</v>
      </c>
    </row>
    <row r="1562" spans="1:2">
      <c r="A1562" s="375">
        <v>40920</v>
      </c>
      <c r="B1562" s="376">
        <v>1.2733000000000001</v>
      </c>
    </row>
    <row r="1563" spans="1:2">
      <c r="A1563" s="375">
        <v>40919</v>
      </c>
      <c r="B1563" s="376">
        <v>1.2779</v>
      </c>
    </row>
    <row r="1564" spans="1:2">
      <c r="A1564" s="375">
        <v>40918</v>
      </c>
      <c r="B1564" s="376">
        <v>1.2726</v>
      </c>
    </row>
    <row r="1565" spans="1:2">
      <c r="A1565" s="375">
        <v>40917</v>
      </c>
      <c r="B1565" s="376">
        <v>1.2709999999999999</v>
      </c>
    </row>
    <row r="1566" spans="1:2">
      <c r="A1566" s="375">
        <v>40916</v>
      </c>
      <c r="B1566" s="376">
        <v>1.2715000000000001</v>
      </c>
    </row>
    <row r="1567" spans="1:2">
      <c r="A1567" s="375">
        <v>40915</v>
      </c>
      <c r="B1567" s="376">
        <v>1.2768999999999999</v>
      </c>
    </row>
    <row r="1568" spans="1:2">
      <c r="A1568" s="375">
        <v>40914</v>
      </c>
      <c r="B1568" s="376">
        <v>1.2870999999999999</v>
      </c>
    </row>
    <row r="1569" spans="1:2">
      <c r="A1569" s="375">
        <v>40913</v>
      </c>
      <c r="B1569" s="376">
        <v>1.3003</v>
      </c>
    </row>
    <row r="1570" spans="1:2">
      <c r="A1570" s="375">
        <v>40912</v>
      </c>
      <c r="B1570" s="376">
        <v>1.3003</v>
      </c>
    </row>
    <row r="1571" spans="1:2">
      <c r="A1571" s="375">
        <v>40911</v>
      </c>
      <c r="B1571" s="376">
        <v>1.2935000000000001</v>
      </c>
    </row>
    <row r="1572" spans="1:2">
      <c r="A1572" s="375">
        <v>40910</v>
      </c>
      <c r="B1572" s="376">
        <v>1.2954000000000001</v>
      </c>
    </row>
    <row r="1573" spans="1:2">
      <c r="A1573" s="375">
        <v>40909</v>
      </c>
      <c r="B1573" s="376">
        <v>1.2957000000000001</v>
      </c>
    </row>
    <row r="1574" spans="1:2">
      <c r="A1574" s="375">
        <v>40908</v>
      </c>
      <c r="B1574" s="376">
        <v>1.2948999999999999</v>
      </c>
    </row>
    <row r="1575" spans="1:2">
      <c r="A1575" s="375">
        <v>40907</v>
      </c>
      <c r="B1575" s="376">
        <v>1.2921</v>
      </c>
    </row>
    <row r="1576" spans="1:2">
      <c r="A1576" s="375">
        <v>40906</v>
      </c>
      <c r="B1576" s="376">
        <v>1.3035000000000001</v>
      </c>
    </row>
    <row r="1577" spans="1:2">
      <c r="A1577" s="375">
        <v>40905</v>
      </c>
      <c r="B1577" s="376">
        <v>1.3067</v>
      </c>
    </row>
    <row r="1578" spans="1:2">
      <c r="A1578" s="375">
        <v>40904</v>
      </c>
      <c r="B1578" s="376">
        <v>1.3059000000000001</v>
      </c>
    </row>
    <row r="1579" spans="1:2">
      <c r="A1579" s="375">
        <v>40903</v>
      </c>
      <c r="B1579" s="376">
        <v>1.3038000000000001</v>
      </c>
    </row>
    <row r="1580" spans="1:2">
      <c r="A1580" s="375">
        <v>40902</v>
      </c>
      <c r="B1580" s="376">
        <v>1.3038000000000001</v>
      </c>
    </row>
    <row r="1581" spans="1:2">
      <c r="A1581" s="375">
        <v>40901</v>
      </c>
      <c r="B1581" s="376">
        <v>1.3059000000000001</v>
      </c>
    </row>
    <row r="1582" spans="1:2">
      <c r="A1582" s="375">
        <v>40900</v>
      </c>
      <c r="B1582" s="376">
        <v>1.3052999999999999</v>
      </c>
    </row>
    <row r="1583" spans="1:2">
      <c r="A1583" s="375">
        <v>40899</v>
      </c>
      <c r="B1583" s="376">
        <v>1.3090999999999999</v>
      </c>
    </row>
    <row r="1584" spans="1:2">
      <c r="A1584" s="375">
        <v>40898</v>
      </c>
      <c r="B1584" s="376">
        <v>1.3044</v>
      </c>
    </row>
    <row r="1585" spans="1:2">
      <c r="A1585" s="375">
        <v>40897</v>
      </c>
      <c r="B1585" s="376">
        <v>1.3018000000000001</v>
      </c>
    </row>
    <row r="1586" spans="1:2">
      <c r="A1586" s="375">
        <v>40896</v>
      </c>
      <c r="B1586" s="376">
        <v>1.3037000000000001</v>
      </c>
    </row>
    <row r="1587" spans="1:2">
      <c r="A1587" s="375">
        <v>40895</v>
      </c>
      <c r="B1587" s="376">
        <v>1.3038000000000001</v>
      </c>
    </row>
    <row r="1588" spans="1:2">
      <c r="A1588" s="375">
        <v>40894</v>
      </c>
      <c r="B1588" s="376">
        <v>1.3030999999999999</v>
      </c>
    </row>
    <row r="1589" spans="1:2">
      <c r="A1589" s="375">
        <v>40893</v>
      </c>
      <c r="B1589" s="376">
        <v>1.2999000000000001</v>
      </c>
    </row>
    <row r="1590" spans="1:2">
      <c r="A1590" s="375">
        <v>40892</v>
      </c>
      <c r="B1590" s="376">
        <v>1.3012999999999999</v>
      </c>
    </row>
    <row r="1591" spans="1:2">
      <c r="A1591" s="375">
        <v>40891</v>
      </c>
      <c r="B1591" s="376">
        <v>1.3162</v>
      </c>
    </row>
    <row r="1592" spans="1:2">
      <c r="A1592" s="375">
        <v>40890</v>
      </c>
      <c r="B1592" s="376">
        <v>1.3289</v>
      </c>
    </row>
    <row r="1593" spans="1:2">
      <c r="A1593" s="375">
        <v>40889</v>
      </c>
      <c r="B1593" s="376">
        <v>1.3381000000000001</v>
      </c>
    </row>
    <row r="1594" spans="1:2">
      <c r="A1594" s="375">
        <v>40888</v>
      </c>
      <c r="B1594" s="376">
        <v>1.3382000000000001</v>
      </c>
    </row>
    <row r="1595" spans="1:2">
      <c r="A1595" s="375">
        <v>40887</v>
      </c>
      <c r="B1595" s="376">
        <v>1.3351</v>
      </c>
    </row>
    <row r="1596" spans="1:2">
      <c r="A1596" s="375">
        <v>40886</v>
      </c>
      <c r="B1596" s="376">
        <v>1.3382000000000001</v>
      </c>
    </row>
    <row r="1597" spans="1:2">
      <c r="A1597" s="375">
        <v>40885</v>
      </c>
      <c r="B1597" s="376">
        <v>1.3405</v>
      </c>
    </row>
    <row r="1598" spans="1:2">
      <c r="A1598" s="375">
        <v>40884</v>
      </c>
      <c r="B1598" s="376">
        <v>1.3385</v>
      </c>
    </row>
    <row r="1599" spans="1:2">
      <c r="A1599" s="375">
        <v>40883</v>
      </c>
      <c r="B1599" s="376">
        <v>1.3429</v>
      </c>
    </row>
    <row r="1600" spans="1:2">
      <c r="A1600" s="375">
        <v>40882</v>
      </c>
      <c r="B1600" s="376">
        <v>1.339</v>
      </c>
    </row>
    <row r="1601" spans="1:2">
      <c r="A1601" s="375">
        <v>40881</v>
      </c>
      <c r="B1601" s="376">
        <v>1.3389</v>
      </c>
    </row>
    <row r="1602" spans="1:2">
      <c r="A1602" s="375">
        <v>40880</v>
      </c>
      <c r="B1602" s="376">
        <v>1.3456999999999999</v>
      </c>
    </row>
    <row r="1603" spans="1:2">
      <c r="A1603" s="375">
        <v>40879</v>
      </c>
      <c r="B1603" s="376">
        <v>1.3461000000000001</v>
      </c>
    </row>
    <row r="1604" spans="1:2">
      <c r="A1604" s="375">
        <v>40878</v>
      </c>
      <c r="B1604" s="376">
        <v>1.3360000000000001</v>
      </c>
    </row>
    <row r="1605" spans="1:2">
      <c r="A1605" s="375">
        <v>40877</v>
      </c>
      <c r="B1605" s="376">
        <v>1.3335999999999999</v>
      </c>
    </row>
    <row r="1606" spans="1:2">
      <c r="A1606" s="375">
        <v>40876</v>
      </c>
      <c r="B1606" s="376">
        <v>1.3327</v>
      </c>
    </row>
    <row r="1607" spans="1:2">
      <c r="A1607" s="375">
        <v>40875</v>
      </c>
      <c r="B1607" s="376">
        <v>1.3241000000000001</v>
      </c>
    </row>
    <row r="1608" spans="1:2">
      <c r="A1608" s="375">
        <v>40874</v>
      </c>
      <c r="B1608" s="376">
        <v>1.3234999999999999</v>
      </c>
    </row>
    <row r="1609" spans="1:2">
      <c r="A1609" s="375">
        <v>40873</v>
      </c>
      <c r="B1609" s="376">
        <v>1.3283</v>
      </c>
    </row>
    <row r="1610" spans="1:2">
      <c r="A1610" s="375">
        <v>40872</v>
      </c>
      <c r="B1610" s="376">
        <v>1.3359000000000001</v>
      </c>
    </row>
    <row r="1611" spans="1:2">
      <c r="A1611" s="375">
        <v>40871</v>
      </c>
      <c r="B1611" s="376">
        <v>1.3429</v>
      </c>
    </row>
    <row r="1612" spans="1:2">
      <c r="A1612" s="375">
        <v>40870</v>
      </c>
      <c r="B1612" s="376">
        <v>1.3508</v>
      </c>
    </row>
    <row r="1613" spans="1:2">
      <c r="A1613" s="375">
        <v>40869</v>
      </c>
      <c r="B1613" s="376">
        <v>1.3495999999999999</v>
      </c>
    </row>
    <row r="1614" spans="1:2">
      <c r="A1614" s="375">
        <v>40868</v>
      </c>
      <c r="B1614" s="376">
        <v>1.3519000000000001</v>
      </c>
    </row>
    <row r="1615" spans="1:2">
      <c r="A1615" s="375">
        <v>40867</v>
      </c>
      <c r="B1615" s="376">
        <v>1.3521000000000001</v>
      </c>
    </row>
    <row r="1616" spans="1:2">
      <c r="A1616" s="375">
        <v>40866</v>
      </c>
      <c r="B1616" s="376">
        <v>1.3506</v>
      </c>
    </row>
    <row r="1617" spans="1:2">
      <c r="A1617" s="375">
        <v>40865</v>
      </c>
      <c r="B1617" s="376">
        <v>1.3475999999999999</v>
      </c>
    </row>
    <row r="1618" spans="1:2">
      <c r="A1618" s="375">
        <v>40864</v>
      </c>
      <c r="B1618" s="376">
        <v>1.3494999999999999</v>
      </c>
    </row>
    <row r="1619" spans="1:2">
      <c r="A1619" s="375">
        <v>40863</v>
      </c>
      <c r="B1619" s="376">
        <v>1.3577999999999999</v>
      </c>
    </row>
    <row r="1620" spans="1:2">
      <c r="A1620" s="375">
        <v>40862</v>
      </c>
      <c r="B1620" s="376">
        <v>1.3707</v>
      </c>
    </row>
    <row r="1621" spans="1:2">
      <c r="A1621" s="375">
        <v>40861</v>
      </c>
      <c r="B1621" s="376">
        <v>1.3751</v>
      </c>
    </row>
    <row r="1622" spans="1:2">
      <c r="A1622" s="375">
        <v>40860</v>
      </c>
      <c r="B1622" s="376">
        <v>1.3746</v>
      </c>
    </row>
    <row r="1623" spans="1:2">
      <c r="A1623" s="375">
        <v>40859</v>
      </c>
      <c r="B1623" s="376">
        <v>1.3656999999999999</v>
      </c>
    </row>
    <row r="1624" spans="1:2">
      <c r="A1624" s="375">
        <v>40858</v>
      </c>
      <c r="B1624" s="376">
        <v>1.3567</v>
      </c>
    </row>
    <row r="1625" spans="1:2">
      <c r="A1625" s="375">
        <v>40857</v>
      </c>
      <c r="B1625" s="376">
        <v>1.3718999999999999</v>
      </c>
    </row>
    <row r="1626" spans="1:2">
      <c r="A1626" s="375">
        <v>40856</v>
      </c>
      <c r="B1626" s="376">
        <v>1.3775999999999999</v>
      </c>
    </row>
    <row r="1627" spans="1:2">
      <c r="A1627" s="375">
        <v>40855</v>
      </c>
      <c r="B1627" s="376">
        <v>1.3762000000000001</v>
      </c>
    </row>
    <row r="1628" spans="1:2">
      <c r="A1628" s="375">
        <v>40854</v>
      </c>
      <c r="B1628" s="376">
        <v>1.3782000000000001</v>
      </c>
    </row>
    <row r="1629" spans="1:2">
      <c r="A1629" s="375">
        <v>40853</v>
      </c>
      <c r="B1629" s="376">
        <v>1.3784000000000001</v>
      </c>
    </row>
    <row r="1630" spans="1:2">
      <c r="A1630" s="375">
        <v>40852</v>
      </c>
      <c r="B1630" s="376">
        <v>1.3798999999999999</v>
      </c>
    </row>
    <row r="1631" spans="1:2">
      <c r="A1631" s="375">
        <v>40851</v>
      </c>
      <c r="B1631" s="376">
        <v>1.3741000000000001</v>
      </c>
    </row>
    <row r="1632" spans="1:2">
      <c r="A1632" s="375">
        <v>40850</v>
      </c>
      <c r="B1632" s="376">
        <v>1.3741000000000001</v>
      </c>
    </row>
    <row r="1633" spans="1:2">
      <c r="A1633" s="375">
        <v>40849</v>
      </c>
      <c r="B1633" s="376">
        <v>1.3755999999999999</v>
      </c>
    </row>
    <row r="1634" spans="1:2">
      <c r="A1634" s="375">
        <v>40848</v>
      </c>
      <c r="B1634" s="376">
        <v>1.4013</v>
      </c>
    </row>
    <row r="1635" spans="1:2">
      <c r="A1635" s="375">
        <v>40847</v>
      </c>
      <c r="B1635" s="376">
        <v>1.4141999999999999</v>
      </c>
    </row>
    <row r="1636" spans="1:2">
      <c r="A1636" s="375">
        <v>40846</v>
      </c>
      <c r="B1636" s="376">
        <v>1.4144000000000001</v>
      </c>
    </row>
    <row r="1637" spans="1:2">
      <c r="A1637" s="375">
        <v>40845</v>
      </c>
      <c r="B1637" s="376">
        <v>1.4168000000000001</v>
      </c>
    </row>
    <row r="1638" spans="1:2">
      <c r="A1638" s="375">
        <v>40844</v>
      </c>
      <c r="B1638" s="376">
        <v>1.4038999999999999</v>
      </c>
    </row>
    <row r="1639" spans="1:2">
      <c r="A1639" s="375">
        <v>40843</v>
      </c>
      <c r="B1639" s="376">
        <v>1.3906000000000001</v>
      </c>
    </row>
    <row r="1640" spans="1:2">
      <c r="A1640" s="375">
        <v>40842</v>
      </c>
      <c r="B1640" s="376">
        <v>1.3915</v>
      </c>
    </row>
    <row r="1641" spans="1:2">
      <c r="A1641" s="375">
        <v>40841</v>
      </c>
      <c r="B1641" s="376">
        <v>1.3883000000000001</v>
      </c>
    </row>
    <row r="1642" spans="1:2">
      <c r="A1642" s="375">
        <v>40840</v>
      </c>
      <c r="B1642" s="376">
        <v>1.3884000000000001</v>
      </c>
    </row>
    <row r="1643" spans="1:2">
      <c r="A1643" s="375">
        <v>40839</v>
      </c>
      <c r="B1643" s="376">
        <v>1.389</v>
      </c>
    </row>
    <row r="1644" spans="1:2">
      <c r="A1644" s="375">
        <v>40838</v>
      </c>
      <c r="B1644" s="376">
        <v>1.3807</v>
      </c>
    </row>
    <row r="1645" spans="1:2">
      <c r="A1645" s="375">
        <v>40837</v>
      </c>
      <c r="B1645" s="376">
        <v>1.3745000000000001</v>
      </c>
    </row>
    <row r="1646" spans="1:2">
      <c r="A1646" s="375">
        <v>40836</v>
      </c>
      <c r="B1646" s="376">
        <v>1.3787</v>
      </c>
    </row>
    <row r="1647" spans="1:2">
      <c r="A1647" s="375">
        <v>40835</v>
      </c>
      <c r="B1647" s="376">
        <v>1.3732</v>
      </c>
    </row>
    <row r="1648" spans="1:2">
      <c r="A1648" s="375">
        <v>40834</v>
      </c>
      <c r="B1648" s="376">
        <v>1.3821000000000001</v>
      </c>
    </row>
    <row r="1649" spans="1:2">
      <c r="A1649" s="375">
        <v>40833</v>
      </c>
      <c r="B1649" s="376">
        <v>1.3875</v>
      </c>
    </row>
    <row r="1650" spans="1:2">
      <c r="A1650" s="375">
        <v>40832</v>
      </c>
      <c r="B1650" s="376">
        <v>1.3875999999999999</v>
      </c>
    </row>
    <row r="1651" spans="1:2">
      <c r="A1651" s="375">
        <v>40831</v>
      </c>
      <c r="B1651" s="376">
        <v>1.3804000000000001</v>
      </c>
    </row>
    <row r="1652" spans="1:2">
      <c r="A1652" s="375">
        <v>40830</v>
      </c>
      <c r="B1652" s="376">
        <v>1.3764000000000001</v>
      </c>
    </row>
    <row r="1653" spans="1:2">
      <c r="A1653" s="375">
        <v>40829</v>
      </c>
      <c r="B1653" s="376">
        <v>1.3714999999999999</v>
      </c>
    </row>
    <row r="1654" spans="1:2">
      <c r="A1654" s="375">
        <v>40828</v>
      </c>
      <c r="B1654" s="376">
        <v>1.363</v>
      </c>
    </row>
    <row r="1655" spans="1:2">
      <c r="A1655" s="375">
        <v>40827</v>
      </c>
      <c r="B1655" s="376">
        <v>1.3539000000000001</v>
      </c>
    </row>
    <row r="1656" spans="1:2">
      <c r="A1656" s="375">
        <v>40826</v>
      </c>
      <c r="B1656" s="376">
        <v>1.337</v>
      </c>
    </row>
    <row r="1657" spans="1:2">
      <c r="A1657" s="375">
        <v>40825</v>
      </c>
      <c r="B1657" s="376">
        <v>1.3371999999999999</v>
      </c>
    </row>
    <row r="1658" spans="1:2">
      <c r="A1658" s="375">
        <v>40824</v>
      </c>
      <c r="B1658" s="376">
        <v>1.3431999999999999</v>
      </c>
    </row>
    <row r="1659" spans="1:2">
      <c r="A1659" s="375">
        <v>40823</v>
      </c>
      <c r="B1659" s="376">
        <v>1.3359000000000001</v>
      </c>
    </row>
    <row r="1660" spans="1:2">
      <c r="A1660" s="375">
        <v>40822</v>
      </c>
      <c r="B1660" s="376">
        <v>1.3318000000000001</v>
      </c>
    </row>
    <row r="1661" spans="1:2">
      <c r="A1661" s="375">
        <v>40821</v>
      </c>
      <c r="B1661" s="376">
        <v>1.3217000000000001</v>
      </c>
    </row>
    <row r="1662" spans="1:2">
      <c r="A1662" s="375">
        <v>40820</v>
      </c>
      <c r="B1662" s="376">
        <v>1.3314999999999999</v>
      </c>
    </row>
    <row r="1663" spans="1:2">
      <c r="A1663" s="375">
        <v>40819</v>
      </c>
      <c r="B1663" s="376">
        <v>1.3375999999999999</v>
      </c>
    </row>
    <row r="1664" spans="1:2">
      <c r="A1664" s="375">
        <v>40818</v>
      </c>
      <c r="B1664" s="376">
        <v>1.3382000000000001</v>
      </c>
    </row>
    <row r="1665" spans="1:2">
      <c r="A1665" s="375">
        <v>40817</v>
      </c>
      <c r="B1665" s="376">
        <v>1.3506</v>
      </c>
    </row>
    <row r="1666" spans="1:2">
      <c r="A1666" s="375">
        <v>40816</v>
      </c>
      <c r="B1666" s="376">
        <v>1.3596999999999999</v>
      </c>
    </row>
    <row r="1667" spans="1:2">
      <c r="A1667" s="375">
        <v>40815</v>
      </c>
      <c r="B1667" s="376">
        <v>1.3594999999999999</v>
      </c>
    </row>
    <row r="1668" spans="1:2">
      <c r="A1668" s="375">
        <v>40814</v>
      </c>
      <c r="B1668" s="376">
        <v>1.3556999999999999</v>
      </c>
    </row>
    <row r="1669" spans="1:2">
      <c r="A1669" s="375">
        <v>40813</v>
      </c>
      <c r="B1669" s="376">
        <v>1.3463000000000001</v>
      </c>
    </row>
    <row r="1670" spans="1:2">
      <c r="A1670" s="375">
        <v>40812</v>
      </c>
      <c r="B1670" s="376">
        <v>1.3496999999999999</v>
      </c>
    </row>
    <row r="1671" spans="1:2">
      <c r="A1671" s="375">
        <v>40811</v>
      </c>
      <c r="B1671" s="376">
        <v>1.3493999999999999</v>
      </c>
    </row>
    <row r="1672" spans="1:2">
      <c r="A1672" s="375">
        <v>40810</v>
      </c>
      <c r="B1672" s="376">
        <v>1.3501000000000001</v>
      </c>
    </row>
    <row r="1673" spans="1:2">
      <c r="A1673" s="375">
        <v>40809</v>
      </c>
      <c r="B1673" s="376">
        <v>1.3509</v>
      </c>
    </row>
    <row r="1674" spans="1:2">
      <c r="A1674" s="375">
        <v>40808</v>
      </c>
      <c r="B1674" s="376">
        <v>1.369</v>
      </c>
    </row>
    <row r="1675" spans="1:2">
      <c r="A1675" s="375">
        <v>40807</v>
      </c>
      <c r="B1675" s="376">
        <v>1.3660000000000001</v>
      </c>
    </row>
    <row r="1676" spans="1:2">
      <c r="A1676" s="375">
        <v>40806</v>
      </c>
      <c r="B1676" s="376">
        <v>1.3663000000000001</v>
      </c>
    </row>
    <row r="1677" spans="1:2">
      <c r="A1677" s="375">
        <v>40805</v>
      </c>
      <c r="B1677" s="376">
        <v>1.3785000000000001</v>
      </c>
    </row>
    <row r="1678" spans="1:2">
      <c r="A1678" s="375">
        <v>40804</v>
      </c>
      <c r="B1678" s="376">
        <v>1.3795999999999999</v>
      </c>
    </row>
    <row r="1679" spans="1:2">
      <c r="A1679" s="375">
        <v>40803</v>
      </c>
      <c r="B1679" s="376">
        <v>1.3823000000000001</v>
      </c>
    </row>
    <row r="1680" spans="1:2">
      <c r="A1680" s="375">
        <v>40802</v>
      </c>
      <c r="B1680" s="376">
        <v>1.3792</v>
      </c>
    </row>
    <row r="1681" spans="1:2">
      <c r="A1681" s="375">
        <v>40801</v>
      </c>
      <c r="B1681" s="376">
        <v>1.3688</v>
      </c>
    </row>
    <row r="1682" spans="1:2">
      <c r="A1682" s="375">
        <v>40800</v>
      </c>
      <c r="B1682" s="376">
        <v>1.3666</v>
      </c>
    </row>
    <row r="1683" spans="1:2">
      <c r="A1683" s="375">
        <v>40799</v>
      </c>
      <c r="B1683" s="376">
        <v>1.3602000000000001</v>
      </c>
    </row>
    <row r="1684" spans="1:2">
      <c r="A1684" s="375">
        <v>40798</v>
      </c>
      <c r="B1684" s="376">
        <v>1.3637999999999999</v>
      </c>
    </row>
    <row r="1685" spans="1:2">
      <c r="A1685" s="375">
        <v>40797</v>
      </c>
      <c r="B1685" s="376">
        <v>1.3647</v>
      </c>
    </row>
    <row r="1686" spans="1:2">
      <c r="A1686" s="375">
        <v>40796</v>
      </c>
      <c r="B1686" s="376">
        <v>1.3815999999999999</v>
      </c>
    </row>
    <row r="1687" spans="1:2">
      <c r="A1687" s="375">
        <v>40795</v>
      </c>
      <c r="B1687" s="376">
        <v>1.4021999999999999</v>
      </c>
    </row>
    <row r="1688" spans="1:2">
      <c r="A1688" s="375">
        <v>40794</v>
      </c>
      <c r="B1688" s="376">
        <v>1.4051</v>
      </c>
    </row>
    <row r="1689" spans="1:2">
      <c r="A1689" s="375">
        <v>40793</v>
      </c>
      <c r="B1689" s="376">
        <v>1.407</v>
      </c>
    </row>
    <row r="1690" spans="1:2">
      <c r="A1690" s="375">
        <v>40792</v>
      </c>
      <c r="B1690" s="376">
        <v>1.413</v>
      </c>
    </row>
    <row r="1691" spans="1:2">
      <c r="A1691" s="375">
        <v>40791</v>
      </c>
      <c r="B1691" s="376">
        <v>1.4197</v>
      </c>
    </row>
    <row r="1692" spans="1:2">
      <c r="A1692" s="375">
        <v>40790</v>
      </c>
      <c r="B1692" s="376">
        <v>1.4200999999999999</v>
      </c>
    </row>
    <row r="1693" spans="1:2">
      <c r="A1693" s="375">
        <v>40789</v>
      </c>
      <c r="B1693" s="376">
        <v>1.4238999999999999</v>
      </c>
    </row>
    <row r="1694" spans="1:2">
      <c r="A1694" s="375">
        <v>40788</v>
      </c>
      <c r="B1694" s="376">
        <v>1.4317</v>
      </c>
    </row>
    <row r="1695" spans="1:2">
      <c r="A1695" s="375">
        <v>40787</v>
      </c>
      <c r="B1695" s="376">
        <v>1.4423999999999999</v>
      </c>
    </row>
    <row r="1696" spans="1:2">
      <c r="A1696" s="375">
        <v>40786</v>
      </c>
      <c r="B1696" s="376">
        <v>1.4468000000000001</v>
      </c>
    </row>
    <row r="1697" spans="1:2">
      <c r="A1697" s="375">
        <v>40785</v>
      </c>
      <c r="B1697" s="376">
        <v>1.4505999999999999</v>
      </c>
    </row>
    <row r="1698" spans="1:2">
      <c r="A1698" s="375">
        <v>40784</v>
      </c>
      <c r="B1698" s="376">
        <v>1.4494</v>
      </c>
    </row>
    <row r="1699" spans="1:2">
      <c r="A1699" s="375">
        <v>40783</v>
      </c>
      <c r="B1699" s="376">
        <v>1.4494</v>
      </c>
    </row>
    <row r="1700" spans="1:2">
      <c r="A1700" s="375">
        <v>40782</v>
      </c>
      <c r="B1700" s="376">
        <v>1.4424999999999999</v>
      </c>
    </row>
    <row r="1701" spans="1:2">
      <c r="A1701" s="375">
        <v>40781</v>
      </c>
      <c r="B1701" s="376">
        <v>1.4407000000000001</v>
      </c>
    </row>
    <row r="1702" spans="1:2">
      <c r="A1702" s="375">
        <v>40780</v>
      </c>
      <c r="B1702" s="376">
        <v>1.4424999999999999</v>
      </c>
    </row>
    <row r="1703" spans="1:2">
      <c r="A1703" s="375">
        <v>40779</v>
      </c>
      <c r="B1703" s="376">
        <v>1.4411</v>
      </c>
    </row>
    <row r="1704" spans="1:2">
      <c r="A1704" s="375">
        <v>40778</v>
      </c>
      <c r="B1704" s="376">
        <v>1.4382999999999999</v>
      </c>
    </row>
    <row r="1705" spans="1:2">
      <c r="A1705" s="375">
        <v>40777</v>
      </c>
      <c r="B1705" s="376">
        <v>1.4390000000000001</v>
      </c>
    </row>
    <row r="1706" spans="1:2">
      <c r="A1706" s="375">
        <v>40776</v>
      </c>
      <c r="B1706" s="376">
        <v>1.4391</v>
      </c>
    </row>
    <row r="1707" spans="1:2">
      <c r="A1707" s="375">
        <v>40775</v>
      </c>
      <c r="B1707" s="376">
        <v>1.4346000000000001</v>
      </c>
    </row>
    <row r="1708" spans="1:2">
      <c r="A1708" s="375">
        <v>40774</v>
      </c>
      <c r="B1708" s="376">
        <v>1.4376</v>
      </c>
    </row>
    <row r="1709" spans="1:2">
      <c r="A1709" s="375">
        <v>40773</v>
      </c>
      <c r="B1709" s="376">
        <v>1.4419999999999999</v>
      </c>
    </row>
    <row r="1710" spans="1:2">
      <c r="A1710" s="375">
        <v>40772</v>
      </c>
      <c r="B1710" s="376">
        <v>1.4408000000000001</v>
      </c>
    </row>
    <row r="1711" spans="1:2">
      <c r="A1711" s="375">
        <v>40771</v>
      </c>
      <c r="B1711" s="376">
        <v>1.4345000000000001</v>
      </c>
    </row>
    <row r="1712" spans="1:2">
      <c r="A1712" s="375">
        <v>40770</v>
      </c>
      <c r="B1712" s="376">
        <v>1.4244000000000001</v>
      </c>
    </row>
    <row r="1713" spans="1:2">
      <c r="A1713" s="375">
        <v>40769</v>
      </c>
      <c r="B1713" s="376">
        <v>1.4244000000000001</v>
      </c>
    </row>
    <row r="1714" spans="1:2">
      <c r="A1714" s="375">
        <v>40768</v>
      </c>
      <c r="B1714" s="376">
        <v>1.4224000000000001</v>
      </c>
    </row>
    <row r="1715" spans="1:2">
      <c r="A1715" s="375">
        <v>40767</v>
      </c>
      <c r="B1715" s="376">
        <v>1.4205000000000001</v>
      </c>
    </row>
    <row r="1716" spans="1:2">
      <c r="A1716" s="375">
        <v>40766</v>
      </c>
      <c r="B1716" s="376">
        <v>1.4305000000000001</v>
      </c>
    </row>
    <row r="1717" spans="1:2">
      <c r="A1717" s="375">
        <v>40765</v>
      </c>
      <c r="B1717" s="376">
        <v>1.4231</v>
      </c>
    </row>
    <row r="1718" spans="1:2">
      <c r="A1718" s="375">
        <v>40764</v>
      </c>
      <c r="B1718" s="376">
        <v>1.4277</v>
      </c>
    </row>
    <row r="1719" spans="1:2">
      <c r="A1719" s="375">
        <v>40763</v>
      </c>
      <c r="B1719" s="376">
        <v>1.4295</v>
      </c>
    </row>
    <row r="1720" spans="1:2">
      <c r="A1720" s="375">
        <v>40762</v>
      </c>
      <c r="B1720" s="376">
        <v>1.4278</v>
      </c>
    </row>
    <row r="1721" spans="1:2">
      <c r="A1721" s="375">
        <v>40761</v>
      </c>
      <c r="B1721" s="376">
        <v>1.4156</v>
      </c>
    </row>
    <row r="1722" spans="1:2">
      <c r="A1722" s="375">
        <v>40760</v>
      </c>
      <c r="B1722" s="376">
        <v>1.4242999999999999</v>
      </c>
    </row>
    <row r="1723" spans="1:2">
      <c r="A1723" s="375">
        <v>40759</v>
      </c>
      <c r="B1723" s="376">
        <v>1.4255</v>
      </c>
    </row>
    <row r="1724" spans="1:2">
      <c r="A1724" s="375">
        <v>40758</v>
      </c>
      <c r="B1724" s="376">
        <v>1.4225000000000001</v>
      </c>
    </row>
    <row r="1725" spans="1:2">
      <c r="A1725" s="375">
        <v>40757</v>
      </c>
      <c r="B1725" s="376">
        <v>1.4349000000000001</v>
      </c>
    </row>
    <row r="1726" spans="1:2">
      <c r="A1726" s="375">
        <v>40756</v>
      </c>
      <c r="B1726" s="376">
        <v>1.4391</v>
      </c>
    </row>
    <row r="1727" spans="1:2">
      <c r="A1727" s="375">
        <v>40755</v>
      </c>
      <c r="B1727" s="376">
        <v>1.4391</v>
      </c>
    </row>
    <row r="1728" spans="1:2">
      <c r="A1728" s="375">
        <v>40754</v>
      </c>
      <c r="B1728" s="376">
        <v>1.4327000000000001</v>
      </c>
    </row>
    <row r="1729" spans="1:2">
      <c r="A1729" s="375">
        <v>40753</v>
      </c>
      <c r="B1729" s="376">
        <v>1.4332</v>
      </c>
    </row>
    <row r="1730" spans="1:2">
      <c r="A1730" s="375">
        <v>40752</v>
      </c>
      <c r="B1730" s="376">
        <v>1.4458</v>
      </c>
    </row>
    <row r="1731" spans="1:2">
      <c r="A1731" s="375">
        <v>40751</v>
      </c>
      <c r="B1731" s="376">
        <v>1.4463999999999999</v>
      </c>
    </row>
    <row r="1732" spans="1:2">
      <c r="A1732" s="375">
        <v>40750</v>
      </c>
      <c r="B1732" s="376">
        <v>1.4373</v>
      </c>
    </row>
    <row r="1733" spans="1:2">
      <c r="A1733" s="375">
        <v>40749</v>
      </c>
      <c r="B1733" s="376">
        <v>1.4357</v>
      </c>
    </row>
    <row r="1734" spans="1:2">
      <c r="A1734" s="375">
        <v>40748</v>
      </c>
      <c r="B1734" s="376">
        <v>1.4355</v>
      </c>
    </row>
    <row r="1735" spans="1:2">
      <c r="A1735" s="375">
        <v>40747</v>
      </c>
      <c r="B1735" s="376">
        <v>1.4386000000000001</v>
      </c>
    </row>
    <row r="1736" spans="1:2">
      <c r="A1736" s="375">
        <v>40746</v>
      </c>
      <c r="B1736" s="376">
        <v>1.4281999999999999</v>
      </c>
    </row>
    <row r="1737" spans="1:2">
      <c r="A1737" s="375">
        <v>40745</v>
      </c>
      <c r="B1737" s="376">
        <v>1.4185000000000001</v>
      </c>
    </row>
    <row r="1738" spans="1:2">
      <c r="A1738" s="375">
        <v>40744</v>
      </c>
      <c r="B1738" s="376">
        <v>1.4141999999999999</v>
      </c>
    </row>
    <row r="1739" spans="1:2">
      <c r="A1739" s="375">
        <v>40743</v>
      </c>
      <c r="B1739" s="376">
        <v>1.4071</v>
      </c>
    </row>
    <row r="1740" spans="1:2">
      <c r="A1740" s="375">
        <v>40742</v>
      </c>
      <c r="B1740" s="376">
        <v>1.4152</v>
      </c>
    </row>
    <row r="1741" spans="1:2">
      <c r="A1741" s="375">
        <v>40741</v>
      </c>
      <c r="B1741" s="376">
        <v>1.4155</v>
      </c>
    </row>
    <row r="1742" spans="1:2">
      <c r="A1742" s="375">
        <v>40740</v>
      </c>
      <c r="B1742" s="376">
        <v>1.4149</v>
      </c>
    </row>
    <row r="1743" spans="1:2">
      <c r="A1743" s="375">
        <v>40739</v>
      </c>
      <c r="B1743" s="376">
        <v>1.4198</v>
      </c>
    </row>
    <row r="1744" spans="1:2">
      <c r="A1744" s="375">
        <v>40738</v>
      </c>
      <c r="B1744" s="376">
        <v>1.4057999999999999</v>
      </c>
    </row>
    <row r="1745" spans="1:2">
      <c r="A1745" s="375">
        <v>40737</v>
      </c>
      <c r="B1745" s="376">
        <v>1.3977999999999999</v>
      </c>
    </row>
    <row r="1746" spans="1:2">
      <c r="A1746" s="375">
        <v>40736</v>
      </c>
      <c r="B1746" s="376">
        <v>1.4123000000000001</v>
      </c>
    </row>
    <row r="1747" spans="1:2">
      <c r="A1747" s="375">
        <v>40735</v>
      </c>
      <c r="B1747" s="376">
        <v>1.425</v>
      </c>
    </row>
    <row r="1748" spans="1:2">
      <c r="A1748" s="375">
        <v>40734</v>
      </c>
      <c r="B1748" s="376">
        <v>1.4253</v>
      </c>
    </row>
    <row r="1749" spans="1:2">
      <c r="A1749" s="375">
        <v>40733</v>
      </c>
      <c r="B1749" s="376">
        <v>1.4306000000000001</v>
      </c>
    </row>
    <row r="1750" spans="1:2">
      <c r="A1750" s="375">
        <v>40732</v>
      </c>
      <c r="B1750" s="376">
        <v>1.4321999999999999</v>
      </c>
    </row>
    <row r="1751" spans="1:2">
      <c r="A1751" s="375">
        <v>40731</v>
      </c>
      <c r="B1751" s="376">
        <v>1.4377</v>
      </c>
    </row>
    <row r="1752" spans="1:2">
      <c r="A1752" s="375">
        <v>40730</v>
      </c>
      <c r="B1752" s="376">
        <v>1.4480999999999999</v>
      </c>
    </row>
    <row r="1753" spans="1:2">
      <c r="A1753" s="375">
        <v>40729</v>
      </c>
      <c r="B1753" s="376">
        <v>1.4534</v>
      </c>
    </row>
    <row r="1754" spans="1:2">
      <c r="A1754" s="375">
        <v>40728</v>
      </c>
      <c r="B1754" s="376">
        <v>1.4520999999999999</v>
      </c>
    </row>
    <row r="1755" spans="1:2">
      <c r="A1755" s="375">
        <v>40727</v>
      </c>
      <c r="B1755" s="376">
        <v>1.452</v>
      </c>
    </row>
    <row r="1756" spans="1:2">
      <c r="A1756" s="375">
        <v>40726</v>
      </c>
      <c r="B1756" s="376">
        <v>1.4501999999999999</v>
      </c>
    </row>
    <row r="1757" spans="1:2">
      <c r="A1757" s="375">
        <v>40725</v>
      </c>
      <c r="B1757" s="376">
        <v>1.4487000000000001</v>
      </c>
    </row>
    <row r="1758" spans="1:2">
      <c r="A1758" s="375">
        <v>40724</v>
      </c>
      <c r="B1758" s="376">
        <v>1.4390000000000001</v>
      </c>
    </row>
    <row r="1759" spans="1:2">
      <c r="A1759" s="375">
        <v>40723</v>
      </c>
      <c r="B1759" s="376">
        <v>1.4311</v>
      </c>
    </row>
    <row r="1760" spans="1:2">
      <c r="A1760" s="375">
        <v>40722</v>
      </c>
      <c r="B1760" s="376">
        <v>1.4193</v>
      </c>
    </row>
    <row r="1761" spans="1:2">
      <c r="A1761" s="375">
        <v>40721</v>
      </c>
      <c r="B1761" s="376">
        <v>1.4184000000000001</v>
      </c>
    </row>
    <row r="1762" spans="1:2">
      <c r="A1762" s="375">
        <v>40720</v>
      </c>
      <c r="B1762" s="376">
        <v>1.4182999999999999</v>
      </c>
    </row>
    <row r="1763" spans="1:2">
      <c r="A1763" s="375">
        <v>40719</v>
      </c>
      <c r="B1763" s="376">
        <v>1.4228000000000001</v>
      </c>
    </row>
    <row r="1764" spans="1:2">
      <c r="A1764" s="375">
        <v>40718</v>
      </c>
      <c r="B1764" s="376">
        <v>1.4253</v>
      </c>
    </row>
    <row r="1765" spans="1:2">
      <c r="A1765" s="375">
        <v>40717</v>
      </c>
      <c r="B1765" s="376">
        <v>1.4386000000000001</v>
      </c>
    </row>
    <row r="1766" spans="1:2">
      <c r="A1766" s="375">
        <v>40716</v>
      </c>
      <c r="B1766" s="376">
        <v>1.4359</v>
      </c>
    </row>
    <row r="1767" spans="1:2">
      <c r="A1767" s="375">
        <v>40715</v>
      </c>
      <c r="B1767" s="376">
        <v>1.4267000000000001</v>
      </c>
    </row>
    <row r="1768" spans="1:2">
      <c r="A1768" s="375">
        <v>40714</v>
      </c>
      <c r="B1768" s="376">
        <v>1.43</v>
      </c>
    </row>
    <row r="1769" spans="1:2">
      <c r="A1769" s="375">
        <v>40713</v>
      </c>
      <c r="B1769" s="376">
        <v>1.4302999999999999</v>
      </c>
    </row>
    <row r="1770" spans="1:2">
      <c r="A1770" s="375">
        <v>40712</v>
      </c>
      <c r="B1770" s="376">
        <v>1.4232</v>
      </c>
    </row>
    <row r="1771" spans="1:2">
      <c r="A1771" s="375">
        <v>40711</v>
      </c>
      <c r="B1771" s="376">
        <v>1.4152</v>
      </c>
    </row>
    <row r="1772" spans="1:2">
      <c r="A1772" s="375">
        <v>40710</v>
      </c>
      <c r="B1772" s="376">
        <v>1.4329000000000001</v>
      </c>
    </row>
    <row r="1773" spans="1:2">
      <c r="A1773" s="375">
        <v>40709</v>
      </c>
      <c r="B1773" s="376">
        <v>1.444</v>
      </c>
    </row>
    <row r="1774" spans="1:2">
      <c r="A1774" s="375">
        <v>40708</v>
      </c>
      <c r="B1774" s="376">
        <v>1.4360999999999999</v>
      </c>
    </row>
    <row r="1775" spans="1:2">
      <c r="A1775" s="375">
        <v>40707</v>
      </c>
      <c r="B1775" s="376">
        <v>1.4339999999999999</v>
      </c>
    </row>
    <row r="1776" spans="1:2">
      <c r="A1776" s="375">
        <v>40706</v>
      </c>
      <c r="B1776" s="376">
        <v>1.4341999999999999</v>
      </c>
    </row>
    <row r="1777" spans="1:2">
      <c r="A1777" s="375">
        <v>40705</v>
      </c>
      <c r="B1777" s="376">
        <v>1.4454</v>
      </c>
    </row>
    <row r="1778" spans="1:2">
      <c r="A1778" s="375">
        <v>40704</v>
      </c>
      <c r="B1778" s="376">
        <v>1.4578</v>
      </c>
    </row>
    <row r="1779" spans="1:2">
      <c r="A1779" s="375">
        <v>40703</v>
      </c>
      <c r="B1779" s="376">
        <v>1.4638</v>
      </c>
    </row>
    <row r="1780" spans="1:2">
      <c r="A1780" s="375">
        <v>40702</v>
      </c>
      <c r="B1780" s="376">
        <v>1.4638</v>
      </c>
    </row>
    <row r="1781" spans="1:2">
      <c r="A1781" s="375">
        <v>40701</v>
      </c>
      <c r="B1781" s="376">
        <v>1.462</v>
      </c>
    </row>
    <row r="1782" spans="1:2">
      <c r="A1782" s="375">
        <v>40700</v>
      </c>
      <c r="B1782" s="376">
        <v>1.4629000000000001</v>
      </c>
    </row>
    <row r="1783" spans="1:2">
      <c r="A1783" s="375">
        <v>40699</v>
      </c>
      <c r="B1783" s="376">
        <v>1.4630000000000001</v>
      </c>
    </row>
    <row r="1784" spans="1:2">
      <c r="A1784" s="375">
        <v>40698</v>
      </c>
      <c r="B1784" s="376">
        <v>1.4523999999999999</v>
      </c>
    </row>
    <row r="1785" spans="1:2">
      <c r="A1785" s="375">
        <v>40697</v>
      </c>
      <c r="B1785" s="376">
        <v>1.4408000000000001</v>
      </c>
    </row>
    <row r="1786" spans="1:2">
      <c r="A1786" s="375">
        <v>40696</v>
      </c>
      <c r="B1786" s="376">
        <v>1.4409000000000001</v>
      </c>
    </row>
    <row r="1787" spans="1:2">
      <c r="A1787" s="375">
        <v>40695</v>
      </c>
      <c r="B1787" s="376">
        <v>1.4377</v>
      </c>
    </row>
    <row r="1788" spans="1:2">
      <c r="A1788" s="375">
        <v>40694</v>
      </c>
      <c r="B1788" s="376">
        <v>1.4281999999999999</v>
      </c>
    </row>
    <row r="1789" spans="1:2">
      <c r="A1789" s="375">
        <v>40693</v>
      </c>
      <c r="B1789" s="376">
        <v>1.4313</v>
      </c>
    </row>
    <row r="1790" spans="1:2">
      <c r="A1790" s="375">
        <v>40692</v>
      </c>
      <c r="B1790" s="376">
        <v>1.4313</v>
      </c>
    </row>
    <row r="1791" spans="1:2">
      <c r="A1791" s="375">
        <v>40691</v>
      </c>
      <c r="B1791" s="376">
        <v>1.4229000000000001</v>
      </c>
    </row>
    <row r="1792" spans="1:2">
      <c r="A1792" s="375">
        <v>40690</v>
      </c>
      <c r="B1792" s="376">
        <v>1.4139999999999999</v>
      </c>
    </row>
    <row r="1793" spans="1:2">
      <c r="A1793" s="375">
        <v>40689</v>
      </c>
      <c r="B1793" s="376">
        <v>1.4069</v>
      </c>
    </row>
    <row r="1794" spans="1:2">
      <c r="A1794" s="375">
        <v>40688</v>
      </c>
      <c r="B1794" s="376">
        <v>1.4076</v>
      </c>
    </row>
    <row r="1795" spans="1:2">
      <c r="A1795" s="375">
        <v>40687</v>
      </c>
      <c r="B1795" s="376">
        <v>1.4054</v>
      </c>
    </row>
    <row r="1796" spans="1:2">
      <c r="A1796" s="375">
        <v>40686</v>
      </c>
      <c r="B1796" s="376">
        <v>1.4149</v>
      </c>
    </row>
    <row r="1797" spans="1:2">
      <c r="A1797" s="375">
        <v>40685</v>
      </c>
      <c r="B1797" s="376">
        <v>1.4151</v>
      </c>
    </row>
    <row r="1798" spans="1:2">
      <c r="A1798" s="375">
        <v>40684</v>
      </c>
      <c r="B1798" s="376">
        <v>1.4263999999999999</v>
      </c>
    </row>
    <row r="1799" spans="1:2">
      <c r="A1799" s="375">
        <v>40683</v>
      </c>
      <c r="B1799" s="376">
        <v>1.4272</v>
      </c>
    </row>
    <row r="1800" spans="1:2">
      <c r="A1800" s="375">
        <v>40682</v>
      </c>
      <c r="B1800" s="376">
        <v>1.4251</v>
      </c>
    </row>
    <row r="1801" spans="1:2">
      <c r="A1801" s="375">
        <v>40681</v>
      </c>
      <c r="B1801" s="376">
        <v>1.4173</v>
      </c>
    </row>
    <row r="1802" spans="1:2">
      <c r="A1802" s="375">
        <v>40680</v>
      </c>
      <c r="B1802" s="376">
        <v>1.4133</v>
      </c>
    </row>
    <row r="1803" spans="1:2">
      <c r="A1803" s="375">
        <v>40679</v>
      </c>
      <c r="B1803" s="376">
        <v>1.411</v>
      </c>
    </row>
    <row r="1804" spans="1:2">
      <c r="A1804" s="375">
        <v>40678</v>
      </c>
      <c r="B1804" s="376">
        <v>1.4113</v>
      </c>
    </row>
    <row r="1805" spans="1:2">
      <c r="A1805" s="375">
        <v>40677</v>
      </c>
      <c r="B1805" s="376">
        <v>1.4215</v>
      </c>
    </row>
    <row r="1806" spans="1:2">
      <c r="A1806" s="375">
        <v>40676</v>
      </c>
      <c r="B1806" s="376">
        <v>1.4209000000000001</v>
      </c>
    </row>
    <row r="1807" spans="1:2">
      <c r="A1807" s="375">
        <v>40675</v>
      </c>
      <c r="B1807" s="376">
        <v>1.4343999999999999</v>
      </c>
    </row>
    <row r="1808" spans="1:2">
      <c r="A1808" s="375">
        <v>40674</v>
      </c>
      <c r="B1808" s="376">
        <v>1.4351</v>
      </c>
    </row>
    <row r="1809" spans="1:2">
      <c r="A1809" s="375">
        <v>40673</v>
      </c>
      <c r="B1809" s="376">
        <v>1.4367000000000001</v>
      </c>
    </row>
    <row r="1810" spans="1:2">
      <c r="A1810" s="375">
        <v>40672</v>
      </c>
      <c r="B1810" s="376">
        <v>1.4315</v>
      </c>
    </row>
    <row r="1811" spans="1:2">
      <c r="A1811" s="375">
        <v>40671</v>
      </c>
      <c r="B1811" s="376">
        <v>1.4309000000000001</v>
      </c>
    </row>
    <row r="1812" spans="1:2">
      <c r="A1812" s="375">
        <v>40670</v>
      </c>
      <c r="B1812" s="376">
        <v>1.4504999999999999</v>
      </c>
    </row>
    <row r="1813" spans="1:2">
      <c r="A1813" s="375">
        <v>40669</v>
      </c>
      <c r="B1813" s="376">
        <v>1.4759</v>
      </c>
    </row>
    <row r="1814" spans="1:2">
      <c r="A1814" s="375">
        <v>40668</v>
      </c>
      <c r="B1814" s="376">
        <v>1.4842</v>
      </c>
    </row>
    <row r="1815" spans="1:2">
      <c r="A1815" s="375">
        <v>40667</v>
      </c>
      <c r="B1815" s="376">
        <v>1.4813000000000001</v>
      </c>
    </row>
    <row r="1816" spans="1:2">
      <c r="A1816" s="375">
        <v>40666</v>
      </c>
      <c r="B1816" s="376">
        <v>1.4829000000000001</v>
      </c>
    </row>
    <row r="1817" spans="1:2">
      <c r="A1817" s="375">
        <v>40665</v>
      </c>
      <c r="B1817" s="376">
        <v>1.4802999999999999</v>
      </c>
    </row>
    <row r="1818" spans="1:2">
      <c r="A1818" s="375">
        <v>40664</v>
      </c>
      <c r="B1818" s="376">
        <v>1.4802</v>
      </c>
    </row>
    <row r="1819" spans="1:2">
      <c r="A1819" s="375">
        <v>40663</v>
      </c>
      <c r="B1819" s="376">
        <v>1.4838</v>
      </c>
    </row>
    <row r="1820" spans="1:2">
      <c r="A1820" s="375">
        <v>40662</v>
      </c>
      <c r="B1820" s="376">
        <v>1.4822</v>
      </c>
    </row>
    <row r="1821" spans="1:2">
      <c r="A1821" s="375">
        <v>40661</v>
      </c>
      <c r="B1821" s="376">
        <v>1.4684999999999999</v>
      </c>
    </row>
    <row r="1822" spans="1:2">
      <c r="A1822" s="375">
        <v>40660</v>
      </c>
      <c r="B1822" s="376">
        <v>1.4590000000000001</v>
      </c>
    </row>
    <row r="1823" spans="1:2">
      <c r="A1823" s="375">
        <v>40659</v>
      </c>
      <c r="B1823" s="376">
        <v>1.4575</v>
      </c>
    </row>
    <row r="1824" spans="1:2">
      <c r="A1824" s="375">
        <v>40658</v>
      </c>
      <c r="B1824" s="376">
        <v>1.4557</v>
      </c>
    </row>
    <row r="1825" spans="1:2">
      <c r="A1825" s="375">
        <v>40657</v>
      </c>
      <c r="B1825" s="376">
        <v>1.4557</v>
      </c>
    </row>
    <row r="1826" spans="1:2">
      <c r="A1826" s="375">
        <v>40656</v>
      </c>
      <c r="B1826" s="376">
        <v>1.4557</v>
      </c>
    </row>
    <row r="1827" spans="1:2">
      <c r="A1827" s="375">
        <v>40655</v>
      </c>
      <c r="B1827" s="376">
        <v>1.4574</v>
      </c>
    </row>
    <row r="1828" spans="1:2">
      <c r="A1828" s="375">
        <v>40654</v>
      </c>
      <c r="B1828" s="376">
        <v>1.4447000000000001</v>
      </c>
    </row>
    <row r="1829" spans="1:2">
      <c r="A1829" s="375">
        <v>40653</v>
      </c>
      <c r="B1829" s="376">
        <v>1.427</v>
      </c>
    </row>
    <row r="1830" spans="1:2">
      <c r="A1830" s="375">
        <v>40652</v>
      </c>
      <c r="B1830" s="376">
        <v>1.4319999999999999</v>
      </c>
    </row>
    <row r="1831" spans="1:2">
      <c r="A1831" s="375">
        <v>40651</v>
      </c>
      <c r="B1831" s="376">
        <v>1.4423999999999999</v>
      </c>
    </row>
    <row r="1832" spans="1:2">
      <c r="A1832" s="375">
        <v>40650</v>
      </c>
      <c r="B1832" s="376">
        <v>1.4424999999999999</v>
      </c>
    </row>
    <row r="1833" spans="1:2">
      <c r="A1833" s="375">
        <v>40649</v>
      </c>
      <c r="B1833" s="376">
        <v>1.4458</v>
      </c>
    </row>
    <row r="1834" spans="1:2">
      <c r="A1834" s="375">
        <v>40648</v>
      </c>
      <c r="B1834" s="376">
        <v>1.4456</v>
      </c>
    </row>
    <row r="1835" spans="1:2">
      <c r="A1835" s="375">
        <v>40647</v>
      </c>
      <c r="B1835" s="376">
        <v>1.4478</v>
      </c>
    </row>
    <row r="1836" spans="1:2">
      <c r="A1836" s="375">
        <v>40646</v>
      </c>
      <c r="B1836" s="376">
        <v>1.4444999999999999</v>
      </c>
    </row>
    <row r="1837" spans="1:2">
      <c r="A1837" s="375">
        <v>40645</v>
      </c>
      <c r="B1837" s="376">
        <v>1.4451000000000001</v>
      </c>
    </row>
    <row r="1838" spans="1:2">
      <c r="A1838" s="375">
        <v>40644</v>
      </c>
      <c r="B1838" s="376">
        <v>1.4462999999999999</v>
      </c>
    </row>
    <row r="1839" spans="1:2">
      <c r="A1839" s="375">
        <v>40643</v>
      </c>
      <c r="B1839" s="376">
        <v>1.4471000000000001</v>
      </c>
    </row>
    <row r="1840" spans="1:2">
      <c r="A1840" s="375">
        <v>40642</v>
      </c>
      <c r="B1840" s="376">
        <v>1.4392</v>
      </c>
    </row>
    <row r="1841" spans="1:2">
      <c r="A1841" s="375">
        <v>40641</v>
      </c>
      <c r="B1841" s="376">
        <v>1.4298999999999999</v>
      </c>
    </row>
    <row r="1842" spans="1:2">
      <c r="A1842" s="375">
        <v>40640</v>
      </c>
      <c r="B1842" s="376">
        <v>1.4283999999999999</v>
      </c>
    </row>
    <row r="1843" spans="1:2">
      <c r="A1843" s="375">
        <v>40639</v>
      </c>
      <c r="B1843" s="376">
        <v>1.42</v>
      </c>
    </row>
    <row r="1844" spans="1:2">
      <c r="A1844" s="375">
        <v>40638</v>
      </c>
      <c r="B1844" s="376">
        <v>1.4224000000000001</v>
      </c>
    </row>
    <row r="1845" spans="1:2">
      <c r="A1845" s="375">
        <v>40637</v>
      </c>
      <c r="B1845" s="376">
        <v>1.4232</v>
      </c>
    </row>
    <row r="1846" spans="1:2">
      <c r="A1846" s="375">
        <v>40636</v>
      </c>
      <c r="B1846" s="376">
        <v>1.4232</v>
      </c>
    </row>
    <row r="1847" spans="1:2">
      <c r="A1847" s="375">
        <v>40635</v>
      </c>
      <c r="B1847" s="376">
        <v>1.4168000000000001</v>
      </c>
    </row>
    <row r="1848" spans="1:2">
      <c r="A1848" s="375">
        <v>40634</v>
      </c>
      <c r="B1848" s="376">
        <v>1.4169</v>
      </c>
    </row>
    <row r="1849" spans="1:2">
      <c r="A1849" s="375">
        <v>40633</v>
      </c>
      <c r="B1849" s="376">
        <v>1.4097999999999999</v>
      </c>
    </row>
    <row r="1850" spans="1:2">
      <c r="A1850" s="375">
        <v>40632</v>
      </c>
      <c r="B1850" s="376">
        <v>1.409</v>
      </c>
    </row>
    <row r="1851" spans="1:2">
      <c r="A1851" s="375">
        <v>40631</v>
      </c>
      <c r="B1851" s="376">
        <v>1.4064000000000001</v>
      </c>
    </row>
    <row r="1852" spans="1:2">
      <c r="A1852" s="375">
        <v>40630</v>
      </c>
      <c r="B1852" s="376">
        <v>1.4076</v>
      </c>
    </row>
    <row r="1853" spans="1:2">
      <c r="A1853" s="375">
        <v>40629</v>
      </c>
      <c r="B1853" s="376">
        <v>1.4083000000000001</v>
      </c>
    </row>
    <row r="1854" spans="1:2">
      <c r="A1854" s="375">
        <v>40628</v>
      </c>
      <c r="B1854" s="376">
        <v>1.4145000000000001</v>
      </c>
    </row>
    <row r="1855" spans="1:2">
      <c r="A1855" s="375">
        <v>40627</v>
      </c>
      <c r="B1855" s="376">
        <v>1.4121999999999999</v>
      </c>
    </row>
    <row r="1856" spans="1:2">
      <c r="A1856" s="375">
        <v>40626</v>
      </c>
      <c r="B1856" s="376">
        <v>1.4157999999999999</v>
      </c>
    </row>
    <row r="1857" spans="1:2">
      <c r="A1857" s="375">
        <v>40625</v>
      </c>
      <c r="B1857" s="376">
        <v>1.4218</v>
      </c>
    </row>
    <row r="1858" spans="1:2">
      <c r="A1858" s="375">
        <v>40624</v>
      </c>
      <c r="B1858" s="376">
        <v>1.4180999999999999</v>
      </c>
    </row>
    <row r="1859" spans="1:2">
      <c r="A1859" s="375">
        <v>40623</v>
      </c>
      <c r="B1859" s="376">
        <v>1.4177999999999999</v>
      </c>
    </row>
    <row r="1860" spans="1:2">
      <c r="A1860" s="375">
        <v>40622</v>
      </c>
      <c r="B1860" s="376">
        <v>1.4177</v>
      </c>
    </row>
    <row r="1861" spans="1:2">
      <c r="A1861" s="375">
        <v>40621</v>
      </c>
      <c r="B1861" s="376">
        <v>1.4091</v>
      </c>
    </row>
    <row r="1862" spans="1:2">
      <c r="A1862" s="375">
        <v>40620</v>
      </c>
      <c r="B1862" s="376">
        <v>1.3968</v>
      </c>
    </row>
    <row r="1863" spans="1:2">
      <c r="A1863" s="375">
        <v>40619</v>
      </c>
      <c r="B1863" s="376">
        <v>1.3951</v>
      </c>
    </row>
    <row r="1864" spans="1:2">
      <c r="A1864" s="375">
        <v>40618</v>
      </c>
      <c r="B1864" s="376">
        <v>1.3947000000000001</v>
      </c>
    </row>
    <row r="1865" spans="1:2">
      <c r="A1865" s="375">
        <v>40617</v>
      </c>
      <c r="B1865" s="376">
        <v>1.3953</v>
      </c>
    </row>
    <row r="1866" spans="1:2">
      <c r="A1866" s="375">
        <v>40616</v>
      </c>
      <c r="B1866" s="376">
        <v>1.3906000000000001</v>
      </c>
    </row>
    <row r="1867" spans="1:2">
      <c r="A1867" s="375">
        <v>40615</v>
      </c>
      <c r="B1867" s="376">
        <v>1.3897999999999999</v>
      </c>
    </row>
    <row r="1868" spans="1:2">
      <c r="A1868" s="375">
        <v>40614</v>
      </c>
      <c r="B1868" s="376">
        <v>1.3819999999999999</v>
      </c>
    </row>
    <row r="1869" spans="1:2">
      <c r="A1869" s="375">
        <v>40613</v>
      </c>
      <c r="B1869" s="376">
        <v>1.385</v>
      </c>
    </row>
    <row r="1870" spans="1:2">
      <c r="A1870" s="375">
        <v>40612</v>
      </c>
      <c r="B1870" s="376">
        <v>1.3897999999999999</v>
      </c>
    </row>
    <row r="1871" spans="1:2">
      <c r="A1871" s="375">
        <v>40611</v>
      </c>
      <c r="B1871" s="376">
        <v>1.3937999999999999</v>
      </c>
    </row>
    <row r="1872" spans="1:2">
      <c r="A1872" s="375">
        <v>40610</v>
      </c>
      <c r="B1872" s="376">
        <v>1.3989</v>
      </c>
    </row>
    <row r="1873" spans="1:2">
      <c r="A1873" s="375">
        <v>40609</v>
      </c>
      <c r="B1873" s="376">
        <v>1.3983000000000001</v>
      </c>
    </row>
    <row r="1874" spans="1:2">
      <c r="A1874" s="375">
        <v>40608</v>
      </c>
      <c r="B1874" s="376">
        <v>1.3984000000000001</v>
      </c>
    </row>
    <row r="1875" spans="1:2">
      <c r="A1875" s="375">
        <v>40607</v>
      </c>
      <c r="B1875" s="376">
        <v>1.3967000000000001</v>
      </c>
    </row>
    <row r="1876" spans="1:2">
      <c r="A1876" s="375">
        <v>40606</v>
      </c>
      <c r="B1876" s="376">
        <v>1.3886000000000001</v>
      </c>
    </row>
    <row r="1877" spans="1:2">
      <c r="A1877" s="375">
        <v>40605</v>
      </c>
      <c r="B1877" s="376">
        <v>1.3805000000000001</v>
      </c>
    </row>
    <row r="1878" spans="1:2">
      <c r="A1878" s="375">
        <v>40604</v>
      </c>
      <c r="B1878" s="376">
        <v>1.3813</v>
      </c>
    </row>
    <row r="1879" spans="1:2">
      <c r="A1879" s="375">
        <v>40603</v>
      </c>
      <c r="B1879" s="376">
        <v>1.3784000000000001</v>
      </c>
    </row>
    <row r="1880" spans="1:2">
      <c r="A1880" s="375">
        <v>40602</v>
      </c>
      <c r="B1880" s="376">
        <v>1.3748</v>
      </c>
    </row>
    <row r="1881" spans="1:2">
      <c r="A1881" s="375">
        <v>40601</v>
      </c>
      <c r="B1881" s="376">
        <v>1.3748</v>
      </c>
    </row>
    <row r="1882" spans="1:2">
      <c r="A1882" s="375">
        <v>40600</v>
      </c>
      <c r="B1882" s="376">
        <v>1.3791</v>
      </c>
    </row>
    <row r="1883" spans="1:2">
      <c r="A1883" s="375">
        <v>40599</v>
      </c>
      <c r="B1883" s="376">
        <v>1.3772</v>
      </c>
    </row>
    <row r="1884" spans="1:2">
      <c r="A1884" s="375">
        <v>40598</v>
      </c>
      <c r="B1884" s="376">
        <v>1.3713</v>
      </c>
    </row>
    <row r="1885" spans="1:2">
      <c r="A1885" s="375">
        <v>40597</v>
      </c>
      <c r="B1885" s="376">
        <v>1.3632</v>
      </c>
    </row>
    <row r="1886" spans="1:2">
      <c r="A1886" s="375">
        <v>40596</v>
      </c>
      <c r="B1886" s="376">
        <v>1.3680000000000001</v>
      </c>
    </row>
    <row r="1887" spans="1:2">
      <c r="A1887" s="375">
        <v>40595</v>
      </c>
      <c r="B1887" s="376">
        <v>1.3692</v>
      </c>
    </row>
    <row r="1888" spans="1:2">
      <c r="A1888" s="375">
        <v>40594</v>
      </c>
      <c r="B1888" s="376">
        <v>1.3688</v>
      </c>
    </row>
    <row r="1889" spans="1:2">
      <c r="A1889" s="375">
        <v>40593</v>
      </c>
      <c r="B1889" s="376">
        <v>1.3615999999999999</v>
      </c>
    </row>
    <row r="1890" spans="1:2">
      <c r="A1890" s="375">
        <v>40592</v>
      </c>
      <c r="B1890" s="376">
        <v>1.3577999999999999</v>
      </c>
    </row>
    <row r="1891" spans="1:2">
      <c r="A1891" s="375">
        <v>40591</v>
      </c>
      <c r="B1891" s="376">
        <v>1.3525</v>
      </c>
    </row>
    <row r="1892" spans="1:2">
      <c r="A1892" s="375">
        <v>40590</v>
      </c>
      <c r="B1892" s="376">
        <v>1.3506</v>
      </c>
    </row>
    <row r="1893" spans="1:2">
      <c r="A1893" s="375">
        <v>40589</v>
      </c>
      <c r="B1893" s="376">
        <v>1.3498000000000001</v>
      </c>
    </row>
    <row r="1894" spans="1:2">
      <c r="A1894" s="375">
        <v>40588</v>
      </c>
      <c r="B1894" s="376">
        <v>1.3543000000000001</v>
      </c>
    </row>
    <row r="1895" spans="1:2">
      <c r="A1895" s="375">
        <v>40587</v>
      </c>
      <c r="B1895" s="376">
        <v>1.3546</v>
      </c>
    </row>
    <row r="1896" spans="1:2">
      <c r="A1896" s="375">
        <v>40586</v>
      </c>
      <c r="B1896" s="376">
        <v>1.3555999999999999</v>
      </c>
    </row>
    <row r="1897" spans="1:2">
      <c r="A1897" s="375">
        <v>40585</v>
      </c>
      <c r="B1897" s="376">
        <v>1.3661000000000001</v>
      </c>
    </row>
    <row r="1898" spans="1:2">
      <c r="A1898" s="375">
        <v>40584</v>
      </c>
      <c r="B1898" s="376">
        <v>1.3658999999999999</v>
      </c>
    </row>
    <row r="1899" spans="1:2">
      <c r="A1899" s="375">
        <v>40583</v>
      </c>
      <c r="B1899" s="376">
        <v>1.3624000000000001</v>
      </c>
    </row>
    <row r="1900" spans="1:2">
      <c r="A1900" s="375">
        <v>40582</v>
      </c>
      <c r="B1900" s="376">
        <v>1.3576999999999999</v>
      </c>
    </row>
    <row r="1901" spans="1:2">
      <c r="A1901" s="375">
        <v>40581</v>
      </c>
      <c r="B1901" s="376">
        <v>1.3573</v>
      </c>
    </row>
    <row r="1902" spans="1:2">
      <c r="A1902" s="375">
        <v>40580</v>
      </c>
      <c r="B1902" s="376">
        <v>1.3575999999999999</v>
      </c>
    </row>
    <row r="1903" spans="1:2">
      <c r="A1903" s="375">
        <v>40579</v>
      </c>
      <c r="B1903" s="376">
        <v>1.3613999999999999</v>
      </c>
    </row>
    <row r="1904" spans="1:2">
      <c r="A1904" s="375">
        <v>40578</v>
      </c>
      <c r="B1904" s="376">
        <v>1.3747</v>
      </c>
    </row>
    <row r="1905" spans="1:2">
      <c r="A1905" s="375">
        <v>40577</v>
      </c>
      <c r="B1905" s="376">
        <v>1.3819999999999999</v>
      </c>
    </row>
    <row r="1906" spans="1:2">
      <c r="A1906" s="375">
        <v>40576</v>
      </c>
      <c r="B1906" s="376">
        <v>1.3747</v>
      </c>
    </row>
    <row r="1907" spans="1:2">
      <c r="A1907" s="375">
        <v>40575</v>
      </c>
      <c r="B1907" s="376">
        <v>1.3642000000000001</v>
      </c>
    </row>
    <row r="1908" spans="1:2">
      <c r="A1908" s="375">
        <v>40574</v>
      </c>
      <c r="B1908" s="376">
        <v>1.3603000000000001</v>
      </c>
    </row>
    <row r="1909" spans="1:2">
      <c r="A1909" s="375">
        <v>40573</v>
      </c>
      <c r="B1909" s="376">
        <v>1.3606</v>
      </c>
    </row>
    <row r="1910" spans="1:2">
      <c r="A1910" s="375">
        <v>40572</v>
      </c>
      <c r="B1910" s="376">
        <v>1.369</v>
      </c>
    </row>
    <row r="1911" spans="1:2">
      <c r="A1911" s="375">
        <v>40571</v>
      </c>
      <c r="B1911" s="376">
        <v>1.3708</v>
      </c>
    </row>
    <row r="1912" spans="1:2">
      <c r="A1912" s="375">
        <v>40570</v>
      </c>
      <c r="B1912" s="376">
        <v>1.3685</v>
      </c>
    </row>
    <row r="1913" spans="1:2">
      <c r="A1913" s="375">
        <v>40569</v>
      </c>
      <c r="B1913" s="376">
        <v>1.3642000000000001</v>
      </c>
    </row>
    <row r="1914" spans="1:2">
      <c r="A1914" s="375">
        <v>40568</v>
      </c>
      <c r="B1914" s="376">
        <v>1.3607</v>
      </c>
    </row>
    <row r="1915" spans="1:2">
      <c r="A1915" s="375">
        <v>40567</v>
      </c>
      <c r="B1915" s="376">
        <v>1.361</v>
      </c>
    </row>
    <row r="1916" spans="1:2">
      <c r="A1916" s="375">
        <v>40566</v>
      </c>
      <c r="B1916" s="376">
        <v>1.3613</v>
      </c>
    </row>
    <row r="1917" spans="1:2">
      <c r="A1917" s="375">
        <v>40565</v>
      </c>
      <c r="B1917" s="376">
        <v>1.3524</v>
      </c>
    </row>
    <row r="1918" spans="1:2">
      <c r="A1918" s="375">
        <v>40564</v>
      </c>
      <c r="B1918" s="376">
        <v>1.3460000000000001</v>
      </c>
    </row>
    <row r="1919" spans="1:2">
      <c r="A1919" s="375">
        <v>40563</v>
      </c>
      <c r="B1919" s="376">
        <v>1.3454999999999999</v>
      </c>
    </row>
    <row r="1920" spans="1:2">
      <c r="A1920" s="375">
        <v>40562</v>
      </c>
      <c r="B1920" s="376">
        <v>1.3348</v>
      </c>
    </row>
    <row r="1921" spans="1:2">
      <c r="A1921" s="375">
        <v>40561</v>
      </c>
      <c r="B1921" s="376">
        <v>1.3317000000000001</v>
      </c>
    </row>
    <row r="1922" spans="1:2">
      <c r="A1922" s="375">
        <v>40560</v>
      </c>
      <c r="B1922" s="376">
        <v>1.3382000000000001</v>
      </c>
    </row>
    <row r="1923" spans="1:2">
      <c r="A1923" s="375">
        <v>40559</v>
      </c>
      <c r="B1923" s="376">
        <v>1.3381000000000001</v>
      </c>
    </row>
    <row r="1924" spans="1:2">
      <c r="A1924" s="375">
        <v>40558</v>
      </c>
      <c r="B1924" s="376">
        <v>1.3355999999999999</v>
      </c>
    </row>
    <row r="1925" spans="1:2">
      <c r="A1925" s="375">
        <v>40557</v>
      </c>
      <c r="B1925" s="376">
        <v>1.3193999999999999</v>
      </c>
    </row>
    <row r="1926" spans="1:2">
      <c r="A1926" s="375">
        <v>40556</v>
      </c>
      <c r="B1926" s="376">
        <v>1.302</v>
      </c>
    </row>
    <row r="1927" spans="1:2">
      <c r="A1927" s="375">
        <v>40555</v>
      </c>
      <c r="B1927" s="376">
        <v>1.2948</v>
      </c>
    </row>
    <row r="1928" spans="1:2">
      <c r="A1928" s="375">
        <v>40554</v>
      </c>
      <c r="B1928" s="376">
        <v>1.2912999999999999</v>
      </c>
    </row>
    <row r="1929" spans="1:2">
      <c r="A1929" s="375">
        <v>40553</v>
      </c>
      <c r="B1929" s="376">
        <v>1.2901</v>
      </c>
    </row>
    <row r="1930" spans="1:2">
      <c r="A1930" s="375">
        <v>40552</v>
      </c>
      <c r="B1930" s="376">
        <v>1.2903</v>
      </c>
    </row>
    <row r="1931" spans="1:2">
      <c r="A1931" s="375">
        <v>40551</v>
      </c>
      <c r="B1931" s="376">
        <v>1.2978000000000001</v>
      </c>
    </row>
    <row r="1932" spans="1:2">
      <c r="A1932" s="375">
        <v>40550</v>
      </c>
      <c r="B1932" s="376">
        <v>1.3106</v>
      </c>
    </row>
    <row r="1933" spans="1:2">
      <c r="A1933" s="375">
        <v>40549</v>
      </c>
      <c r="B1933" s="376">
        <v>1.3237000000000001</v>
      </c>
    </row>
    <row r="1934" spans="1:2">
      <c r="A1934" s="375">
        <v>40548</v>
      </c>
      <c r="B1934" s="376">
        <v>1.3351999999999999</v>
      </c>
    </row>
    <row r="1935" spans="1:2">
      <c r="A1935" s="375">
        <v>40547</v>
      </c>
      <c r="B1935" s="376">
        <v>1.3325</v>
      </c>
    </row>
    <row r="1936" spans="1:2">
      <c r="A1936" s="375">
        <v>40546</v>
      </c>
      <c r="B1936" s="376">
        <v>1.3371999999999999</v>
      </c>
    </row>
    <row r="1937" spans="1:2">
      <c r="A1937" s="375">
        <v>40545</v>
      </c>
      <c r="B1937" s="376">
        <v>1.3375999999999999</v>
      </c>
    </row>
    <row r="1938" spans="1:2">
      <c r="A1938" s="375">
        <v>40544</v>
      </c>
      <c r="B1938" s="376">
        <v>1.3339000000000001</v>
      </c>
    </row>
    <row r="1939" spans="1:2">
      <c r="A1939" s="375">
        <v>40543</v>
      </c>
      <c r="B1939" s="376">
        <v>1.3251999999999999</v>
      </c>
    </row>
    <row r="1940" spans="1:2">
      <c r="A1940" s="375">
        <v>40542</v>
      </c>
      <c r="B1940" s="376">
        <v>1.3141</v>
      </c>
    </row>
    <row r="1941" spans="1:2">
      <c r="A1941" s="375">
        <v>40541</v>
      </c>
      <c r="B1941" s="376">
        <v>1.3194999999999999</v>
      </c>
    </row>
    <row r="1942" spans="1:2">
      <c r="A1942" s="375">
        <v>40540</v>
      </c>
      <c r="B1942" s="376">
        <v>1.3134999999999999</v>
      </c>
    </row>
    <row r="1943" spans="1:2">
      <c r="A1943" s="375">
        <v>40539</v>
      </c>
      <c r="B1943" s="376">
        <v>1.3116000000000001</v>
      </c>
    </row>
    <row r="1944" spans="1:2">
      <c r="A1944" s="375">
        <v>40538</v>
      </c>
      <c r="B1944" s="376">
        <v>1.3117000000000001</v>
      </c>
    </row>
    <row r="1945" spans="1:2">
      <c r="A1945" s="375">
        <v>40537</v>
      </c>
      <c r="B1945" s="376">
        <v>1.3120000000000001</v>
      </c>
    </row>
    <row r="1946" spans="1:2">
      <c r="A1946" s="375">
        <v>40536</v>
      </c>
      <c r="B1946" s="376">
        <v>1.3104</v>
      </c>
    </row>
    <row r="1947" spans="1:2">
      <c r="A1947" s="375">
        <v>40535</v>
      </c>
      <c r="B1947" s="376">
        <v>1.3116000000000001</v>
      </c>
    </row>
    <row r="1948" spans="1:2">
      <c r="A1948" s="375">
        <v>40534</v>
      </c>
      <c r="B1948" s="376">
        <v>1.3144</v>
      </c>
    </row>
    <row r="1949" spans="1:2">
      <c r="A1949" s="375">
        <v>40533</v>
      </c>
      <c r="B1949" s="376">
        <v>1.3148</v>
      </c>
    </row>
    <row r="1950" spans="1:2">
      <c r="A1950" s="375">
        <v>40532</v>
      </c>
      <c r="B1950" s="376">
        <v>1.3182</v>
      </c>
    </row>
    <row r="1951" spans="1:2">
      <c r="A1951" s="375">
        <v>40531</v>
      </c>
      <c r="B1951" s="376">
        <v>1.3184</v>
      </c>
    </row>
    <row r="1952" spans="1:2">
      <c r="A1952" s="375">
        <v>40530</v>
      </c>
      <c r="B1952" s="376">
        <v>1.325</v>
      </c>
    </row>
    <row r="1953" spans="1:2">
      <c r="A1953" s="375">
        <v>40529</v>
      </c>
      <c r="B1953" s="376">
        <v>1.3224</v>
      </c>
    </row>
    <row r="1954" spans="1:2">
      <c r="A1954" s="375">
        <v>40528</v>
      </c>
      <c r="B1954" s="376">
        <v>1.3325</v>
      </c>
    </row>
    <row r="1955" spans="1:2">
      <c r="A1955" s="375">
        <v>40527</v>
      </c>
      <c r="B1955" s="376">
        <v>1.3409</v>
      </c>
    </row>
    <row r="1956" spans="1:2">
      <c r="A1956" s="375">
        <v>40526</v>
      </c>
      <c r="B1956" s="376">
        <v>1.3261000000000001</v>
      </c>
    </row>
    <row r="1957" spans="1:2">
      <c r="A1957" s="375">
        <v>40525</v>
      </c>
      <c r="B1957" s="376">
        <v>1.3222</v>
      </c>
    </row>
    <row r="1958" spans="1:2">
      <c r="A1958" s="375">
        <v>40524</v>
      </c>
      <c r="B1958" s="376">
        <v>1.3222</v>
      </c>
    </row>
    <row r="1959" spans="1:2">
      <c r="A1959" s="375">
        <v>40523</v>
      </c>
      <c r="B1959" s="376">
        <v>1.3239000000000001</v>
      </c>
    </row>
    <row r="1960" spans="1:2">
      <c r="A1960" s="375">
        <v>40522</v>
      </c>
      <c r="B1960" s="376">
        <v>1.3254999999999999</v>
      </c>
    </row>
    <row r="1961" spans="1:2">
      <c r="A1961" s="375">
        <v>40521</v>
      </c>
      <c r="B1961" s="376">
        <v>1.3236000000000001</v>
      </c>
    </row>
    <row r="1962" spans="1:2">
      <c r="A1962" s="375">
        <v>40520</v>
      </c>
      <c r="B1962" s="376">
        <v>1.3331</v>
      </c>
    </row>
    <row r="1963" spans="1:2">
      <c r="A1963" s="375">
        <v>40519</v>
      </c>
      <c r="B1963" s="376">
        <v>1.3328</v>
      </c>
    </row>
    <row r="1964" spans="1:2">
      <c r="A1964" s="375">
        <v>40518</v>
      </c>
      <c r="B1964" s="376">
        <v>1.3411999999999999</v>
      </c>
    </row>
    <row r="1965" spans="1:2">
      <c r="A1965" s="375">
        <v>40517</v>
      </c>
      <c r="B1965" s="376">
        <v>1.3411999999999999</v>
      </c>
    </row>
    <row r="1966" spans="1:2">
      <c r="A1966" s="375">
        <v>40516</v>
      </c>
      <c r="B1966" s="376">
        <v>1.3267</v>
      </c>
    </row>
    <row r="1967" spans="1:2">
      <c r="A1967" s="375">
        <v>40515</v>
      </c>
      <c r="B1967" s="376">
        <v>1.3152999999999999</v>
      </c>
    </row>
    <row r="1968" spans="1:2">
      <c r="A1968" s="375">
        <v>40514</v>
      </c>
      <c r="B1968" s="376">
        <v>1.3055000000000001</v>
      </c>
    </row>
    <row r="1969" spans="1:2">
      <c r="A1969" s="375">
        <v>40513</v>
      </c>
      <c r="B1969" s="376">
        <v>1.3063</v>
      </c>
    </row>
    <row r="1970" spans="1:2">
      <c r="A1970" s="375">
        <v>40512</v>
      </c>
      <c r="B1970" s="376">
        <v>1.3191999999999999</v>
      </c>
    </row>
    <row r="1971" spans="1:2">
      <c r="A1971" s="375">
        <v>40511</v>
      </c>
      <c r="B1971" s="376">
        <v>1.3243</v>
      </c>
    </row>
    <row r="1972" spans="1:2">
      <c r="A1972" s="375">
        <v>40510</v>
      </c>
      <c r="B1972" s="376">
        <v>1.3237000000000001</v>
      </c>
    </row>
    <row r="1973" spans="1:2">
      <c r="A1973" s="375">
        <v>40509</v>
      </c>
      <c r="B1973" s="376">
        <v>1.3280000000000001</v>
      </c>
    </row>
    <row r="1974" spans="1:2">
      <c r="A1974" s="375">
        <v>40508</v>
      </c>
      <c r="B1974" s="376">
        <v>1.3337000000000001</v>
      </c>
    </row>
    <row r="1975" spans="1:2">
      <c r="A1975" s="375">
        <v>40507</v>
      </c>
      <c r="B1975" s="376">
        <v>1.337</v>
      </c>
    </row>
    <row r="1976" spans="1:2">
      <c r="A1976" s="375">
        <v>40506</v>
      </c>
      <c r="B1976" s="376">
        <v>1.3526</v>
      </c>
    </row>
    <row r="1977" spans="1:2">
      <c r="A1977" s="375">
        <v>40505</v>
      </c>
      <c r="B1977" s="376">
        <v>1.3698999999999999</v>
      </c>
    </row>
    <row r="1978" spans="1:2">
      <c r="A1978" s="375">
        <v>40504</v>
      </c>
      <c r="B1978" s="376">
        <v>1.3673</v>
      </c>
    </row>
    <row r="1979" spans="1:2">
      <c r="A1979" s="375">
        <v>40503</v>
      </c>
      <c r="B1979" s="376">
        <v>1.3668</v>
      </c>
    </row>
    <row r="1980" spans="1:2">
      <c r="A1980" s="375">
        <v>40502</v>
      </c>
      <c r="B1980" s="376">
        <v>1.3661000000000001</v>
      </c>
    </row>
    <row r="1981" spans="1:2">
      <c r="A1981" s="375">
        <v>40501</v>
      </c>
      <c r="B1981" s="376">
        <v>1.3597999999999999</v>
      </c>
    </row>
    <row r="1982" spans="1:2">
      <c r="A1982" s="375">
        <v>40500</v>
      </c>
      <c r="B1982" s="376">
        <v>1.3505</v>
      </c>
    </row>
    <row r="1983" spans="1:2">
      <c r="A1983" s="375">
        <v>40499</v>
      </c>
      <c r="B1983" s="376">
        <v>1.3575999999999999</v>
      </c>
    </row>
    <row r="1984" spans="1:2">
      <c r="A1984" s="375">
        <v>40498</v>
      </c>
      <c r="B1984" s="376">
        <v>1.3653999999999999</v>
      </c>
    </row>
    <row r="1985" spans="1:2">
      <c r="A1985" s="375">
        <v>40497</v>
      </c>
      <c r="B1985" s="376">
        <v>1.3685</v>
      </c>
    </row>
    <row r="1986" spans="1:2">
      <c r="A1986" s="375">
        <v>40496</v>
      </c>
      <c r="B1986" s="376">
        <v>1.3686</v>
      </c>
    </row>
    <row r="1987" spans="1:2">
      <c r="A1987" s="375">
        <v>40495</v>
      </c>
      <c r="B1987" s="376">
        <v>1.3664000000000001</v>
      </c>
    </row>
    <row r="1988" spans="1:2">
      <c r="A1988" s="375">
        <v>40494</v>
      </c>
      <c r="B1988" s="376">
        <v>1.3737999999999999</v>
      </c>
    </row>
    <row r="1989" spans="1:2">
      <c r="A1989" s="375">
        <v>40493</v>
      </c>
      <c r="B1989" s="376">
        <v>1.3765000000000001</v>
      </c>
    </row>
    <row r="1990" spans="1:2">
      <c r="A1990" s="375">
        <v>40492</v>
      </c>
      <c r="B1990" s="376">
        <v>1.3884000000000001</v>
      </c>
    </row>
    <row r="1991" spans="1:2">
      <c r="A1991" s="375">
        <v>40491</v>
      </c>
      <c r="B1991" s="376">
        <v>1.3957999999999999</v>
      </c>
    </row>
    <row r="1992" spans="1:2">
      <c r="A1992" s="375">
        <v>40490</v>
      </c>
      <c r="B1992" s="376">
        <v>1.4026000000000001</v>
      </c>
    </row>
    <row r="1993" spans="1:2">
      <c r="A1993" s="375">
        <v>40489</v>
      </c>
      <c r="B1993" s="376">
        <v>1.4026000000000001</v>
      </c>
    </row>
    <row r="1994" spans="1:2">
      <c r="A1994" s="375">
        <v>40488</v>
      </c>
      <c r="B1994" s="376">
        <v>1.4145000000000001</v>
      </c>
    </row>
    <row r="1995" spans="1:2">
      <c r="A1995" s="375">
        <v>40487</v>
      </c>
      <c r="B1995" s="376">
        <v>1.4179999999999999</v>
      </c>
    </row>
    <row r="1996" spans="1:2">
      <c r="A1996" s="375">
        <v>40486</v>
      </c>
      <c r="B1996" s="376">
        <v>1.4036999999999999</v>
      </c>
    </row>
    <row r="1997" spans="1:2">
      <c r="A1997" s="375">
        <v>40485</v>
      </c>
      <c r="B1997" s="376">
        <v>1.3964000000000001</v>
      </c>
    </row>
    <row r="1998" spans="1:2">
      <c r="A1998" s="375">
        <v>40484</v>
      </c>
      <c r="B1998" s="376">
        <v>1.3944000000000001</v>
      </c>
    </row>
    <row r="1999" spans="1:2">
      <c r="A1999" s="375">
        <v>40483</v>
      </c>
      <c r="B1999" s="376">
        <v>1.3944000000000001</v>
      </c>
    </row>
    <row r="2000" spans="1:2">
      <c r="A2000" s="375">
        <v>40482</v>
      </c>
      <c r="B2000" s="376">
        <v>1.3942000000000001</v>
      </c>
    </row>
    <row r="2001" spans="1:2">
      <c r="A2001" s="375">
        <v>40481</v>
      </c>
      <c r="B2001" s="376">
        <v>1.3892</v>
      </c>
    </row>
    <row r="2002" spans="1:2">
      <c r="A2002" s="375">
        <v>40480</v>
      </c>
      <c r="B2002" s="376">
        <v>1.3873</v>
      </c>
    </row>
    <row r="2003" spans="1:2">
      <c r="A2003" s="375">
        <v>40479</v>
      </c>
      <c r="B2003" s="376">
        <v>1.3794</v>
      </c>
    </row>
    <row r="2004" spans="1:2">
      <c r="A2004" s="375">
        <v>40478</v>
      </c>
      <c r="B2004" s="376">
        <v>1.3906000000000001</v>
      </c>
    </row>
    <row r="2005" spans="1:2">
      <c r="A2005" s="375">
        <v>40477</v>
      </c>
      <c r="B2005" s="376">
        <v>1.4014</v>
      </c>
    </row>
    <row r="2006" spans="1:2">
      <c r="A2006" s="375">
        <v>40476</v>
      </c>
      <c r="B2006" s="376">
        <v>1.3953</v>
      </c>
    </row>
    <row r="2007" spans="1:2">
      <c r="A2007" s="375">
        <v>40475</v>
      </c>
      <c r="B2007" s="376">
        <v>1.3951</v>
      </c>
    </row>
    <row r="2008" spans="1:2">
      <c r="A2008" s="375">
        <v>40474</v>
      </c>
      <c r="B2008" s="376">
        <v>1.3927</v>
      </c>
    </row>
    <row r="2009" spans="1:2">
      <c r="A2009" s="375">
        <v>40473</v>
      </c>
      <c r="B2009" s="376">
        <v>1.3968</v>
      </c>
    </row>
    <row r="2010" spans="1:2">
      <c r="A2010" s="375">
        <v>40472</v>
      </c>
      <c r="B2010" s="376">
        <v>1.3872</v>
      </c>
    </row>
    <row r="2011" spans="1:2">
      <c r="A2011" s="375">
        <v>40471</v>
      </c>
      <c r="B2011" s="376">
        <v>1.3846000000000001</v>
      </c>
    </row>
    <row r="2012" spans="1:2">
      <c r="A2012" s="375">
        <v>40470</v>
      </c>
      <c r="B2012" s="376">
        <v>1.3924000000000001</v>
      </c>
    </row>
    <row r="2013" spans="1:2">
      <c r="A2013" s="375">
        <v>40469</v>
      </c>
      <c r="B2013" s="376">
        <v>1.3974</v>
      </c>
    </row>
    <row r="2014" spans="1:2">
      <c r="A2014" s="375">
        <v>40468</v>
      </c>
      <c r="B2014" s="376">
        <v>1.3972</v>
      </c>
    </row>
    <row r="2015" spans="1:2">
      <c r="A2015" s="375">
        <v>40467</v>
      </c>
      <c r="B2015" s="376">
        <v>1.4040999999999999</v>
      </c>
    </row>
    <row r="2016" spans="1:2">
      <c r="A2016" s="375">
        <v>40466</v>
      </c>
      <c r="B2016" s="376">
        <v>1.4074</v>
      </c>
    </row>
    <row r="2017" spans="1:2">
      <c r="A2017" s="375">
        <v>40465</v>
      </c>
      <c r="B2017" s="376">
        <v>1.3963000000000001</v>
      </c>
    </row>
    <row r="2018" spans="1:2">
      <c r="A2018" s="375">
        <v>40464</v>
      </c>
      <c r="B2018" s="376">
        <v>1.3848</v>
      </c>
    </row>
    <row r="2019" spans="1:2">
      <c r="A2019" s="375">
        <v>40463</v>
      </c>
      <c r="B2019" s="376">
        <v>1.3923000000000001</v>
      </c>
    </row>
    <row r="2020" spans="1:2">
      <c r="A2020" s="375">
        <v>40462</v>
      </c>
      <c r="B2020" s="376">
        <v>1.3936999999999999</v>
      </c>
    </row>
    <row r="2021" spans="1:2">
      <c r="A2021" s="375">
        <v>40461</v>
      </c>
      <c r="B2021" s="376">
        <v>1.3933</v>
      </c>
    </row>
    <row r="2022" spans="1:2">
      <c r="A2022" s="375">
        <v>40460</v>
      </c>
      <c r="B2022" s="376">
        <v>1.3916999999999999</v>
      </c>
    </row>
    <row r="2023" spans="1:2">
      <c r="A2023" s="375">
        <v>40459</v>
      </c>
      <c r="B2023" s="376">
        <v>1.3940999999999999</v>
      </c>
    </row>
    <row r="2024" spans="1:2">
      <c r="A2024" s="375">
        <v>40458</v>
      </c>
      <c r="B2024" s="376">
        <v>1.3877999999999999</v>
      </c>
    </row>
    <row r="2025" spans="1:2">
      <c r="A2025" s="375">
        <v>40457</v>
      </c>
      <c r="B2025" s="376">
        <v>1.3781000000000001</v>
      </c>
    </row>
    <row r="2026" spans="1:2">
      <c r="A2026" s="375">
        <v>40456</v>
      </c>
      <c r="B2026" s="376">
        <v>1.3707</v>
      </c>
    </row>
    <row r="2027" spans="1:2">
      <c r="A2027" s="375">
        <v>40455</v>
      </c>
      <c r="B2027" s="376">
        <v>1.3787</v>
      </c>
    </row>
    <row r="2028" spans="1:2">
      <c r="A2028" s="375">
        <v>40454</v>
      </c>
      <c r="B2028" s="376">
        <v>1.3786</v>
      </c>
    </row>
    <row r="2029" spans="1:2">
      <c r="A2029" s="375">
        <v>40453</v>
      </c>
      <c r="B2029" s="376">
        <v>1.3725000000000001</v>
      </c>
    </row>
    <row r="2030" spans="1:2">
      <c r="A2030" s="375">
        <v>40452</v>
      </c>
      <c r="B2030" s="376">
        <v>1.3623000000000001</v>
      </c>
    </row>
    <row r="2031" spans="1:2">
      <c r="A2031" s="375">
        <v>40451</v>
      </c>
      <c r="B2031" s="376">
        <v>1.361</v>
      </c>
    </row>
    <row r="2032" spans="1:2">
      <c r="A2032" s="375">
        <v>40450</v>
      </c>
      <c r="B2032" s="376">
        <v>1.3498000000000001</v>
      </c>
    </row>
    <row r="2033" spans="1:2">
      <c r="A2033" s="375">
        <v>40449</v>
      </c>
      <c r="B2033" s="376">
        <v>1.3468</v>
      </c>
    </row>
    <row r="2034" spans="1:2">
      <c r="A2034" s="375">
        <v>40448</v>
      </c>
      <c r="B2034" s="376">
        <v>1.3486</v>
      </c>
    </row>
    <row r="2035" spans="1:2">
      <c r="A2035" s="375">
        <v>40447</v>
      </c>
      <c r="B2035" s="376">
        <v>1.3487</v>
      </c>
    </row>
    <row r="2036" spans="1:2">
      <c r="A2036" s="375">
        <v>40446</v>
      </c>
      <c r="B2036" s="376">
        <v>1.3419000000000001</v>
      </c>
    </row>
    <row r="2037" spans="1:2">
      <c r="A2037" s="375">
        <v>40445</v>
      </c>
      <c r="B2037" s="376">
        <v>1.335</v>
      </c>
    </row>
    <row r="2038" spans="1:2">
      <c r="A2038" s="375">
        <v>40444</v>
      </c>
      <c r="B2038" s="376">
        <v>1.3358000000000001</v>
      </c>
    </row>
    <row r="2039" spans="1:2">
      <c r="A2039" s="375">
        <v>40443</v>
      </c>
      <c r="B2039" s="376">
        <v>1.3137000000000001</v>
      </c>
    </row>
    <row r="2040" spans="1:2">
      <c r="A2040" s="375">
        <v>40442</v>
      </c>
      <c r="B2040" s="376">
        <v>1.3076000000000001</v>
      </c>
    </row>
    <row r="2041" spans="1:2">
      <c r="A2041" s="375">
        <v>40441</v>
      </c>
      <c r="B2041" s="376">
        <v>1.3046</v>
      </c>
    </row>
    <row r="2042" spans="1:2">
      <c r="A2042" s="375">
        <v>40440</v>
      </c>
      <c r="B2042" s="376">
        <v>1.3046</v>
      </c>
    </row>
    <row r="2043" spans="1:2">
      <c r="A2043" s="375">
        <v>40439</v>
      </c>
      <c r="B2043" s="376">
        <v>1.3084</v>
      </c>
    </row>
    <row r="2044" spans="1:2">
      <c r="A2044" s="375">
        <v>40438</v>
      </c>
      <c r="B2044" s="376">
        <v>1.3057000000000001</v>
      </c>
    </row>
    <row r="2045" spans="1:2">
      <c r="A2045" s="375">
        <v>40437</v>
      </c>
      <c r="B2045" s="376">
        <v>1.2990999999999999</v>
      </c>
    </row>
    <row r="2046" spans="1:2">
      <c r="A2046" s="375">
        <v>40436</v>
      </c>
      <c r="B2046" s="376">
        <v>1.2919</v>
      </c>
    </row>
    <row r="2047" spans="1:2">
      <c r="A2047" s="375">
        <v>40435</v>
      </c>
      <c r="B2047" s="376">
        <v>1.2833000000000001</v>
      </c>
    </row>
    <row r="2048" spans="1:2">
      <c r="A2048" s="375">
        <v>40434</v>
      </c>
      <c r="B2048" s="376">
        <v>1.268</v>
      </c>
    </row>
    <row r="2049" spans="1:2">
      <c r="A2049" s="375">
        <v>40433</v>
      </c>
      <c r="B2049" s="376">
        <v>1.2677</v>
      </c>
    </row>
    <row r="2050" spans="1:2">
      <c r="A2050" s="375">
        <v>40432</v>
      </c>
      <c r="B2050" s="376">
        <v>1.2709999999999999</v>
      </c>
    </row>
    <row r="2051" spans="1:2">
      <c r="A2051" s="375">
        <v>40431</v>
      </c>
      <c r="B2051" s="376">
        <v>1.2708999999999999</v>
      </c>
    </row>
    <row r="2052" spans="1:2">
      <c r="A2052" s="375">
        <v>40430</v>
      </c>
      <c r="B2052" s="376">
        <v>1.2714000000000001</v>
      </c>
    </row>
    <row r="2053" spans="1:2">
      <c r="A2053" s="375">
        <v>40429</v>
      </c>
      <c r="B2053" s="376">
        <v>1.2747999999999999</v>
      </c>
    </row>
    <row r="2054" spans="1:2">
      <c r="A2054" s="375">
        <v>40428</v>
      </c>
      <c r="B2054" s="376">
        <v>1.2884</v>
      </c>
    </row>
    <row r="2055" spans="1:2">
      <c r="A2055" s="375">
        <v>40427</v>
      </c>
      <c r="B2055" s="376">
        <v>1.2889999999999999</v>
      </c>
    </row>
    <row r="2056" spans="1:2">
      <c r="A2056" s="375">
        <v>40426</v>
      </c>
      <c r="B2056" s="376">
        <v>1.2890999999999999</v>
      </c>
    </row>
    <row r="2057" spans="1:2">
      <c r="A2057" s="375">
        <v>40425</v>
      </c>
      <c r="B2057" s="376">
        <v>1.2851999999999999</v>
      </c>
    </row>
    <row r="2058" spans="1:2">
      <c r="A2058" s="375">
        <v>40424</v>
      </c>
      <c r="B2058" s="376">
        <v>1.2813000000000001</v>
      </c>
    </row>
    <row r="2059" spans="1:2">
      <c r="A2059" s="375">
        <v>40423</v>
      </c>
      <c r="B2059" s="376">
        <v>1.2778</v>
      </c>
    </row>
    <row r="2060" spans="1:2">
      <c r="A2060" s="375">
        <v>40422</v>
      </c>
      <c r="B2060" s="376">
        <v>1.268</v>
      </c>
    </row>
    <row r="2061" spans="1:2">
      <c r="A2061" s="375">
        <v>40421</v>
      </c>
      <c r="B2061" s="376">
        <v>1.27</v>
      </c>
    </row>
    <row r="2062" spans="1:2">
      <c r="A2062" s="375">
        <v>40420</v>
      </c>
      <c r="B2062" s="376">
        <v>1.2758</v>
      </c>
    </row>
    <row r="2063" spans="1:2">
      <c r="A2063" s="375">
        <v>40419</v>
      </c>
      <c r="B2063" s="376">
        <v>1.2758</v>
      </c>
    </row>
    <row r="2064" spans="1:2">
      <c r="A2064" s="375">
        <v>40418</v>
      </c>
      <c r="B2064" s="376">
        <v>1.2725</v>
      </c>
    </row>
    <row r="2065" spans="1:2">
      <c r="A2065" s="375">
        <v>40417</v>
      </c>
      <c r="B2065" s="376">
        <v>1.2708999999999999</v>
      </c>
    </row>
    <row r="2066" spans="1:2">
      <c r="A2066" s="375">
        <v>40416</v>
      </c>
      <c r="B2066" s="376">
        <v>1.2652000000000001</v>
      </c>
    </row>
    <row r="2067" spans="1:2">
      <c r="A2067" s="375">
        <v>40415</v>
      </c>
      <c r="B2067" s="376">
        <v>1.2645999999999999</v>
      </c>
    </row>
    <row r="2068" spans="1:2">
      <c r="A2068" s="375">
        <v>40414</v>
      </c>
      <c r="B2068" s="376">
        <v>1.2690999999999999</v>
      </c>
    </row>
    <row r="2069" spans="1:2">
      <c r="A2069" s="375">
        <v>40413</v>
      </c>
      <c r="B2069" s="376">
        <v>1.2705</v>
      </c>
    </row>
    <row r="2070" spans="1:2">
      <c r="A2070" s="375">
        <v>40412</v>
      </c>
      <c r="B2070" s="376">
        <v>1.2706</v>
      </c>
    </row>
    <row r="2071" spans="1:2">
      <c r="A2071" s="375">
        <v>40411</v>
      </c>
      <c r="B2071" s="376">
        <v>1.2734000000000001</v>
      </c>
    </row>
    <row r="2072" spans="1:2">
      <c r="A2072" s="375">
        <v>40410</v>
      </c>
      <c r="B2072" s="376">
        <v>1.2827</v>
      </c>
    </row>
    <row r="2073" spans="1:2">
      <c r="A2073" s="375">
        <v>40409</v>
      </c>
      <c r="B2073" s="376">
        <v>1.2866</v>
      </c>
    </row>
    <row r="2074" spans="1:2">
      <c r="A2074" s="375">
        <v>40408</v>
      </c>
      <c r="B2074" s="376">
        <v>1.2870999999999999</v>
      </c>
    </row>
    <row r="2075" spans="1:2">
      <c r="A2075" s="375">
        <v>40407</v>
      </c>
      <c r="B2075" s="376">
        <v>1.2817000000000001</v>
      </c>
    </row>
    <row r="2076" spans="1:2">
      <c r="A2076" s="375">
        <v>40406</v>
      </c>
      <c r="B2076" s="376">
        <v>1.2749999999999999</v>
      </c>
    </row>
    <row r="2077" spans="1:2">
      <c r="A2077" s="375">
        <v>40405</v>
      </c>
      <c r="B2077" s="376">
        <v>1.2748999999999999</v>
      </c>
    </row>
    <row r="2078" spans="1:2">
      <c r="A2078" s="375">
        <v>40404</v>
      </c>
      <c r="B2078" s="376">
        <v>1.2810999999999999</v>
      </c>
    </row>
    <row r="2079" spans="1:2">
      <c r="A2079" s="375">
        <v>40403</v>
      </c>
      <c r="B2079" s="376">
        <v>1.2850999999999999</v>
      </c>
    </row>
    <row r="2080" spans="1:2">
      <c r="A2080" s="375">
        <v>40402</v>
      </c>
      <c r="B2080" s="376">
        <v>1.298</v>
      </c>
    </row>
    <row r="2081" spans="1:2">
      <c r="A2081" s="375">
        <v>40401</v>
      </c>
      <c r="B2081" s="376">
        <v>1.3145</v>
      </c>
    </row>
    <row r="2082" spans="1:2">
      <c r="A2082" s="375">
        <v>40400</v>
      </c>
      <c r="B2082" s="376">
        <v>1.3253999999999999</v>
      </c>
    </row>
    <row r="2083" spans="1:2">
      <c r="A2083" s="375">
        <v>40399</v>
      </c>
      <c r="B2083" s="376">
        <v>1.3275999999999999</v>
      </c>
    </row>
    <row r="2084" spans="1:2">
      <c r="A2084" s="375">
        <v>40398</v>
      </c>
      <c r="B2084" s="376">
        <v>1.3274999999999999</v>
      </c>
    </row>
    <row r="2085" spans="1:2">
      <c r="A2085" s="375">
        <v>40397</v>
      </c>
      <c r="B2085" s="376">
        <v>1.3230999999999999</v>
      </c>
    </row>
    <row r="2086" spans="1:2">
      <c r="A2086" s="375">
        <v>40396</v>
      </c>
      <c r="B2086" s="376">
        <v>1.3170999999999999</v>
      </c>
    </row>
    <row r="2087" spans="1:2">
      <c r="A2087" s="375">
        <v>40395</v>
      </c>
      <c r="B2087" s="376">
        <v>1.3187</v>
      </c>
    </row>
    <row r="2088" spans="1:2">
      <c r="A2088" s="375">
        <v>40394</v>
      </c>
      <c r="B2088" s="376">
        <v>1.3213999999999999</v>
      </c>
    </row>
    <row r="2089" spans="1:2">
      <c r="A2089" s="375">
        <v>40393</v>
      </c>
      <c r="B2089" s="376">
        <v>1.3117000000000001</v>
      </c>
    </row>
    <row r="2090" spans="1:2">
      <c r="A2090" s="375">
        <v>40392</v>
      </c>
      <c r="B2090" s="376">
        <v>1.3047</v>
      </c>
    </row>
    <row r="2091" spans="1:2">
      <c r="A2091" s="375">
        <v>40391</v>
      </c>
      <c r="B2091" s="376">
        <v>1.3046</v>
      </c>
    </row>
    <row r="2092" spans="1:2">
      <c r="A2092" s="375">
        <v>40390</v>
      </c>
      <c r="B2092" s="376">
        <v>1.3041</v>
      </c>
    </row>
    <row r="2093" spans="1:2">
      <c r="A2093" s="375">
        <v>40389</v>
      </c>
      <c r="B2093" s="376">
        <v>1.3063</v>
      </c>
    </row>
    <row r="2094" spans="1:2">
      <c r="A2094" s="375">
        <v>40388</v>
      </c>
      <c r="B2094" s="376">
        <v>1.3</v>
      </c>
    </row>
    <row r="2095" spans="1:2">
      <c r="A2095" s="375">
        <v>40387</v>
      </c>
      <c r="B2095" s="376">
        <v>1.2996000000000001</v>
      </c>
    </row>
    <row r="2096" spans="1:2">
      <c r="A2096" s="375">
        <v>40386</v>
      </c>
      <c r="B2096" s="376">
        <v>1.2946</v>
      </c>
    </row>
    <row r="2097" spans="1:2">
      <c r="A2097" s="375">
        <v>40385</v>
      </c>
      <c r="B2097" s="376">
        <v>1.2903</v>
      </c>
    </row>
    <row r="2098" spans="1:2">
      <c r="A2098" s="375">
        <v>40384</v>
      </c>
      <c r="B2098" s="376">
        <v>1.2906</v>
      </c>
    </row>
    <row r="2099" spans="1:2">
      <c r="A2099" s="375">
        <v>40383</v>
      </c>
      <c r="B2099" s="376">
        <v>1.2887999999999999</v>
      </c>
    </row>
    <row r="2100" spans="1:2">
      <c r="A2100" s="375">
        <v>40382</v>
      </c>
      <c r="B2100" s="376">
        <v>1.2850999999999999</v>
      </c>
    </row>
    <row r="2101" spans="1:2">
      <c r="A2101" s="375">
        <v>40381</v>
      </c>
      <c r="B2101" s="376">
        <v>1.2826</v>
      </c>
    </row>
    <row r="2102" spans="1:2">
      <c r="A2102" s="375">
        <v>40380</v>
      </c>
      <c r="B2102" s="376">
        <v>1.2921</v>
      </c>
    </row>
    <row r="2103" spans="1:2">
      <c r="A2103" s="375">
        <v>40379</v>
      </c>
      <c r="B2103" s="376">
        <v>1.2946</v>
      </c>
    </row>
    <row r="2104" spans="1:2">
      <c r="A2104" s="375">
        <v>40378</v>
      </c>
      <c r="B2104" s="376">
        <v>1.2923</v>
      </c>
    </row>
    <row r="2105" spans="1:2">
      <c r="A2105" s="375">
        <v>40377</v>
      </c>
      <c r="B2105" s="376">
        <v>1.2925</v>
      </c>
    </row>
    <row r="2106" spans="1:2">
      <c r="A2106" s="375">
        <v>40376</v>
      </c>
      <c r="B2106" s="376">
        <v>1.2941</v>
      </c>
    </row>
    <row r="2107" spans="1:2">
      <c r="A2107" s="375">
        <v>40375</v>
      </c>
      <c r="B2107" s="376">
        <v>1.2830999999999999</v>
      </c>
    </row>
    <row r="2108" spans="1:2">
      <c r="A2108" s="375">
        <v>40374</v>
      </c>
      <c r="B2108" s="376">
        <v>1.2723</v>
      </c>
    </row>
    <row r="2109" spans="1:2">
      <c r="A2109" s="375">
        <v>40373</v>
      </c>
      <c r="B2109" s="376">
        <v>1.2627999999999999</v>
      </c>
    </row>
    <row r="2110" spans="1:2">
      <c r="A2110" s="375">
        <v>40372</v>
      </c>
      <c r="B2110" s="376">
        <v>1.2581</v>
      </c>
    </row>
    <row r="2111" spans="1:2">
      <c r="A2111" s="375">
        <v>40371</v>
      </c>
      <c r="B2111" s="376">
        <v>1.2634000000000001</v>
      </c>
    </row>
    <row r="2112" spans="1:2">
      <c r="A2112" s="375">
        <v>40370</v>
      </c>
      <c r="B2112" s="376">
        <v>1.2635000000000001</v>
      </c>
    </row>
    <row r="2113" spans="1:2">
      <c r="A2113" s="375">
        <v>40369</v>
      </c>
      <c r="B2113" s="376">
        <v>1.2659</v>
      </c>
    </row>
    <row r="2114" spans="1:2">
      <c r="A2114" s="375">
        <v>40368</v>
      </c>
      <c r="B2114" s="376">
        <v>1.2664</v>
      </c>
    </row>
    <row r="2115" spans="1:2">
      <c r="A2115" s="375">
        <v>40367</v>
      </c>
      <c r="B2115" s="376">
        <v>1.26</v>
      </c>
    </row>
    <row r="2116" spans="1:2">
      <c r="A2116" s="375">
        <v>40366</v>
      </c>
      <c r="B2116" s="376">
        <v>1.2596000000000001</v>
      </c>
    </row>
    <row r="2117" spans="1:2">
      <c r="A2117" s="375">
        <v>40365</v>
      </c>
      <c r="B2117" s="376">
        <v>1.2533000000000001</v>
      </c>
    </row>
    <row r="2118" spans="1:2">
      <c r="A2118" s="375">
        <v>40364</v>
      </c>
      <c r="B2118" s="376">
        <v>1.256</v>
      </c>
    </row>
    <row r="2119" spans="1:2">
      <c r="A2119" s="375">
        <v>40363</v>
      </c>
      <c r="B2119" s="376">
        <v>1.2561</v>
      </c>
    </row>
    <row r="2120" spans="1:2">
      <c r="A2120" s="375">
        <v>40362</v>
      </c>
      <c r="B2120" s="376">
        <v>1.2536</v>
      </c>
    </row>
    <row r="2121" spans="1:2">
      <c r="A2121" s="375">
        <v>40361</v>
      </c>
      <c r="B2121" s="376">
        <v>1.236</v>
      </c>
    </row>
    <row r="2122" spans="1:2">
      <c r="A2122" s="375">
        <v>40360</v>
      </c>
      <c r="B2122" s="376">
        <v>1.2249000000000001</v>
      </c>
    </row>
    <row r="2123" spans="1:2">
      <c r="A2123" s="375">
        <v>40359</v>
      </c>
      <c r="B2123" s="376">
        <v>1.2205999999999999</v>
      </c>
    </row>
    <row r="2124" spans="1:2">
      <c r="A2124" s="375">
        <v>40358</v>
      </c>
      <c r="B2124" s="376">
        <v>1.2332000000000001</v>
      </c>
    </row>
    <row r="2125" spans="1:2">
      <c r="A2125" s="375">
        <v>40357</v>
      </c>
      <c r="B2125" s="376">
        <v>1.2364999999999999</v>
      </c>
    </row>
    <row r="2126" spans="1:2">
      <c r="A2126" s="375">
        <v>40356</v>
      </c>
      <c r="B2126" s="376">
        <v>1.2363999999999999</v>
      </c>
    </row>
    <row r="2127" spans="1:2">
      <c r="A2127" s="375">
        <v>40355</v>
      </c>
      <c r="B2127" s="376">
        <v>1.2323999999999999</v>
      </c>
    </row>
    <row r="2128" spans="1:2">
      <c r="A2128" s="375">
        <v>40354</v>
      </c>
      <c r="B2128" s="376">
        <v>1.2317</v>
      </c>
    </row>
    <row r="2129" spans="1:2">
      <c r="A2129" s="375">
        <v>40353</v>
      </c>
      <c r="B2129" s="376">
        <v>1.2272000000000001</v>
      </c>
    </row>
    <row r="2130" spans="1:2">
      <c r="A2130" s="375">
        <v>40352</v>
      </c>
      <c r="B2130" s="376">
        <v>1.2290000000000001</v>
      </c>
    </row>
    <row r="2131" spans="1:2">
      <c r="A2131" s="375">
        <v>40351</v>
      </c>
      <c r="B2131" s="376">
        <v>1.2384999999999999</v>
      </c>
    </row>
    <row r="2132" spans="1:2">
      <c r="A2132" s="375">
        <v>40350</v>
      </c>
      <c r="B2132" s="376">
        <v>1.2387999999999999</v>
      </c>
    </row>
    <row r="2133" spans="1:2">
      <c r="A2133" s="375">
        <v>40349</v>
      </c>
      <c r="B2133" s="376">
        <v>1.2370000000000001</v>
      </c>
    </row>
    <row r="2134" spans="1:2">
      <c r="A2134" s="375">
        <v>40348</v>
      </c>
      <c r="B2134" s="376">
        <v>1.2377</v>
      </c>
    </row>
    <row r="2135" spans="1:2">
      <c r="A2135" s="375">
        <v>40347</v>
      </c>
      <c r="B2135" s="376">
        <v>1.2344999999999999</v>
      </c>
    </row>
    <row r="2136" spans="1:2">
      <c r="A2136" s="375">
        <v>40346</v>
      </c>
      <c r="B2136" s="376">
        <v>1.2305999999999999</v>
      </c>
    </row>
    <row r="2137" spans="1:2">
      <c r="A2137" s="375">
        <v>40345</v>
      </c>
      <c r="B2137" s="376">
        <v>1.2266999999999999</v>
      </c>
    </row>
    <row r="2138" spans="1:2">
      <c r="A2138" s="375">
        <v>40344</v>
      </c>
      <c r="B2138" s="376">
        <v>1.2228000000000001</v>
      </c>
    </row>
    <row r="2139" spans="1:2">
      <c r="A2139" s="375">
        <v>40343</v>
      </c>
      <c r="B2139" s="376">
        <v>1.2108000000000001</v>
      </c>
    </row>
    <row r="2140" spans="1:2">
      <c r="A2140" s="375">
        <v>40342</v>
      </c>
      <c r="B2140" s="376">
        <v>1.2107000000000001</v>
      </c>
    </row>
    <row r="2141" spans="1:2">
      <c r="A2141" s="375">
        <v>40341</v>
      </c>
      <c r="B2141" s="376">
        <v>1.2099</v>
      </c>
    </row>
    <row r="2142" spans="1:2">
      <c r="A2142" s="375">
        <v>40340</v>
      </c>
      <c r="B2142" s="376">
        <v>1.2073</v>
      </c>
    </row>
    <row r="2143" spans="1:2">
      <c r="A2143" s="375">
        <v>40339</v>
      </c>
      <c r="B2143" s="376">
        <v>1.1989000000000001</v>
      </c>
    </row>
    <row r="2144" spans="1:2">
      <c r="A2144" s="375">
        <v>40338</v>
      </c>
      <c r="B2144" s="376">
        <v>1.1946000000000001</v>
      </c>
    </row>
    <row r="2145" spans="1:2">
      <c r="A2145" s="375">
        <v>40337</v>
      </c>
      <c r="B2145" s="376">
        <v>1.1941999999999999</v>
      </c>
    </row>
    <row r="2146" spans="1:2">
      <c r="A2146" s="375">
        <v>40336</v>
      </c>
      <c r="B2146" s="376">
        <v>1.196</v>
      </c>
    </row>
    <row r="2147" spans="1:2">
      <c r="A2147" s="375">
        <v>40335</v>
      </c>
      <c r="B2147" s="376">
        <v>1.1962999999999999</v>
      </c>
    </row>
    <row r="2148" spans="1:2">
      <c r="A2148" s="375">
        <v>40334</v>
      </c>
      <c r="B2148" s="376">
        <v>1.2085999999999999</v>
      </c>
    </row>
    <row r="2149" spans="1:2">
      <c r="A2149" s="375">
        <v>40333</v>
      </c>
      <c r="B2149" s="376">
        <v>1.2238</v>
      </c>
    </row>
    <row r="2150" spans="1:2">
      <c r="A2150" s="375">
        <v>40332</v>
      </c>
      <c r="B2150" s="376">
        <v>1.2221</v>
      </c>
    </row>
    <row r="2151" spans="1:2">
      <c r="A2151" s="375">
        <v>40331</v>
      </c>
      <c r="B2151" s="376">
        <v>1.2225999999999999</v>
      </c>
    </row>
    <row r="2152" spans="1:2">
      <c r="A2152" s="375">
        <v>40330</v>
      </c>
      <c r="B2152" s="376">
        <v>1.23</v>
      </c>
    </row>
    <row r="2153" spans="1:2">
      <c r="A2153" s="375">
        <v>40329</v>
      </c>
      <c r="B2153" s="376">
        <v>1.2265999999999999</v>
      </c>
    </row>
    <row r="2154" spans="1:2">
      <c r="A2154" s="375">
        <v>40328</v>
      </c>
      <c r="B2154" s="376">
        <v>1.2267999999999999</v>
      </c>
    </row>
    <row r="2155" spans="1:2">
      <c r="A2155" s="375">
        <v>40327</v>
      </c>
      <c r="B2155" s="376">
        <v>1.2342</v>
      </c>
    </row>
    <row r="2156" spans="1:2">
      <c r="A2156" s="375">
        <v>40326</v>
      </c>
      <c r="B2156" s="376">
        <v>1.2299</v>
      </c>
    </row>
    <row r="2157" spans="1:2">
      <c r="A2157" s="375">
        <v>40325</v>
      </c>
      <c r="B2157" s="376">
        <v>1.2262999999999999</v>
      </c>
    </row>
    <row r="2158" spans="1:2">
      <c r="A2158" s="375">
        <v>40324</v>
      </c>
      <c r="B2158" s="376">
        <v>1.2259</v>
      </c>
    </row>
    <row r="2159" spans="1:2">
      <c r="A2159" s="375">
        <v>40323</v>
      </c>
      <c r="B2159" s="376">
        <v>1.2419</v>
      </c>
    </row>
    <row r="2160" spans="1:2">
      <c r="A2160" s="375">
        <v>40322</v>
      </c>
      <c r="B2160" s="376">
        <v>1.2572000000000001</v>
      </c>
    </row>
    <row r="2161" spans="1:2">
      <c r="A2161" s="375">
        <v>40321</v>
      </c>
      <c r="B2161" s="376">
        <v>1.2567999999999999</v>
      </c>
    </row>
    <row r="2162" spans="1:2">
      <c r="A2162" s="375">
        <v>40320</v>
      </c>
      <c r="B2162" s="376">
        <v>1.2555000000000001</v>
      </c>
    </row>
    <row r="2163" spans="1:2">
      <c r="A2163" s="375">
        <v>40319</v>
      </c>
      <c r="B2163" s="376">
        <v>1.2394000000000001</v>
      </c>
    </row>
    <row r="2164" spans="1:2">
      <c r="A2164" s="375">
        <v>40318</v>
      </c>
      <c r="B2164" s="376">
        <v>1.2266999999999999</v>
      </c>
    </row>
    <row r="2165" spans="1:2">
      <c r="A2165" s="375">
        <v>40317</v>
      </c>
      <c r="B2165" s="376">
        <v>1.2352000000000001</v>
      </c>
    </row>
    <row r="2166" spans="1:2">
      <c r="A2166" s="375">
        <v>40316</v>
      </c>
      <c r="B2166" s="376">
        <v>1.2327999999999999</v>
      </c>
    </row>
    <row r="2167" spans="1:2">
      <c r="A2167" s="375">
        <v>40315</v>
      </c>
      <c r="B2167" s="376">
        <v>1.2349000000000001</v>
      </c>
    </row>
    <row r="2168" spans="1:2">
      <c r="A2168" s="375">
        <v>40314</v>
      </c>
      <c r="B2168" s="376">
        <v>1.2354000000000001</v>
      </c>
    </row>
    <row r="2169" spans="1:2">
      <c r="A2169" s="375">
        <v>40313</v>
      </c>
      <c r="B2169" s="376">
        <v>1.2459</v>
      </c>
    </row>
    <row r="2170" spans="1:2">
      <c r="A2170" s="375">
        <v>40312</v>
      </c>
      <c r="B2170" s="376">
        <v>1.2595000000000001</v>
      </c>
    </row>
    <row r="2171" spans="1:2">
      <c r="A2171" s="375">
        <v>40311</v>
      </c>
      <c r="B2171" s="376">
        <v>1.2655000000000001</v>
      </c>
    </row>
    <row r="2172" spans="1:2">
      <c r="A2172" s="375">
        <v>40310</v>
      </c>
      <c r="B2172" s="376">
        <v>1.2708999999999999</v>
      </c>
    </row>
    <row r="2173" spans="1:2">
      <c r="A2173" s="375">
        <v>40309</v>
      </c>
      <c r="B2173" s="376">
        <v>1.2908999999999999</v>
      </c>
    </row>
    <row r="2174" spans="1:2">
      <c r="A2174" s="375">
        <v>40308</v>
      </c>
      <c r="B2174" s="376">
        <v>1.2769999999999999</v>
      </c>
    </row>
    <row r="2175" spans="1:2">
      <c r="A2175" s="375">
        <v>40307</v>
      </c>
      <c r="B2175" s="376">
        <v>1.2751999999999999</v>
      </c>
    </row>
    <row r="2176" spans="1:2">
      <c r="A2176" s="375">
        <v>40306</v>
      </c>
      <c r="B2176" s="376">
        <v>1.2714000000000001</v>
      </c>
    </row>
    <row r="2177" spans="1:2">
      <c r="A2177" s="375">
        <v>40305</v>
      </c>
      <c r="B2177" s="376">
        <v>1.2733000000000001</v>
      </c>
    </row>
    <row r="2178" spans="1:2">
      <c r="A2178" s="375">
        <v>40304</v>
      </c>
      <c r="B2178" s="376">
        <v>1.2903</v>
      </c>
    </row>
    <row r="2179" spans="1:2">
      <c r="A2179" s="375">
        <v>40303</v>
      </c>
      <c r="B2179" s="376">
        <v>1.3090999999999999</v>
      </c>
    </row>
    <row r="2180" spans="1:2">
      <c r="A2180" s="375">
        <v>40302</v>
      </c>
      <c r="B2180" s="376">
        <v>1.3216000000000001</v>
      </c>
    </row>
    <row r="2181" spans="1:2">
      <c r="A2181" s="375">
        <v>40301</v>
      </c>
      <c r="B2181" s="376">
        <v>1.3292999999999999</v>
      </c>
    </row>
    <row r="2182" spans="1:2">
      <c r="A2182" s="375">
        <v>40300</v>
      </c>
      <c r="B2182" s="376">
        <v>1.3285</v>
      </c>
    </row>
    <row r="2183" spans="1:2">
      <c r="A2183" s="375">
        <v>40299</v>
      </c>
      <c r="B2183" s="376">
        <v>1.3294999999999999</v>
      </c>
    </row>
    <row r="2184" spans="1:2">
      <c r="A2184" s="375">
        <v>40298</v>
      </c>
      <c r="B2184" s="376">
        <v>1.3236000000000001</v>
      </c>
    </row>
    <row r="2185" spans="1:2">
      <c r="A2185" s="375">
        <v>40297</v>
      </c>
      <c r="B2185" s="376">
        <v>1.319</v>
      </c>
    </row>
    <row r="2186" spans="1:2">
      <c r="A2186" s="375">
        <v>40296</v>
      </c>
      <c r="B2186" s="376">
        <v>1.3298000000000001</v>
      </c>
    </row>
    <row r="2187" spans="1:2">
      <c r="A2187" s="375">
        <v>40295</v>
      </c>
      <c r="B2187" s="376">
        <v>1.3340000000000001</v>
      </c>
    </row>
    <row r="2188" spans="1:2">
      <c r="A2188" s="375">
        <v>40294</v>
      </c>
      <c r="B2188" s="376">
        <v>1.3381000000000001</v>
      </c>
    </row>
    <row r="2189" spans="1:2">
      <c r="A2189" s="375">
        <v>40293</v>
      </c>
      <c r="B2189" s="376">
        <v>1.3382000000000001</v>
      </c>
    </row>
    <row r="2190" spans="1:2">
      <c r="A2190" s="375">
        <v>40292</v>
      </c>
      <c r="B2190" s="376">
        <v>1.3312999999999999</v>
      </c>
    </row>
    <row r="2191" spans="1:2">
      <c r="A2191" s="375">
        <v>40291</v>
      </c>
      <c r="B2191" s="376">
        <v>1.3342000000000001</v>
      </c>
    </row>
    <row r="2192" spans="1:2">
      <c r="A2192" s="375">
        <v>40290</v>
      </c>
      <c r="B2192" s="376">
        <v>1.3405</v>
      </c>
    </row>
    <row r="2193" spans="1:2">
      <c r="A2193" s="375">
        <v>40289</v>
      </c>
      <c r="B2193" s="376">
        <v>1.3466</v>
      </c>
    </row>
    <row r="2194" spans="1:2">
      <c r="A2194" s="375">
        <v>40288</v>
      </c>
      <c r="B2194" s="376">
        <v>1.3454999999999999</v>
      </c>
    </row>
    <row r="2195" spans="1:2">
      <c r="A2195" s="375">
        <v>40287</v>
      </c>
      <c r="B2195" s="376">
        <v>1.349</v>
      </c>
    </row>
    <row r="2196" spans="1:2">
      <c r="A2196" s="375">
        <v>40286</v>
      </c>
      <c r="B2196" s="376">
        <v>1.3495999999999999</v>
      </c>
    </row>
    <row r="2197" spans="1:2">
      <c r="A2197" s="375">
        <v>40285</v>
      </c>
      <c r="B2197" s="376">
        <v>1.3521000000000001</v>
      </c>
    </row>
    <row r="2198" spans="1:2">
      <c r="A2198" s="375">
        <v>40284</v>
      </c>
      <c r="B2198" s="376">
        <v>1.3573999999999999</v>
      </c>
    </row>
    <row r="2199" spans="1:2">
      <c r="A2199" s="375">
        <v>40283</v>
      </c>
      <c r="B2199" s="376">
        <v>1.3641000000000001</v>
      </c>
    </row>
    <row r="2200" spans="1:2">
      <c r="A2200" s="375">
        <v>40282</v>
      </c>
      <c r="B2200" s="376">
        <v>1.3586</v>
      </c>
    </row>
    <row r="2201" spans="1:2">
      <c r="A2201" s="375">
        <v>40281</v>
      </c>
      <c r="B2201" s="376">
        <v>1.3605</v>
      </c>
    </row>
    <row r="2202" spans="1:2">
      <c r="A2202" s="375">
        <v>40280</v>
      </c>
      <c r="B2202" s="376">
        <v>1.3496999999999999</v>
      </c>
    </row>
    <row r="2203" spans="1:2">
      <c r="A2203" s="375">
        <v>40279</v>
      </c>
      <c r="B2203" s="376">
        <v>1.3494999999999999</v>
      </c>
    </row>
    <row r="2204" spans="1:2">
      <c r="A2204" s="375">
        <v>40278</v>
      </c>
      <c r="B2204" s="376">
        <v>1.3419000000000001</v>
      </c>
    </row>
    <row r="2205" spans="1:2">
      <c r="A2205" s="375">
        <v>40277</v>
      </c>
      <c r="B2205" s="376">
        <v>1.3327</v>
      </c>
    </row>
    <row r="2206" spans="1:2">
      <c r="A2206" s="375">
        <v>40276</v>
      </c>
      <c r="B2206" s="376">
        <v>1.3364</v>
      </c>
    </row>
    <row r="2207" spans="1:2">
      <c r="A2207" s="375">
        <v>40275</v>
      </c>
      <c r="B2207" s="376">
        <v>1.3398000000000001</v>
      </c>
    </row>
    <row r="2208" spans="1:2">
      <c r="A2208" s="375">
        <v>40274</v>
      </c>
      <c r="B2208" s="376">
        <v>1.3488</v>
      </c>
    </row>
    <row r="2209" spans="1:2">
      <c r="A2209" s="375">
        <v>40273</v>
      </c>
      <c r="B2209" s="376">
        <v>1.3492999999999999</v>
      </c>
    </row>
    <row r="2210" spans="1:2">
      <c r="A2210" s="375">
        <v>40272</v>
      </c>
      <c r="B2210" s="376">
        <v>1.3492999999999999</v>
      </c>
    </row>
    <row r="2211" spans="1:2">
      <c r="A2211" s="375">
        <v>40271</v>
      </c>
      <c r="B2211" s="376">
        <v>1.3540000000000001</v>
      </c>
    </row>
    <row r="2212" spans="1:2">
      <c r="A2212" s="375">
        <v>40270</v>
      </c>
      <c r="B2212" s="376">
        <v>1.3528</v>
      </c>
    </row>
    <row r="2213" spans="1:2">
      <c r="A2213" s="375">
        <v>40269</v>
      </c>
      <c r="B2213" s="376">
        <v>1.3485</v>
      </c>
    </row>
    <row r="2214" spans="1:2">
      <c r="A2214" s="375">
        <v>40268</v>
      </c>
      <c r="B2214" s="376">
        <v>1.3452999999999999</v>
      </c>
    </row>
    <row r="2215" spans="1:2">
      <c r="A2215" s="375">
        <v>40267</v>
      </c>
      <c r="B2215" s="376">
        <v>1.3465</v>
      </c>
    </row>
    <row r="2216" spans="1:2">
      <c r="A2216" s="375">
        <v>40266</v>
      </c>
      <c r="B2216" s="376">
        <v>1.3413999999999999</v>
      </c>
    </row>
    <row r="2217" spans="1:2">
      <c r="A2217" s="375">
        <v>40265</v>
      </c>
      <c r="B2217" s="376">
        <v>1.3387</v>
      </c>
    </row>
    <row r="2218" spans="1:2">
      <c r="A2218" s="375">
        <v>40264</v>
      </c>
      <c r="B2218" s="376">
        <v>1.3380000000000001</v>
      </c>
    </row>
    <row r="2219" spans="1:2">
      <c r="A2219" s="375">
        <v>40263</v>
      </c>
      <c r="B2219" s="376">
        <v>1.3324</v>
      </c>
    </row>
    <row r="2220" spans="1:2">
      <c r="A2220" s="375">
        <v>40262</v>
      </c>
      <c r="B2220" s="376">
        <v>1.3363</v>
      </c>
    </row>
    <row r="2221" spans="1:2">
      <c r="A2221" s="375">
        <v>40261</v>
      </c>
      <c r="B2221" s="376">
        <v>1.3513999999999999</v>
      </c>
    </row>
    <row r="2222" spans="1:2">
      <c r="A2222" s="375">
        <v>40260</v>
      </c>
      <c r="B2222" s="376">
        <v>1.3525</v>
      </c>
    </row>
    <row r="2223" spans="1:2">
      <c r="A2223" s="375">
        <v>40259</v>
      </c>
      <c r="B2223" s="376">
        <v>1.3525</v>
      </c>
    </row>
    <row r="2224" spans="1:2">
      <c r="A2224" s="375">
        <v>40258</v>
      </c>
      <c r="B2224" s="376">
        <v>1.3531</v>
      </c>
    </row>
    <row r="2225" spans="1:2">
      <c r="A2225" s="375">
        <v>40257</v>
      </c>
      <c r="B2225" s="376">
        <v>1.3559000000000001</v>
      </c>
    </row>
    <row r="2226" spans="1:2">
      <c r="A2226" s="375">
        <v>40256</v>
      </c>
      <c r="B2226" s="376">
        <v>1.365</v>
      </c>
    </row>
    <row r="2227" spans="1:2">
      <c r="A2227" s="375">
        <v>40255</v>
      </c>
      <c r="B2227" s="376">
        <v>1.3764000000000001</v>
      </c>
    </row>
    <row r="2228" spans="1:2">
      <c r="A2228" s="375">
        <v>40254</v>
      </c>
      <c r="B2228" s="376">
        <v>1.3722000000000001</v>
      </c>
    </row>
    <row r="2229" spans="1:2">
      <c r="A2229" s="375">
        <v>40253</v>
      </c>
      <c r="B2229" s="376">
        <v>1.37</v>
      </c>
    </row>
    <row r="2230" spans="1:2">
      <c r="A2230" s="375">
        <v>40252</v>
      </c>
      <c r="B2230" s="376">
        <v>1.3765000000000001</v>
      </c>
    </row>
    <row r="2231" spans="1:2">
      <c r="A2231" s="375">
        <v>40251</v>
      </c>
      <c r="B2231" s="376">
        <v>1.3764000000000001</v>
      </c>
    </row>
    <row r="2232" spans="1:2">
      <c r="A2232" s="375">
        <v>40250</v>
      </c>
      <c r="B2232" s="376">
        <v>1.3744000000000001</v>
      </c>
    </row>
    <row r="2233" spans="1:2">
      <c r="A2233" s="375">
        <v>40249</v>
      </c>
      <c r="B2233" s="376">
        <v>1.3656999999999999</v>
      </c>
    </row>
    <row r="2234" spans="1:2">
      <c r="A2234" s="375">
        <v>40248</v>
      </c>
      <c r="B2234" s="376">
        <v>1.3614999999999999</v>
      </c>
    </row>
    <row r="2235" spans="1:2">
      <c r="A2235" s="375">
        <v>40247</v>
      </c>
      <c r="B2235" s="376">
        <v>1.3587</v>
      </c>
    </row>
    <row r="2236" spans="1:2">
      <c r="A2236" s="375">
        <v>40246</v>
      </c>
      <c r="B2236" s="376">
        <v>1.3653</v>
      </c>
    </row>
    <row r="2237" spans="1:2">
      <c r="A2237" s="375">
        <v>40245</v>
      </c>
      <c r="B2237" s="376">
        <v>1.3621000000000001</v>
      </c>
    </row>
    <row r="2238" spans="1:2">
      <c r="A2238" s="375">
        <v>40244</v>
      </c>
      <c r="B2238" s="376">
        <v>1.3620000000000001</v>
      </c>
    </row>
    <row r="2239" spans="1:2">
      <c r="A2239" s="375">
        <v>40243</v>
      </c>
      <c r="B2239" s="376">
        <v>1.3593999999999999</v>
      </c>
    </row>
    <row r="2240" spans="1:2">
      <c r="A2240" s="375">
        <v>40242</v>
      </c>
      <c r="B2240" s="376">
        <v>1.363</v>
      </c>
    </row>
    <row r="2241" spans="1:2">
      <c r="A2241" s="375">
        <v>40241</v>
      </c>
      <c r="B2241" s="376">
        <v>1.3662000000000001</v>
      </c>
    </row>
    <row r="2242" spans="1:2">
      <c r="A2242" s="375">
        <v>40240</v>
      </c>
      <c r="B2242" s="376">
        <v>1.3552</v>
      </c>
    </row>
    <row r="2243" spans="1:2">
      <c r="A2243" s="375">
        <v>40239</v>
      </c>
      <c r="B2243" s="376">
        <v>1.3564000000000001</v>
      </c>
    </row>
    <row r="2244" spans="1:2">
      <c r="A2244" s="375">
        <v>40238</v>
      </c>
      <c r="B2244" s="376">
        <v>1.3627</v>
      </c>
    </row>
    <row r="2245" spans="1:2">
      <c r="A2245" s="375">
        <v>40237</v>
      </c>
      <c r="B2245" s="376">
        <v>1.3624000000000001</v>
      </c>
    </row>
    <row r="2246" spans="1:2">
      <c r="A2246" s="375">
        <v>40236</v>
      </c>
      <c r="B2246" s="376">
        <v>1.3599000000000001</v>
      </c>
    </row>
    <row r="2247" spans="1:2">
      <c r="A2247" s="375">
        <v>40235</v>
      </c>
      <c r="B2247" s="376">
        <v>1.3499000000000001</v>
      </c>
    </row>
    <row r="2248" spans="1:2">
      <c r="A2248" s="375">
        <v>40234</v>
      </c>
      <c r="B2248" s="376">
        <v>1.3546</v>
      </c>
    </row>
    <row r="2249" spans="1:2">
      <c r="A2249" s="375">
        <v>40233</v>
      </c>
      <c r="B2249" s="376">
        <v>1.3576999999999999</v>
      </c>
    </row>
    <row r="2250" spans="1:2">
      <c r="A2250" s="375">
        <v>40232</v>
      </c>
      <c r="B2250" s="376">
        <v>1.3607</v>
      </c>
    </row>
    <row r="2251" spans="1:2">
      <c r="A2251" s="375">
        <v>40231</v>
      </c>
      <c r="B2251" s="376">
        <v>1.361</v>
      </c>
    </row>
    <row r="2252" spans="1:2">
      <c r="A2252" s="375">
        <v>40230</v>
      </c>
      <c r="B2252" s="376">
        <v>1.3607</v>
      </c>
    </row>
    <row r="2253" spans="1:2">
      <c r="A2253" s="375">
        <v>40229</v>
      </c>
      <c r="B2253" s="376">
        <v>1.3522000000000001</v>
      </c>
    </row>
    <row r="2254" spans="1:2">
      <c r="A2254" s="375">
        <v>40228</v>
      </c>
      <c r="B2254" s="376">
        <v>1.3583000000000001</v>
      </c>
    </row>
    <row r="2255" spans="1:2">
      <c r="A2255" s="375">
        <v>40227</v>
      </c>
      <c r="B2255" s="376">
        <v>1.3694999999999999</v>
      </c>
    </row>
    <row r="2256" spans="1:2">
      <c r="A2256" s="375">
        <v>40226</v>
      </c>
      <c r="B2256" s="376">
        <v>1.369</v>
      </c>
    </row>
    <row r="2257" spans="1:2">
      <c r="A2257" s="375">
        <v>40225</v>
      </c>
      <c r="B2257" s="376">
        <v>1.3603000000000001</v>
      </c>
    </row>
    <row r="2258" spans="1:2">
      <c r="A2258" s="375">
        <v>40224</v>
      </c>
      <c r="B2258" s="376">
        <v>1.3626</v>
      </c>
    </row>
    <row r="2259" spans="1:2">
      <c r="A2259" s="375">
        <v>40223</v>
      </c>
      <c r="B2259" s="376">
        <v>1.3628</v>
      </c>
    </row>
    <row r="2260" spans="1:2">
      <c r="A2260" s="375">
        <v>40222</v>
      </c>
      <c r="B2260" s="376">
        <v>1.3633</v>
      </c>
    </row>
    <row r="2261" spans="1:2">
      <c r="A2261" s="375">
        <v>40221</v>
      </c>
      <c r="B2261" s="376">
        <v>1.373</v>
      </c>
    </row>
    <row r="2262" spans="1:2">
      <c r="A2262" s="375">
        <v>40220</v>
      </c>
      <c r="B2262" s="376">
        <v>1.3759999999999999</v>
      </c>
    </row>
    <row r="2263" spans="1:2">
      <c r="A2263" s="375">
        <v>40219</v>
      </c>
      <c r="B2263" s="376">
        <v>1.3716999999999999</v>
      </c>
    </row>
    <row r="2264" spans="1:2">
      <c r="A2264" s="375">
        <v>40218</v>
      </c>
      <c r="B2264" s="376">
        <v>1.3666</v>
      </c>
    </row>
    <row r="2265" spans="1:2">
      <c r="A2265" s="375">
        <v>40217</v>
      </c>
      <c r="B2265" s="376">
        <v>1.3677999999999999</v>
      </c>
    </row>
    <row r="2266" spans="1:2">
      <c r="A2266" s="375">
        <v>40216</v>
      </c>
      <c r="B2266" s="376">
        <v>1.3673999999999999</v>
      </c>
    </row>
    <row r="2267" spans="1:2">
      <c r="A2267" s="375">
        <v>40215</v>
      </c>
      <c r="B2267" s="376">
        <v>1.3688</v>
      </c>
    </row>
    <row r="2268" spans="1:2">
      <c r="A2268" s="375">
        <v>40214</v>
      </c>
      <c r="B2268" s="376">
        <v>1.3842000000000001</v>
      </c>
    </row>
    <row r="2269" spans="1:2">
      <c r="A2269" s="375">
        <v>40213</v>
      </c>
      <c r="B2269" s="376">
        <v>1.3957999999999999</v>
      </c>
    </row>
    <row r="2270" spans="1:2">
      <c r="A2270" s="375">
        <v>40212</v>
      </c>
      <c r="B2270" s="376">
        <v>1.3935</v>
      </c>
    </row>
    <row r="2271" spans="1:2">
      <c r="A2271" s="375">
        <v>40211</v>
      </c>
      <c r="B2271" s="376">
        <v>1.3892</v>
      </c>
    </row>
    <row r="2272" spans="1:2">
      <c r="A2272" s="375">
        <v>40210</v>
      </c>
      <c r="B2272" s="376">
        <v>1.3857999999999999</v>
      </c>
    </row>
    <row r="2273" spans="1:2">
      <c r="A2273" s="375">
        <v>40209</v>
      </c>
      <c r="B2273" s="376">
        <v>1.3857999999999999</v>
      </c>
    </row>
    <row r="2274" spans="1:2">
      <c r="A2274" s="375">
        <v>40208</v>
      </c>
      <c r="B2274" s="376">
        <v>1.3935</v>
      </c>
    </row>
    <row r="2275" spans="1:2">
      <c r="A2275" s="375">
        <v>40207</v>
      </c>
      <c r="B2275" s="376">
        <v>1.4001999999999999</v>
      </c>
    </row>
    <row r="2276" spans="1:2">
      <c r="A2276" s="375">
        <v>40206</v>
      </c>
      <c r="B2276" s="376">
        <v>1.4059999999999999</v>
      </c>
    </row>
    <row r="2277" spans="1:2">
      <c r="A2277" s="375">
        <v>40205</v>
      </c>
      <c r="B2277" s="376">
        <v>1.4105000000000001</v>
      </c>
    </row>
    <row r="2278" spans="1:2">
      <c r="A2278" s="375">
        <v>40204</v>
      </c>
      <c r="B2278" s="376">
        <v>1.4155</v>
      </c>
    </row>
    <row r="2279" spans="1:2">
      <c r="A2279" s="375">
        <v>40203</v>
      </c>
      <c r="B2279" s="376">
        <v>1.4139999999999999</v>
      </c>
    </row>
    <row r="2280" spans="1:2">
      <c r="A2280" s="375">
        <v>40202</v>
      </c>
      <c r="B2280" s="376">
        <v>1.4131</v>
      </c>
    </row>
    <row r="2281" spans="1:2">
      <c r="A2281" s="375">
        <v>40201</v>
      </c>
      <c r="B2281" s="376">
        <v>1.4127000000000001</v>
      </c>
    </row>
    <row r="2282" spans="1:2">
      <c r="A2282" s="375">
        <v>40200</v>
      </c>
      <c r="B2282" s="376">
        <v>1.409</v>
      </c>
    </row>
    <row r="2283" spans="1:2">
      <c r="A2283" s="375">
        <v>40199</v>
      </c>
      <c r="B2283" s="376">
        <v>1.4182999999999999</v>
      </c>
    </row>
    <row r="2284" spans="1:2">
      <c r="A2284" s="375">
        <v>40198</v>
      </c>
      <c r="B2284" s="376">
        <v>1.4347000000000001</v>
      </c>
    </row>
    <row r="2285" spans="1:2">
      <c r="A2285" s="375">
        <v>40197</v>
      </c>
      <c r="B2285" s="376">
        <v>1.4373</v>
      </c>
    </row>
    <row r="2286" spans="1:2">
      <c r="A2286" s="375">
        <v>40196</v>
      </c>
      <c r="B2286" s="376">
        <v>1.4378</v>
      </c>
    </row>
    <row r="2287" spans="1:2">
      <c r="A2287" s="375">
        <v>40195</v>
      </c>
      <c r="B2287" s="376">
        <v>1.4380999999999999</v>
      </c>
    </row>
    <row r="2288" spans="1:2">
      <c r="A2288" s="375">
        <v>40194</v>
      </c>
      <c r="B2288" s="376">
        <v>1.4415</v>
      </c>
    </row>
    <row r="2289" spans="1:2">
      <c r="A2289" s="375">
        <v>40193</v>
      </c>
      <c r="B2289" s="376">
        <v>1.4512</v>
      </c>
    </row>
    <row r="2290" spans="1:2">
      <c r="A2290" s="375">
        <v>40192</v>
      </c>
      <c r="B2290" s="376">
        <v>1.4501999999999999</v>
      </c>
    </row>
    <row r="2291" spans="1:2">
      <c r="A2291" s="375">
        <v>40191</v>
      </c>
      <c r="B2291" s="376">
        <v>1.4496</v>
      </c>
    </row>
    <row r="2292" spans="1:2">
      <c r="A2292" s="375">
        <v>40190</v>
      </c>
      <c r="B2292" s="376">
        <v>1.4502999999999999</v>
      </c>
    </row>
    <row r="2293" spans="1:2">
      <c r="A2293" s="375">
        <v>40189</v>
      </c>
      <c r="B2293" s="376">
        <v>1.4407000000000001</v>
      </c>
    </row>
    <row r="2294" spans="1:2">
      <c r="A2294" s="375">
        <v>40188</v>
      </c>
      <c r="B2294" s="376">
        <v>1.4404999999999999</v>
      </c>
    </row>
    <row r="2295" spans="1:2">
      <c r="A2295" s="375">
        <v>40187</v>
      </c>
      <c r="B2295" s="376">
        <v>1.4333</v>
      </c>
    </row>
    <row r="2296" spans="1:2">
      <c r="A2296" s="375">
        <v>40186</v>
      </c>
      <c r="B2296" s="376">
        <v>1.4365000000000001</v>
      </c>
    </row>
    <row r="2297" spans="1:2">
      <c r="A2297" s="375">
        <v>40185</v>
      </c>
      <c r="B2297" s="376">
        <v>1.4365000000000001</v>
      </c>
    </row>
    <row r="2298" spans="1:2">
      <c r="A2298" s="375">
        <v>40184</v>
      </c>
      <c r="B2298" s="376">
        <v>1.4416</v>
      </c>
    </row>
    <row r="2299" spans="1:2">
      <c r="A2299" s="375">
        <v>40183</v>
      </c>
      <c r="B2299" s="376">
        <v>1.4353</v>
      </c>
    </row>
    <row r="2300" spans="1:2">
      <c r="A2300" s="375">
        <v>40182</v>
      </c>
      <c r="B2300" s="376">
        <v>1.4307000000000001</v>
      </c>
    </row>
    <row r="2301" spans="1:2">
      <c r="A2301" s="375">
        <v>40181</v>
      </c>
      <c r="B2301" s="376">
        <v>1.4388000000000001</v>
      </c>
    </row>
    <row r="2302" spans="1:2">
      <c r="A2302" s="375">
        <v>40180</v>
      </c>
      <c r="B2302" s="376">
        <v>1.4307000000000001</v>
      </c>
    </row>
    <row r="2303" spans="1:2">
      <c r="A2303" s="375">
        <v>40179</v>
      </c>
      <c r="B2303" s="376">
        <v>1.4366000000000001</v>
      </c>
    </row>
    <row r="2304" spans="1:2">
      <c r="A2304" s="375">
        <v>40178</v>
      </c>
      <c r="B2304" s="376">
        <v>1.4332</v>
      </c>
    </row>
    <row r="2305" spans="1:2">
      <c r="A2305" s="375">
        <v>40177</v>
      </c>
      <c r="B2305" s="376">
        <v>1.4388000000000001</v>
      </c>
    </row>
    <row r="2306" spans="1:2">
      <c r="A2306" s="375">
        <v>40176</v>
      </c>
      <c r="B2306" s="376">
        <v>1.4388000000000001</v>
      </c>
    </row>
    <row r="2307" spans="1:2">
      <c r="A2307" s="375">
        <v>40175</v>
      </c>
      <c r="B2307" s="376">
        <v>1.4382999999999999</v>
      </c>
    </row>
    <row r="2308" spans="1:2">
      <c r="A2308" s="375">
        <v>40174</v>
      </c>
      <c r="B2308" s="376">
        <v>1.4397</v>
      </c>
    </row>
    <row r="2309" spans="1:2">
      <c r="A2309" s="375">
        <v>40173</v>
      </c>
      <c r="B2309" s="376">
        <v>1.4379</v>
      </c>
    </row>
    <row r="2310" spans="1:2">
      <c r="A2310" s="375">
        <v>40172</v>
      </c>
      <c r="B2310" s="376">
        <v>1.4359999999999999</v>
      </c>
    </row>
    <row r="2311" spans="1:2">
      <c r="A2311" s="375">
        <v>40171</v>
      </c>
      <c r="B2311" s="376">
        <v>1.4278</v>
      </c>
    </row>
    <row r="2312" spans="1:2">
      <c r="A2312" s="375">
        <v>40170</v>
      </c>
      <c r="B2312" s="376">
        <v>1.4285000000000001</v>
      </c>
    </row>
    <row r="2313" spans="1:2">
      <c r="A2313" s="375">
        <v>40169</v>
      </c>
      <c r="B2313" s="376">
        <v>1.4326000000000001</v>
      </c>
    </row>
    <row r="2314" spans="1:2">
      <c r="A2314" s="375">
        <v>40168</v>
      </c>
      <c r="B2314" s="376">
        <v>1.4331</v>
      </c>
    </row>
    <row r="2315" spans="1:2">
      <c r="A2315" s="375">
        <v>40167</v>
      </c>
      <c r="B2315" s="376">
        <v>1.4333</v>
      </c>
    </row>
    <row r="2316" spans="1:2">
      <c r="A2316" s="375">
        <v>40166</v>
      </c>
      <c r="B2316" s="376">
        <v>1.4351</v>
      </c>
    </row>
    <row r="2317" spans="1:2">
      <c r="A2317" s="375">
        <v>40165</v>
      </c>
      <c r="B2317" s="376">
        <v>1.4404999999999999</v>
      </c>
    </row>
    <row r="2318" spans="1:2">
      <c r="A2318" s="375">
        <v>40164</v>
      </c>
      <c r="B2318" s="376">
        <v>1.4545999999999999</v>
      </c>
    </row>
    <row r="2319" spans="1:2">
      <c r="A2319" s="375">
        <v>40163</v>
      </c>
      <c r="B2319" s="376">
        <v>1.4589000000000001</v>
      </c>
    </row>
    <row r="2320" spans="1:2">
      <c r="A2320" s="375">
        <v>40162</v>
      </c>
      <c r="B2320" s="376">
        <v>1.4644999999999999</v>
      </c>
    </row>
    <row r="2321" spans="1:2">
      <c r="A2321" s="375">
        <v>40161</v>
      </c>
      <c r="B2321" s="376">
        <v>1.4613</v>
      </c>
    </row>
    <row r="2322" spans="1:2">
      <c r="A2322" s="375">
        <v>40160</v>
      </c>
      <c r="B2322" s="376">
        <v>1.4612000000000001</v>
      </c>
    </row>
    <row r="2323" spans="1:2">
      <c r="A2323" s="375">
        <v>40159</v>
      </c>
      <c r="B2323" s="376">
        <v>1.4703999999999999</v>
      </c>
    </row>
    <row r="2324" spans="1:2">
      <c r="A2324" s="375">
        <v>40158</v>
      </c>
      <c r="B2324" s="376">
        <v>1.4725999999999999</v>
      </c>
    </row>
    <row r="2325" spans="1:2">
      <c r="A2325" s="375">
        <v>40157</v>
      </c>
      <c r="B2325" s="376">
        <v>1.4722</v>
      </c>
    </row>
    <row r="2326" spans="1:2">
      <c r="A2326" s="375">
        <v>40156</v>
      </c>
      <c r="B2326" s="376">
        <v>1.4797</v>
      </c>
    </row>
    <row r="2327" spans="1:2">
      <c r="A2327" s="375">
        <v>40155</v>
      </c>
      <c r="B2327" s="376">
        <v>1.4843999999999999</v>
      </c>
    </row>
    <row r="2328" spans="1:2">
      <c r="A2328" s="375">
        <v>40154</v>
      </c>
      <c r="B2328" s="376">
        <v>1.4852000000000001</v>
      </c>
    </row>
    <row r="2329" spans="1:2">
      <c r="A2329" s="375">
        <v>40153</v>
      </c>
      <c r="B2329" s="376">
        <v>1.4851000000000001</v>
      </c>
    </row>
    <row r="2330" spans="1:2">
      <c r="A2330" s="375">
        <v>40152</v>
      </c>
      <c r="B2330" s="376">
        <v>1.5007999999999999</v>
      </c>
    </row>
    <row r="2331" spans="1:2">
      <c r="A2331" s="375">
        <v>40151</v>
      </c>
      <c r="B2331" s="376">
        <v>1.5089999999999999</v>
      </c>
    </row>
    <row r="2332" spans="1:2">
      <c r="A2332" s="375">
        <v>40150</v>
      </c>
      <c r="B2332" s="376">
        <v>1.5079</v>
      </c>
    </row>
    <row r="2333" spans="1:2">
      <c r="A2333" s="375">
        <v>40149</v>
      </c>
      <c r="B2333" s="376">
        <v>1.5049999999999999</v>
      </c>
    </row>
    <row r="2334" spans="1:2">
      <c r="A2334" s="375">
        <v>40148</v>
      </c>
      <c r="B2334" s="376">
        <v>1.5026999999999999</v>
      </c>
    </row>
    <row r="2335" spans="1:2">
      <c r="A2335" s="375">
        <v>40147</v>
      </c>
      <c r="B2335" s="376">
        <v>1.4986999999999999</v>
      </c>
    </row>
    <row r="2336" spans="1:2">
      <c r="A2336" s="375">
        <v>40146</v>
      </c>
      <c r="B2336" s="376">
        <v>1.4984</v>
      </c>
    </row>
    <row r="2337" spans="1:2">
      <c r="A2337" s="375">
        <v>40145</v>
      </c>
      <c r="B2337" s="376">
        <v>1.4938</v>
      </c>
    </row>
    <row r="2338" spans="1:2">
      <c r="A2338" s="375">
        <v>40144</v>
      </c>
      <c r="B2338" s="376">
        <v>1.5075000000000001</v>
      </c>
    </row>
    <row r="2339" spans="1:2">
      <c r="A2339" s="375">
        <v>40143</v>
      </c>
      <c r="B2339" s="376">
        <v>1.5027999999999999</v>
      </c>
    </row>
    <row r="2340" spans="1:2">
      <c r="A2340" s="375">
        <v>40142</v>
      </c>
      <c r="B2340" s="376">
        <v>1.4948999999999999</v>
      </c>
    </row>
    <row r="2341" spans="1:2">
      <c r="A2341" s="375">
        <v>40141</v>
      </c>
      <c r="B2341" s="376">
        <v>1.4944</v>
      </c>
    </row>
    <row r="2342" spans="1:2">
      <c r="A2342" s="375">
        <v>40140</v>
      </c>
      <c r="B2342" s="376">
        <v>1.4859</v>
      </c>
    </row>
    <row r="2343" spans="1:2">
      <c r="A2343" s="375">
        <v>40139</v>
      </c>
      <c r="B2343" s="376">
        <v>1.4858</v>
      </c>
    </row>
    <row r="2344" spans="1:2">
      <c r="A2344" s="375">
        <v>40138</v>
      </c>
      <c r="B2344" s="376">
        <v>1.4883</v>
      </c>
    </row>
    <row r="2345" spans="1:2">
      <c r="A2345" s="375">
        <v>40137</v>
      </c>
      <c r="B2345" s="376">
        <v>1.4904999999999999</v>
      </c>
    </row>
    <row r="2346" spans="1:2">
      <c r="A2346" s="375">
        <v>40136</v>
      </c>
      <c r="B2346" s="376">
        <v>1.4918</v>
      </c>
    </row>
    <row r="2347" spans="1:2">
      <c r="A2347" s="375">
        <v>40135</v>
      </c>
      <c r="B2347" s="376">
        <v>1.4918</v>
      </c>
    </row>
    <row r="2348" spans="1:2">
      <c r="A2348" s="375">
        <v>40134</v>
      </c>
      <c r="B2348" s="376">
        <v>1.4961</v>
      </c>
    </row>
    <row r="2349" spans="1:2">
      <c r="A2349" s="375">
        <v>40133</v>
      </c>
      <c r="B2349" s="376">
        <v>1.4901</v>
      </c>
    </row>
    <row r="2350" spans="1:2">
      <c r="A2350" s="375">
        <v>40132</v>
      </c>
      <c r="B2350" s="376">
        <v>1.4898</v>
      </c>
    </row>
    <row r="2351" spans="1:2">
      <c r="A2351" s="375">
        <v>40131</v>
      </c>
      <c r="B2351" s="376">
        <v>1.4874000000000001</v>
      </c>
    </row>
    <row r="2352" spans="1:2">
      <c r="A2352" s="375">
        <v>40130</v>
      </c>
      <c r="B2352" s="376">
        <v>1.4945999999999999</v>
      </c>
    </row>
    <row r="2353" spans="1:2">
      <c r="A2353" s="375">
        <v>40129</v>
      </c>
      <c r="B2353" s="376">
        <v>1.4998</v>
      </c>
    </row>
    <row r="2354" spans="1:2">
      <c r="A2354" s="375">
        <v>40128</v>
      </c>
      <c r="B2354" s="376">
        <v>1.4982</v>
      </c>
    </row>
    <row r="2355" spans="1:2">
      <c r="A2355" s="375">
        <v>40127</v>
      </c>
      <c r="B2355" s="376">
        <v>1.4952000000000001</v>
      </c>
    </row>
    <row r="2356" spans="1:2">
      <c r="A2356" s="375">
        <v>40126</v>
      </c>
      <c r="B2356" s="376">
        <v>1.4846999999999999</v>
      </c>
    </row>
    <row r="2357" spans="1:2">
      <c r="A2357" s="375">
        <v>40125</v>
      </c>
      <c r="B2357" s="376">
        <v>1.4843</v>
      </c>
    </row>
    <row r="2358" spans="1:2">
      <c r="A2358" s="375">
        <v>40124</v>
      </c>
      <c r="B2358" s="376">
        <v>1.4867999999999999</v>
      </c>
    </row>
    <row r="2359" spans="1:2">
      <c r="A2359" s="375">
        <v>40123</v>
      </c>
      <c r="B2359" s="376">
        <v>1.4855</v>
      </c>
    </row>
    <row r="2360" spans="1:2">
      <c r="A2360" s="375">
        <v>40122</v>
      </c>
      <c r="B2360" s="376">
        <v>1.4767999999999999</v>
      </c>
    </row>
    <row r="2361" spans="1:2">
      <c r="A2361" s="375">
        <v>40121</v>
      </c>
      <c r="B2361" s="376">
        <v>1.4728000000000001</v>
      </c>
    </row>
    <row r="2362" spans="1:2">
      <c r="A2362" s="375">
        <v>40120</v>
      </c>
      <c r="B2362" s="376">
        <v>1.4759</v>
      </c>
    </row>
    <row r="2363" spans="1:2">
      <c r="A2363" s="375">
        <v>40119</v>
      </c>
      <c r="B2363" s="376">
        <v>1.4711000000000001</v>
      </c>
    </row>
    <row r="2364" spans="1:2">
      <c r="A2364" s="375">
        <v>40118</v>
      </c>
      <c r="B2364" s="376">
        <v>1.4711000000000001</v>
      </c>
    </row>
    <row r="2365" spans="1:2">
      <c r="A2365" s="375">
        <v>40117</v>
      </c>
      <c r="B2365" s="376">
        <v>1.4804999999999999</v>
      </c>
    </row>
    <row r="2366" spans="1:2">
      <c r="A2366" s="375">
        <v>40116</v>
      </c>
      <c r="B2366" s="376">
        <v>1.4758</v>
      </c>
    </row>
    <row r="2367" spans="1:2">
      <c r="A2367" s="375">
        <v>40115</v>
      </c>
      <c r="B2367" s="376">
        <v>1.4786999999999999</v>
      </c>
    </row>
    <row r="2368" spans="1:2">
      <c r="A2368" s="375">
        <v>40114</v>
      </c>
      <c r="B2368" s="376">
        <v>1.4856</v>
      </c>
    </row>
    <row r="2369" spans="1:2">
      <c r="A2369" s="375">
        <v>40113</v>
      </c>
      <c r="B2369" s="376">
        <v>1.4990000000000001</v>
      </c>
    </row>
    <row r="2370" spans="1:2">
      <c r="A2370" s="375">
        <v>40112</v>
      </c>
      <c r="B2370" s="376">
        <v>1.5002</v>
      </c>
    </row>
    <row r="2371" spans="1:2">
      <c r="A2371" s="375">
        <v>40111</v>
      </c>
      <c r="B2371" s="376">
        <v>1.5004</v>
      </c>
    </row>
    <row r="2372" spans="1:2">
      <c r="A2372" s="375">
        <v>40110</v>
      </c>
      <c r="B2372" s="376">
        <v>1.5024</v>
      </c>
    </row>
    <row r="2373" spans="1:2">
      <c r="A2373" s="375">
        <v>40109</v>
      </c>
      <c r="B2373" s="376">
        <v>1.4998</v>
      </c>
    </row>
    <row r="2374" spans="1:2">
      <c r="A2374" s="375">
        <v>40108</v>
      </c>
      <c r="B2374" s="376">
        <v>1.4956</v>
      </c>
    </row>
    <row r="2375" spans="1:2">
      <c r="A2375" s="375">
        <v>40107</v>
      </c>
      <c r="B2375" s="376">
        <v>1.4957</v>
      </c>
    </row>
    <row r="2376" spans="1:2">
      <c r="A2376" s="375">
        <v>40106</v>
      </c>
      <c r="B2376" s="376">
        <v>1.4912000000000001</v>
      </c>
    </row>
    <row r="2377" spans="1:2">
      <c r="A2377" s="375">
        <v>40105</v>
      </c>
      <c r="B2377" s="376">
        <v>1.4902</v>
      </c>
    </row>
    <row r="2378" spans="1:2">
      <c r="A2378" s="375">
        <v>40104</v>
      </c>
      <c r="B2378" s="376">
        <v>1.4902</v>
      </c>
    </row>
    <row r="2379" spans="1:2">
      <c r="A2379" s="375">
        <v>40103</v>
      </c>
      <c r="B2379" s="376">
        <v>1.4912000000000001</v>
      </c>
    </row>
    <row r="2380" spans="1:2">
      <c r="A2380" s="375">
        <v>40102</v>
      </c>
      <c r="B2380" s="376">
        <v>1.4930000000000001</v>
      </c>
    </row>
    <row r="2381" spans="1:2">
      <c r="A2381" s="375">
        <v>40101</v>
      </c>
      <c r="B2381" s="376">
        <v>1.4885999999999999</v>
      </c>
    </row>
    <row r="2382" spans="1:2">
      <c r="A2382" s="375">
        <v>40100</v>
      </c>
      <c r="B2382" s="376">
        <v>1.4803999999999999</v>
      </c>
    </row>
    <row r="2383" spans="1:2">
      <c r="A2383" s="375">
        <v>40099</v>
      </c>
      <c r="B2383" s="376">
        <v>1.4742999999999999</v>
      </c>
    </row>
    <row r="2384" spans="1:2">
      <c r="A2384" s="375">
        <v>40098</v>
      </c>
      <c r="B2384" s="376">
        <v>1.4724999999999999</v>
      </c>
    </row>
    <row r="2385" spans="1:2">
      <c r="A2385" s="375">
        <v>40097</v>
      </c>
      <c r="B2385" s="376">
        <v>1.4725999999999999</v>
      </c>
    </row>
    <row r="2386" spans="1:2">
      <c r="A2386" s="375">
        <v>40096</v>
      </c>
      <c r="B2386" s="376">
        <v>1.4736</v>
      </c>
    </row>
    <row r="2387" spans="1:2">
      <c r="A2387" s="375">
        <v>40095</v>
      </c>
      <c r="B2387" s="376">
        <v>1.4756</v>
      </c>
    </row>
    <row r="2388" spans="1:2">
      <c r="A2388" s="375">
        <v>40094</v>
      </c>
      <c r="B2388" s="376">
        <v>1.4698</v>
      </c>
    </row>
    <row r="2389" spans="1:2">
      <c r="A2389" s="375">
        <v>40093</v>
      </c>
      <c r="B2389" s="376">
        <v>1.4709000000000001</v>
      </c>
    </row>
    <row r="2390" spans="1:2">
      <c r="A2390" s="375">
        <v>40092</v>
      </c>
      <c r="B2390" s="376">
        <v>1.4626999999999999</v>
      </c>
    </row>
    <row r="2391" spans="1:2">
      <c r="A2391" s="375">
        <v>40091</v>
      </c>
      <c r="B2391" s="376">
        <v>1.4575</v>
      </c>
    </row>
    <row r="2392" spans="1:2">
      <c r="A2392" s="375">
        <v>40090</v>
      </c>
      <c r="B2392" s="376">
        <v>1.4571000000000001</v>
      </c>
    </row>
    <row r="2393" spans="1:2">
      <c r="A2393" s="375">
        <v>40089</v>
      </c>
      <c r="B2393" s="376">
        <v>1.4555</v>
      </c>
    </row>
    <row r="2394" spans="1:2">
      <c r="A2394" s="375">
        <v>40088</v>
      </c>
      <c r="B2394" s="376">
        <v>1.4584999999999999</v>
      </c>
    </row>
    <row r="2395" spans="1:2">
      <c r="A2395" s="375">
        <v>40087</v>
      </c>
      <c r="B2395" s="376">
        <v>1.4622999999999999</v>
      </c>
    </row>
    <row r="2396" spans="1:2">
      <c r="A2396" s="375">
        <v>40086</v>
      </c>
      <c r="B2396" s="376">
        <v>1.4591000000000001</v>
      </c>
    </row>
    <row r="2397" spans="1:2">
      <c r="A2397" s="375">
        <v>40085</v>
      </c>
      <c r="B2397" s="376">
        <v>1.4633</v>
      </c>
    </row>
    <row r="2398" spans="1:2">
      <c r="A2398" s="375">
        <v>40084</v>
      </c>
      <c r="B2398" s="376">
        <v>1.4685999999999999</v>
      </c>
    </row>
    <row r="2399" spans="1:2">
      <c r="A2399" s="375">
        <v>40083</v>
      </c>
      <c r="B2399" s="376">
        <v>1.4683999999999999</v>
      </c>
    </row>
    <row r="2400" spans="1:2">
      <c r="A2400" s="375">
        <v>40082</v>
      </c>
      <c r="B2400" s="376">
        <v>1.4669000000000001</v>
      </c>
    </row>
    <row r="2401" spans="1:2">
      <c r="A2401" s="375">
        <v>40081</v>
      </c>
      <c r="B2401" s="376">
        <v>1.4723999999999999</v>
      </c>
    </row>
    <row r="2402" spans="1:2">
      <c r="A2402" s="375">
        <v>40080</v>
      </c>
      <c r="B2402" s="376">
        <v>1.4789000000000001</v>
      </c>
    </row>
    <row r="2403" spans="1:2">
      <c r="A2403" s="375">
        <v>40079</v>
      </c>
      <c r="B2403" s="376">
        <v>1.4754</v>
      </c>
    </row>
    <row r="2404" spans="1:2">
      <c r="A2404" s="375">
        <v>40078</v>
      </c>
      <c r="B2404" s="376">
        <v>1.4674</v>
      </c>
    </row>
    <row r="2405" spans="1:2">
      <c r="A2405" s="375">
        <v>40077</v>
      </c>
      <c r="B2405" s="376">
        <v>1.4705999999999999</v>
      </c>
    </row>
    <row r="2406" spans="1:2">
      <c r="A2406" s="375">
        <v>40076</v>
      </c>
      <c r="B2406" s="376">
        <v>1.4705999999999999</v>
      </c>
    </row>
    <row r="2407" spans="1:2">
      <c r="A2407" s="375">
        <v>40075</v>
      </c>
      <c r="B2407" s="376">
        <v>1.4712000000000001</v>
      </c>
    </row>
    <row r="2408" spans="1:2">
      <c r="A2408" s="375">
        <v>40074</v>
      </c>
      <c r="B2408" s="376">
        <v>1.4726999999999999</v>
      </c>
    </row>
    <row r="2409" spans="1:2">
      <c r="A2409" s="375">
        <v>40073</v>
      </c>
      <c r="B2409" s="376">
        <v>1.4685999999999999</v>
      </c>
    </row>
    <row r="2410" spans="1:2">
      <c r="A2410" s="375">
        <v>40072</v>
      </c>
      <c r="B2410" s="376">
        <v>1.462</v>
      </c>
    </row>
    <row r="2411" spans="1:2">
      <c r="A2411" s="375">
        <v>40071</v>
      </c>
      <c r="B2411" s="376">
        <v>1.4573</v>
      </c>
    </row>
    <row r="2412" spans="1:2">
      <c r="A2412" s="375">
        <v>40070</v>
      </c>
      <c r="B2412" s="376">
        <v>1.4568000000000001</v>
      </c>
    </row>
    <row r="2413" spans="1:2">
      <c r="A2413" s="375">
        <v>40069</v>
      </c>
      <c r="B2413" s="376">
        <v>1.4565999999999999</v>
      </c>
    </row>
    <row r="2414" spans="1:2">
      <c r="A2414" s="375">
        <v>40068</v>
      </c>
      <c r="B2414" s="376">
        <v>1.4592000000000001</v>
      </c>
    </row>
    <row r="2415" spans="1:2">
      <c r="A2415" s="375">
        <v>40067</v>
      </c>
      <c r="B2415" s="376">
        <v>1.4562999999999999</v>
      </c>
    </row>
    <row r="2416" spans="1:2">
      <c r="A2416" s="375">
        <v>40066</v>
      </c>
      <c r="B2416" s="376">
        <v>1.4519</v>
      </c>
    </row>
    <row r="2417" spans="1:2">
      <c r="A2417" s="375">
        <v>40065</v>
      </c>
      <c r="B2417" s="376">
        <v>1.4419999999999999</v>
      </c>
    </row>
    <row r="2418" spans="1:2">
      <c r="A2418" s="375">
        <v>40064</v>
      </c>
      <c r="B2418" s="376">
        <v>1.4332</v>
      </c>
    </row>
    <row r="2419" spans="1:2">
      <c r="A2419" s="375">
        <v>40063</v>
      </c>
      <c r="B2419" s="376">
        <v>1.4286000000000001</v>
      </c>
    </row>
    <row r="2420" spans="1:2">
      <c r="A2420" s="375">
        <v>40062</v>
      </c>
      <c r="B2420" s="376">
        <v>1.4286000000000001</v>
      </c>
    </row>
    <row r="2421" spans="1:2">
      <c r="A2421" s="375">
        <v>40061</v>
      </c>
      <c r="B2421" s="376">
        <v>1.4265000000000001</v>
      </c>
    </row>
    <row r="2422" spans="1:2">
      <c r="A2422" s="375">
        <v>40060</v>
      </c>
      <c r="B2422" s="376">
        <v>1.4277</v>
      </c>
    </row>
    <row r="2423" spans="1:2">
      <c r="A2423" s="375">
        <v>40059</v>
      </c>
      <c r="B2423" s="376">
        <v>1.4228000000000001</v>
      </c>
    </row>
    <row r="2424" spans="1:2">
      <c r="A2424" s="375">
        <v>40058</v>
      </c>
      <c r="B2424" s="376">
        <v>1.4306000000000001</v>
      </c>
    </row>
    <row r="2425" spans="1:2">
      <c r="A2425" s="375">
        <v>40057</v>
      </c>
      <c r="B2425" s="376">
        <v>1.4302999999999999</v>
      </c>
    </row>
    <row r="2426" spans="1:2">
      <c r="A2426" s="375">
        <v>40056</v>
      </c>
      <c r="B2426" s="376">
        <v>1.4298</v>
      </c>
    </row>
    <row r="2427" spans="1:2">
      <c r="A2427" s="375">
        <v>40055</v>
      </c>
      <c r="B2427" s="376">
        <v>1.4298</v>
      </c>
    </row>
    <row r="2428" spans="1:2">
      <c r="A2428" s="375">
        <v>40054</v>
      </c>
      <c r="B2428" s="376">
        <v>1.4349000000000001</v>
      </c>
    </row>
    <row r="2429" spans="1:2">
      <c r="A2429" s="375">
        <v>40053</v>
      </c>
      <c r="B2429" s="376">
        <v>1.4262999999999999</v>
      </c>
    </row>
    <row r="2430" spans="1:2">
      <c r="A2430" s="375">
        <v>40052</v>
      </c>
      <c r="B2430" s="376">
        <v>1.4278999999999999</v>
      </c>
    </row>
    <row r="2431" spans="1:2">
      <c r="A2431" s="375">
        <v>40051</v>
      </c>
      <c r="B2431" s="376">
        <v>1.4303999999999999</v>
      </c>
    </row>
    <row r="2432" spans="1:2">
      <c r="A2432" s="375">
        <v>40050</v>
      </c>
      <c r="B2432" s="376">
        <v>1.4320999999999999</v>
      </c>
    </row>
    <row r="2433" spans="1:2">
      <c r="A2433" s="375">
        <v>40049</v>
      </c>
      <c r="B2433" s="376">
        <v>1.4321999999999999</v>
      </c>
    </row>
    <row r="2434" spans="1:2">
      <c r="A2434" s="375">
        <v>40048</v>
      </c>
      <c r="B2434" s="376">
        <v>1.4320999999999999</v>
      </c>
    </row>
    <row r="2435" spans="1:2">
      <c r="A2435" s="375">
        <v>40047</v>
      </c>
      <c r="B2435" s="376">
        <v>1.4287000000000001</v>
      </c>
    </row>
    <row r="2436" spans="1:2">
      <c r="A2436" s="375">
        <v>40046</v>
      </c>
      <c r="B2436" s="376">
        <v>1.4232</v>
      </c>
    </row>
    <row r="2437" spans="1:2">
      <c r="A2437" s="375">
        <v>40045</v>
      </c>
      <c r="B2437" s="376">
        <v>1.4156</v>
      </c>
    </row>
    <row r="2438" spans="1:2">
      <c r="A2438" s="375">
        <v>40044</v>
      </c>
      <c r="B2438" s="376">
        <v>1.4111</v>
      </c>
    </row>
    <row r="2439" spans="1:2">
      <c r="A2439" s="375">
        <v>40043</v>
      </c>
      <c r="B2439" s="376">
        <v>1.4115</v>
      </c>
    </row>
    <row r="2440" spans="1:2">
      <c r="A2440" s="375">
        <v>40042</v>
      </c>
      <c r="B2440" s="376">
        <v>1.4197</v>
      </c>
    </row>
    <row r="2441" spans="1:2">
      <c r="A2441" s="375">
        <v>40041</v>
      </c>
      <c r="B2441" s="376">
        <v>1.4198</v>
      </c>
    </row>
    <row r="2442" spans="1:2">
      <c r="A2442" s="375">
        <v>40040</v>
      </c>
      <c r="B2442" s="376">
        <v>1.4256</v>
      </c>
    </row>
    <row r="2443" spans="1:2">
      <c r="A2443" s="375">
        <v>40039</v>
      </c>
      <c r="B2443" s="376">
        <v>1.4253</v>
      </c>
    </row>
    <row r="2444" spans="1:2">
      <c r="A2444" s="375">
        <v>40038</v>
      </c>
      <c r="B2444" s="376">
        <v>1.4164000000000001</v>
      </c>
    </row>
    <row r="2445" spans="1:2">
      <c r="A2445" s="375">
        <v>40037</v>
      </c>
      <c r="B2445" s="376">
        <v>1.4148000000000001</v>
      </c>
    </row>
    <row r="2446" spans="1:2">
      <c r="A2446" s="375">
        <v>40036</v>
      </c>
      <c r="B2446" s="376">
        <v>1.4177999999999999</v>
      </c>
    </row>
    <row r="2447" spans="1:2">
      <c r="A2447" s="375">
        <v>40035</v>
      </c>
      <c r="B2447" s="376">
        <v>1.4178999999999999</v>
      </c>
    </row>
    <row r="2448" spans="1:2">
      <c r="A2448" s="375">
        <v>40034</v>
      </c>
      <c r="B2448" s="376">
        <v>1.4177999999999999</v>
      </c>
    </row>
    <row r="2449" spans="1:2">
      <c r="A2449" s="375">
        <v>40033</v>
      </c>
      <c r="B2449" s="376">
        <v>1.4306000000000001</v>
      </c>
    </row>
    <row r="2450" spans="1:2">
      <c r="A2450" s="375">
        <v>40032</v>
      </c>
      <c r="B2450" s="376">
        <v>1.4386000000000001</v>
      </c>
    </row>
    <row r="2451" spans="1:2">
      <c r="A2451" s="375">
        <v>40031</v>
      </c>
      <c r="B2451" s="376">
        <v>1.4402999999999999</v>
      </c>
    </row>
    <row r="2452" spans="1:2">
      <c r="A2452" s="375">
        <v>40030</v>
      </c>
      <c r="B2452" s="376">
        <v>1.4400999999999999</v>
      </c>
    </row>
    <row r="2453" spans="1:2">
      <c r="A2453" s="375">
        <v>40029</v>
      </c>
      <c r="B2453" s="376">
        <v>1.4308000000000001</v>
      </c>
    </row>
    <row r="2454" spans="1:2">
      <c r="A2454" s="375">
        <v>40028</v>
      </c>
      <c r="B2454" s="376">
        <v>1.4254</v>
      </c>
    </row>
    <row r="2455" spans="1:2">
      <c r="A2455" s="375">
        <v>40027</v>
      </c>
      <c r="B2455" s="376">
        <v>1.4252</v>
      </c>
    </row>
    <row r="2456" spans="1:2">
      <c r="A2456" s="375">
        <v>40026</v>
      </c>
      <c r="B2456" s="376">
        <v>1.4147000000000001</v>
      </c>
    </row>
    <row r="2457" spans="1:2">
      <c r="A2457" s="375">
        <v>40025</v>
      </c>
      <c r="B2457" s="376">
        <v>1.4058999999999999</v>
      </c>
    </row>
    <row r="2458" spans="1:2">
      <c r="A2458" s="375">
        <v>40024</v>
      </c>
      <c r="B2458" s="376">
        <v>1.4120999999999999</v>
      </c>
    </row>
    <row r="2459" spans="1:2">
      <c r="A2459" s="375">
        <v>40023</v>
      </c>
      <c r="B2459" s="376">
        <v>1.4226000000000001</v>
      </c>
    </row>
    <row r="2460" spans="1:2">
      <c r="A2460" s="375">
        <v>40022</v>
      </c>
      <c r="B2460" s="376">
        <v>1.4234</v>
      </c>
    </row>
    <row r="2461" spans="1:2">
      <c r="A2461" s="375">
        <v>40021</v>
      </c>
      <c r="B2461" s="376">
        <v>1.4198999999999999</v>
      </c>
    </row>
    <row r="2462" spans="1:2">
      <c r="A2462" s="375">
        <v>40020</v>
      </c>
      <c r="B2462" s="376">
        <v>1.4197</v>
      </c>
    </row>
    <row r="2463" spans="1:2">
      <c r="A2463" s="375">
        <v>40019</v>
      </c>
      <c r="B2463" s="376">
        <v>1.4193</v>
      </c>
    </row>
    <row r="2464" spans="1:2">
      <c r="A2464" s="375">
        <v>40018</v>
      </c>
      <c r="B2464" s="376">
        <v>1.4224000000000001</v>
      </c>
    </row>
    <row r="2465" spans="1:2">
      <c r="A2465" s="375">
        <v>40017</v>
      </c>
      <c r="B2465" s="376">
        <v>1.4202999999999999</v>
      </c>
    </row>
    <row r="2466" spans="1:2">
      <c r="A2466" s="375">
        <v>40016</v>
      </c>
      <c r="B2466" s="376">
        <v>1.4212</v>
      </c>
    </row>
    <row r="2467" spans="1:2">
      <c r="A2467" s="375">
        <v>40015</v>
      </c>
      <c r="B2467" s="376">
        <v>1.419</v>
      </c>
    </row>
    <row r="2468" spans="1:2">
      <c r="A2468" s="375">
        <v>40014</v>
      </c>
      <c r="B2468" s="376">
        <v>1.4097</v>
      </c>
    </row>
    <row r="2469" spans="1:2">
      <c r="A2469" s="375">
        <v>40013</v>
      </c>
      <c r="B2469" s="376">
        <v>1.4097</v>
      </c>
    </row>
    <row r="2470" spans="1:2">
      <c r="A2470" s="375">
        <v>40012</v>
      </c>
      <c r="B2470" s="376">
        <v>1.4113</v>
      </c>
    </row>
    <row r="2471" spans="1:2">
      <c r="A2471" s="375">
        <v>40011</v>
      </c>
      <c r="B2471" s="376">
        <v>1.4100999999999999</v>
      </c>
    </row>
    <row r="2472" spans="1:2">
      <c r="A2472" s="375">
        <v>40010</v>
      </c>
      <c r="B2472" s="376">
        <v>1.4044000000000001</v>
      </c>
    </row>
    <row r="2473" spans="1:2">
      <c r="A2473" s="375">
        <v>40009</v>
      </c>
      <c r="B2473" s="376">
        <v>1.3974</v>
      </c>
    </row>
    <row r="2474" spans="1:2">
      <c r="A2474" s="375">
        <v>40008</v>
      </c>
      <c r="B2474" s="376">
        <v>1.3944000000000001</v>
      </c>
    </row>
    <row r="2475" spans="1:2">
      <c r="A2475" s="375">
        <v>40007</v>
      </c>
      <c r="B2475" s="376">
        <v>1.3932</v>
      </c>
    </row>
    <row r="2476" spans="1:2">
      <c r="A2476" s="375">
        <v>40006</v>
      </c>
      <c r="B2476" s="376">
        <v>1.3932</v>
      </c>
    </row>
    <row r="2477" spans="1:2">
      <c r="A2477" s="375">
        <v>40005</v>
      </c>
      <c r="B2477" s="376">
        <v>1.3953</v>
      </c>
    </row>
    <row r="2478" spans="1:2">
      <c r="A2478" s="375">
        <v>40004</v>
      </c>
      <c r="B2478" s="376">
        <v>1.3952</v>
      </c>
    </row>
    <row r="2479" spans="1:2">
      <c r="A2479" s="375">
        <v>40003</v>
      </c>
      <c r="B2479" s="376">
        <v>1.3894</v>
      </c>
    </row>
    <row r="2480" spans="1:2">
      <c r="A2480" s="375">
        <v>40002</v>
      </c>
      <c r="B2480" s="376">
        <v>1.3966000000000001</v>
      </c>
    </row>
    <row r="2481" spans="1:2">
      <c r="A2481" s="375">
        <v>40001</v>
      </c>
      <c r="B2481" s="376">
        <v>1.3946000000000001</v>
      </c>
    </row>
    <row r="2482" spans="1:2">
      <c r="A2482" s="375">
        <v>40000</v>
      </c>
      <c r="B2482" s="376">
        <v>1.3974</v>
      </c>
    </row>
    <row r="2483" spans="1:2">
      <c r="A2483" s="375">
        <v>39999</v>
      </c>
      <c r="B2483" s="376">
        <v>1.3975</v>
      </c>
    </row>
    <row r="2484" spans="1:2">
      <c r="A2484" s="375">
        <v>39998</v>
      </c>
      <c r="B2484" s="376">
        <v>1.3986000000000001</v>
      </c>
    </row>
    <row r="2485" spans="1:2">
      <c r="A2485" s="375">
        <v>39997</v>
      </c>
      <c r="B2485" s="376">
        <v>1.4077</v>
      </c>
    </row>
    <row r="2486" spans="1:2">
      <c r="A2486" s="375">
        <v>39996</v>
      </c>
      <c r="B2486" s="376">
        <v>1.4083000000000001</v>
      </c>
    </row>
    <row r="2487" spans="1:2">
      <c r="A2487" s="375">
        <v>39995</v>
      </c>
      <c r="B2487" s="376">
        <v>1.4085000000000001</v>
      </c>
    </row>
    <row r="2488" spans="1:2">
      <c r="A2488" s="375">
        <v>39994</v>
      </c>
      <c r="B2488" s="376">
        <v>1.4047000000000001</v>
      </c>
    </row>
    <row r="2489" spans="1:2">
      <c r="A2489" s="375">
        <v>39993</v>
      </c>
      <c r="B2489" s="376">
        <v>1.4053</v>
      </c>
    </row>
    <row r="2490" spans="1:2">
      <c r="A2490" s="375">
        <v>39992</v>
      </c>
      <c r="B2490" s="376">
        <v>1.4052</v>
      </c>
    </row>
    <row r="2491" spans="1:2">
      <c r="A2491" s="375">
        <v>39991</v>
      </c>
      <c r="B2491" s="376">
        <v>1.4051</v>
      </c>
    </row>
    <row r="2492" spans="1:2">
      <c r="A2492" s="375">
        <v>39990</v>
      </c>
      <c r="B2492" s="376">
        <v>1.3952</v>
      </c>
    </row>
    <row r="2493" spans="1:2">
      <c r="A2493" s="375">
        <v>39989</v>
      </c>
      <c r="B2493" s="376">
        <v>1.4049</v>
      </c>
    </row>
    <row r="2494" spans="1:2">
      <c r="A2494" s="375">
        <v>39988</v>
      </c>
      <c r="B2494" s="376">
        <v>1.3940999999999999</v>
      </c>
    </row>
    <row r="2495" spans="1:2">
      <c r="A2495" s="375">
        <v>39987</v>
      </c>
      <c r="B2495" s="376">
        <v>1.3880999999999999</v>
      </c>
    </row>
    <row r="2496" spans="1:2">
      <c r="A2496" s="375">
        <v>39986</v>
      </c>
      <c r="B2496" s="376">
        <v>1.3933</v>
      </c>
    </row>
    <row r="2497" spans="1:2">
      <c r="A2497" s="375">
        <v>39985</v>
      </c>
      <c r="B2497" s="376">
        <v>1.3932</v>
      </c>
    </row>
    <row r="2498" spans="1:2">
      <c r="A2498" s="375">
        <v>39984</v>
      </c>
      <c r="B2498" s="376">
        <v>1.3928</v>
      </c>
    </row>
    <row r="2499" spans="1:2">
      <c r="A2499" s="375">
        <v>39983</v>
      </c>
      <c r="B2499" s="376">
        <v>1.3944000000000001</v>
      </c>
    </row>
    <row r="2500" spans="1:2">
      <c r="A2500" s="375">
        <v>39982</v>
      </c>
      <c r="B2500" s="376">
        <v>1.3871</v>
      </c>
    </row>
    <row r="2501" spans="1:2">
      <c r="A2501" s="375">
        <v>39981</v>
      </c>
      <c r="B2501" s="376">
        <v>1.3839999999999999</v>
      </c>
    </row>
    <row r="2502" spans="1:2">
      <c r="A2502" s="375">
        <v>39980</v>
      </c>
      <c r="B2502" s="376">
        <v>1.3884000000000001</v>
      </c>
    </row>
    <row r="2503" spans="1:2">
      <c r="A2503" s="375">
        <v>39979</v>
      </c>
      <c r="B2503" s="376">
        <v>1.4011</v>
      </c>
    </row>
    <row r="2504" spans="1:2">
      <c r="A2504" s="375">
        <v>39978</v>
      </c>
      <c r="B2504" s="376">
        <v>1.4011</v>
      </c>
    </row>
    <row r="2505" spans="1:2">
      <c r="A2505" s="375">
        <v>39977</v>
      </c>
      <c r="B2505" s="376">
        <v>1.4052</v>
      </c>
    </row>
    <row r="2506" spans="1:2">
      <c r="A2506" s="375">
        <v>39976</v>
      </c>
      <c r="B2506" s="376">
        <v>1.4036999999999999</v>
      </c>
    </row>
    <row r="2507" spans="1:2">
      <c r="A2507" s="375">
        <v>39975</v>
      </c>
      <c r="B2507" s="376">
        <v>1.4053</v>
      </c>
    </row>
    <row r="2508" spans="1:2">
      <c r="A2508" s="375">
        <v>39974</v>
      </c>
      <c r="B2508" s="376">
        <v>1.3949</v>
      </c>
    </row>
    <row r="2509" spans="1:2">
      <c r="A2509" s="375">
        <v>39973</v>
      </c>
      <c r="B2509" s="376">
        <v>1.3914</v>
      </c>
    </row>
    <row r="2510" spans="1:2">
      <c r="A2510" s="375">
        <v>39972</v>
      </c>
      <c r="B2510" s="376">
        <v>1.3963000000000001</v>
      </c>
    </row>
    <row r="2511" spans="1:2">
      <c r="A2511" s="375">
        <v>39971</v>
      </c>
      <c r="B2511" s="376">
        <v>1.3963000000000001</v>
      </c>
    </row>
    <row r="2512" spans="1:2">
      <c r="A2512" s="375">
        <v>39970</v>
      </c>
      <c r="B2512" s="376">
        <v>1.4124000000000001</v>
      </c>
    </row>
    <row r="2513" spans="1:2">
      <c r="A2513" s="375">
        <v>39969</v>
      </c>
      <c r="B2513" s="376">
        <v>1.4172</v>
      </c>
    </row>
    <row r="2514" spans="1:2">
      <c r="A2514" s="375">
        <v>39968</v>
      </c>
      <c r="B2514" s="376">
        <v>1.4233</v>
      </c>
    </row>
    <row r="2515" spans="1:2">
      <c r="A2515" s="375">
        <v>39967</v>
      </c>
      <c r="B2515" s="376">
        <v>1.4205000000000001</v>
      </c>
    </row>
    <row r="2516" spans="1:2">
      <c r="A2516" s="375">
        <v>39966</v>
      </c>
      <c r="B2516" s="376">
        <v>1.4172</v>
      </c>
    </row>
    <row r="2517" spans="1:2">
      <c r="A2517" s="375">
        <v>39965</v>
      </c>
      <c r="B2517" s="376">
        <v>1.4144000000000001</v>
      </c>
    </row>
    <row r="2518" spans="1:2">
      <c r="A2518" s="375">
        <v>39964</v>
      </c>
      <c r="B2518" s="376">
        <v>1.4144000000000001</v>
      </c>
    </row>
    <row r="2519" spans="1:2">
      <c r="A2519" s="375">
        <v>39963</v>
      </c>
      <c r="B2519" s="376">
        <v>1.4043000000000001</v>
      </c>
    </row>
    <row r="2520" spans="1:2">
      <c r="A2520" s="375">
        <v>39962</v>
      </c>
      <c r="B2520" s="376">
        <v>1.3875999999999999</v>
      </c>
    </row>
    <row r="2521" spans="1:2">
      <c r="A2521" s="375">
        <v>39961</v>
      </c>
      <c r="B2521" s="376">
        <v>1.3948</v>
      </c>
    </row>
    <row r="2522" spans="1:2">
      <c r="A2522" s="375">
        <v>39960</v>
      </c>
      <c r="B2522" s="376">
        <v>1.3960999999999999</v>
      </c>
    </row>
    <row r="2523" spans="1:2">
      <c r="A2523" s="375">
        <v>39959</v>
      </c>
      <c r="B2523" s="376">
        <v>1.4001999999999999</v>
      </c>
    </row>
    <row r="2524" spans="1:2">
      <c r="A2524" s="375">
        <v>39958</v>
      </c>
      <c r="B2524" s="376">
        <v>1.3994</v>
      </c>
    </row>
    <row r="2525" spans="1:2">
      <c r="A2525" s="375">
        <v>39957</v>
      </c>
      <c r="B2525" s="376">
        <v>1.3993</v>
      </c>
    </row>
    <row r="2526" spans="1:2">
      <c r="A2526" s="375">
        <v>39956</v>
      </c>
      <c r="B2526" s="376">
        <v>1.3959999999999999</v>
      </c>
    </row>
    <row r="2527" spans="1:2">
      <c r="A2527" s="375">
        <v>39955</v>
      </c>
      <c r="B2527" s="376">
        <v>1.3798999999999999</v>
      </c>
    </row>
    <row r="2528" spans="1:2">
      <c r="A2528" s="375">
        <v>39954</v>
      </c>
      <c r="B2528" s="376">
        <v>1.3677999999999999</v>
      </c>
    </row>
    <row r="2529" spans="1:2">
      <c r="A2529" s="375">
        <v>39953</v>
      </c>
      <c r="B2529" s="376">
        <v>1.3592</v>
      </c>
    </row>
    <row r="2530" spans="1:2">
      <c r="A2530" s="375">
        <v>39952</v>
      </c>
      <c r="B2530" s="376">
        <v>1.3479000000000001</v>
      </c>
    </row>
    <row r="2531" spans="1:2">
      <c r="A2531" s="375">
        <v>39951</v>
      </c>
      <c r="B2531" s="376">
        <v>1.3489</v>
      </c>
    </row>
    <row r="2532" spans="1:2">
      <c r="A2532" s="375">
        <v>39950</v>
      </c>
      <c r="B2532" s="376">
        <v>1.349</v>
      </c>
    </row>
    <row r="2533" spans="1:2">
      <c r="A2533" s="375">
        <v>39949</v>
      </c>
      <c r="B2533" s="376">
        <v>1.3580000000000001</v>
      </c>
    </row>
    <row r="2534" spans="1:2">
      <c r="A2534" s="375">
        <v>39948</v>
      </c>
      <c r="B2534" s="376">
        <v>1.3588</v>
      </c>
    </row>
    <row r="2535" spans="1:2">
      <c r="A2535" s="375">
        <v>39947</v>
      </c>
      <c r="B2535" s="376">
        <v>1.3648</v>
      </c>
    </row>
    <row r="2536" spans="1:2">
      <c r="A2536" s="375">
        <v>39946</v>
      </c>
      <c r="B2536" s="376">
        <v>1.3621000000000001</v>
      </c>
    </row>
    <row r="2537" spans="1:2">
      <c r="A2537" s="375">
        <v>39945</v>
      </c>
      <c r="B2537" s="376">
        <v>1.3613999999999999</v>
      </c>
    </row>
    <row r="2538" spans="1:2">
      <c r="A2538" s="375">
        <v>39944</v>
      </c>
      <c r="B2538" s="376">
        <v>1.363</v>
      </c>
    </row>
    <row r="2539" spans="1:2">
      <c r="A2539" s="375">
        <v>39943</v>
      </c>
      <c r="B2539" s="376">
        <v>1.3628</v>
      </c>
    </row>
    <row r="2540" spans="1:2">
      <c r="A2540" s="375">
        <v>39942</v>
      </c>
      <c r="B2540" s="376">
        <v>1.3446</v>
      </c>
    </row>
    <row r="2541" spans="1:2">
      <c r="A2541" s="375">
        <v>39941</v>
      </c>
      <c r="B2541" s="376">
        <v>1.3345</v>
      </c>
    </row>
    <row r="2542" spans="1:2">
      <c r="A2542" s="375">
        <v>39940</v>
      </c>
      <c r="B2542" s="376">
        <v>1.3303</v>
      </c>
    </row>
    <row r="2543" spans="1:2">
      <c r="A2543" s="375">
        <v>39939</v>
      </c>
      <c r="B2543" s="376">
        <v>1.3378000000000001</v>
      </c>
    </row>
    <row r="2544" spans="1:2">
      <c r="A2544" s="375">
        <v>39938</v>
      </c>
      <c r="B2544" s="376">
        <v>1.331</v>
      </c>
    </row>
    <row r="2545" spans="1:2">
      <c r="A2545" s="375">
        <v>39937</v>
      </c>
      <c r="B2545" s="376">
        <v>1.3265</v>
      </c>
    </row>
    <row r="2546" spans="1:2">
      <c r="A2546" s="375">
        <v>39936</v>
      </c>
      <c r="B2546" s="376">
        <v>1.3265</v>
      </c>
    </row>
    <row r="2547" spans="1:2">
      <c r="A2547" s="375">
        <v>39935</v>
      </c>
      <c r="B2547" s="376">
        <v>1.3260000000000001</v>
      </c>
    </row>
    <row r="2548" spans="1:2">
      <c r="A2548" s="375">
        <v>39934</v>
      </c>
      <c r="B2548" s="376">
        <v>1.3278000000000001</v>
      </c>
    </row>
    <row r="2549" spans="1:2">
      <c r="A2549" s="375">
        <v>39933</v>
      </c>
      <c r="B2549" s="376">
        <v>1.3213999999999999</v>
      </c>
    </row>
    <row r="2550" spans="1:2">
      <c r="A2550" s="375">
        <v>39932</v>
      </c>
      <c r="B2550" s="376">
        <v>1.3038000000000001</v>
      </c>
    </row>
    <row r="2551" spans="1:2">
      <c r="A2551" s="375">
        <v>39931</v>
      </c>
      <c r="B2551" s="376">
        <v>1.3149</v>
      </c>
    </row>
    <row r="2552" spans="1:2">
      <c r="A2552" s="375">
        <v>39930</v>
      </c>
      <c r="B2552" s="376">
        <v>1.3237000000000001</v>
      </c>
    </row>
    <row r="2553" spans="1:2">
      <c r="A2553" s="375">
        <v>39929</v>
      </c>
      <c r="B2553" s="376">
        <v>1.3239000000000001</v>
      </c>
    </row>
    <row r="2554" spans="1:2">
      <c r="A2554" s="375">
        <v>39928</v>
      </c>
      <c r="B2554" s="376">
        <v>1.3201000000000001</v>
      </c>
    </row>
    <row r="2555" spans="1:2">
      <c r="A2555" s="375">
        <v>39927</v>
      </c>
      <c r="B2555" s="376">
        <v>1.3031999999999999</v>
      </c>
    </row>
    <row r="2556" spans="1:2">
      <c r="A2556" s="375">
        <v>39926</v>
      </c>
      <c r="B2556" s="376">
        <v>1.2955000000000001</v>
      </c>
    </row>
    <row r="2557" spans="1:2">
      <c r="A2557" s="375">
        <v>39925</v>
      </c>
      <c r="B2557" s="376">
        <v>1.2939000000000001</v>
      </c>
    </row>
    <row r="2558" spans="1:2">
      <c r="A2558" s="375">
        <v>39924</v>
      </c>
      <c r="B2558" s="376">
        <v>1.2976000000000001</v>
      </c>
    </row>
    <row r="2559" spans="1:2">
      <c r="A2559" s="375">
        <v>39923</v>
      </c>
      <c r="B2559" s="376">
        <v>1.304</v>
      </c>
    </row>
    <row r="2560" spans="1:2">
      <c r="A2560" s="375">
        <v>39922</v>
      </c>
      <c r="B2560" s="376">
        <v>1.3039000000000001</v>
      </c>
    </row>
    <row r="2561" spans="1:2">
      <c r="A2561" s="375">
        <v>39921</v>
      </c>
      <c r="B2561" s="376">
        <v>1.3096000000000001</v>
      </c>
    </row>
    <row r="2562" spans="1:2">
      <c r="A2562" s="375">
        <v>39920</v>
      </c>
      <c r="B2562" s="376">
        <v>1.3197000000000001</v>
      </c>
    </row>
    <row r="2563" spans="1:2">
      <c r="A2563" s="375">
        <v>39919</v>
      </c>
      <c r="B2563" s="376">
        <v>1.3228</v>
      </c>
    </row>
    <row r="2564" spans="1:2">
      <c r="A2564" s="375">
        <v>39918</v>
      </c>
      <c r="B2564" s="376">
        <v>1.3307</v>
      </c>
    </row>
    <row r="2565" spans="1:2">
      <c r="A2565" s="375">
        <v>39917</v>
      </c>
      <c r="B2565" s="376">
        <v>1.3229</v>
      </c>
    </row>
    <row r="2566" spans="1:2">
      <c r="A2566" s="375">
        <v>39916</v>
      </c>
      <c r="B2566" s="376">
        <v>1.3180000000000001</v>
      </c>
    </row>
    <row r="2567" spans="1:2">
      <c r="A2567" s="375">
        <v>39915</v>
      </c>
      <c r="B2567" s="376">
        <v>1.3180000000000001</v>
      </c>
    </row>
    <row r="2568" spans="1:2">
      <c r="A2568" s="375">
        <v>39914</v>
      </c>
      <c r="B2568" s="376">
        <v>1.3139000000000001</v>
      </c>
    </row>
    <row r="2569" spans="1:2">
      <c r="A2569" s="375">
        <v>39913</v>
      </c>
      <c r="B2569" s="376">
        <v>1.3244</v>
      </c>
    </row>
    <row r="2570" spans="1:2">
      <c r="A2570" s="375">
        <v>39912</v>
      </c>
      <c r="B2570" s="376">
        <v>1.3230999999999999</v>
      </c>
    </row>
    <row r="2571" spans="1:2">
      <c r="A2571" s="375">
        <v>39911</v>
      </c>
      <c r="B2571" s="376">
        <v>1.3323</v>
      </c>
    </row>
    <row r="2572" spans="1:2">
      <c r="A2572" s="375">
        <v>39910</v>
      </c>
      <c r="B2572" s="376">
        <v>1.3496999999999999</v>
      </c>
    </row>
    <row r="2573" spans="1:2">
      <c r="A2573" s="375">
        <v>39909</v>
      </c>
      <c r="B2573" s="376">
        <v>1.3481000000000001</v>
      </c>
    </row>
    <row r="2574" spans="1:2">
      <c r="A2574" s="375">
        <v>39908</v>
      </c>
      <c r="B2574" s="376">
        <v>1.3480000000000001</v>
      </c>
    </row>
    <row r="2575" spans="1:2">
      <c r="A2575" s="375">
        <v>39907</v>
      </c>
      <c r="B2575" s="376">
        <v>1.3441000000000001</v>
      </c>
    </row>
    <row r="2576" spans="1:2">
      <c r="A2576" s="375">
        <v>39906</v>
      </c>
      <c r="B2576" s="376">
        <v>1.3331</v>
      </c>
    </row>
    <row r="2577" spans="1:2">
      <c r="A2577" s="375">
        <v>39905</v>
      </c>
      <c r="B2577" s="376">
        <v>1.3226</v>
      </c>
    </row>
    <row r="2578" spans="1:2">
      <c r="A2578" s="375">
        <v>39904</v>
      </c>
      <c r="B2578" s="376">
        <v>1.3273999999999999</v>
      </c>
    </row>
    <row r="2579" spans="1:2">
      <c r="A2579" s="375">
        <v>39903</v>
      </c>
      <c r="B2579" s="376">
        <v>1.3205</v>
      </c>
    </row>
    <row r="2580" spans="1:2">
      <c r="A2580" s="375">
        <v>39902</v>
      </c>
      <c r="B2580" s="376">
        <v>1.3283</v>
      </c>
    </row>
    <row r="2581" spans="1:2">
      <c r="A2581" s="375">
        <v>39901</v>
      </c>
      <c r="B2581" s="376">
        <v>1.3285</v>
      </c>
    </row>
    <row r="2582" spans="1:2">
      <c r="A2582" s="375">
        <v>39900</v>
      </c>
      <c r="B2582" s="376">
        <v>1.3452</v>
      </c>
    </row>
    <row r="2583" spans="1:2">
      <c r="A2583" s="375">
        <v>39899</v>
      </c>
      <c r="B2583" s="376">
        <v>1.3572</v>
      </c>
    </row>
    <row r="2584" spans="1:2">
      <c r="A2584" s="375">
        <v>39898</v>
      </c>
      <c r="B2584" s="376">
        <v>1.3496999999999999</v>
      </c>
    </row>
    <row r="2585" spans="1:2">
      <c r="A2585" s="375">
        <v>39897</v>
      </c>
      <c r="B2585" s="376">
        <v>1.3593999999999999</v>
      </c>
    </row>
    <row r="2586" spans="1:2">
      <c r="A2586" s="375">
        <v>39896</v>
      </c>
      <c r="B2586" s="376">
        <v>1.3629</v>
      </c>
    </row>
    <row r="2587" spans="1:2">
      <c r="A2587" s="375">
        <v>39895</v>
      </c>
      <c r="B2587" s="376">
        <v>1.3576999999999999</v>
      </c>
    </row>
    <row r="2588" spans="1:2">
      <c r="A2588" s="375">
        <v>39894</v>
      </c>
      <c r="B2588" s="376">
        <v>1.3575999999999999</v>
      </c>
    </row>
    <row r="2589" spans="1:2">
      <c r="A2589" s="375">
        <v>39893</v>
      </c>
      <c r="B2589" s="376">
        <v>1.3626</v>
      </c>
    </row>
    <row r="2590" spans="1:2">
      <c r="A2590" s="375">
        <v>39892</v>
      </c>
      <c r="B2590" s="376">
        <v>1.3540000000000001</v>
      </c>
    </row>
    <row r="2591" spans="1:2">
      <c r="A2591" s="375">
        <v>39891</v>
      </c>
      <c r="B2591" s="376">
        <v>1.3080000000000001</v>
      </c>
    </row>
    <row r="2592" spans="1:2">
      <c r="A2592" s="375">
        <v>39890</v>
      </c>
      <c r="B2592" s="376">
        <v>1.2986</v>
      </c>
    </row>
    <row r="2593" spans="1:2">
      <c r="A2593" s="375">
        <v>39889</v>
      </c>
      <c r="B2593" s="376">
        <v>1.2950999999999999</v>
      </c>
    </row>
    <row r="2594" spans="1:2">
      <c r="A2594" s="375">
        <v>39888</v>
      </c>
      <c r="B2594" s="376">
        <v>1.2924</v>
      </c>
    </row>
    <row r="2595" spans="1:2">
      <c r="A2595" s="375">
        <v>39887</v>
      </c>
      <c r="B2595" s="376">
        <v>1.2924</v>
      </c>
    </row>
    <row r="2596" spans="1:2">
      <c r="A2596" s="375">
        <v>39886</v>
      </c>
      <c r="B2596" s="376">
        <v>1.2907</v>
      </c>
    </row>
    <row r="2597" spans="1:2">
      <c r="A2597" s="375">
        <v>39885</v>
      </c>
      <c r="B2597" s="376">
        <v>1.2811999999999999</v>
      </c>
    </row>
    <row r="2598" spans="1:2">
      <c r="A2598" s="375">
        <v>39884</v>
      </c>
      <c r="B2598" s="376">
        <v>1.2718</v>
      </c>
    </row>
    <row r="2599" spans="1:2">
      <c r="A2599" s="375">
        <v>39883</v>
      </c>
      <c r="B2599" s="376">
        <v>1.2685</v>
      </c>
    </row>
    <row r="2600" spans="1:2">
      <c r="A2600" s="375">
        <v>39882</v>
      </c>
      <c r="B2600" s="376">
        <v>1.2645</v>
      </c>
    </row>
    <row r="2601" spans="1:2">
      <c r="A2601" s="375">
        <v>39881</v>
      </c>
      <c r="B2601" s="376">
        <v>1.2648999999999999</v>
      </c>
    </row>
    <row r="2602" spans="1:2">
      <c r="A2602" s="375">
        <v>39880</v>
      </c>
      <c r="B2602" s="376">
        <v>1.2648999999999999</v>
      </c>
    </row>
    <row r="2603" spans="1:2">
      <c r="A2603" s="375">
        <v>39879</v>
      </c>
      <c r="B2603" s="376">
        <v>1.2632000000000001</v>
      </c>
    </row>
    <row r="2604" spans="1:2">
      <c r="A2604" s="375">
        <v>39878</v>
      </c>
      <c r="B2604" s="376">
        <v>1.2585</v>
      </c>
    </row>
    <row r="2605" spans="1:2">
      <c r="A2605" s="375">
        <v>39877</v>
      </c>
      <c r="B2605" s="376">
        <v>1.2543</v>
      </c>
    </row>
    <row r="2606" spans="1:2">
      <c r="A2606" s="375">
        <v>39876</v>
      </c>
      <c r="B2606" s="376">
        <v>1.26</v>
      </c>
    </row>
    <row r="2607" spans="1:2">
      <c r="A2607" s="375">
        <v>39875</v>
      </c>
      <c r="B2607" s="376">
        <v>1.2589999999999999</v>
      </c>
    </row>
    <row r="2608" spans="1:2">
      <c r="A2608" s="375">
        <v>39874</v>
      </c>
      <c r="B2608" s="376">
        <v>1.2662</v>
      </c>
    </row>
    <row r="2609" spans="1:2">
      <c r="A2609" s="375">
        <v>39873</v>
      </c>
      <c r="B2609" s="376">
        <v>1.2664</v>
      </c>
    </row>
    <row r="2610" spans="1:2">
      <c r="A2610" s="375">
        <v>39872</v>
      </c>
      <c r="B2610" s="376">
        <v>1.2694000000000001</v>
      </c>
    </row>
    <row r="2611" spans="1:2">
      <c r="A2611" s="375">
        <v>39871</v>
      </c>
      <c r="B2611" s="376">
        <v>1.2744</v>
      </c>
    </row>
    <row r="2612" spans="1:2">
      <c r="A2612" s="375">
        <v>39870</v>
      </c>
      <c r="B2612" s="376">
        <v>1.2811999999999999</v>
      </c>
    </row>
    <row r="2613" spans="1:2">
      <c r="A2613" s="375">
        <v>39869</v>
      </c>
      <c r="B2613" s="376">
        <v>1.2749999999999999</v>
      </c>
    </row>
    <row r="2614" spans="1:2">
      <c r="A2614" s="375">
        <v>39868</v>
      </c>
      <c r="B2614" s="376">
        <v>1.2829999999999999</v>
      </c>
    </row>
    <row r="2615" spans="1:2">
      <c r="A2615" s="375">
        <v>39867</v>
      </c>
      <c r="B2615" s="376">
        <v>1.2817000000000001</v>
      </c>
    </row>
    <row r="2616" spans="1:2">
      <c r="A2616" s="375">
        <v>39866</v>
      </c>
      <c r="B2616" s="376">
        <v>1.2822</v>
      </c>
    </row>
    <row r="2617" spans="1:2">
      <c r="A2617" s="375">
        <v>39865</v>
      </c>
      <c r="B2617" s="376">
        <v>1.2654000000000001</v>
      </c>
    </row>
    <row r="2618" spans="1:2">
      <c r="A2618" s="375">
        <v>39864</v>
      </c>
      <c r="B2618" s="376">
        <v>1.2630999999999999</v>
      </c>
    </row>
    <row r="2619" spans="1:2">
      <c r="A2619" s="375">
        <v>39863</v>
      </c>
      <c r="B2619" s="376">
        <v>1.2582</v>
      </c>
    </row>
    <row r="2620" spans="1:2">
      <c r="A2620" s="375">
        <v>39862</v>
      </c>
      <c r="B2620" s="376">
        <v>1.2652000000000001</v>
      </c>
    </row>
    <row r="2621" spans="1:2">
      <c r="A2621" s="375">
        <v>39861</v>
      </c>
      <c r="B2621" s="376">
        <v>1.2771999999999999</v>
      </c>
    </row>
    <row r="2622" spans="1:2">
      <c r="A2622" s="375">
        <v>39860</v>
      </c>
      <c r="B2622" s="376">
        <v>1.2854000000000001</v>
      </c>
    </row>
    <row r="2623" spans="1:2">
      <c r="A2623" s="375">
        <v>39859</v>
      </c>
      <c r="B2623" s="376">
        <v>1.2858000000000001</v>
      </c>
    </row>
    <row r="2624" spans="1:2">
      <c r="A2624" s="375">
        <v>39858</v>
      </c>
      <c r="B2624" s="376">
        <v>1.2888999999999999</v>
      </c>
    </row>
    <row r="2625" spans="1:2">
      <c r="A2625" s="375">
        <v>39857</v>
      </c>
      <c r="B2625" s="376">
        <v>1.286</v>
      </c>
    </row>
    <row r="2626" spans="1:2">
      <c r="A2626" s="375">
        <v>39856</v>
      </c>
      <c r="B2626" s="376">
        <v>1.2908999999999999</v>
      </c>
    </row>
    <row r="2627" spans="1:2">
      <c r="A2627" s="375">
        <v>39855</v>
      </c>
      <c r="B2627" s="376">
        <v>1.2925</v>
      </c>
    </row>
    <row r="2628" spans="1:2">
      <c r="A2628" s="375">
        <v>39854</v>
      </c>
      <c r="B2628" s="376">
        <v>1.2972999999999999</v>
      </c>
    </row>
    <row r="2629" spans="1:2">
      <c r="A2629" s="375">
        <v>39853</v>
      </c>
      <c r="B2629" s="376">
        <v>1.2936000000000001</v>
      </c>
    </row>
    <row r="2630" spans="1:2">
      <c r="A2630" s="375">
        <v>39852</v>
      </c>
      <c r="B2630" s="376">
        <v>1.2935000000000001</v>
      </c>
    </row>
    <row r="2631" spans="1:2">
      <c r="A2631" s="375">
        <v>39851</v>
      </c>
      <c r="B2631" s="376">
        <v>1.2824</v>
      </c>
    </row>
    <row r="2632" spans="1:2">
      <c r="A2632" s="375">
        <v>39850</v>
      </c>
      <c r="B2632" s="376">
        <v>1.2837000000000001</v>
      </c>
    </row>
    <row r="2633" spans="1:2">
      <c r="A2633" s="375">
        <v>39849</v>
      </c>
      <c r="B2633" s="376">
        <v>1.2943</v>
      </c>
    </row>
    <row r="2634" spans="1:2">
      <c r="A2634" s="375">
        <v>39848</v>
      </c>
      <c r="B2634" s="376">
        <v>1.2885</v>
      </c>
    </row>
    <row r="2635" spans="1:2">
      <c r="A2635" s="375">
        <v>39847</v>
      </c>
      <c r="B2635" s="376">
        <v>1.2766999999999999</v>
      </c>
    </row>
    <row r="2636" spans="1:2">
      <c r="A2636" s="375">
        <v>39846</v>
      </c>
      <c r="B2636" s="376">
        <v>1.2805</v>
      </c>
    </row>
    <row r="2637" spans="1:2">
      <c r="A2637" s="375">
        <v>39845</v>
      </c>
      <c r="B2637" s="376">
        <v>1.2806999999999999</v>
      </c>
    </row>
    <row r="2638" spans="1:2">
      <c r="A2638" s="375">
        <v>39844</v>
      </c>
      <c r="B2638" s="376">
        <v>1.2871999999999999</v>
      </c>
    </row>
    <row r="2639" spans="1:2">
      <c r="A2639" s="375">
        <v>39843</v>
      </c>
      <c r="B2639" s="376">
        <v>1.3085</v>
      </c>
    </row>
    <row r="2640" spans="1:2">
      <c r="A2640" s="375">
        <v>39842</v>
      </c>
      <c r="B2640" s="376">
        <v>1.3233999999999999</v>
      </c>
    </row>
    <row r="2641" spans="1:2">
      <c r="A2641" s="375">
        <v>39841</v>
      </c>
      <c r="B2641" s="376">
        <v>1.3201000000000001</v>
      </c>
    </row>
    <row r="2642" spans="1:2">
      <c r="A2642" s="375">
        <v>39840</v>
      </c>
      <c r="B2642" s="376">
        <v>1.2992999999999999</v>
      </c>
    </row>
    <row r="2643" spans="1:2">
      <c r="A2643" s="375">
        <v>39839</v>
      </c>
      <c r="B2643" s="376">
        <v>1.2983</v>
      </c>
    </row>
    <row r="2644" spans="1:2">
      <c r="A2644" s="375">
        <v>39838</v>
      </c>
      <c r="B2644" s="376">
        <v>1.2983</v>
      </c>
    </row>
    <row r="2645" spans="1:2">
      <c r="A2645" s="375">
        <v>39837</v>
      </c>
      <c r="B2645" s="376">
        <v>1.2910999999999999</v>
      </c>
    </row>
    <row r="2646" spans="1:2">
      <c r="A2646" s="375">
        <v>39836</v>
      </c>
      <c r="B2646" s="376">
        <v>1.2999000000000001</v>
      </c>
    </row>
    <row r="2647" spans="1:2">
      <c r="A2647" s="375">
        <v>39835</v>
      </c>
      <c r="B2647" s="376">
        <v>1.2916000000000001</v>
      </c>
    </row>
    <row r="2648" spans="1:2">
      <c r="A2648" s="375">
        <v>39834</v>
      </c>
      <c r="B2648" s="376">
        <v>1.2979000000000001</v>
      </c>
    </row>
    <row r="2649" spans="1:2">
      <c r="A2649" s="375">
        <v>39833</v>
      </c>
      <c r="B2649" s="376">
        <v>1.3260000000000001</v>
      </c>
    </row>
    <row r="2650" spans="1:2">
      <c r="A2650" s="375">
        <v>39832</v>
      </c>
      <c r="B2650" s="376">
        <v>1.327</v>
      </c>
    </row>
    <row r="2651" spans="1:2">
      <c r="A2651" s="375">
        <v>39831</v>
      </c>
      <c r="B2651" s="376">
        <v>1.3263</v>
      </c>
    </row>
    <row r="2652" spans="1:2">
      <c r="A2652" s="375">
        <v>39830</v>
      </c>
      <c r="B2652" s="376">
        <v>1.3229</v>
      </c>
    </row>
    <row r="2653" spans="1:2">
      <c r="A2653" s="375">
        <v>39829</v>
      </c>
      <c r="B2653" s="376">
        <v>1.3151999999999999</v>
      </c>
    </row>
    <row r="2654" spans="1:2">
      <c r="A2654" s="375">
        <v>39828</v>
      </c>
      <c r="B2654" s="376">
        <v>1.3211999999999999</v>
      </c>
    </row>
    <row r="2655" spans="1:2">
      <c r="A2655" s="375">
        <v>39827</v>
      </c>
      <c r="B2655" s="376">
        <v>1.3275999999999999</v>
      </c>
    </row>
    <row r="2656" spans="1:2">
      <c r="A2656" s="375">
        <v>39826</v>
      </c>
      <c r="B2656" s="376">
        <v>1.3399000000000001</v>
      </c>
    </row>
    <row r="2657" spans="1:2">
      <c r="A2657" s="375">
        <v>39825</v>
      </c>
      <c r="B2657" s="376">
        <v>1.347</v>
      </c>
    </row>
    <row r="2658" spans="1:2">
      <c r="A2658" s="375">
        <v>39824</v>
      </c>
      <c r="B2658" s="376">
        <v>1.347</v>
      </c>
    </row>
    <row r="2659" spans="1:2">
      <c r="A2659" s="375">
        <v>39823</v>
      </c>
      <c r="B2659" s="376">
        <v>1.3621000000000001</v>
      </c>
    </row>
    <row r="2660" spans="1:2">
      <c r="A2660" s="375">
        <v>39822</v>
      </c>
      <c r="B2660" s="376">
        <v>1.3640000000000001</v>
      </c>
    </row>
    <row r="2661" spans="1:2">
      <c r="A2661" s="375">
        <v>39821</v>
      </c>
      <c r="B2661" s="376">
        <v>1.3576999999999999</v>
      </c>
    </row>
    <row r="2662" spans="1:2">
      <c r="A2662" s="375">
        <v>39820</v>
      </c>
      <c r="B2662" s="376">
        <v>1.3494999999999999</v>
      </c>
    </row>
    <row r="2663" spans="1:2">
      <c r="A2663" s="375">
        <v>39819</v>
      </c>
      <c r="B2663" s="376">
        <v>1.3753</v>
      </c>
    </row>
    <row r="2664" spans="1:2">
      <c r="A2664" s="375">
        <v>39818</v>
      </c>
      <c r="B2664" s="376">
        <v>1.3913</v>
      </c>
    </row>
    <row r="2665" spans="1:2">
      <c r="A2665" s="375">
        <v>39817</v>
      </c>
      <c r="B2665" s="376">
        <v>1.3915</v>
      </c>
    </row>
    <row r="2666" spans="1:2">
      <c r="A2666" s="375">
        <v>39816</v>
      </c>
      <c r="B2666" s="376">
        <v>1.3922000000000001</v>
      </c>
    </row>
    <row r="2667" spans="1:2">
      <c r="A2667" s="375">
        <v>39815</v>
      </c>
      <c r="B2667" s="376">
        <v>1.3968</v>
      </c>
    </row>
    <row r="2668" spans="1:2">
      <c r="A2668" s="375">
        <v>39814</v>
      </c>
      <c r="B2668" s="376">
        <v>1.4039999999999999</v>
      </c>
    </row>
    <row r="2669" spans="1:2">
      <c r="A2669" s="375">
        <v>39813</v>
      </c>
      <c r="B2669" s="376">
        <v>1.4095</v>
      </c>
    </row>
    <row r="2670" spans="1:2">
      <c r="A2670" s="375">
        <v>39812</v>
      </c>
      <c r="B2670" s="376">
        <v>1.4187000000000001</v>
      </c>
    </row>
    <row r="2671" spans="1:2">
      <c r="A2671" s="375">
        <v>39811</v>
      </c>
      <c r="B2671" s="376">
        <v>1.4027000000000001</v>
      </c>
    </row>
    <row r="2672" spans="1:2">
      <c r="A2672" s="375">
        <v>39810</v>
      </c>
      <c r="B2672" s="376">
        <v>1.4027000000000001</v>
      </c>
    </row>
    <row r="2673" spans="1:2">
      <c r="A2673" s="375">
        <v>39809</v>
      </c>
      <c r="B2673" s="376">
        <v>1.4048</v>
      </c>
    </row>
    <row r="2674" spans="1:2">
      <c r="A2674" s="375">
        <v>39808</v>
      </c>
      <c r="B2674" s="376">
        <v>1.4006000000000001</v>
      </c>
    </row>
    <row r="2675" spans="1:2">
      <c r="A2675" s="375">
        <v>39807</v>
      </c>
      <c r="B2675" s="376">
        <v>1.3971</v>
      </c>
    </row>
    <row r="2676" spans="1:2">
      <c r="A2676" s="375">
        <v>39806</v>
      </c>
      <c r="B2676" s="376">
        <v>1.3974</v>
      </c>
    </row>
    <row r="2677" spans="1:2">
      <c r="A2677" s="375">
        <v>39805</v>
      </c>
      <c r="B2677" s="376">
        <v>1.3979999999999999</v>
      </c>
    </row>
    <row r="2678" spans="1:2">
      <c r="A2678" s="375">
        <v>39804</v>
      </c>
      <c r="B2678" s="376">
        <v>1.3908</v>
      </c>
    </row>
    <row r="2679" spans="1:2">
      <c r="A2679" s="375">
        <v>39803</v>
      </c>
      <c r="B2679" s="376">
        <v>1.3907</v>
      </c>
    </row>
    <row r="2680" spans="1:2">
      <c r="A2680" s="375">
        <v>39802</v>
      </c>
      <c r="B2680" s="376">
        <v>1.4117999999999999</v>
      </c>
    </row>
    <row r="2681" spans="1:2">
      <c r="A2681" s="375">
        <v>39801</v>
      </c>
      <c r="B2681" s="376">
        <v>1.4437</v>
      </c>
    </row>
    <row r="2682" spans="1:2">
      <c r="A2682" s="375">
        <v>39800</v>
      </c>
      <c r="B2682" s="376">
        <v>1.4137</v>
      </c>
    </row>
    <row r="2683" spans="1:2">
      <c r="A2683" s="375">
        <v>39799</v>
      </c>
      <c r="B2683" s="376">
        <v>1.3721000000000001</v>
      </c>
    </row>
    <row r="2684" spans="1:2">
      <c r="A2684" s="375">
        <v>39798</v>
      </c>
      <c r="B2684" s="376">
        <v>1.35</v>
      </c>
    </row>
    <row r="2685" spans="1:2">
      <c r="A2685" s="375">
        <v>39797</v>
      </c>
      <c r="B2685" s="376">
        <v>1.3382000000000001</v>
      </c>
    </row>
    <row r="2686" spans="1:2">
      <c r="A2686" s="375">
        <v>39796</v>
      </c>
      <c r="B2686" s="376">
        <v>1.3385</v>
      </c>
    </row>
    <row r="2687" spans="1:2">
      <c r="A2687" s="375">
        <v>39795</v>
      </c>
      <c r="B2687" s="376">
        <v>1.3339000000000001</v>
      </c>
    </row>
    <row r="2688" spans="1:2">
      <c r="A2688" s="375">
        <v>39794</v>
      </c>
      <c r="B2688" s="376">
        <v>1.3141</v>
      </c>
    </row>
    <row r="2689" spans="1:2">
      <c r="A2689" s="375">
        <v>39793</v>
      </c>
      <c r="B2689" s="376">
        <v>1.2958000000000001</v>
      </c>
    </row>
    <row r="2690" spans="1:2">
      <c r="A2690" s="375">
        <v>39792</v>
      </c>
      <c r="B2690" s="376">
        <v>1.2889999999999999</v>
      </c>
    </row>
    <row r="2691" spans="1:2">
      <c r="A2691" s="375">
        <v>39791</v>
      </c>
      <c r="B2691" s="376">
        <v>1.2827999999999999</v>
      </c>
    </row>
    <row r="2692" spans="1:2">
      <c r="A2692" s="375">
        <v>39790</v>
      </c>
      <c r="B2692" s="376">
        <v>1.2714000000000001</v>
      </c>
    </row>
    <row r="2693" spans="1:2">
      <c r="A2693" s="375">
        <v>39789</v>
      </c>
      <c r="B2693" s="376">
        <v>1.2713000000000001</v>
      </c>
    </row>
    <row r="2694" spans="1:2">
      <c r="A2694" s="375">
        <v>39788</v>
      </c>
      <c r="B2694" s="376">
        <v>1.2732000000000001</v>
      </c>
    </row>
    <row r="2695" spans="1:2">
      <c r="A2695" s="375">
        <v>39787</v>
      </c>
      <c r="B2695" s="376">
        <v>1.2692000000000001</v>
      </c>
    </row>
    <row r="2696" spans="1:2">
      <c r="A2696" s="375">
        <v>39786</v>
      </c>
      <c r="B2696" s="376">
        <v>1.2677</v>
      </c>
    </row>
    <row r="2697" spans="1:2">
      <c r="A2697" s="375">
        <v>39785</v>
      </c>
      <c r="B2697" s="376">
        <v>1.2649999999999999</v>
      </c>
    </row>
    <row r="2698" spans="1:2">
      <c r="A2698" s="375">
        <v>39784</v>
      </c>
      <c r="B2698" s="376">
        <v>1.2661</v>
      </c>
    </row>
    <row r="2699" spans="1:2">
      <c r="A2699" s="375">
        <v>39783</v>
      </c>
      <c r="B2699" s="376">
        <v>1.2687999999999999</v>
      </c>
    </row>
    <row r="2700" spans="1:2">
      <c r="A2700" s="375">
        <v>39782</v>
      </c>
      <c r="B2700" s="376">
        <v>1.2686999999999999</v>
      </c>
    </row>
    <row r="2701" spans="1:2">
      <c r="A2701" s="375">
        <v>39781</v>
      </c>
      <c r="B2701" s="376">
        <v>1.2836000000000001</v>
      </c>
    </row>
    <row r="2702" spans="1:2">
      <c r="A2702" s="375">
        <v>39780</v>
      </c>
      <c r="B2702" s="376">
        <v>1.2904</v>
      </c>
    </row>
    <row r="2703" spans="1:2">
      <c r="A2703" s="375">
        <v>39779</v>
      </c>
      <c r="B2703" s="376">
        <v>1.2969999999999999</v>
      </c>
    </row>
    <row r="2704" spans="1:2">
      <c r="A2704" s="375">
        <v>39778</v>
      </c>
      <c r="B2704" s="376">
        <v>1.2910999999999999</v>
      </c>
    </row>
    <row r="2705" spans="1:2">
      <c r="A2705" s="375">
        <v>39777</v>
      </c>
      <c r="B2705" s="376">
        <v>1.2687999999999999</v>
      </c>
    </row>
    <row r="2706" spans="1:2">
      <c r="A2706" s="375">
        <v>39776</v>
      </c>
      <c r="B2706" s="376">
        <v>1.2583</v>
      </c>
    </row>
    <row r="2707" spans="1:2">
      <c r="A2707" s="375">
        <v>39775</v>
      </c>
      <c r="B2707" s="376">
        <v>1.2581</v>
      </c>
    </row>
    <row r="2708" spans="1:2">
      <c r="A2708" s="375">
        <v>39774</v>
      </c>
      <c r="B2708" s="376">
        <v>1.2518</v>
      </c>
    </row>
    <row r="2709" spans="1:2">
      <c r="A2709" s="375">
        <v>39773</v>
      </c>
      <c r="B2709" s="376">
        <v>1.2517</v>
      </c>
    </row>
    <row r="2710" spans="1:2">
      <c r="A2710" s="375">
        <v>39772</v>
      </c>
      <c r="B2710" s="376">
        <v>1.2626999999999999</v>
      </c>
    </row>
    <row r="2711" spans="1:2">
      <c r="A2711" s="375">
        <v>39771</v>
      </c>
      <c r="B2711" s="376">
        <v>1.2628999999999999</v>
      </c>
    </row>
    <row r="2712" spans="1:2">
      <c r="A2712" s="375">
        <v>39770</v>
      </c>
      <c r="B2712" s="376">
        <v>1.2615000000000001</v>
      </c>
    </row>
    <row r="2713" spans="1:2">
      <c r="A2713" s="375">
        <v>39769</v>
      </c>
      <c r="B2713" s="376">
        <v>1.2597</v>
      </c>
    </row>
    <row r="2714" spans="1:2">
      <c r="A2714" s="375">
        <v>39768</v>
      </c>
      <c r="B2714" s="376">
        <v>1.2606999999999999</v>
      </c>
    </row>
    <row r="2715" spans="1:2">
      <c r="A2715" s="375">
        <v>39767</v>
      </c>
      <c r="B2715" s="376">
        <v>1.2726999999999999</v>
      </c>
    </row>
    <row r="2716" spans="1:2">
      <c r="A2716" s="375">
        <v>39766</v>
      </c>
      <c r="B2716" s="376">
        <v>1.2494000000000001</v>
      </c>
    </row>
    <row r="2717" spans="1:2">
      <c r="A2717" s="375">
        <v>39765</v>
      </c>
      <c r="B2717" s="376">
        <v>1.2544999999999999</v>
      </c>
    </row>
    <row r="2718" spans="1:2">
      <c r="A2718" s="375">
        <v>39764</v>
      </c>
      <c r="B2718" s="376">
        <v>1.2698</v>
      </c>
    </row>
    <row r="2719" spans="1:2">
      <c r="A2719" s="375">
        <v>39763</v>
      </c>
      <c r="B2719" s="376">
        <v>1.284</v>
      </c>
    </row>
    <row r="2720" spans="1:2">
      <c r="A2720" s="375">
        <v>39762</v>
      </c>
      <c r="B2720" s="376">
        <v>1.2716000000000001</v>
      </c>
    </row>
    <row r="2721" spans="1:2">
      <c r="A2721" s="375">
        <v>39761</v>
      </c>
      <c r="B2721" s="376">
        <v>1.2713000000000001</v>
      </c>
    </row>
    <row r="2722" spans="1:2">
      <c r="A2722" s="375">
        <v>39760</v>
      </c>
      <c r="B2722" s="376">
        <v>1.2748999999999999</v>
      </c>
    </row>
    <row r="2723" spans="1:2">
      <c r="A2723" s="375">
        <v>39759</v>
      </c>
      <c r="B2723" s="376">
        <v>1.2855000000000001</v>
      </c>
    </row>
    <row r="2724" spans="1:2">
      <c r="A2724" s="375">
        <v>39758</v>
      </c>
      <c r="B2724" s="376">
        <v>1.2935000000000001</v>
      </c>
    </row>
    <row r="2725" spans="1:2">
      <c r="A2725" s="375">
        <v>39757</v>
      </c>
      <c r="B2725" s="376">
        <v>1.2726999999999999</v>
      </c>
    </row>
    <row r="2726" spans="1:2">
      <c r="A2726" s="375">
        <v>39756</v>
      </c>
      <c r="B2726" s="376">
        <v>1.2786999999999999</v>
      </c>
    </row>
    <row r="2727" spans="1:2">
      <c r="A2727" s="375">
        <v>39755</v>
      </c>
      <c r="B2727" s="376">
        <v>1.272</v>
      </c>
    </row>
    <row r="2728" spans="1:2">
      <c r="A2728" s="375">
        <v>39754</v>
      </c>
      <c r="B2728" s="376">
        <v>1.2717000000000001</v>
      </c>
    </row>
    <row r="2729" spans="1:2">
      <c r="A2729" s="375">
        <v>39753</v>
      </c>
      <c r="B2729" s="376">
        <v>1.2739</v>
      </c>
    </row>
    <row r="2730" spans="1:2">
      <c r="A2730" s="375">
        <v>39752</v>
      </c>
      <c r="B2730" s="376">
        <v>1.3052999999999999</v>
      </c>
    </row>
    <row r="2731" spans="1:2">
      <c r="A2731" s="375">
        <v>39751</v>
      </c>
      <c r="B2731" s="376">
        <v>1.2783</v>
      </c>
    </row>
    <row r="2732" spans="1:2">
      <c r="A2732" s="375">
        <v>39750</v>
      </c>
      <c r="B2732" s="376">
        <v>1.2488999999999999</v>
      </c>
    </row>
    <row r="2733" spans="1:2">
      <c r="A2733" s="375">
        <v>39749</v>
      </c>
      <c r="B2733" s="376">
        <v>1.2515000000000001</v>
      </c>
    </row>
    <row r="2734" spans="1:2">
      <c r="A2734" s="375">
        <v>39748</v>
      </c>
      <c r="B2734" s="376">
        <v>1.2614000000000001</v>
      </c>
    </row>
    <row r="2735" spans="1:2">
      <c r="A2735" s="375">
        <v>39747</v>
      </c>
      <c r="B2735" s="376">
        <v>1.2697000000000001</v>
      </c>
    </row>
    <row r="2736" spans="1:2">
      <c r="A2736" s="375">
        <v>39746</v>
      </c>
      <c r="B2736" s="376">
        <v>1.2653000000000001</v>
      </c>
    </row>
    <row r="2737" spans="1:2">
      <c r="A2737" s="375">
        <v>39745</v>
      </c>
      <c r="B2737" s="376">
        <v>1.2819</v>
      </c>
    </row>
    <row r="2738" spans="1:2">
      <c r="A2738" s="375">
        <v>39744</v>
      </c>
      <c r="B2738" s="376">
        <v>1.2916000000000001</v>
      </c>
    </row>
    <row r="2739" spans="1:2">
      <c r="A2739" s="375">
        <v>39743</v>
      </c>
      <c r="B2739" s="376">
        <v>1.3247</v>
      </c>
    </row>
    <row r="2740" spans="1:2">
      <c r="A2740" s="375">
        <v>39742</v>
      </c>
      <c r="B2740" s="376">
        <v>1.3414999999999999</v>
      </c>
    </row>
    <row r="2741" spans="1:2">
      <c r="A2741" s="375">
        <v>39741</v>
      </c>
      <c r="B2741" s="376">
        <v>1.3404</v>
      </c>
    </row>
    <row r="2742" spans="1:2">
      <c r="A2742" s="375">
        <v>39740</v>
      </c>
      <c r="B2742" s="376">
        <v>1.3404</v>
      </c>
    </row>
    <row r="2743" spans="1:2">
      <c r="A2743" s="375">
        <v>39739</v>
      </c>
      <c r="B2743" s="376">
        <v>1.3455999999999999</v>
      </c>
    </row>
    <row r="2744" spans="1:2">
      <c r="A2744" s="375">
        <v>39738</v>
      </c>
      <c r="B2744" s="376">
        <v>1.3447</v>
      </c>
    </row>
    <row r="2745" spans="1:2">
      <c r="A2745" s="375">
        <v>39737</v>
      </c>
      <c r="B2745" s="376">
        <v>1.3585</v>
      </c>
    </row>
    <row r="2746" spans="1:2">
      <c r="A2746" s="375">
        <v>39736</v>
      </c>
      <c r="B2746" s="376">
        <v>1.3663000000000001</v>
      </c>
    </row>
    <row r="2747" spans="1:2">
      <c r="A2747" s="375">
        <v>39735</v>
      </c>
      <c r="B2747" s="376">
        <v>1.3576999999999999</v>
      </c>
    </row>
    <row r="2748" spans="1:2">
      <c r="A2748" s="375">
        <v>39734</v>
      </c>
      <c r="B2748" s="376">
        <v>1.3403</v>
      </c>
    </row>
    <row r="2749" spans="1:2">
      <c r="A2749" s="375">
        <v>39733</v>
      </c>
      <c r="B2749" s="376">
        <v>1.3391999999999999</v>
      </c>
    </row>
    <row r="2750" spans="1:2">
      <c r="A2750" s="375">
        <v>39732</v>
      </c>
      <c r="B2750" s="376">
        <v>1.3536999999999999</v>
      </c>
    </row>
    <row r="2751" spans="1:2">
      <c r="A2751" s="375">
        <v>39731</v>
      </c>
      <c r="B2751" s="376">
        <v>1.3667</v>
      </c>
    </row>
    <row r="2752" spans="1:2">
      <c r="A2752" s="375">
        <v>39730</v>
      </c>
      <c r="B2752" s="376">
        <v>1.363</v>
      </c>
    </row>
    <row r="2753" spans="1:2">
      <c r="A2753" s="375">
        <v>39729</v>
      </c>
      <c r="B2753" s="376">
        <v>1.3571</v>
      </c>
    </row>
    <row r="2754" spans="1:2">
      <c r="A2754" s="375">
        <v>39728</v>
      </c>
      <c r="B2754" s="376">
        <v>1.3588</v>
      </c>
    </row>
    <row r="2755" spans="1:2">
      <c r="A2755" s="375">
        <v>39727</v>
      </c>
      <c r="B2755" s="376">
        <v>1.3762000000000001</v>
      </c>
    </row>
    <row r="2756" spans="1:2">
      <c r="A2756" s="375">
        <v>39726</v>
      </c>
      <c r="B2756" s="376">
        <v>1.377</v>
      </c>
    </row>
    <row r="2757" spans="1:2">
      <c r="A2757" s="375">
        <v>39725</v>
      </c>
      <c r="B2757" s="376">
        <v>1.3827</v>
      </c>
    </row>
    <row r="2758" spans="1:2">
      <c r="A2758" s="375">
        <v>39724</v>
      </c>
      <c r="B2758" s="376">
        <v>1.3912</v>
      </c>
    </row>
    <row r="2759" spans="1:2">
      <c r="A2759" s="375">
        <v>39723</v>
      </c>
      <c r="B2759" s="376">
        <v>1.4089</v>
      </c>
    </row>
    <row r="2760" spans="1:2">
      <c r="A2760" s="375">
        <v>39722</v>
      </c>
      <c r="B2760" s="376">
        <v>1.4292</v>
      </c>
    </row>
    <row r="2761" spans="1:2">
      <c r="A2761" s="375">
        <v>39721</v>
      </c>
      <c r="B2761" s="376">
        <v>1.4444999999999999</v>
      </c>
    </row>
    <row r="2762" spans="1:2">
      <c r="A2762" s="375">
        <v>39720</v>
      </c>
      <c r="B2762" s="376">
        <v>1.4607000000000001</v>
      </c>
    </row>
    <row r="2763" spans="1:2">
      <c r="A2763" s="375">
        <v>39719</v>
      </c>
      <c r="B2763" s="376">
        <v>1.4607000000000001</v>
      </c>
    </row>
    <row r="2764" spans="1:2">
      <c r="A2764" s="375">
        <v>39718</v>
      </c>
      <c r="B2764" s="376">
        <v>1.4613</v>
      </c>
    </row>
    <row r="2765" spans="1:2">
      <c r="A2765" s="375">
        <v>39717</v>
      </c>
      <c r="B2765" s="376">
        <v>1.4673</v>
      </c>
    </row>
    <row r="2766" spans="1:2">
      <c r="A2766" s="375">
        <v>39716</v>
      </c>
      <c r="B2766" s="376">
        <v>1.4674</v>
      </c>
    </row>
    <row r="2767" spans="1:2">
      <c r="A2767" s="375">
        <v>39715</v>
      </c>
      <c r="B2767" s="376">
        <v>1.4754</v>
      </c>
    </row>
    <row r="2768" spans="1:2">
      <c r="A2768" s="375">
        <v>39714</v>
      </c>
      <c r="B2768" s="376">
        <v>1.4579</v>
      </c>
    </row>
    <row r="2769" spans="1:2">
      <c r="A2769" s="375">
        <v>39713</v>
      </c>
      <c r="B2769" s="376">
        <v>1.4462999999999999</v>
      </c>
    </row>
    <row r="2770" spans="1:2">
      <c r="A2770" s="375">
        <v>39712</v>
      </c>
      <c r="B2770" s="376">
        <v>1.4461999999999999</v>
      </c>
    </row>
    <row r="2771" spans="1:2">
      <c r="A2771" s="375">
        <v>39711</v>
      </c>
      <c r="B2771" s="376">
        <v>1.4311</v>
      </c>
    </row>
    <row r="2772" spans="1:2">
      <c r="A2772" s="375">
        <v>39710</v>
      </c>
      <c r="B2772" s="376">
        <v>1.4376</v>
      </c>
    </row>
    <row r="2773" spans="1:2">
      <c r="A2773" s="375">
        <v>39709</v>
      </c>
      <c r="B2773" s="376">
        <v>1.4194</v>
      </c>
    </row>
    <row r="2774" spans="1:2">
      <c r="A2774" s="375">
        <v>39708</v>
      </c>
      <c r="B2774" s="376">
        <v>1.4214</v>
      </c>
    </row>
    <row r="2775" spans="1:2">
      <c r="A2775" s="375">
        <v>39707</v>
      </c>
      <c r="B2775" s="376">
        <v>1.4274</v>
      </c>
    </row>
    <row r="2776" spans="1:2">
      <c r="A2776" s="375">
        <v>39706</v>
      </c>
      <c r="B2776" s="376">
        <v>1.4226000000000001</v>
      </c>
    </row>
    <row r="2777" spans="1:2">
      <c r="A2777" s="375">
        <v>39705</v>
      </c>
      <c r="B2777" s="376">
        <v>1.4222999999999999</v>
      </c>
    </row>
    <row r="2778" spans="1:2">
      <c r="A2778" s="375">
        <v>39704</v>
      </c>
      <c r="B2778" s="376">
        <v>1.4074</v>
      </c>
    </row>
    <row r="2779" spans="1:2">
      <c r="A2779" s="375">
        <v>39703</v>
      </c>
      <c r="B2779" s="376">
        <v>1.3948</v>
      </c>
    </row>
    <row r="2780" spans="1:2">
      <c r="A2780" s="375">
        <v>39702</v>
      </c>
      <c r="B2780" s="376">
        <v>1.411</v>
      </c>
    </row>
    <row r="2781" spans="1:2">
      <c r="A2781" s="375">
        <v>39701</v>
      </c>
      <c r="B2781" s="376">
        <v>1.4132</v>
      </c>
    </row>
    <row r="2782" spans="1:2">
      <c r="A2782" s="375">
        <v>39700</v>
      </c>
      <c r="B2782" s="376">
        <v>1.4276</v>
      </c>
    </row>
    <row r="2783" spans="1:2">
      <c r="A2783" s="375">
        <v>39699</v>
      </c>
      <c r="B2783" s="376">
        <v>1.4265000000000001</v>
      </c>
    </row>
    <row r="2784" spans="1:2">
      <c r="A2784" s="375">
        <v>39698</v>
      </c>
      <c r="B2784" s="376">
        <v>1.4261999999999999</v>
      </c>
    </row>
    <row r="2785" spans="1:2">
      <c r="A2785" s="375">
        <v>39697</v>
      </c>
      <c r="B2785" s="376">
        <v>1.4267000000000001</v>
      </c>
    </row>
    <row r="2786" spans="1:2">
      <c r="A2786" s="375">
        <v>39696</v>
      </c>
      <c r="B2786" s="376">
        <v>1.4462999999999999</v>
      </c>
    </row>
    <row r="2787" spans="1:2">
      <c r="A2787" s="375">
        <v>39695</v>
      </c>
      <c r="B2787" s="376">
        <v>1.4468000000000001</v>
      </c>
    </row>
    <row r="2788" spans="1:2">
      <c r="A2788" s="375">
        <v>39694</v>
      </c>
      <c r="B2788" s="376">
        <v>1.4541999999999999</v>
      </c>
    </row>
    <row r="2789" spans="1:2">
      <c r="A2789" s="375">
        <v>39693</v>
      </c>
      <c r="B2789" s="376">
        <v>1.4638</v>
      </c>
    </row>
    <row r="2790" spans="1:2">
      <c r="A2790" s="375">
        <v>39692</v>
      </c>
      <c r="B2790" s="376">
        <v>1.4670000000000001</v>
      </c>
    </row>
    <row r="2791" spans="1:2">
      <c r="A2791" s="375">
        <v>39691</v>
      </c>
      <c r="B2791" s="376">
        <v>1.4669000000000001</v>
      </c>
    </row>
    <row r="2792" spans="1:2">
      <c r="A2792" s="375">
        <v>39690</v>
      </c>
      <c r="B2792" s="376">
        <v>1.4714</v>
      </c>
    </row>
    <row r="2793" spans="1:2">
      <c r="A2793" s="375">
        <v>39689</v>
      </c>
      <c r="B2793" s="376">
        <v>1.4750000000000001</v>
      </c>
    </row>
    <row r="2794" spans="1:2">
      <c r="A2794" s="375">
        <v>39688</v>
      </c>
      <c r="B2794" s="376">
        <v>1.4702</v>
      </c>
    </row>
    <row r="2795" spans="1:2">
      <c r="A2795" s="375">
        <v>39687</v>
      </c>
      <c r="B2795" s="376">
        <v>1.4673</v>
      </c>
    </row>
    <row r="2796" spans="1:2">
      <c r="A2796" s="375">
        <v>39686</v>
      </c>
      <c r="B2796" s="376">
        <v>1.4757</v>
      </c>
    </row>
    <row r="2797" spans="1:2">
      <c r="A2797" s="375">
        <v>39685</v>
      </c>
      <c r="B2797" s="376">
        <v>1.4787999999999999</v>
      </c>
    </row>
    <row r="2798" spans="1:2">
      <c r="A2798" s="375">
        <v>39684</v>
      </c>
      <c r="B2798" s="376">
        <v>1.4786999999999999</v>
      </c>
    </row>
    <row r="2799" spans="1:2">
      <c r="A2799" s="375">
        <v>39683</v>
      </c>
      <c r="B2799" s="376">
        <v>1.4847999999999999</v>
      </c>
    </row>
    <row r="2800" spans="1:2">
      <c r="A2800" s="375">
        <v>39682</v>
      </c>
      <c r="B2800" s="376">
        <v>1.4801</v>
      </c>
    </row>
    <row r="2801" spans="1:2">
      <c r="A2801" s="375">
        <v>39681</v>
      </c>
      <c r="B2801" s="376">
        <v>1.4746999999999999</v>
      </c>
    </row>
    <row r="2802" spans="1:2">
      <c r="A2802" s="375">
        <v>39680</v>
      </c>
      <c r="B2802" s="376">
        <v>1.4696</v>
      </c>
    </row>
    <row r="2803" spans="1:2">
      <c r="A2803" s="375">
        <v>39679</v>
      </c>
      <c r="B2803" s="376">
        <v>1.4718</v>
      </c>
    </row>
    <row r="2804" spans="1:2">
      <c r="A2804" s="375">
        <v>39678</v>
      </c>
      <c r="B2804" s="376">
        <v>1.4681</v>
      </c>
    </row>
    <row r="2805" spans="1:2">
      <c r="A2805" s="375">
        <v>39677</v>
      </c>
      <c r="B2805" s="376">
        <v>1.4681</v>
      </c>
    </row>
    <row r="2806" spans="1:2">
      <c r="A2806" s="375">
        <v>39676</v>
      </c>
      <c r="B2806" s="376">
        <v>1.474</v>
      </c>
    </row>
    <row r="2807" spans="1:2">
      <c r="A2807" s="375">
        <v>39675</v>
      </c>
      <c r="B2807" s="376">
        <v>1.4885999999999999</v>
      </c>
    </row>
    <row r="2808" spans="1:2">
      <c r="A2808" s="375">
        <v>39674</v>
      </c>
      <c r="B2808" s="376">
        <v>1.4914000000000001</v>
      </c>
    </row>
    <row r="2809" spans="1:2">
      <c r="A2809" s="375">
        <v>39673</v>
      </c>
      <c r="B2809" s="376">
        <v>1.4898</v>
      </c>
    </row>
    <row r="2810" spans="1:2">
      <c r="A2810" s="375">
        <v>39672</v>
      </c>
      <c r="B2810" s="376">
        <v>1.4976</v>
      </c>
    </row>
    <row r="2811" spans="1:2">
      <c r="A2811" s="375">
        <v>39671</v>
      </c>
      <c r="B2811" s="376">
        <v>1.5001</v>
      </c>
    </row>
    <row r="2812" spans="1:2">
      <c r="A2812" s="375">
        <v>39670</v>
      </c>
      <c r="B2812" s="376">
        <v>1.5001</v>
      </c>
    </row>
    <row r="2813" spans="1:2">
      <c r="A2813" s="375">
        <v>39669</v>
      </c>
      <c r="B2813" s="376">
        <v>1.5165</v>
      </c>
    </row>
    <row r="2814" spans="1:2">
      <c r="A2814" s="375">
        <v>39668</v>
      </c>
      <c r="B2814" s="376">
        <v>1.5415000000000001</v>
      </c>
    </row>
    <row r="2815" spans="1:2">
      <c r="A2815" s="375">
        <v>39667</v>
      </c>
      <c r="B2815" s="376">
        <v>1.546</v>
      </c>
    </row>
    <row r="2816" spans="1:2">
      <c r="A2816" s="375">
        <v>39666</v>
      </c>
      <c r="B2816" s="376">
        <v>1.5513999999999999</v>
      </c>
    </row>
    <row r="2817" spans="1:2">
      <c r="A2817" s="375">
        <v>39665</v>
      </c>
      <c r="B2817" s="376">
        <v>1.5580000000000001</v>
      </c>
    </row>
    <row r="2818" spans="1:2">
      <c r="A2818" s="375">
        <v>39664</v>
      </c>
      <c r="B2818" s="376">
        <v>1.5559000000000001</v>
      </c>
    </row>
    <row r="2819" spans="1:2">
      <c r="A2819" s="375">
        <v>39663</v>
      </c>
      <c r="B2819" s="376">
        <v>1.5558000000000001</v>
      </c>
    </row>
    <row r="2820" spans="1:2">
      <c r="A2820" s="375">
        <v>39662</v>
      </c>
      <c r="B2820" s="376">
        <v>1.5539000000000001</v>
      </c>
    </row>
    <row r="2821" spans="1:2">
      <c r="A2821" s="375">
        <v>39661</v>
      </c>
      <c r="B2821" s="376">
        <v>1.5599000000000001</v>
      </c>
    </row>
    <row r="2822" spans="1:2">
      <c r="A2822" s="375">
        <v>39660</v>
      </c>
      <c r="B2822" s="376">
        <v>1.5582</v>
      </c>
    </row>
    <row r="2823" spans="1:2">
      <c r="A2823" s="375">
        <v>39659</v>
      </c>
      <c r="B2823" s="376">
        <v>1.5698000000000001</v>
      </c>
    </row>
    <row r="2824" spans="1:2">
      <c r="A2824" s="375">
        <v>39658</v>
      </c>
      <c r="B2824" s="376">
        <v>1.5723</v>
      </c>
    </row>
    <row r="2825" spans="1:2">
      <c r="A2825" s="375">
        <v>39657</v>
      </c>
      <c r="B2825" s="376">
        <v>1.5704</v>
      </c>
    </row>
    <row r="2826" spans="1:2">
      <c r="A2826" s="375">
        <v>39656</v>
      </c>
      <c r="B2826" s="376">
        <v>1.5704</v>
      </c>
    </row>
    <row r="2827" spans="1:2">
      <c r="A2827" s="375">
        <v>39655</v>
      </c>
      <c r="B2827" s="376">
        <v>1.5704</v>
      </c>
    </row>
    <row r="2828" spans="1:2">
      <c r="A2828" s="375">
        <v>39654</v>
      </c>
      <c r="B2828" s="376">
        <v>1.5678000000000001</v>
      </c>
    </row>
    <row r="2829" spans="1:2">
      <c r="A2829" s="375">
        <v>39653</v>
      </c>
      <c r="B2829" s="376">
        <v>1.5751999999999999</v>
      </c>
    </row>
    <row r="2830" spans="1:2">
      <c r="A2830" s="375">
        <v>39652</v>
      </c>
      <c r="B2830" s="376">
        <v>1.5888</v>
      </c>
    </row>
    <row r="2831" spans="1:2">
      <c r="A2831" s="375">
        <v>39651</v>
      </c>
      <c r="B2831" s="376">
        <v>1.5863</v>
      </c>
    </row>
    <row r="2832" spans="1:2">
      <c r="A2832" s="375">
        <v>39650</v>
      </c>
      <c r="B2832" s="376">
        <v>1.5842000000000001</v>
      </c>
    </row>
    <row r="2833" spans="1:2">
      <c r="A2833" s="375">
        <v>39649</v>
      </c>
      <c r="B2833" s="376">
        <v>1.5843</v>
      </c>
    </row>
    <row r="2834" spans="1:2">
      <c r="A2834" s="375">
        <v>39648</v>
      </c>
      <c r="B2834" s="376">
        <v>1.5847</v>
      </c>
    </row>
    <row r="2835" spans="1:2">
      <c r="A2835" s="375">
        <v>39647</v>
      </c>
      <c r="B2835" s="376">
        <v>1.5845</v>
      </c>
    </row>
    <row r="2836" spans="1:2">
      <c r="A2836" s="375">
        <v>39646</v>
      </c>
      <c r="B2836" s="376">
        <v>1.5891999999999999</v>
      </c>
    </row>
    <row r="2837" spans="1:2">
      <c r="A2837" s="375">
        <v>39645</v>
      </c>
      <c r="B2837" s="376">
        <v>1.5938000000000001</v>
      </c>
    </row>
    <row r="2838" spans="1:2">
      <c r="A2838" s="375">
        <v>39644</v>
      </c>
      <c r="B2838" s="376">
        <v>1.5896999999999999</v>
      </c>
    </row>
    <row r="2839" spans="1:2">
      <c r="A2839" s="375">
        <v>39643</v>
      </c>
      <c r="B2839" s="376">
        <v>1.5932999999999999</v>
      </c>
    </row>
    <row r="2840" spans="1:2">
      <c r="A2840" s="375">
        <v>39642</v>
      </c>
      <c r="B2840" s="376">
        <v>1.5931999999999999</v>
      </c>
    </row>
    <row r="2841" spans="1:2">
      <c r="A2841" s="375">
        <v>39641</v>
      </c>
      <c r="B2841" s="376">
        <v>1.5822000000000001</v>
      </c>
    </row>
    <row r="2842" spans="1:2">
      <c r="A2842" s="375">
        <v>39640</v>
      </c>
      <c r="B2842" s="376">
        <v>1.5737000000000001</v>
      </c>
    </row>
    <row r="2843" spans="1:2">
      <c r="A2843" s="375">
        <v>39639</v>
      </c>
      <c r="B2843" s="376">
        <v>1.5696000000000001</v>
      </c>
    </row>
    <row r="2844" spans="1:2">
      <c r="A2844" s="375">
        <v>39638</v>
      </c>
      <c r="B2844" s="376">
        <v>1.5697000000000001</v>
      </c>
    </row>
    <row r="2845" spans="1:2">
      <c r="A2845" s="375">
        <v>39637</v>
      </c>
      <c r="B2845" s="376">
        <v>1.5666</v>
      </c>
    </row>
    <row r="2846" spans="1:2">
      <c r="A2846" s="375">
        <v>39636</v>
      </c>
      <c r="B2846" s="376">
        <v>1.5704</v>
      </c>
    </row>
    <row r="2847" spans="1:2">
      <c r="A2847" s="375">
        <v>39635</v>
      </c>
      <c r="B2847" s="376">
        <v>1.5704</v>
      </c>
    </row>
    <row r="2848" spans="1:2">
      <c r="A2848" s="375">
        <v>39634</v>
      </c>
      <c r="B2848" s="376">
        <v>1.5699000000000001</v>
      </c>
    </row>
    <row r="2849" spans="1:2">
      <c r="A2849" s="375">
        <v>39633</v>
      </c>
      <c r="B2849" s="376">
        <v>1.5827</v>
      </c>
    </row>
    <row r="2850" spans="1:2">
      <c r="A2850" s="375">
        <v>39632</v>
      </c>
      <c r="B2850" s="376">
        <v>1.5823</v>
      </c>
    </row>
    <row r="2851" spans="1:2">
      <c r="A2851" s="375">
        <v>39631</v>
      </c>
      <c r="B2851" s="376">
        <v>1.5767</v>
      </c>
    </row>
    <row r="2852" spans="1:2">
      <c r="A2852" s="375">
        <v>39630</v>
      </c>
      <c r="B2852" s="376">
        <v>1.5778000000000001</v>
      </c>
    </row>
    <row r="2853" spans="1:2">
      <c r="A2853" s="375">
        <v>39629</v>
      </c>
      <c r="B2853" s="376">
        <v>1.5789</v>
      </c>
    </row>
    <row r="2854" spans="1:2">
      <c r="A2854" s="375">
        <v>39628</v>
      </c>
      <c r="B2854" s="376">
        <v>1.5789</v>
      </c>
    </row>
    <row r="2855" spans="1:2">
      <c r="A2855" s="375">
        <v>39627</v>
      </c>
      <c r="B2855" s="376">
        <v>1.575</v>
      </c>
    </row>
    <row r="2856" spans="1:2">
      <c r="A2856" s="375">
        <v>39626</v>
      </c>
      <c r="B2856" s="376">
        <v>1.5696000000000001</v>
      </c>
    </row>
    <row r="2857" spans="1:2">
      <c r="A2857" s="375">
        <v>39625</v>
      </c>
      <c r="B2857" s="376">
        <v>1.5581</v>
      </c>
    </row>
    <row r="2858" spans="1:2">
      <c r="A2858" s="375">
        <v>39624</v>
      </c>
      <c r="B2858" s="376">
        <v>1.5548999999999999</v>
      </c>
    </row>
    <row r="2859" spans="1:2">
      <c r="A2859" s="375">
        <v>39623</v>
      </c>
      <c r="B2859" s="376">
        <v>1.5558000000000001</v>
      </c>
    </row>
    <row r="2860" spans="1:2">
      <c r="A2860" s="375">
        <v>39622</v>
      </c>
      <c r="B2860" s="376">
        <v>1.5602</v>
      </c>
    </row>
    <row r="2861" spans="1:2">
      <c r="A2861" s="375">
        <v>39621</v>
      </c>
      <c r="B2861" s="376">
        <v>1.5602</v>
      </c>
    </row>
    <row r="2862" spans="1:2">
      <c r="A2862" s="375">
        <v>39620</v>
      </c>
      <c r="B2862" s="376">
        <v>1.5590999999999999</v>
      </c>
    </row>
    <row r="2863" spans="1:2">
      <c r="A2863" s="375">
        <v>39619</v>
      </c>
      <c r="B2863" s="376">
        <v>1.5525</v>
      </c>
    </row>
    <row r="2864" spans="1:2">
      <c r="A2864" s="375">
        <v>39618</v>
      </c>
      <c r="B2864" s="376">
        <v>1.5503</v>
      </c>
    </row>
    <row r="2865" spans="1:2">
      <c r="A2865" s="375">
        <v>39617</v>
      </c>
      <c r="B2865" s="376">
        <v>1.5502</v>
      </c>
    </row>
    <row r="2866" spans="1:2">
      <c r="A2866" s="375">
        <v>39616</v>
      </c>
      <c r="B2866" s="376">
        <v>1.5428999999999999</v>
      </c>
    </row>
    <row r="2867" spans="1:2">
      <c r="A2867" s="375">
        <v>39615</v>
      </c>
      <c r="B2867" s="376">
        <v>1.5378000000000001</v>
      </c>
    </row>
    <row r="2868" spans="1:2">
      <c r="A2868" s="375">
        <v>39614</v>
      </c>
      <c r="B2868" s="376">
        <v>1.5376000000000001</v>
      </c>
    </row>
    <row r="2869" spans="1:2">
      <c r="A2869" s="375">
        <v>39613</v>
      </c>
      <c r="B2869" s="376">
        <v>1.5370999999999999</v>
      </c>
    </row>
    <row r="2870" spans="1:2">
      <c r="A2870" s="375">
        <v>39612</v>
      </c>
      <c r="B2870" s="376">
        <v>1.5463</v>
      </c>
    </row>
    <row r="2871" spans="1:2">
      <c r="A2871" s="375">
        <v>39611</v>
      </c>
      <c r="B2871" s="376">
        <v>1.55</v>
      </c>
    </row>
    <row r="2872" spans="1:2">
      <c r="A2872" s="375">
        <v>39610</v>
      </c>
      <c r="B2872" s="376">
        <v>1.5551999999999999</v>
      </c>
    </row>
    <row r="2873" spans="1:2">
      <c r="A2873" s="375">
        <v>39609</v>
      </c>
      <c r="B2873" s="376">
        <v>1.5757000000000001</v>
      </c>
    </row>
    <row r="2874" spans="1:2">
      <c r="A2874" s="375">
        <v>39608</v>
      </c>
      <c r="B2874" s="376">
        <v>1.5772999999999999</v>
      </c>
    </row>
    <row r="2875" spans="1:2">
      <c r="A2875" s="375">
        <v>39607</v>
      </c>
      <c r="B2875" s="376">
        <v>1.5732999999999999</v>
      </c>
    </row>
    <row r="2876" spans="1:2">
      <c r="A2876" s="375">
        <v>39606</v>
      </c>
      <c r="B2876" s="376">
        <v>1.5660000000000001</v>
      </c>
    </row>
    <row r="2877" spans="1:2">
      <c r="A2877" s="375">
        <v>39605</v>
      </c>
      <c r="B2877" s="376">
        <v>1.5458000000000001</v>
      </c>
    </row>
    <row r="2878" spans="1:2">
      <c r="A2878" s="375">
        <v>39604</v>
      </c>
      <c r="B2878" s="376">
        <v>1.5449999999999999</v>
      </c>
    </row>
    <row r="2879" spans="1:2">
      <c r="A2879" s="375">
        <v>39603</v>
      </c>
      <c r="B2879" s="376">
        <v>1.5528</v>
      </c>
    </row>
    <row r="2880" spans="1:2">
      <c r="A2880" s="375">
        <v>39602</v>
      </c>
      <c r="B2880" s="376">
        <v>1.554</v>
      </c>
    </row>
    <row r="2881" spans="1:2">
      <c r="A2881" s="375">
        <v>39601</v>
      </c>
      <c r="B2881" s="376">
        <v>1.5548999999999999</v>
      </c>
    </row>
    <row r="2882" spans="1:2">
      <c r="A2882" s="375">
        <v>39600</v>
      </c>
      <c r="B2882" s="376">
        <v>1.5548999999999999</v>
      </c>
    </row>
    <row r="2883" spans="1:2">
      <c r="A2883" s="375">
        <v>39599</v>
      </c>
      <c r="B2883" s="376">
        <v>1.5523</v>
      </c>
    </row>
    <row r="2884" spans="1:2">
      <c r="A2884" s="375">
        <v>39598</v>
      </c>
      <c r="B2884" s="376">
        <v>1.5586</v>
      </c>
    </row>
    <row r="2885" spans="1:2">
      <c r="A2885" s="375">
        <v>39597</v>
      </c>
      <c r="B2885" s="376">
        <v>1.5676000000000001</v>
      </c>
    </row>
    <row r="2886" spans="1:2">
      <c r="A2886" s="375">
        <v>39596</v>
      </c>
      <c r="B2886" s="376">
        <v>1.5758000000000001</v>
      </c>
    </row>
    <row r="2887" spans="1:2">
      <c r="A2887" s="375">
        <v>39595</v>
      </c>
      <c r="B2887" s="376">
        <v>1.5765</v>
      </c>
    </row>
    <row r="2888" spans="1:2">
      <c r="A2888" s="375">
        <v>39594</v>
      </c>
      <c r="B2888" s="376">
        <v>1.5757000000000001</v>
      </c>
    </row>
    <row r="2889" spans="1:2">
      <c r="A2889" s="375">
        <v>39593</v>
      </c>
      <c r="B2889" s="376">
        <v>1.5757000000000001</v>
      </c>
    </row>
    <row r="2890" spans="1:2">
      <c r="A2890" s="375">
        <v>39592</v>
      </c>
      <c r="B2890" s="376">
        <v>1.5749</v>
      </c>
    </row>
    <row r="2891" spans="1:2">
      <c r="A2891" s="375">
        <v>39591</v>
      </c>
      <c r="B2891" s="376">
        <v>1.5758000000000001</v>
      </c>
    </row>
    <row r="2892" spans="1:2">
      <c r="A2892" s="375">
        <v>39590</v>
      </c>
      <c r="B2892" s="376">
        <v>1.5708</v>
      </c>
    </row>
    <row r="2893" spans="1:2">
      <c r="A2893" s="375">
        <v>39589</v>
      </c>
      <c r="B2893" s="376">
        <v>1.5589999999999999</v>
      </c>
    </row>
    <row r="2894" spans="1:2">
      <c r="A2894" s="375">
        <v>39588</v>
      </c>
      <c r="B2894" s="376">
        <v>1.5563</v>
      </c>
    </row>
    <row r="2895" spans="1:2">
      <c r="A2895" s="375">
        <v>39587</v>
      </c>
      <c r="B2895" s="376">
        <v>1.5571999999999999</v>
      </c>
    </row>
    <row r="2896" spans="1:2">
      <c r="A2896" s="375">
        <v>39586</v>
      </c>
      <c r="B2896" s="376">
        <v>1.5571999999999999</v>
      </c>
    </row>
    <row r="2897" spans="1:2">
      <c r="A2897" s="375">
        <v>39585</v>
      </c>
      <c r="B2897" s="376">
        <v>1.5498000000000001</v>
      </c>
    </row>
    <row r="2898" spans="1:2">
      <c r="A2898" s="375">
        <v>39584</v>
      </c>
      <c r="B2898" s="376">
        <v>1.5479000000000001</v>
      </c>
    </row>
    <row r="2899" spans="1:2">
      <c r="A2899" s="375">
        <v>39583</v>
      </c>
      <c r="B2899" s="376">
        <v>1.5455000000000001</v>
      </c>
    </row>
    <row r="2900" spans="1:2">
      <c r="A2900" s="375">
        <v>39582</v>
      </c>
      <c r="B2900" s="376">
        <v>1.5506</v>
      </c>
    </row>
    <row r="2901" spans="1:2">
      <c r="A2901" s="375">
        <v>39581</v>
      </c>
      <c r="B2901" s="376">
        <v>1.546</v>
      </c>
    </row>
    <row r="2902" spans="1:2">
      <c r="A2902" s="375">
        <v>39580</v>
      </c>
      <c r="B2902" s="376">
        <v>1.5477000000000001</v>
      </c>
    </row>
    <row r="2903" spans="1:2">
      <c r="A2903" s="375">
        <v>39579</v>
      </c>
      <c r="B2903" s="376">
        <v>1.5478000000000001</v>
      </c>
    </row>
    <row r="2904" spans="1:2">
      <c r="A2904" s="375">
        <v>39578</v>
      </c>
      <c r="B2904" s="376">
        <v>1.5436000000000001</v>
      </c>
    </row>
    <row r="2905" spans="1:2">
      <c r="A2905" s="375">
        <v>39577</v>
      </c>
      <c r="B2905" s="376">
        <v>1.5364</v>
      </c>
    </row>
    <row r="2906" spans="1:2">
      <c r="A2906" s="375">
        <v>39576</v>
      </c>
      <c r="B2906" s="376">
        <v>1.5463</v>
      </c>
    </row>
    <row r="2907" spans="1:2">
      <c r="A2907" s="375">
        <v>39575</v>
      </c>
      <c r="B2907" s="376">
        <v>1.5519000000000001</v>
      </c>
    </row>
    <row r="2908" spans="1:2">
      <c r="A2908" s="375">
        <v>39574</v>
      </c>
      <c r="B2908" s="376">
        <v>1.5464</v>
      </c>
    </row>
    <row r="2909" spans="1:2">
      <c r="A2909" s="375">
        <v>39573</v>
      </c>
      <c r="B2909" s="376">
        <v>1.5419</v>
      </c>
    </row>
    <row r="2910" spans="1:2">
      <c r="A2910" s="375">
        <v>39572</v>
      </c>
      <c r="B2910" s="376">
        <v>1.5419</v>
      </c>
    </row>
    <row r="2911" spans="1:2">
      <c r="A2911" s="375">
        <v>39571</v>
      </c>
      <c r="B2911" s="376">
        <v>1.5449999999999999</v>
      </c>
    </row>
    <row r="2912" spans="1:2">
      <c r="A2912" s="375">
        <v>39570</v>
      </c>
      <c r="B2912" s="376">
        <v>1.5555000000000001</v>
      </c>
    </row>
    <row r="2913" spans="1:2">
      <c r="A2913" s="375">
        <v>39569</v>
      </c>
      <c r="B2913" s="376">
        <v>1.5569</v>
      </c>
    </row>
    <row r="2914" spans="1:2">
      <c r="A2914" s="375">
        <v>39568</v>
      </c>
      <c r="B2914" s="376">
        <v>1.5608</v>
      </c>
    </row>
    <row r="2915" spans="1:2">
      <c r="A2915" s="375">
        <v>39567</v>
      </c>
      <c r="B2915" s="376">
        <v>1.5636000000000001</v>
      </c>
    </row>
    <row r="2916" spans="1:2">
      <c r="A2916" s="375">
        <v>39566</v>
      </c>
      <c r="B2916" s="376">
        <v>1.5622</v>
      </c>
    </row>
    <row r="2917" spans="1:2">
      <c r="A2917" s="375">
        <v>39565</v>
      </c>
      <c r="B2917" s="376">
        <v>1.5624</v>
      </c>
    </row>
    <row r="2918" spans="1:2">
      <c r="A2918" s="375">
        <v>39564</v>
      </c>
      <c r="B2918" s="376">
        <v>1.5645</v>
      </c>
    </row>
    <row r="2919" spans="1:2">
      <c r="A2919" s="375">
        <v>39563</v>
      </c>
      <c r="B2919" s="376">
        <v>1.5786</v>
      </c>
    </row>
    <row r="2920" spans="1:2">
      <c r="A2920" s="375">
        <v>39562</v>
      </c>
      <c r="B2920" s="376">
        <v>1.5951</v>
      </c>
    </row>
    <row r="2921" spans="1:2">
      <c r="A2921" s="375">
        <v>39561</v>
      </c>
      <c r="B2921" s="376">
        <v>1.593</v>
      </c>
    </row>
    <row r="2922" spans="1:2">
      <c r="A2922" s="375">
        <v>39560</v>
      </c>
      <c r="B2922" s="376">
        <v>1.5855999999999999</v>
      </c>
    </row>
    <row r="2923" spans="1:2">
      <c r="A2923" s="375">
        <v>39559</v>
      </c>
      <c r="B2923" s="376">
        <v>1.5811999999999999</v>
      </c>
    </row>
    <row r="2924" spans="1:2">
      <c r="A2924" s="375">
        <v>39558</v>
      </c>
      <c r="B2924" s="376">
        <v>1.5811999999999999</v>
      </c>
    </row>
    <row r="2925" spans="1:2">
      <c r="A2925" s="375">
        <v>39557</v>
      </c>
      <c r="B2925" s="376">
        <v>1.5851999999999999</v>
      </c>
    </row>
    <row r="2926" spans="1:2">
      <c r="A2926" s="375">
        <v>39556</v>
      </c>
      <c r="B2926" s="376">
        <v>1.5927</v>
      </c>
    </row>
    <row r="2927" spans="1:2">
      <c r="A2927" s="375">
        <v>39555</v>
      </c>
      <c r="B2927" s="376">
        <v>1.5868</v>
      </c>
    </row>
    <row r="2928" spans="1:2">
      <c r="A2928" s="375">
        <v>39554</v>
      </c>
      <c r="B2928" s="376">
        <v>1.5820000000000001</v>
      </c>
    </row>
    <row r="2929" spans="1:2">
      <c r="A2929" s="375">
        <v>39553</v>
      </c>
      <c r="B2929" s="376">
        <v>1.5769</v>
      </c>
    </row>
    <row r="2930" spans="1:2">
      <c r="A2930" s="375">
        <v>39552</v>
      </c>
      <c r="B2930" s="376">
        <v>1.5794999999999999</v>
      </c>
    </row>
    <row r="2931" spans="1:2">
      <c r="A2931" s="375">
        <v>39551</v>
      </c>
      <c r="B2931" s="376">
        <v>1.5803</v>
      </c>
    </row>
    <row r="2932" spans="1:2">
      <c r="A2932" s="375">
        <v>39550</v>
      </c>
      <c r="B2932" s="376">
        <v>1.5792999999999999</v>
      </c>
    </row>
    <row r="2933" spans="1:2">
      <c r="A2933" s="375">
        <v>39549</v>
      </c>
      <c r="B2933" s="376">
        <v>1.5824</v>
      </c>
    </row>
    <row r="2934" spans="1:2">
      <c r="A2934" s="375">
        <v>39548</v>
      </c>
      <c r="B2934" s="376">
        <v>1.5738000000000001</v>
      </c>
    </row>
    <row r="2935" spans="1:2">
      <c r="A2935" s="375">
        <v>39547</v>
      </c>
      <c r="B2935" s="376">
        <v>1.5730999999999999</v>
      </c>
    </row>
    <row r="2936" spans="1:2">
      <c r="A2936" s="375">
        <v>39546</v>
      </c>
      <c r="B2936" s="376">
        <v>1.5704</v>
      </c>
    </row>
    <row r="2937" spans="1:2">
      <c r="A2937" s="375">
        <v>39545</v>
      </c>
      <c r="B2937" s="376">
        <v>1.5731999999999999</v>
      </c>
    </row>
    <row r="2938" spans="1:2">
      <c r="A2938" s="375">
        <v>39544</v>
      </c>
      <c r="B2938" s="376">
        <v>1.5731999999999999</v>
      </c>
    </row>
    <row r="2939" spans="1:2">
      <c r="A2939" s="375">
        <v>39543</v>
      </c>
      <c r="B2939" s="376">
        <v>1.5712999999999999</v>
      </c>
    </row>
    <row r="2940" spans="1:2">
      <c r="A2940" s="375">
        <v>39542</v>
      </c>
      <c r="B2940" s="376">
        <v>1.5634999999999999</v>
      </c>
    </row>
    <row r="2941" spans="1:2">
      <c r="A2941" s="375">
        <v>39541</v>
      </c>
      <c r="B2941" s="376">
        <v>1.5618000000000001</v>
      </c>
    </row>
    <row r="2942" spans="1:2">
      <c r="A2942" s="375">
        <v>39540</v>
      </c>
      <c r="B2942" s="376">
        <v>1.5694999999999999</v>
      </c>
    </row>
    <row r="2943" spans="1:2">
      <c r="A2943" s="375">
        <v>39539</v>
      </c>
      <c r="B2943" s="376">
        <v>1.5799000000000001</v>
      </c>
    </row>
    <row r="2944" spans="1:2">
      <c r="A2944" s="375">
        <v>39538</v>
      </c>
      <c r="B2944" s="376">
        <v>1.579</v>
      </c>
    </row>
    <row r="2945" spans="1:2">
      <c r="A2945" s="375">
        <v>39537</v>
      </c>
      <c r="B2945" s="376">
        <v>1.579</v>
      </c>
    </row>
    <row r="2946" spans="1:2">
      <c r="A2946" s="375">
        <v>39536</v>
      </c>
      <c r="B2946" s="376">
        <v>1.5784</v>
      </c>
    </row>
    <row r="2947" spans="1:2">
      <c r="A2947" s="375">
        <v>39535</v>
      </c>
      <c r="B2947" s="376">
        <v>1.58</v>
      </c>
    </row>
    <row r="2948" spans="1:2">
      <c r="A2948" s="375">
        <v>39534</v>
      </c>
      <c r="B2948" s="376">
        <v>1.5681</v>
      </c>
    </row>
    <row r="2949" spans="1:2">
      <c r="A2949" s="375">
        <v>39533</v>
      </c>
      <c r="B2949" s="376">
        <v>1.5531999999999999</v>
      </c>
    </row>
    <row r="2950" spans="1:2">
      <c r="A2950" s="375">
        <v>39532</v>
      </c>
      <c r="B2950" s="376">
        <v>1.54</v>
      </c>
    </row>
    <row r="2951" spans="1:2">
      <c r="A2951" s="375">
        <v>39531</v>
      </c>
      <c r="B2951" s="376">
        <v>1.5428999999999999</v>
      </c>
    </row>
    <row r="2952" spans="1:2">
      <c r="A2952" s="375">
        <v>39530</v>
      </c>
      <c r="B2952" s="376">
        <v>1.5428999999999999</v>
      </c>
    </row>
    <row r="2953" spans="1:2">
      <c r="A2953" s="375">
        <v>39529</v>
      </c>
      <c r="B2953" s="376">
        <v>1.5438000000000001</v>
      </c>
    </row>
    <row r="2954" spans="1:2">
      <c r="A2954" s="375">
        <v>39528</v>
      </c>
      <c r="B2954" s="376">
        <v>1.5529999999999999</v>
      </c>
    </row>
    <row r="2955" spans="1:2">
      <c r="A2955" s="375">
        <v>39527</v>
      </c>
      <c r="B2955" s="376">
        <v>1.5678000000000001</v>
      </c>
    </row>
    <row r="2956" spans="1:2">
      <c r="A2956" s="375">
        <v>39526</v>
      </c>
      <c r="B2956" s="376">
        <v>1.5763</v>
      </c>
    </row>
    <row r="2957" spans="1:2">
      <c r="A2957" s="375">
        <v>39525</v>
      </c>
      <c r="B2957" s="376">
        <v>1.577</v>
      </c>
    </row>
    <row r="2958" spans="1:2">
      <c r="A2958" s="375">
        <v>39524</v>
      </c>
      <c r="B2958" s="376">
        <v>1.5668</v>
      </c>
    </row>
    <row r="2959" spans="1:2">
      <c r="A2959" s="375">
        <v>39523</v>
      </c>
      <c r="B2959" s="376">
        <v>1.5669</v>
      </c>
    </row>
    <row r="2960" spans="1:2">
      <c r="A2960" s="375">
        <v>39522</v>
      </c>
      <c r="B2960" s="376">
        <v>1.5609999999999999</v>
      </c>
    </row>
    <row r="2961" spans="1:2">
      <c r="A2961" s="375">
        <v>39521</v>
      </c>
      <c r="B2961" s="376">
        <v>1.5567</v>
      </c>
    </row>
    <row r="2962" spans="1:2">
      <c r="A2962" s="375">
        <v>39520</v>
      </c>
      <c r="B2962" s="376">
        <v>1.5409999999999999</v>
      </c>
    </row>
    <row r="2963" spans="1:2">
      <c r="A2963" s="375">
        <v>39519</v>
      </c>
      <c r="B2963" s="376">
        <v>1.5361</v>
      </c>
    </row>
    <row r="2964" spans="1:2">
      <c r="A2964" s="375">
        <v>39518</v>
      </c>
      <c r="B2964" s="376">
        <v>1.5367</v>
      </c>
    </row>
    <row r="2965" spans="1:2">
      <c r="A2965" s="375">
        <v>39517</v>
      </c>
      <c r="B2965" s="376">
        <v>1.5350999999999999</v>
      </c>
    </row>
    <row r="2966" spans="1:2">
      <c r="A2966" s="375">
        <v>39516</v>
      </c>
      <c r="B2966" s="376">
        <v>1.5350999999999999</v>
      </c>
    </row>
    <row r="2967" spans="1:2">
      <c r="A2967" s="375">
        <v>39515</v>
      </c>
      <c r="B2967" s="376">
        <v>1.538</v>
      </c>
    </row>
    <row r="2968" spans="1:2">
      <c r="A2968" s="375">
        <v>39514</v>
      </c>
      <c r="B2968" s="376">
        <v>1.5309999999999999</v>
      </c>
    </row>
    <row r="2969" spans="1:2">
      <c r="A2969" s="375">
        <v>39513</v>
      </c>
      <c r="B2969" s="376">
        <v>1.5212000000000001</v>
      </c>
    </row>
    <row r="2970" spans="1:2">
      <c r="A2970" s="375">
        <v>39512</v>
      </c>
      <c r="B2970" s="376">
        <v>1.5202</v>
      </c>
    </row>
    <row r="2971" spans="1:2">
      <c r="A2971" s="375">
        <v>39511</v>
      </c>
      <c r="B2971" s="376">
        <v>1.5196000000000001</v>
      </c>
    </row>
    <row r="2972" spans="1:2">
      <c r="A2972" s="375">
        <v>39510</v>
      </c>
      <c r="B2972" s="376">
        <v>1.5174000000000001</v>
      </c>
    </row>
    <row r="2973" spans="1:2">
      <c r="A2973" s="375">
        <v>39509</v>
      </c>
      <c r="B2973" s="376">
        <v>1.5175000000000001</v>
      </c>
    </row>
    <row r="2974" spans="1:2">
      <c r="A2974" s="375">
        <v>39508</v>
      </c>
      <c r="B2974" s="376">
        <v>1.5189999999999999</v>
      </c>
    </row>
    <row r="2975" spans="1:2">
      <c r="A2975" s="375">
        <v>39507</v>
      </c>
      <c r="B2975" s="376">
        <v>1.5125999999999999</v>
      </c>
    </row>
    <row r="2976" spans="1:2">
      <c r="A2976" s="375">
        <v>39506</v>
      </c>
      <c r="B2976" s="376">
        <v>1.5037</v>
      </c>
    </row>
    <row r="2977" spans="1:2">
      <c r="A2977" s="375">
        <v>39505</v>
      </c>
      <c r="B2977" s="376">
        <v>1.4852000000000001</v>
      </c>
    </row>
    <row r="2978" spans="1:2">
      <c r="A2978" s="375">
        <v>39504</v>
      </c>
      <c r="B2978" s="376">
        <v>1.482</v>
      </c>
    </row>
    <row r="2979" spans="1:2">
      <c r="A2979" s="375">
        <v>39503</v>
      </c>
      <c r="B2979" s="376">
        <v>1.4822</v>
      </c>
    </row>
    <row r="2980" spans="1:2">
      <c r="A2980" s="375">
        <v>39502</v>
      </c>
      <c r="B2980" s="376">
        <v>1.4822</v>
      </c>
    </row>
    <row r="2981" spans="1:2">
      <c r="A2981" s="375">
        <v>39501</v>
      </c>
      <c r="B2981" s="376">
        <v>1.4818</v>
      </c>
    </row>
    <row r="2982" spans="1:2">
      <c r="A2982" s="375">
        <v>39500</v>
      </c>
      <c r="B2982" s="376">
        <v>1.474</v>
      </c>
    </row>
    <row r="2983" spans="1:2">
      <c r="A2983" s="375">
        <v>39499</v>
      </c>
      <c r="B2983" s="376">
        <v>1.4701</v>
      </c>
    </row>
    <row r="2984" spans="1:2">
      <c r="A2984" s="375">
        <v>39498</v>
      </c>
      <c r="B2984" s="376">
        <v>1.4701</v>
      </c>
    </row>
    <row r="2985" spans="1:2">
      <c r="A2985" s="375">
        <v>39497</v>
      </c>
      <c r="B2985" s="376">
        <v>1.4659</v>
      </c>
    </row>
    <row r="2986" spans="1:2">
      <c r="A2986" s="375">
        <v>39496</v>
      </c>
      <c r="B2986" s="376">
        <v>1.4677</v>
      </c>
    </row>
    <row r="2987" spans="1:2">
      <c r="A2987" s="375">
        <v>39495</v>
      </c>
      <c r="B2987" s="376">
        <v>1.4677</v>
      </c>
    </row>
    <row r="2988" spans="1:2">
      <c r="A2988" s="375">
        <v>39494</v>
      </c>
      <c r="B2988" s="376">
        <v>1.4657</v>
      </c>
    </row>
    <row r="2989" spans="1:2">
      <c r="A2989" s="375">
        <v>39493</v>
      </c>
      <c r="B2989" s="376">
        <v>1.4595</v>
      </c>
    </row>
    <row r="2990" spans="1:2">
      <c r="A2990" s="375">
        <v>39492</v>
      </c>
      <c r="B2990" s="376">
        <v>1.4573</v>
      </c>
    </row>
    <row r="2991" spans="1:2">
      <c r="A2991" s="375">
        <v>39491</v>
      </c>
      <c r="B2991" s="376">
        <v>1.4537</v>
      </c>
    </row>
    <row r="2992" spans="1:2">
      <c r="A2992" s="375">
        <v>39490</v>
      </c>
      <c r="B2992" s="376">
        <v>1.4530000000000001</v>
      </c>
    </row>
    <row r="2993" spans="1:2">
      <c r="A2993" s="375">
        <v>39489</v>
      </c>
      <c r="B2993" s="376">
        <v>1.4500999999999999</v>
      </c>
    </row>
    <row r="2994" spans="1:2">
      <c r="A2994" s="375">
        <v>39488</v>
      </c>
      <c r="B2994" s="376">
        <v>1.4500999999999999</v>
      </c>
    </row>
    <row r="2995" spans="1:2">
      <c r="A2995" s="375">
        <v>39487</v>
      </c>
      <c r="B2995" s="376">
        <v>1.4487000000000001</v>
      </c>
    </row>
    <row r="2996" spans="1:2">
      <c r="A2996" s="375">
        <v>39486</v>
      </c>
      <c r="B2996" s="376">
        <v>1.4585999999999999</v>
      </c>
    </row>
    <row r="2997" spans="1:2">
      <c r="A2997" s="375">
        <v>39485</v>
      </c>
      <c r="B2997" s="376">
        <v>1.4635</v>
      </c>
    </row>
    <row r="2998" spans="1:2">
      <c r="A2998" s="375">
        <v>39484</v>
      </c>
      <c r="B2998" s="376">
        <v>1.4749000000000001</v>
      </c>
    </row>
    <row r="2999" spans="1:2">
      <c r="A2999" s="375">
        <v>39483</v>
      </c>
      <c r="B2999" s="376">
        <v>1.4814000000000001</v>
      </c>
    </row>
    <row r="3000" spans="1:2">
      <c r="A3000" s="375">
        <v>39482</v>
      </c>
      <c r="B3000" s="376">
        <v>1.4798</v>
      </c>
    </row>
    <row r="3001" spans="1:2">
      <c r="A3001" s="375">
        <v>39481</v>
      </c>
      <c r="B3001" s="376">
        <v>1.4797</v>
      </c>
    </row>
    <row r="3002" spans="1:2">
      <c r="A3002" s="375">
        <v>39480</v>
      </c>
      <c r="B3002" s="376">
        <v>1.4861</v>
      </c>
    </row>
    <row r="3003" spans="1:2">
      <c r="A3003" s="375">
        <v>39479</v>
      </c>
      <c r="B3003" s="376">
        <v>1.4853000000000001</v>
      </c>
    </row>
    <row r="3004" spans="1:2">
      <c r="A3004" s="375">
        <v>39478</v>
      </c>
      <c r="B3004" s="376">
        <v>1.4782999999999999</v>
      </c>
    </row>
    <row r="3005" spans="1:2">
      <c r="A3005" s="375">
        <v>39477</v>
      </c>
      <c r="B3005" s="376">
        <v>1.4772000000000001</v>
      </c>
    </row>
    <row r="3006" spans="1:2">
      <c r="A3006" s="375">
        <v>39476</v>
      </c>
      <c r="B3006" s="376">
        <v>1.4712000000000001</v>
      </c>
    </row>
    <row r="3007" spans="1:2">
      <c r="A3007" s="375">
        <v>39475</v>
      </c>
      <c r="B3007" s="376">
        <v>1.4676</v>
      </c>
    </row>
    <row r="3008" spans="1:2">
      <c r="A3008" s="375">
        <v>39474</v>
      </c>
      <c r="B3008" s="376">
        <v>1.4676</v>
      </c>
    </row>
    <row r="3009" spans="1:2">
      <c r="A3009" s="375">
        <v>39473</v>
      </c>
      <c r="B3009" s="376">
        <v>1.4733000000000001</v>
      </c>
    </row>
    <row r="3010" spans="1:2">
      <c r="A3010" s="375">
        <v>39472</v>
      </c>
      <c r="B3010" s="376">
        <v>1.4653</v>
      </c>
    </row>
    <row r="3011" spans="1:2">
      <c r="A3011" s="375">
        <v>39471</v>
      </c>
      <c r="B3011" s="376">
        <v>1.4602999999999999</v>
      </c>
    </row>
    <row r="3012" spans="1:2">
      <c r="A3012" s="375">
        <v>39470</v>
      </c>
      <c r="B3012" s="376">
        <v>1.4486000000000001</v>
      </c>
    </row>
    <row r="3013" spans="1:2">
      <c r="A3013" s="375">
        <v>39469</v>
      </c>
      <c r="B3013" s="376">
        <v>1.4519</v>
      </c>
    </row>
    <row r="3014" spans="1:2">
      <c r="A3014" s="375">
        <v>39468</v>
      </c>
      <c r="B3014" s="376">
        <v>1.4615</v>
      </c>
    </row>
    <row r="3015" spans="1:2">
      <c r="A3015" s="375">
        <v>39467</v>
      </c>
      <c r="B3015" s="376">
        <v>1.4616</v>
      </c>
    </row>
    <row r="3016" spans="1:2">
      <c r="A3016" s="375">
        <v>39466</v>
      </c>
      <c r="B3016" s="376">
        <v>1.4639</v>
      </c>
    </row>
    <row r="3017" spans="1:2">
      <c r="A3017" s="375">
        <v>39465</v>
      </c>
      <c r="B3017" s="376">
        <v>1.466</v>
      </c>
    </row>
    <row r="3018" spans="1:2">
      <c r="A3018" s="375">
        <v>39464</v>
      </c>
      <c r="B3018" s="376">
        <v>1.4784999999999999</v>
      </c>
    </row>
    <row r="3019" spans="1:2">
      <c r="A3019" s="375">
        <v>39463</v>
      </c>
      <c r="B3019" s="376">
        <v>1.4866999999999999</v>
      </c>
    </row>
    <row r="3020" spans="1:2">
      <c r="A3020" s="375">
        <v>39462</v>
      </c>
      <c r="B3020" s="376">
        <v>1.4846999999999999</v>
      </c>
    </row>
    <row r="3021" spans="1:2">
      <c r="A3021" s="375">
        <v>39461</v>
      </c>
      <c r="B3021" s="376">
        <v>1.4772000000000001</v>
      </c>
    </row>
    <row r="3022" spans="1:2">
      <c r="A3022" s="375">
        <v>39460</v>
      </c>
      <c r="B3022" s="376">
        <v>1.4772000000000001</v>
      </c>
    </row>
    <row r="3023" spans="1:2">
      <c r="A3023" s="375">
        <v>39459</v>
      </c>
      <c r="B3023" s="376">
        <v>1.4792000000000001</v>
      </c>
    </row>
    <row r="3024" spans="1:2">
      <c r="A3024" s="375">
        <v>39458</v>
      </c>
      <c r="B3024" s="376">
        <v>1.4694</v>
      </c>
    </row>
    <row r="3025" spans="1:2">
      <c r="A3025" s="375">
        <v>39457</v>
      </c>
      <c r="B3025" s="376">
        <v>1.47</v>
      </c>
    </row>
    <row r="3026" spans="1:2">
      <c r="A3026" s="375">
        <v>39456</v>
      </c>
      <c r="B3026" s="376">
        <v>1.4704999999999999</v>
      </c>
    </row>
    <row r="3027" spans="1:2">
      <c r="A3027" s="375">
        <v>39455</v>
      </c>
      <c r="B3027" s="376">
        <v>1.4713000000000001</v>
      </c>
    </row>
    <row r="3028" spans="1:2">
      <c r="A3028" s="375">
        <v>39454</v>
      </c>
      <c r="B3028" s="376">
        <v>1.4738</v>
      </c>
    </row>
    <row r="3029" spans="1:2">
      <c r="A3029" s="375">
        <v>39453</v>
      </c>
      <c r="B3029" s="376">
        <v>1.4739</v>
      </c>
    </row>
    <row r="3030" spans="1:2">
      <c r="A3030" s="375">
        <v>39452</v>
      </c>
      <c r="B3030" s="376">
        <v>1.4743999999999999</v>
      </c>
    </row>
    <row r="3031" spans="1:2">
      <c r="A3031" s="375">
        <v>39451</v>
      </c>
      <c r="B3031" s="376">
        <v>1.4724999999999999</v>
      </c>
    </row>
    <row r="3032" spans="1:2">
      <c r="A3032" s="375">
        <v>39450</v>
      </c>
      <c r="B3032" s="376">
        <v>1.4654</v>
      </c>
    </row>
    <row r="3033" spans="1:2">
      <c r="A3033" s="375">
        <v>39449</v>
      </c>
      <c r="B3033" s="376">
        <v>1.4587000000000001</v>
      </c>
    </row>
    <row r="3034" spans="1:2">
      <c r="A3034" s="375">
        <v>39448</v>
      </c>
      <c r="B3034" s="376">
        <v>1.4699</v>
      </c>
    </row>
    <row r="3035" spans="1:2">
      <c r="A3035" s="375">
        <v>39447</v>
      </c>
      <c r="B3035" s="376">
        <v>1.4719</v>
      </c>
    </row>
    <row r="3036" spans="1:2">
      <c r="A3036" s="375">
        <v>39446</v>
      </c>
      <c r="B3036" s="376">
        <v>1.4718</v>
      </c>
    </row>
    <row r="3037" spans="1:2">
      <c r="A3037" s="375">
        <v>39445</v>
      </c>
      <c r="B3037" s="376">
        <v>1.4654</v>
      </c>
    </row>
    <row r="3038" spans="1:2">
      <c r="A3038" s="375">
        <v>39444</v>
      </c>
      <c r="B3038" s="376">
        <v>1.4520999999999999</v>
      </c>
    </row>
    <row r="3039" spans="1:2">
      <c r="A3039" s="375">
        <v>39443</v>
      </c>
      <c r="B3039" s="376">
        <v>1.4434</v>
      </c>
    </row>
    <row r="3040" spans="1:2">
      <c r="A3040" s="375">
        <v>39442</v>
      </c>
      <c r="B3040" s="376">
        <v>1.4392</v>
      </c>
    </row>
    <row r="3041" spans="1:2">
      <c r="A3041" s="375">
        <v>39441</v>
      </c>
      <c r="B3041" s="376">
        <v>1.4389000000000001</v>
      </c>
    </row>
    <row r="3042" spans="1:2">
      <c r="A3042" s="375">
        <v>39440</v>
      </c>
      <c r="B3042" s="376">
        <v>1.4377</v>
      </c>
    </row>
    <row r="3043" spans="1:2">
      <c r="A3043" s="375">
        <v>39439</v>
      </c>
      <c r="B3043" s="376">
        <v>1.4376</v>
      </c>
    </row>
    <row r="3044" spans="1:2">
      <c r="A3044" s="375">
        <v>39438</v>
      </c>
      <c r="B3044" s="376">
        <v>1.4359</v>
      </c>
    </row>
    <row r="3045" spans="1:2">
      <c r="A3045" s="375">
        <v>39437</v>
      </c>
      <c r="B3045" s="376">
        <v>1.4359999999999999</v>
      </c>
    </row>
    <row r="3046" spans="1:2">
      <c r="A3046" s="375">
        <v>39436</v>
      </c>
      <c r="B3046" s="376">
        <v>1.4397</v>
      </c>
    </row>
    <row r="3047" spans="1:2">
      <c r="A3047" s="375">
        <v>39435</v>
      </c>
      <c r="B3047" s="376">
        <v>1.4400999999999999</v>
      </c>
    </row>
    <row r="3048" spans="1:2">
      <c r="A3048" s="375">
        <v>39434</v>
      </c>
      <c r="B3048" s="376">
        <v>1.4399</v>
      </c>
    </row>
    <row r="3049" spans="1:2">
      <c r="A3049" s="375">
        <v>39433</v>
      </c>
      <c r="B3049" s="376">
        <v>1.4422999999999999</v>
      </c>
    </row>
    <row r="3050" spans="1:2">
      <c r="A3050" s="375">
        <v>39432</v>
      </c>
      <c r="B3050" s="376">
        <v>1.4423999999999999</v>
      </c>
    </row>
    <row r="3051" spans="1:2">
      <c r="A3051" s="375">
        <v>39431</v>
      </c>
      <c r="B3051" s="376">
        <v>1.456</v>
      </c>
    </row>
    <row r="3052" spans="1:2">
      <c r="A3052" s="375">
        <v>39430</v>
      </c>
      <c r="B3052" s="376">
        <v>1.4685999999999999</v>
      </c>
    </row>
    <row r="3053" spans="1:2">
      <c r="A3053" s="375">
        <v>39429</v>
      </c>
      <c r="B3053" s="376">
        <v>1.4679</v>
      </c>
    </row>
    <row r="3054" spans="1:2">
      <c r="A3054" s="375">
        <v>39428</v>
      </c>
      <c r="B3054" s="376">
        <v>1.4706999999999999</v>
      </c>
    </row>
    <row r="3055" spans="1:2">
      <c r="A3055" s="375">
        <v>39427</v>
      </c>
      <c r="B3055" s="376">
        <v>1.4672000000000001</v>
      </c>
    </row>
    <row r="3056" spans="1:2">
      <c r="A3056" s="375">
        <v>39426</v>
      </c>
      <c r="B3056" s="376">
        <v>1.4653</v>
      </c>
    </row>
    <row r="3057" spans="1:2">
      <c r="A3057" s="375">
        <v>39425</v>
      </c>
      <c r="B3057" s="376">
        <v>1.4653</v>
      </c>
    </row>
    <row r="3058" spans="1:2">
      <c r="A3058" s="375">
        <v>39424</v>
      </c>
      <c r="B3058" s="376">
        <v>1.4635</v>
      </c>
    </row>
    <row r="3059" spans="1:2">
      <c r="A3059" s="375">
        <v>39423</v>
      </c>
      <c r="B3059" s="376">
        <v>1.4601</v>
      </c>
    </row>
    <row r="3060" spans="1:2">
      <c r="A3060" s="375">
        <v>39422</v>
      </c>
      <c r="B3060" s="376">
        <v>1.4722</v>
      </c>
    </row>
    <row r="3061" spans="1:2">
      <c r="A3061" s="375">
        <v>39421</v>
      </c>
      <c r="B3061" s="376">
        <v>1.4694</v>
      </c>
    </row>
    <row r="3062" spans="1:2">
      <c r="A3062" s="375">
        <v>39420</v>
      </c>
      <c r="B3062" s="376">
        <v>1.4657</v>
      </c>
    </row>
    <row r="3063" spans="1:2">
      <c r="A3063" s="375">
        <v>39419</v>
      </c>
      <c r="B3063" s="376">
        <v>1.4629000000000001</v>
      </c>
    </row>
    <row r="3064" spans="1:2">
      <c r="A3064" s="375">
        <v>39418</v>
      </c>
      <c r="B3064" s="376">
        <v>1.4666999999999999</v>
      </c>
    </row>
    <row r="3065" spans="1:2">
      <c r="A3065" s="375">
        <v>39417</v>
      </c>
      <c r="B3065" s="376">
        <v>1.4739</v>
      </c>
    </row>
    <row r="3066" spans="1:2">
      <c r="A3066" s="375">
        <v>39416</v>
      </c>
      <c r="B3066" s="376">
        <v>1.4791000000000001</v>
      </c>
    </row>
    <row r="3067" spans="1:2">
      <c r="A3067" s="375">
        <v>39415</v>
      </c>
      <c r="B3067" s="376">
        <v>1.4790000000000001</v>
      </c>
    </row>
    <row r="3068" spans="1:2">
      <c r="A3068" s="375">
        <v>39414</v>
      </c>
      <c r="B3068" s="376">
        <v>1.4857</v>
      </c>
    </row>
    <row r="3069" spans="1:2">
      <c r="A3069" s="375">
        <v>39413</v>
      </c>
      <c r="B3069" s="376">
        <v>1.4839</v>
      </c>
    </row>
    <row r="3070" spans="1:2">
      <c r="A3070" s="375">
        <v>39412</v>
      </c>
      <c r="B3070" s="376">
        <v>1.4829000000000001</v>
      </c>
    </row>
    <row r="3071" spans="1:2">
      <c r="A3071" s="375">
        <v>39411</v>
      </c>
      <c r="B3071" s="376">
        <v>1.4833000000000001</v>
      </c>
    </row>
    <row r="3072" spans="1:2">
      <c r="A3072" s="375">
        <v>39410</v>
      </c>
      <c r="B3072" s="376">
        <v>1.4857</v>
      </c>
    </row>
    <row r="3073" spans="1:2">
      <c r="A3073" s="375">
        <v>39409</v>
      </c>
      <c r="B3073" s="376">
        <v>1.4847999999999999</v>
      </c>
    </row>
    <row r="3074" spans="1:2">
      <c r="A3074" s="375">
        <v>39408</v>
      </c>
      <c r="B3074" s="376">
        <v>1.4823</v>
      </c>
    </row>
    <row r="3075" spans="1:2">
      <c r="A3075" s="375">
        <v>39407</v>
      </c>
      <c r="B3075" s="376">
        <v>1.4722999999999999</v>
      </c>
    </row>
    <row r="3076" spans="1:2">
      <c r="A3076" s="375">
        <v>39406</v>
      </c>
      <c r="B3076" s="376">
        <v>1.4659</v>
      </c>
    </row>
    <row r="3077" spans="1:2">
      <c r="A3077" s="375">
        <v>39405</v>
      </c>
      <c r="B3077" s="376">
        <v>1.4658</v>
      </c>
    </row>
    <row r="3078" spans="1:2">
      <c r="A3078" s="375">
        <v>39404</v>
      </c>
      <c r="B3078" s="376">
        <v>1.4657</v>
      </c>
    </row>
    <row r="3079" spans="1:2">
      <c r="A3079" s="375">
        <v>39403</v>
      </c>
      <c r="B3079" s="376">
        <v>1.4625999999999999</v>
      </c>
    </row>
    <row r="3080" spans="1:2">
      <c r="A3080" s="375">
        <v>39402</v>
      </c>
      <c r="B3080" s="376">
        <v>1.4649000000000001</v>
      </c>
    </row>
    <row r="3081" spans="1:2">
      <c r="A3081" s="375">
        <v>39401</v>
      </c>
      <c r="B3081" s="376">
        <v>1.4658</v>
      </c>
    </row>
    <row r="3082" spans="1:2">
      <c r="A3082" s="375">
        <v>39400</v>
      </c>
      <c r="B3082" s="376">
        <v>1.458</v>
      </c>
    </row>
    <row r="3083" spans="1:2">
      <c r="A3083" s="375">
        <v>39399</v>
      </c>
      <c r="B3083" s="376">
        <v>1.4605999999999999</v>
      </c>
    </row>
    <row r="3084" spans="1:2">
      <c r="A3084" s="375">
        <v>39398</v>
      </c>
      <c r="B3084" s="376">
        <v>1.4673</v>
      </c>
    </row>
    <row r="3085" spans="1:2">
      <c r="A3085" s="375">
        <v>39397</v>
      </c>
      <c r="B3085" s="376">
        <v>1.4673</v>
      </c>
    </row>
    <row r="3086" spans="1:2">
      <c r="A3086" s="375">
        <v>39396</v>
      </c>
      <c r="B3086" s="376">
        <v>1.4692000000000001</v>
      </c>
    </row>
    <row r="3087" spans="1:2">
      <c r="A3087" s="375">
        <v>39395</v>
      </c>
      <c r="B3087" s="376">
        <v>1.4656</v>
      </c>
    </row>
    <row r="3088" spans="1:2">
      <c r="A3088" s="375">
        <v>39394</v>
      </c>
      <c r="B3088" s="376">
        <v>1.4633</v>
      </c>
    </row>
    <row r="3089" spans="1:2">
      <c r="A3089" s="375">
        <v>39393</v>
      </c>
      <c r="B3089" s="376">
        <v>1.4513</v>
      </c>
    </row>
    <row r="3090" spans="1:2">
      <c r="A3090" s="375">
        <v>39392</v>
      </c>
      <c r="B3090" s="376">
        <v>1.4483999999999999</v>
      </c>
    </row>
    <row r="3091" spans="1:2">
      <c r="A3091" s="375">
        <v>39391</v>
      </c>
      <c r="B3091" s="376">
        <v>1.4512</v>
      </c>
    </row>
    <row r="3092" spans="1:2">
      <c r="A3092" s="375">
        <v>39390</v>
      </c>
      <c r="B3092" s="376">
        <v>1.4503999999999999</v>
      </c>
    </row>
    <row r="3093" spans="1:2">
      <c r="A3093" s="375">
        <v>39389</v>
      </c>
      <c r="B3093" s="376">
        <v>1.4462999999999999</v>
      </c>
    </row>
    <row r="3094" spans="1:2">
      <c r="A3094" s="375">
        <v>39388</v>
      </c>
      <c r="B3094" s="376">
        <v>1.4452</v>
      </c>
    </row>
    <row r="3095" spans="1:2">
      <c r="A3095" s="375">
        <v>39387</v>
      </c>
      <c r="B3095" s="376">
        <v>1.4446000000000001</v>
      </c>
    </row>
    <row r="3096" spans="1:2">
      <c r="A3096" s="375">
        <v>39386</v>
      </c>
      <c r="B3096" s="376">
        <v>1.4410000000000001</v>
      </c>
    </row>
    <row r="3097" spans="1:2">
      <c r="A3097" s="375">
        <v>39385</v>
      </c>
      <c r="B3097" s="376">
        <v>1.4412</v>
      </c>
    </row>
    <row r="3098" spans="1:2">
      <c r="A3098" s="375">
        <v>39384</v>
      </c>
      <c r="B3098" s="376">
        <v>1.4389000000000001</v>
      </c>
    </row>
    <row r="3099" spans="1:2">
      <c r="A3099" s="375">
        <v>39383</v>
      </c>
      <c r="B3099" s="376">
        <v>1.4388000000000001</v>
      </c>
    </row>
    <row r="3100" spans="1:2">
      <c r="A3100" s="375">
        <v>39382</v>
      </c>
      <c r="B3100" s="376">
        <v>1.4354</v>
      </c>
    </row>
    <row r="3101" spans="1:2">
      <c r="A3101" s="375">
        <v>39381</v>
      </c>
      <c r="B3101" s="376">
        <v>1.4282999999999999</v>
      </c>
    </row>
    <row r="3102" spans="1:2">
      <c r="A3102" s="375">
        <v>39380</v>
      </c>
      <c r="B3102" s="376">
        <v>1.4244000000000001</v>
      </c>
    </row>
    <row r="3103" spans="1:2">
      <c r="A3103" s="375">
        <v>39379</v>
      </c>
      <c r="B3103" s="376">
        <v>1.4213</v>
      </c>
    </row>
    <row r="3104" spans="1:2">
      <c r="A3104" s="375">
        <v>39378</v>
      </c>
      <c r="B3104" s="376">
        <v>1.4258</v>
      </c>
    </row>
    <row r="3105" spans="1:2">
      <c r="A3105" s="375">
        <v>39377</v>
      </c>
      <c r="B3105" s="376">
        <v>1.4298</v>
      </c>
    </row>
    <row r="3106" spans="1:2">
      <c r="A3106" s="375">
        <v>39376</v>
      </c>
      <c r="B3106" s="376">
        <v>1.4296</v>
      </c>
    </row>
    <row r="3107" spans="1:2">
      <c r="A3107" s="375">
        <v>39375</v>
      </c>
      <c r="B3107" s="376">
        <v>1.4285000000000001</v>
      </c>
    </row>
    <row r="3108" spans="1:2">
      <c r="A3108" s="375">
        <v>39374</v>
      </c>
      <c r="B3108" s="376">
        <v>1.425</v>
      </c>
    </row>
    <row r="3109" spans="1:2">
      <c r="A3109" s="375">
        <v>39373</v>
      </c>
      <c r="B3109" s="376">
        <v>1.4181999999999999</v>
      </c>
    </row>
    <row r="3110" spans="1:2">
      <c r="A3110" s="375">
        <v>39372</v>
      </c>
      <c r="B3110" s="376">
        <v>1.4182999999999999</v>
      </c>
    </row>
    <row r="3111" spans="1:2">
      <c r="A3111" s="375">
        <v>39371</v>
      </c>
      <c r="B3111" s="376">
        <v>1.4194</v>
      </c>
    </row>
    <row r="3112" spans="1:2">
      <c r="A3112" s="375">
        <v>39370</v>
      </c>
      <c r="B3112" s="376">
        <v>1.4173</v>
      </c>
    </row>
    <row r="3113" spans="1:2">
      <c r="A3113" s="375">
        <v>39369</v>
      </c>
      <c r="B3113" s="376">
        <v>1.4175</v>
      </c>
    </row>
    <row r="3114" spans="1:2">
      <c r="A3114" s="375">
        <v>39368</v>
      </c>
      <c r="B3114" s="376">
        <v>1.4185000000000001</v>
      </c>
    </row>
    <row r="3115" spans="1:2">
      <c r="A3115" s="375">
        <v>39367</v>
      </c>
      <c r="B3115" s="376">
        <v>1.4178999999999999</v>
      </c>
    </row>
    <row r="3116" spans="1:2">
      <c r="A3116" s="375">
        <v>39366</v>
      </c>
      <c r="B3116" s="376">
        <v>1.4126000000000001</v>
      </c>
    </row>
    <row r="3117" spans="1:2">
      <c r="A3117" s="375">
        <v>39365</v>
      </c>
      <c r="B3117" s="376">
        <v>1.405</v>
      </c>
    </row>
    <row r="3118" spans="1:2">
      <c r="A3118" s="375">
        <v>39364</v>
      </c>
      <c r="B3118" s="376">
        <v>1.4103000000000001</v>
      </c>
    </row>
    <row r="3119" spans="1:2">
      <c r="A3119" s="375">
        <v>39363</v>
      </c>
      <c r="B3119" s="376">
        <v>1.413</v>
      </c>
    </row>
    <row r="3120" spans="1:2">
      <c r="A3120" s="375">
        <v>39362</v>
      </c>
      <c r="B3120" s="376">
        <v>1.413</v>
      </c>
    </row>
    <row r="3121" spans="1:2">
      <c r="A3121" s="375">
        <v>39361</v>
      </c>
      <c r="B3121" s="376">
        <v>1.413</v>
      </c>
    </row>
    <row r="3122" spans="1:2">
      <c r="A3122" s="375">
        <v>39360</v>
      </c>
      <c r="B3122" s="376">
        <v>1.4106000000000001</v>
      </c>
    </row>
    <row r="3123" spans="1:2">
      <c r="A3123" s="375">
        <v>39359</v>
      </c>
      <c r="B3123" s="376">
        <v>1.4158999999999999</v>
      </c>
    </row>
    <row r="3124" spans="1:2">
      <c r="A3124" s="375">
        <v>39358</v>
      </c>
      <c r="B3124" s="376">
        <v>1.4193</v>
      </c>
    </row>
    <row r="3125" spans="1:2">
      <c r="A3125" s="375">
        <v>39357</v>
      </c>
      <c r="B3125" s="376">
        <v>1.4247000000000001</v>
      </c>
    </row>
    <row r="3126" spans="1:2">
      <c r="A3126" s="375">
        <v>39356</v>
      </c>
      <c r="B3126" s="376">
        <v>1.4261999999999999</v>
      </c>
    </row>
    <row r="3127" spans="1:2">
      <c r="A3127" s="375">
        <v>39355</v>
      </c>
      <c r="B3127" s="376">
        <v>1.4261999999999999</v>
      </c>
    </row>
    <row r="3128" spans="1:2">
      <c r="A3128" s="375">
        <v>39354</v>
      </c>
      <c r="B3128" s="376">
        <v>1.4186000000000001</v>
      </c>
    </row>
    <row r="3129" spans="1:2">
      <c r="A3129" s="375">
        <v>39353</v>
      </c>
      <c r="B3129" s="376">
        <v>1.4145000000000001</v>
      </c>
    </row>
    <row r="3130" spans="1:2">
      <c r="A3130" s="375">
        <v>39352</v>
      </c>
      <c r="B3130" s="376">
        <v>1.4133</v>
      </c>
    </row>
    <row r="3131" spans="1:2">
      <c r="A3131" s="375">
        <v>39351</v>
      </c>
      <c r="B3131" s="376">
        <v>1.4097999999999999</v>
      </c>
    </row>
    <row r="3132" spans="1:2">
      <c r="A3132" s="375">
        <v>39350</v>
      </c>
      <c r="B3132" s="376">
        <v>1.4098999999999999</v>
      </c>
    </row>
    <row r="3133" spans="1:2">
      <c r="A3133" s="375">
        <v>39349</v>
      </c>
      <c r="B3133" s="376">
        <v>1.4086000000000001</v>
      </c>
    </row>
    <row r="3134" spans="1:2">
      <c r="A3134" s="375">
        <v>39348</v>
      </c>
      <c r="B3134" s="376">
        <v>1.4086000000000001</v>
      </c>
    </row>
    <row r="3135" spans="1:2">
      <c r="A3135" s="375">
        <v>39347</v>
      </c>
      <c r="B3135" s="376">
        <v>1.4075</v>
      </c>
    </row>
    <row r="3136" spans="1:2">
      <c r="A3136" s="375">
        <v>39346</v>
      </c>
      <c r="B3136" s="376">
        <v>1.4018999999999999</v>
      </c>
    </row>
    <row r="3137" spans="1:2">
      <c r="A3137" s="375">
        <v>39345</v>
      </c>
      <c r="B3137" s="376">
        <v>1.3968</v>
      </c>
    </row>
    <row r="3138" spans="1:2">
      <c r="A3138" s="375">
        <v>39344</v>
      </c>
      <c r="B3138" s="376">
        <v>1.3872</v>
      </c>
    </row>
    <row r="3139" spans="1:2">
      <c r="A3139" s="375">
        <v>39343</v>
      </c>
      <c r="B3139" s="376">
        <v>1.3869</v>
      </c>
    </row>
    <row r="3140" spans="1:2">
      <c r="A3140" s="375">
        <v>39342</v>
      </c>
      <c r="B3140" s="376">
        <v>1.387</v>
      </c>
    </row>
    <row r="3141" spans="1:2">
      <c r="A3141" s="375">
        <v>39341</v>
      </c>
      <c r="B3141" s="376">
        <v>1.387</v>
      </c>
    </row>
    <row r="3142" spans="1:2">
      <c r="A3142" s="375">
        <v>39340</v>
      </c>
      <c r="B3142" s="376">
        <v>1.3871</v>
      </c>
    </row>
    <row r="3143" spans="1:2">
      <c r="A3143" s="375">
        <v>39339</v>
      </c>
      <c r="B3143" s="376">
        <v>1.3894</v>
      </c>
    </row>
    <row r="3144" spans="1:2">
      <c r="A3144" s="375">
        <v>39338</v>
      </c>
      <c r="B3144" s="376">
        <v>1.3863000000000001</v>
      </c>
    </row>
    <row r="3145" spans="1:2">
      <c r="A3145" s="375">
        <v>39337</v>
      </c>
      <c r="B3145" s="376">
        <v>1.3808</v>
      </c>
    </row>
    <row r="3146" spans="1:2">
      <c r="A3146" s="375">
        <v>39336</v>
      </c>
      <c r="B3146" s="376">
        <v>1.3786</v>
      </c>
    </row>
    <row r="3147" spans="1:2">
      <c r="A3147" s="375">
        <v>39335</v>
      </c>
      <c r="B3147" s="376">
        <v>1.3763000000000001</v>
      </c>
    </row>
    <row r="3148" spans="1:2">
      <c r="A3148" s="375">
        <v>39334</v>
      </c>
      <c r="B3148" s="376">
        <v>1.3763000000000001</v>
      </c>
    </row>
    <row r="3149" spans="1:2">
      <c r="A3149" s="375">
        <v>39333</v>
      </c>
      <c r="B3149" s="376">
        <v>1.3709</v>
      </c>
    </row>
    <row r="3150" spans="1:2">
      <c r="A3150" s="375">
        <v>39332</v>
      </c>
      <c r="B3150" s="376">
        <v>1.3660000000000001</v>
      </c>
    </row>
    <row r="3151" spans="1:2">
      <c r="A3151" s="375">
        <v>39331</v>
      </c>
      <c r="B3151" s="376">
        <v>1.3613</v>
      </c>
    </row>
    <row r="3152" spans="1:2">
      <c r="A3152" s="375">
        <v>39330</v>
      </c>
      <c r="B3152" s="376">
        <v>1.3603000000000001</v>
      </c>
    </row>
    <row r="3153" spans="1:2">
      <c r="A3153" s="375">
        <v>39329</v>
      </c>
      <c r="B3153" s="376">
        <v>1.3631</v>
      </c>
    </row>
    <row r="3154" spans="1:2">
      <c r="A3154" s="375">
        <v>39328</v>
      </c>
      <c r="B3154" s="376">
        <v>1.3625</v>
      </c>
    </row>
    <row r="3155" spans="1:2">
      <c r="A3155" s="375">
        <v>39327</v>
      </c>
      <c r="B3155" s="376">
        <v>1.3624000000000001</v>
      </c>
    </row>
    <row r="3156" spans="1:2">
      <c r="A3156" s="375">
        <v>39326</v>
      </c>
      <c r="B3156" s="376">
        <v>1.3654999999999999</v>
      </c>
    </row>
    <row r="3157" spans="1:2">
      <c r="A3157" s="375">
        <v>39325</v>
      </c>
      <c r="B3157" s="376">
        <v>1.3645</v>
      </c>
    </row>
    <row r="3158" spans="1:2">
      <c r="A3158" s="375">
        <v>39324</v>
      </c>
      <c r="B3158" s="376">
        <v>1.3613</v>
      </c>
    </row>
    <row r="3159" spans="1:2">
      <c r="A3159" s="375">
        <v>39323</v>
      </c>
      <c r="B3159" s="376">
        <v>1.3638999999999999</v>
      </c>
    </row>
    <row r="3160" spans="1:2">
      <c r="A3160" s="375">
        <v>39322</v>
      </c>
      <c r="B3160" s="376">
        <v>1.3662000000000001</v>
      </c>
    </row>
    <row r="3161" spans="1:2">
      <c r="A3161" s="375">
        <v>39321</v>
      </c>
      <c r="B3161" s="376">
        <v>1.367</v>
      </c>
    </row>
    <row r="3162" spans="1:2">
      <c r="A3162" s="375">
        <v>39320</v>
      </c>
      <c r="B3162" s="376">
        <v>1.367</v>
      </c>
    </row>
    <row r="3163" spans="1:2">
      <c r="A3163" s="375">
        <v>39319</v>
      </c>
      <c r="B3163" s="376">
        <v>1.3596999999999999</v>
      </c>
    </row>
    <row r="3164" spans="1:2">
      <c r="A3164" s="375">
        <v>39318</v>
      </c>
      <c r="B3164" s="376">
        <v>1.3555999999999999</v>
      </c>
    </row>
    <row r="3165" spans="1:2">
      <c r="A3165" s="375">
        <v>39317</v>
      </c>
      <c r="B3165" s="376">
        <v>1.3487</v>
      </c>
    </row>
    <row r="3166" spans="1:2">
      <c r="A3166" s="375">
        <v>39316</v>
      </c>
      <c r="B3166" s="376">
        <v>1.3478000000000001</v>
      </c>
    </row>
    <row r="3167" spans="1:2">
      <c r="A3167" s="375">
        <v>39315</v>
      </c>
      <c r="B3167" s="376">
        <v>1.3485</v>
      </c>
    </row>
    <row r="3168" spans="1:2">
      <c r="A3168" s="375">
        <v>39314</v>
      </c>
      <c r="B3168" s="376">
        <v>1.347</v>
      </c>
    </row>
    <row r="3169" spans="1:2">
      <c r="A3169" s="375">
        <v>39313</v>
      </c>
      <c r="B3169" s="376">
        <v>1.347</v>
      </c>
    </row>
    <row r="3170" spans="1:2">
      <c r="A3170" s="375">
        <v>39312</v>
      </c>
      <c r="B3170" s="376">
        <v>1.3447</v>
      </c>
    </row>
    <row r="3171" spans="1:2">
      <c r="A3171" s="375">
        <v>39311</v>
      </c>
      <c r="B3171" s="376">
        <v>1.3414999999999999</v>
      </c>
    </row>
    <row r="3172" spans="1:2">
      <c r="A3172" s="375">
        <v>39310</v>
      </c>
      <c r="B3172" s="376">
        <v>1.3498000000000001</v>
      </c>
    </row>
    <row r="3173" spans="1:2">
      <c r="A3173" s="375">
        <v>39309</v>
      </c>
      <c r="B3173" s="376">
        <v>1.359</v>
      </c>
    </row>
    <row r="3174" spans="1:2">
      <c r="A3174" s="375">
        <v>39308</v>
      </c>
      <c r="B3174" s="376">
        <v>1.3665</v>
      </c>
    </row>
    <row r="3175" spans="1:2">
      <c r="A3175" s="375">
        <v>39307</v>
      </c>
      <c r="B3175" s="376">
        <v>1.3689</v>
      </c>
    </row>
    <row r="3176" spans="1:2">
      <c r="A3176" s="375">
        <v>39306</v>
      </c>
      <c r="B3176" s="376">
        <v>1.3689</v>
      </c>
    </row>
    <row r="3177" spans="1:2">
      <c r="A3177" s="375">
        <v>39305</v>
      </c>
      <c r="B3177" s="376">
        <v>1.3675999999999999</v>
      </c>
    </row>
    <row r="3178" spans="1:2">
      <c r="A3178" s="375">
        <v>39304</v>
      </c>
      <c r="B3178" s="376">
        <v>1.3755999999999999</v>
      </c>
    </row>
    <row r="3179" spans="1:2">
      <c r="A3179" s="375">
        <v>39303</v>
      </c>
      <c r="B3179" s="376">
        <v>1.3767</v>
      </c>
    </row>
    <row r="3180" spans="1:2">
      <c r="A3180" s="375">
        <v>39302</v>
      </c>
      <c r="B3180" s="376">
        <v>1.3787</v>
      </c>
    </row>
    <row r="3181" spans="1:2">
      <c r="A3181" s="375">
        <v>39301</v>
      </c>
      <c r="B3181" s="376">
        <v>1.3809</v>
      </c>
    </row>
    <row r="3182" spans="1:2">
      <c r="A3182" s="375">
        <v>39300</v>
      </c>
      <c r="B3182" s="376">
        <v>1.3769</v>
      </c>
    </row>
    <row r="3183" spans="1:2">
      <c r="A3183" s="375">
        <v>39299</v>
      </c>
      <c r="B3183" s="376">
        <v>1.3769</v>
      </c>
    </row>
    <row r="3184" spans="1:2">
      <c r="A3184" s="375">
        <v>39298</v>
      </c>
      <c r="B3184" s="376">
        <v>1.3722000000000001</v>
      </c>
    </row>
    <row r="3185" spans="1:2">
      <c r="A3185" s="375">
        <v>39297</v>
      </c>
      <c r="B3185" s="376">
        <v>1.367</v>
      </c>
    </row>
    <row r="3186" spans="1:2">
      <c r="A3186" s="375">
        <v>39296</v>
      </c>
      <c r="B3186" s="376">
        <v>1.3667</v>
      </c>
    </row>
    <row r="3187" spans="1:2">
      <c r="A3187" s="375">
        <v>39295</v>
      </c>
      <c r="B3187" s="376">
        <v>1.3704000000000001</v>
      </c>
    </row>
    <row r="3188" spans="1:2">
      <c r="A3188" s="375">
        <v>39294</v>
      </c>
      <c r="B3188" s="376">
        <v>1.3653999999999999</v>
      </c>
    </row>
    <row r="3189" spans="1:2">
      <c r="A3189" s="375">
        <v>39293</v>
      </c>
      <c r="B3189" s="376">
        <v>1.363</v>
      </c>
    </row>
    <row r="3190" spans="1:2">
      <c r="A3190" s="375">
        <v>39292</v>
      </c>
      <c r="B3190" s="376">
        <v>1.363</v>
      </c>
    </row>
    <row r="3191" spans="1:2">
      <c r="A3191" s="375">
        <v>39291</v>
      </c>
      <c r="B3191" s="376">
        <v>1.3695999999999999</v>
      </c>
    </row>
    <row r="3192" spans="1:2">
      <c r="A3192" s="375">
        <v>39290</v>
      </c>
      <c r="B3192" s="376">
        <v>1.3722000000000001</v>
      </c>
    </row>
    <row r="3193" spans="1:2">
      <c r="A3193" s="375">
        <v>39289</v>
      </c>
      <c r="B3193" s="376">
        <v>1.377</v>
      </c>
    </row>
    <row r="3194" spans="1:2">
      <c r="A3194" s="375">
        <v>39288</v>
      </c>
      <c r="B3194" s="376">
        <v>1.3822000000000001</v>
      </c>
    </row>
    <row r="3195" spans="1:2">
      <c r="A3195" s="375">
        <v>39287</v>
      </c>
      <c r="B3195" s="376">
        <v>1.3822000000000001</v>
      </c>
    </row>
    <row r="3196" spans="1:2">
      <c r="A3196" s="375">
        <v>39286</v>
      </c>
      <c r="B3196" s="376">
        <v>1.3822000000000001</v>
      </c>
    </row>
    <row r="3197" spans="1:2">
      <c r="A3197" s="375">
        <v>39285</v>
      </c>
      <c r="B3197" s="376">
        <v>1.3822000000000001</v>
      </c>
    </row>
    <row r="3198" spans="1:2">
      <c r="A3198" s="375">
        <v>39284</v>
      </c>
      <c r="B3198" s="376">
        <v>1.3804000000000001</v>
      </c>
    </row>
    <row r="3199" spans="1:2">
      <c r="A3199" s="375">
        <v>39283</v>
      </c>
      <c r="B3199" s="376">
        <v>1.3807</v>
      </c>
    </row>
    <row r="3200" spans="1:2">
      <c r="A3200" s="375">
        <v>39282</v>
      </c>
      <c r="B3200" s="376">
        <v>1.3797999999999999</v>
      </c>
    </row>
    <row r="3201" spans="1:2">
      <c r="A3201" s="375">
        <v>39281</v>
      </c>
      <c r="B3201" s="376">
        <v>1.3778999999999999</v>
      </c>
    </row>
    <row r="3202" spans="1:2">
      <c r="A3202" s="375">
        <v>39280</v>
      </c>
      <c r="B3202" s="376">
        <v>1.3782000000000001</v>
      </c>
    </row>
    <row r="3203" spans="1:2">
      <c r="A3203" s="375">
        <v>39279</v>
      </c>
      <c r="B3203" s="376">
        <v>1.3778999999999999</v>
      </c>
    </row>
    <row r="3204" spans="1:2">
      <c r="A3204" s="375">
        <v>39278</v>
      </c>
      <c r="B3204" s="376">
        <v>1.3778999999999999</v>
      </c>
    </row>
    <row r="3205" spans="1:2">
      <c r="A3205" s="375">
        <v>39277</v>
      </c>
      <c r="B3205" s="376">
        <v>1.3784000000000001</v>
      </c>
    </row>
    <row r="3206" spans="1:2">
      <c r="A3206" s="375">
        <v>39276</v>
      </c>
      <c r="B3206" s="376">
        <v>1.3767</v>
      </c>
    </row>
    <row r="3207" spans="1:2">
      <c r="A3207" s="375">
        <v>39275</v>
      </c>
      <c r="B3207" s="376">
        <v>1.3751</v>
      </c>
    </row>
    <row r="3208" spans="1:2">
      <c r="A3208" s="375">
        <v>39274</v>
      </c>
      <c r="B3208" s="376">
        <v>1.3653</v>
      </c>
    </row>
    <row r="3209" spans="1:2">
      <c r="A3209" s="375">
        <v>39273</v>
      </c>
      <c r="B3209" s="376">
        <v>1.3623000000000001</v>
      </c>
    </row>
    <row r="3210" spans="1:2">
      <c r="A3210" s="375">
        <v>39272</v>
      </c>
      <c r="B3210" s="376">
        <v>1.3623000000000001</v>
      </c>
    </row>
    <row r="3211" spans="1:2">
      <c r="A3211" s="375">
        <v>39271</v>
      </c>
      <c r="B3211" s="376">
        <v>1.3623000000000001</v>
      </c>
    </row>
    <row r="3212" spans="1:2">
      <c r="A3212" s="375">
        <v>39270</v>
      </c>
      <c r="B3212" s="376">
        <v>1.3601000000000001</v>
      </c>
    </row>
    <row r="3213" spans="1:2">
      <c r="A3213" s="375">
        <v>39269</v>
      </c>
      <c r="B3213" s="376">
        <v>1.3614999999999999</v>
      </c>
    </row>
    <row r="3214" spans="1:2">
      <c r="A3214" s="375">
        <v>39268</v>
      </c>
      <c r="B3214" s="376">
        <v>1.3614999999999999</v>
      </c>
    </row>
    <row r="3215" spans="1:2">
      <c r="A3215" s="375">
        <v>39267</v>
      </c>
      <c r="B3215" s="376">
        <v>1.3614999999999999</v>
      </c>
    </row>
    <row r="3216" spans="1:2">
      <c r="A3216" s="375">
        <v>39266</v>
      </c>
      <c r="B3216" s="376">
        <v>1.357</v>
      </c>
    </row>
    <row r="3217" spans="1:2">
      <c r="A3217" s="375">
        <v>39265</v>
      </c>
      <c r="B3217" s="376">
        <v>1.3535999999999999</v>
      </c>
    </row>
    <row r="3218" spans="1:2">
      <c r="A3218" s="375">
        <v>39264</v>
      </c>
      <c r="B3218" s="376">
        <v>1.3535999999999999</v>
      </c>
    </row>
    <row r="3219" spans="1:2">
      <c r="A3219" s="375">
        <v>39263</v>
      </c>
      <c r="B3219" s="376">
        <v>1.3473999999999999</v>
      </c>
    </row>
    <row r="3220" spans="1:2">
      <c r="A3220" s="375">
        <v>39262</v>
      </c>
      <c r="B3220" s="376">
        <v>1.3460000000000001</v>
      </c>
    </row>
    <row r="3221" spans="1:2">
      <c r="A3221" s="375">
        <v>39261</v>
      </c>
      <c r="B3221" s="376">
        <v>1.3441000000000001</v>
      </c>
    </row>
    <row r="3222" spans="1:2">
      <c r="A3222" s="375">
        <v>39260</v>
      </c>
      <c r="B3222" s="376">
        <v>1.3460000000000001</v>
      </c>
    </row>
    <row r="3223" spans="1:2">
      <c r="A3223" s="375">
        <v>39259</v>
      </c>
      <c r="B3223" s="376">
        <v>1.3460000000000001</v>
      </c>
    </row>
    <row r="3224" spans="1:2">
      <c r="A3224" s="375">
        <v>39258</v>
      </c>
      <c r="B3224" s="376">
        <v>1.3464</v>
      </c>
    </row>
    <row r="3225" spans="1:2">
      <c r="A3225" s="375">
        <v>39257</v>
      </c>
      <c r="B3225" s="376">
        <v>1.3464</v>
      </c>
    </row>
    <row r="3226" spans="1:2">
      <c r="A3226" s="375">
        <v>39256</v>
      </c>
      <c r="B3226" s="376">
        <v>1.3409</v>
      </c>
    </row>
    <row r="3227" spans="1:2">
      <c r="A3227" s="375">
        <v>39255</v>
      </c>
      <c r="B3227" s="376">
        <v>1.3392999999999999</v>
      </c>
    </row>
    <row r="3228" spans="1:2">
      <c r="A3228" s="375">
        <v>39254</v>
      </c>
      <c r="B3228" s="376">
        <v>1.3425</v>
      </c>
    </row>
    <row r="3229" spans="1:2">
      <c r="A3229" s="375">
        <v>39253</v>
      </c>
      <c r="B3229" s="376">
        <v>1.3413999999999999</v>
      </c>
    </row>
    <row r="3230" spans="1:2">
      <c r="A3230" s="375">
        <v>39252</v>
      </c>
      <c r="B3230" s="376">
        <v>1.34</v>
      </c>
    </row>
    <row r="3231" spans="1:2">
      <c r="A3231" s="375">
        <v>39251</v>
      </c>
      <c r="B3231" s="376">
        <v>1.3384</v>
      </c>
    </row>
    <row r="3232" spans="1:2">
      <c r="A3232" s="375">
        <v>39250</v>
      </c>
      <c r="B3232" s="376">
        <v>1.3384</v>
      </c>
    </row>
    <row r="3233" spans="1:2">
      <c r="A3233" s="375">
        <v>39249</v>
      </c>
      <c r="B3233" s="376">
        <v>1.333</v>
      </c>
    </row>
    <row r="3234" spans="1:2">
      <c r="A3234" s="375">
        <v>39248</v>
      </c>
      <c r="B3234" s="376">
        <v>1.3307</v>
      </c>
    </row>
    <row r="3235" spans="1:2">
      <c r="A3235" s="375">
        <v>39247</v>
      </c>
      <c r="B3235" s="376">
        <v>1.3294999999999999</v>
      </c>
    </row>
    <row r="3236" spans="1:2">
      <c r="A3236" s="375">
        <v>39246</v>
      </c>
      <c r="B3236" s="376">
        <v>1.3344</v>
      </c>
    </row>
    <row r="3237" spans="1:2">
      <c r="A3237" s="375">
        <v>39245</v>
      </c>
      <c r="B3237" s="376">
        <v>1.3351</v>
      </c>
    </row>
    <row r="3238" spans="1:2">
      <c r="A3238" s="375">
        <v>39244</v>
      </c>
      <c r="B3238" s="376">
        <v>1.3368</v>
      </c>
    </row>
    <row r="3239" spans="1:2">
      <c r="A3239" s="375">
        <v>39243</v>
      </c>
      <c r="B3239" s="376">
        <v>1.3368</v>
      </c>
    </row>
    <row r="3240" spans="1:2">
      <c r="A3240" s="375">
        <v>39242</v>
      </c>
      <c r="B3240" s="376">
        <v>1.339</v>
      </c>
    </row>
    <row r="3241" spans="1:2">
      <c r="A3241" s="375">
        <v>39241</v>
      </c>
      <c r="B3241" s="376">
        <v>1.3481000000000001</v>
      </c>
    </row>
    <row r="3242" spans="1:2">
      <c r="A3242" s="375">
        <v>39240</v>
      </c>
      <c r="B3242" s="376">
        <v>1.3514999999999999</v>
      </c>
    </row>
    <row r="3243" spans="1:2">
      <c r="A3243" s="375">
        <v>39239</v>
      </c>
      <c r="B3243" s="376">
        <v>1.3508</v>
      </c>
    </row>
    <row r="3244" spans="1:2">
      <c r="A3244" s="375">
        <v>39238</v>
      </c>
      <c r="B3244" s="376">
        <v>1.3460000000000001</v>
      </c>
    </row>
    <row r="3245" spans="1:2">
      <c r="A3245" s="375">
        <v>39237</v>
      </c>
      <c r="B3245" s="376">
        <v>1.3446</v>
      </c>
    </row>
    <row r="3246" spans="1:2">
      <c r="A3246" s="375">
        <v>39236</v>
      </c>
      <c r="B3246" s="376">
        <v>1.3446</v>
      </c>
    </row>
    <row r="3247" spans="1:2">
      <c r="A3247" s="375">
        <v>39235</v>
      </c>
      <c r="B3247" s="376">
        <v>1.3443000000000001</v>
      </c>
    </row>
    <row r="3248" spans="1:2">
      <c r="A3248" s="375">
        <v>39234</v>
      </c>
      <c r="B3248" s="376">
        <v>1.3441000000000001</v>
      </c>
    </row>
    <row r="3249" spans="1:2">
      <c r="A3249" s="375">
        <v>39233</v>
      </c>
      <c r="B3249" s="376">
        <v>1.3436999999999999</v>
      </c>
    </row>
    <row r="3250" spans="1:2">
      <c r="A3250" s="375">
        <v>39232</v>
      </c>
      <c r="B3250" s="376">
        <v>1.3461000000000001</v>
      </c>
    </row>
    <row r="3251" spans="1:2">
      <c r="A3251" s="375">
        <v>39231</v>
      </c>
      <c r="B3251" s="376">
        <v>1.3452</v>
      </c>
    </row>
    <row r="3252" spans="1:2">
      <c r="A3252" s="375">
        <v>39230</v>
      </c>
      <c r="B3252" s="376">
        <v>1.3435999999999999</v>
      </c>
    </row>
    <row r="3253" spans="1:2">
      <c r="A3253" s="375">
        <v>39229</v>
      </c>
      <c r="B3253" s="376">
        <v>1.3435999999999999</v>
      </c>
    </row>
    <row r="3254" spans="1:2">
      <c r="A3254" s="375">
        <v>39228</v>
      </c>
      <c r="B3254" s="376">
        <v>1.3434999999999999</v>
      </c>
    </row>
    <row r="3255" spans="1:2">
      <c r="A3255" s="375">
        <v>39227</v>
      </c>
      <c r="B3255" s="376">
        <v>1.3445</v>
      </c>
    </row>
    <row r="3256" spans="1:2">
      <c r="A3256" s="375">
        <v>39226</v>
      </c>
      <c r="B3256" s="376">
        <v>1.3458000000000001</v>
      </c>
    </row>
    <row r="3257" spans="1:2">
      <c r="A3257" s="375">
        <v>39225</v>
      </c>
      <c r="B3257" s="376">
        <v>1.3458000000000001</v>
      </c>
    </row>
    <row r="3258" spans="1:2">
      <c r="A3258" s="375">
        <v>39224</v>
      </c>
      <c r="B3258" s="376">
        <v>1.3489</v>
      </c>
    </row>
    <row r="3259" spans="1:2">
      <c r="A3259" s="375">
        <v>39223</v>
      </c>
      <c r="B3259" s="376">
        <v>1.3504</v>
      </c>
    </row>
    <row r="3260" spans="1:2">
      <c r="A3260" s="375">
        <v>39222</v>
      </c>
      <c r="B3260" s="376">
        <v>1.3503000000000001</v>
      </c>
    </row>
    <row r="3261" spans="1:2">
      <c r="A3261" s="375">
        <v>39221</v>
      </c>
      <c r="B3261" s="376">
        <v>1.3492999999999999</v>
      </c>
    </row>
    <row r="3262" spans="1:2">
      <c r="A3262" s="375">
        <v>39220</v>
      </c>
      <c r="B3262" s="376">
        <v>1.3513999999999999</v>
      </c>
    </row>
    <row r="3263" spans="1:2">
      <c r="A3263" s="375">
        <v>39219</v>
      </c>
      <c r="B3263" s="376">
        <v>1.3575999999999999</v>
      </c>
    </row>
    <row r="3264" spans="1:2">
      <c r="A3264" s="375">
        <v>39218</v>
      </c>
      <c r="B3264" s="376">
        <v>1.3554999999999999</v>
      </c>
    </row>
    <row r="3265" spans="1:2">
      <c r="A3265" s="375">
        <v>39217</v>
      </c>
      <c r="B3265" s="376">
        <v>1.3541000000000001</v>
      </c>
    </row>
    <row r="3266" spans="1:2">
      <c r="A3266" s="375">
        <v>39216</v>
      </c>
      <c r="B3266" s="376">
        <v>1.3520000000000001</v>
      </c>
    </row>
    <row r="3267" spans="1:2">
      <c r="A3267" s="375">
        <v>39215</v>
      </c>
      <c r="B3267" s="376">
        <v>1.3520000000000001</v>
      </c>
    </row>
    <row r="3268" spans="1:2">
      <c r="A3268" s="375">
        <v>39214</v>
      </c>
      <c r="B3268" s="376">
        <v>1.349</v>
      </c>
    </row>
    <row r="3269" spans="1:2">
      <c r="A3269" s="375">
        <v>39213</v>
      </c>
      <c r="B3269" s="376">
        <v>1.3523000000000001</v>
      </c>
    </row>
    <row r="3270" spans="1:2">
      <c r="A3270" s="375">
        <v>39212</v>
      </c>
      <c r="B3270" s="376">
        <v>1.3542000000000001</v>
      </c>
    </row>
    <row r="3271" spans="1:2">
      <c r="A3271" s="375">
        <v>39211</v>
      </c>
      <c r="B3271" s="376">
        <v>1.3577999999999999</v>
      </c>
    </row>
    <row r="3272" spans="1:2">
      <c r="A3272" s="375">
        <v>39210</v>
      </c>
      <c r="B3272" s="376">
        <v>1.3606</v>
      </c>
    </row>
    <row r="3273" spans="1:2">
      <c r="A3273" s="375">
        <v>39209</v>
      </c>
      <c r="B3273" s="376">
        <v>1.3587</v>
      </c>
    </row>
    <row r="3274" spans="1:2">
      <c r="A3274" s="375">
        <v>39208</v>
      </c>
      <c r="B3274" s="376">
        <v>1.3586</v>
      </c>
    </row>
    <row r="3275" spans="1:2">
      <c r="A3275" s="375">
        <v>39207</v>
      </c>
      <c r="B3275" s="376">
        <v>1.3565</v>
      </c>
    </row>
    <row r="3276" spans="1:2">
      <c r="A3276" s="375">
        <v>39206</v>
      </c>
      <c r="B3276" s="376">
        <v>1.3589</v>
      </c>
    </row>
    <row r="3277" spans="1:2">
      <c r="A3277" s="375">
        <v>39205</v>
      </c>
      <c r="B3277" s="376">
        <v>1.359</v>
      </c>
    </row>
    <row r="3278" spans="1:2">
      <c r="A3278" s="375">
        <v>39204</v>
      </c>
      <c r="B3278" s="376">
        <v>1.3637999999999999</v>
      </c>
    </row>
    <row r="3279" spans="1:2">
      <c r="A3279" s="375">
        <v>39203</v>
      </c>
      <c r="B3279" s="376">
        <v>1.3631</v>
      </c>
    </row>
    <row r="3280" spans="1:2">
      <c r="A3280" s="375">
        <v>39202</v>
      </c>
      <c r="B3280" s="376">
        <v>1.3647</v>
      </c>
    </row>
    <row r="3281" spans="1:2">
      <c r="A3281" s="375">
        <v>39201</v>
      </c>
      <c r="B3281" s="376">
        <v>1.3647</v>
      </c>
    </row>
    <row r="3282" spans="1:2">
      <c r="A3282" s="375">
        <v>39200</v>
      </c>
      <c r="B3282" s="376">
        <v>1.3615999999999999</v>
      </c>
    </row>
    <row r="3283" spans="1:2">
      <c r="A3283" s="375">
        <v>39199</v>
      </c>
      <c r="B3283" s="376">
        <v>1.3625</v>
      </c>
    </row>
    <row r="3284" spans="1:2">
      <c r="A3284" s="375">
        <v>39198</v>
      </c>
      <c r="B3284" s="376">
        <v>1.3641000000000001</v>
      </c>
    </row>
    <row r="3285" spans="1:2">
      <c r="A3285" s="375">
        <v>39197</v>
      </c>
      <c r="B3285" s="376">
        <v>1.3583000000000001</v>
      </c>
    </row>
    <row r="3286" spans="1:2">
      <c r="A3286" s="375">
        <v>39196</v>
      </c>
      <c r="B3286" s="376">
        <v>1.3577999999999999</v>
      </c>
    </row>
    <row r="3287" spans="1:2">
      <c r="A3287" s="375">
        <v>39195</v>
      </c>
      <c r="B3287" s="376">
        <v>1.3585</v>
      </c>
    </row>
    <row r="3288" spans="1:2">
      <c r="A3288" s="375">
        <v>39194</v>
      </c>
      <c r="B3288" s="376">
        <v>1.3585</v>
      </c>
    </row>
    <row r="3289" spans="1:2">
      <c r="A3289" s="375">
        <v>39193</v>
      </c>
      <c r="B3289" s="376">
        <v>1.361</v>
      </c>
    </row>
    <row r="3290" spans="1:2">
      <c r="A3290" s="375">
        <v>39192</v>
      </c>
      <c r="B3290" s="376">
        <v>1.3596999999999999</v>
      </c>
    </row>
    <row r="3291" spans="1:2">
      <c r="A3291" s="375">
        <v>39191</v>
      </c>
      <c r="B3291" s="376">
        <v>1.3584000000000001</v>
      </c>
    </row>
    <row r="3292" spans="1:2">
      <c r="A3292" s="375">
        <v>39190</v>
      </c>
      <c r="B3292" s="376">
        <v>1.3547</v>
      </c>
    </row>
    <row r="3293" spans="1:2">
      <c r="A3293" s="375">
        <v>39189</v>
      </c>
      <c r="B3293" s="376">
        <v>1.3552999999999999</v>
      </c>
    </row>
    <row r="3294" spans="1:2">
      <c r="A3294" s="375">
        <v>39188</v>
      </c>
      <c r="B3294" s="376">
        <v>1.3523000000000001</v>
      </c>
    </row>
    <row r="3295" spans="1:2">
      <c r="A3295" s="375">
        <v>39187</v>
      </c>
      <c r="B3295" s="376">
        <v>1.3523000000000001</v>
      </c>
    </row>
    <row r="3296" spans="1:2">
      <c r="A3296" s="375">
        <v>39186</v>
      </c>
      <c r="B3296" s="376">
        <v>1.3515999999999999</v>
      </c>
    </row>
    <row r="3297" spans="1:2">
      <c r="A3297" s="375">
        <v>39185</v>
      </c>
      <c r="B3297" s="376">
        <v>1.3460000000000001</v>
      </c>
    </row>
    <row r="3298" spans="1:2">
      <c r="A3298" s="375">
        <v>39184</v>
      </c>
      <c r="B3298" s="376">
        <v>1.3426</v>
      </c>
    </row>
    <row r="3299" spans="1:2">
      <c r="A3299" s="375">
        <v>39183</v>
      </c>
      <c r="B3299" s="376">
        <v>1.3408</v>
      </c>
    </row>
    <row r="3300" spans="1:2">
      <c r="A3300" s="375">
        <v>39182</v>
      </c>
      <c r="B3300" s="376">
        <v>1.3364</v>
      </c>
    </row>
    <row r="3301" spans="1:2">
      <c r="A3301" s="375">
        <v>39181</v>
      </c>
      <c r="B3301" s="376">
        <v>1.3374999999999999</v>
      </c>
    </row>
    <row r="3302" spans="1:2">
      <c r="A3302" s="375">
        <v>39180</v>
      </c>
      <c r="B3302" s="376">
        <v>1.3373999999999999</v>
      </c>
    </row>
    <row r="3303" spans="1:2">
      <c r="A3303" s="375">
        <v>39179</v>
      </c>
      <c r="B3303" s="376">
        <v>1.3406</v>
      </c>
    </row>
    <row r="3304" spans="1:2">
      <c r="A3304" s="375">
        <v>39178</v>
      </c>
      <c r="B3304" s="376">
        <v>1.3385</v>
      </c>
    </row>
    <row r="3305" spans="1:2">
      <c r="A3305" s="375">
        <v>39177</v>
      </c>
      <c r="B3305" s="376">
        <v>1.3347</v>
      </c>
    </row>
    <row r="3306" spans="1:2">
      <c r="A3306" s="375">
        <v>39176</v>
      </c>
      <c r="B3306" s="376">
        <v>1.3362000000000001</v>
      </c>
    </row>
    <row r="3307" spans="1:2">
      <c r="A3307" s="375">
        <v>39175</v>
      </c>
      <c r="B3307" s="376">
        <v>1.3359000000000001</v>
      </c>
    </row>
    <row r="3308" spans="1:2">
      <c r="A3308" s="375">
        <v>39174</v>
      </c>
      <c r="B3308" s="376">
        <v>1.335</v>
      </c>
    </row>
    <row r="3309" spans="1:2">
      <c r="A3309" s="375">
        <v>39173</v>
      </c>
      <c r="B3309" s="376">
        <v>1.335</v>
      </c>
    </row>
    <row r="3310" spans="1:2">
      <c r="A3310" s="375">
        <v>39172</v>
      </c>
      <c r="B3310" s="376">
        <v>1.3333999999999999</v>
      </c>
    </row>
    <row r="3311" spans="1:2">
      <c r="A3311" s="375">
        <v>39171</v>
      </c>
      <c r="B3311" s="376">
        <v>1.3326</v>
      </c>
    </row>
    <row r="3312" spans="1:2">
      <c r="A3312" s="375">
        <v>39170</v>
      </c>
      <c r="B3312" s="376">
        <v>1.3345</v>
      </c>
    </row>
    <row r="3313" spans="1:2">
      <c r="A3313" s="375">
        <v>39169</v>
      </c>
      <c r="B3313" s="376">
        <v>1.3337000000000001</v>
      </c>
    </row>
    <row r="3314" spans="1:2">
      <c r="A3314" s="375">
        <v>39168</v>
      </c>
      <c r="B3314" s="376">
        <v>1.3286</v>
      </c>
    </row>
    <row r="3315" spans="1:2">
      <c r="A3315" s="375">
        <v>39167</v>
      </c>
      <c r="B3315" s="376">
        <v>1.3279000000000001</v>
      </c>
    </row>
    <row r="3316" spans="1:2">
      <c r="A3316" s="375">
        <v>39166</v>
      </c>
      <c r="B3316" s="376">
        <v>1.3279000000000001</v>
      </c>
    </row>
    <row r="3317" spans="1:2">
      <c r="A3317" s="375">
        <v>39165</v>
      </c>
      <c r="B3317" s="376">
        <v>1.3318000000000001</v>
      </c>
    </row>
    <row r="3318" spans="1:2">
      <c r="A3318" s="375">
        <v>39164</v>
      </c>
      <c r="B3318" s="376">
        <v>1.3369</v>
      </c>
    </row>
    <row r="3319" spans="1:2">
      <c r="A3319" s="375">
        <v>39163</v>
      </c>
      <c r="B3319" s="376">
        <v>1.3313999999999999</v>
      </c>
    </row>
    <row r="3320" spans="1:2">
      <c r="A3320" s="375">
        <v>39162</v>
      </c>
      <c r="B3320" s="376">
        <v>1.3297000000000001</v>
      </c>
    </row>
    <row r="3321" spans="1:2">
      <c r="A3321" s="375">
        <v>39161</v>
      </c>
      <c r="B3321" s="376">
        <v>1.3302</v>
      </c>
    </row>
    <row r="3322" spans="1:2">
      <c r="A3322" s="375">
        <v>39160</v>
      </c>
      <c r="B3322" s="376">
        <v>1.3312999999999999</v>
      </c>
    </row>
    <row r="3323" spans="1:2">
      <c r="A3323" s="375">
        <v>39159</v>
      </c>
      <c r="B3323" s="376">
        <v>1.3312999999999999</v>
      </c>
    </row>
    <row r="3324" spans="1:2">
      <c r="A3324" s="375">
        <v>39158</v>
      </c>
      <c r="B3324" s="376">
        <v>1.3297000000000001</v>
      </c>
    </row>
    <row r="3325" spans="1:2">
      <c r="A3325" s="375">
        <v>39157</v>
      </c>
      <c r="B3325" s="376">
        <v>1.3223</v>
      </c>
    </row>
    <row r="3326" spans="1:2">
      <c r="A3326" s="375">
        <v>39156</v>
      </c>
      <c r="B3326" s="376">
        <v>1.3201000000000001</v>
      </c>
    </row>
    <row r="3327" spans="1:2">
      <c r="A3327" s="375">
        <v>39155</v>
      </c>
      <c r="B3327" s="376">
        <v>1.3188</v>
      </c>
    </row>
    <row r="3328" spans="1:2">
      <c r="A3328" s="375">
        <v>39154</v>
      </c>
      <c r="B3328" s="376">
        <v>1.3144</v>
      </c>
    </row>
    <row r="3329" spans="1:2">
      <c r="A3329" s="375">
        <v>39153</v>
      </c>
      <c r="B3329" s="376">
        <v>1.3111999999999999</v>
      </c>
    </row>
    <row r="3330" spans="1:2">
      <c r="A3330" s="375">
        <v>39152</v>
      </c>
      <c r="B3330" s="376">
        <v>1.3110999999999999</v>
      </c>
    </row>
    <row r="3331" spans="1:2">
      <c r="A3331" s="375">
        <v>39151</v>
      </c>
      <c r="B3331" s="376">
        <v>1.3134999999999999</v>
      </c>
    </row>
    <row r="3332" spans="1:2">
      <c r="A3332" s="375">
        <v>39150</v>
      </c>
      <c r="B3332" s="376">
        <v>1.3157000000000001</v>
      </c>
    </row>
    <row r="3333" spans="1:2">
      <c r="A3333" s="375">
        <v>39149</v>
      </c>
      <c r="B3333" s="376">
        <v>1.3130999999999999</v>
      </c>
    </row>
    <row r="3334" spans="1:2">
      <c r="A3334" s="375">
        <v>39148</v>
      </c>
      <c r="B3334" s="376">
        <v>1.3104</v>
      </c>
    </row>
    <row r="3335" spans="1:2">
      <c r="A3335" s="375">
        <v>39147</v>
      </c>
      <c r="B3335" s="376">
        <v>1.3136000000000001</v>
      </c>
    </row>
    <row r="3336" spans="1:2">
      <c r="A3336" s="375">
        <v>39146</v>
      </c>
      <c r="B3336" s="376">
        <v>1.3184</v>
      </c>
    </row>
    <row r="3337" spans="1:2">
      <c r="A3337" s="375">
        <v>39145</v>
      </c>
      <c r="B3337" s="376">
        <v>1.319</v>
      </c>
    </row>
    <row r="3338" spans="1:2">
      <c r="A3338" s="375">
        <v>39144</v>
      </c>
      <c r="B3338" s="376">
        <v>1.3172999999999999</v>
      </c>
    </row>
    <row r="3339" spans="1:2">
      <c r="A3339" s="375">
        <v>39143</v>
      </c>
      <c r="B3339" s="376">
        <v>1.3214999999999999</v>
      </c>
    </row>
    <row r="3340" spans="1:2">
      <c r="A3340" s="375">
        <v>39142</v>
      </c>
      <c r="B3340" s="376">
        <v>1.3217000000000001</v>
      </c>
    </row>
    <row r="3341" spans="1:2">
      <c r="A3341" s="375">
        <v>39141</v>
      </c>
      <c r="B3341" s="376">
        <v>1.3205</v>
      </c>
    </row>
    <row r="3342" spans="1:2">
      <c r="A3342" s="375">
        <v>39140</v>
      </c>
      <c r="B3342" s="376">
        <v>1.3172999999999999</v>
      </c>
    </row>
    <row r="3343" spans="1:2">
      <c r="A3343" s="375">
        <v>39139</v>
      </c>
      <c r="B3343" s="376">
        <v>1.3162</v>
      </c>
    </row>
    <row r="3344" spans="1:2">
      <c r="A3344" s="375">
        <v>39138</v>
      </c>
      <c r="B3344" s="376">
        <v>1.3162</v>
      </c>
    </row>
    <row r="3345" spans="1:2">
      <c r="A3345" s="375">
        <v>39137</v>
      </c>
      <c r="B3345" s="376">
        <v>1.3131999999999999</v>
      </c>
    </row>
    <row r="3346" spans="1:2">
      <c r="A3346" s="375">
        <v>39136</v>
      </c>
      <c r="B3346" s="376">
        <v>1.3120000000000001</v>
      </c>
    </row>
    <row r="3347" spans="1:2">
      <c r="A3347" s="375">
        <v>39135</v>
      </c>
      <c r="B3347" s="376">
        <v>1.3138000000000001</v>
      </c>
    </row>
    <row r="3348" spans="1:2">
      <c r="A3348" s="375">
        <v>39134</v>
      </c>
      <c r="B3348" s="376">
        <v>1.3153999999999999</v>
      </c>
    </row>
    <row r="3349" spans="1:2">
      <c r="A3349" s="375">
        <v>39133</v>
      </c>
      <c r="B3349" s="376">
        <v>1.3146</v>
      </c>
    </row>
    <row r="3350" spans="1:2">
      <c r="A3350" s="375">
        <v>39132</v>
      </c>
      <c r="B3350" s="376">
        <v>1.3132999999999999</v>
      </c>
    </row>
    <row r="3351" spans="1:2">
      <c r="A3351" s="375">
        <v>39131</v>
      </c>
      <c r="B3351" s="376">
        <v>1.3132999999999999</v>
      </c>
    </row>
    <row r="3352" spans="1:2">
      <c r="A3352" s="375">
        <v>39130</v>
      </c>
      <c r="B3352" s="376">
        <v>1.3130999999999999</v>
      </c>
    </row>
    <row r="3353" spans="1:2">
      <c r="A3353" s="375">
        <v>39129</v>
      </c>
      <c r="B3353" s="376">
        <v>1.3136000000000001</v>
      </c>
    </row>
    <row r="3354" spans="1:2">
      <c r="A3354" s="375">
        <v>39128</v>
      </c>
      <c r="B3354" s="376">
        <v>1.3070999999999999</v>
      </c>
    </row>
    <row r="3355" spans="1:2">
      <c r="A3355" s="375">
        <v>39127</v>
      </c>
      <c r="B3355" s="376">
        <v>1.2988999999999999</v>
      </c>
    </row>
    <row r="3356" spans="1:2">
      <c r="A3356" s="375">
        <v>39126</v>
      </c>
      <c r="B3356" s="376">
        <v>1.2989999999999999</v>
      </c>
    </row>
    <row r="3357" spans="1:2">
      <c r="A3357" s="375">
        <v>39125</v>
      </c>
      <c r="B3357" s="376">
        <v>1.3003</v>
      </c>
    </row>
    <row r="3358" spans="1:2">
      <c r="A3358" s="375">
        <v>39124</v>
      </c>
      <c r="B3358" s="376">
        <v>1.3003</v>
      </c>
    </row>
    <row r="3359" spans="1:2">
      <c r="A3359" s="375">
        <v>39123</v>
      </c>
      <c r="B3359" s="376">
        <v>1.302</v>
      </c>
    </row>
    <row r="3360" spans="1:2">
      <c r="A3360" s="375">
        <v>39122</v>
      </c>
      <c r="B3360" s="376">
        <v>1.3011999999999999</v>
      </c>
    </row>
    <row r="3361" spans="1:2">
      <c r="A3361" s="375">
        <v>39121</v>
      </c>
      <c r="B3361" s="376">
        <v>1.2989999999999999</v>
      </c>
    </row>
    <row r="3362" spans="1:2">
      <c r="A3362" s="375">
        <v>39120</v>
      </c>
      <c r="B3362" s="376">
        <v>1.2939000000000001</v>
      </c>
    </row>
    <row r="3363" spans="1:2">
      <c r="A3363" s="375">
        <v>39119</v>
      </c>
      <c r="B3363" s="376">
        <v>1.2941</v>
      </c>
    </row>
    <row r="3364" spans="1:2">
      <c r="A3364" s="375">
        <v>39118</v>
      </c>
      <c r="B3364" s="376">
        <v>1.2957000000000001</v>
      </c>
    </row>
    <row r="3365" spans="1:2">
      <c r="A3365" s="375">
        <v>39117</v>
      </c>
      <c r="B3365" s="376">
        <v>1.2957000000000001</v>
      </c>
    </row>
    <row r="3366" spans="1:2">
      <c r="A3366" s="375">
        <v>39116</v>
      </c>
      <c r="B3366" s="376">
        <v>1.3008</v>
      </c>
    </row>
    <row r="3367" spans="1:2">
      <c r="A3367" s="375">
        <v>39115</v>
      </c>
      <c r="B3367" s="376">
        <v>1.3025</v>
      </c>
    </row>
    <row r="3368" spans="1:2">
      <c r="A3368" s="375">
        <v>39114</v>
      </c>
      <c r="B3368" s="376">
        <v>1.2965</v>
      </c>
    </row>
    <row r="3369" spans="1:2">
      <c r="A3369" s="375">
        <v>39113</v>
      </c>
      <c r="B3369" s="376">
        <v>1.2959000000000001</v>
      </c>
    </row>
    <row r="3370" spans="1:2">
      <c r="A3370" s="375">
        <v>39112</v>
      </c>
      <c r="B3370" s="376">
        <v>1.2919</v>
      </c>
    </row>
    <row r="3371" spans="1:2">
      <c r="A3371" s="375">
        <v>39111</v>
      </c>
      <c r="B3371" s="376">
        <v>1.2911999999999999</v>
      </c>
    </row>
    <row r="3372" spans="1:2">
      <c r="A3372" s="375">
        <v>39110</v>
      </c>
      <c r="B3372" s="376">
        <v>1.2911999999999999</v>
      </c>
    </row>
    <row r="3373" spans="1:2">
      <c r="A3373" s="375">
        <v>39109</v>
      </c>
      <c r="B3373" s="376">
        <v>1.292</v>
      </c>
    </row>
    <row r="3374" spans="1:2">
      <c r="A3374" s="375">
        <v>39108</v>
      </c>
      <c r="B3374" s="376">
        <v>1.2968999999999999</v>
      </c>
    </row>
    <row r="3375" spans="1:2">
      <c r="A3375" s="375">
        <v>39107</v>
      </c>
      <c r="B3375" s="376">
        <v>1.3004</v>
      </c>
    </row>
    <row r="3376" spans="1:2">
      <c r="A3376" s="375">
        <v>39106</v>
      </c>
      <c r="B3376" s="376">
        <v>1.298</v>
      </c>
    </row>
    <row r="3377" spans="1:2">
      <c r="A3377" s="375">
        <v>39105</v>
      </c>
      <c r="B3377" s="376">
        <v>1.2958000000000001</v>
      </c>
    </row>
    <row r="3378" spans="1:2">
      <c r="A3378" s="375">
        <v>39104</v>
      </c>
      <c r="B3378" s="376">
        <v>1.2951999999999999</v>
      </c>
    </row>
    <row r="3379" spans="1:2">
      <c r="A3379" s="375">
        <v>39103</v>
      </c>
      <c r="B3379" s="376">
        <v>1.2952999999999999</v>
      </c>
    </row>
    <row r="3380" spans="1:2">
      <c r="A3380" s="375">
        <v>39102</v>
      </c>
      <c r="B3380" s="376">
        <v>1.2968</v>
      </c>
    </row>
    <row r="3381" spans="1:2">
      <c r="A3381" s="375">
        <v>39101</v>
      </c>
      <c r="B3381" s="376">
        <v>1.2947</v>
      </c>
    </row>
    <row r="3382" spans="1:2">
      <c r="A3382" s="375">
        <v>39100</v>
      </c>
      <c r="B3382" s="376">
        <v>1.2926</v>
      </c>
    </row>
    <row r="3383" spans="1:2">
      <c r="A3383" s="375">
        <v>39099</v>
      </c>
      <c r="B3383" s="376">
        <v>1.2942</v>
      </c>
    </row>
    <row r="3384" spans="1:2">
      <c r="A3384" s="375">
        <v>39098</v>
      </c>
      <c r="B3384" s="376">
        <v>1.2932999999999999</v>
      </c>
    </row>
    <row r="3385" spans="1:2">
      <c r="A3385" s="375">
        <v>39097</v>
      </c>
      <c r="B3385" s="376">
        <v>1.2919</v>
      </c>
    </row>
    <row r="3386" spans="1:2">
      <c r="A3386" s="375">
        <v>39096</v>
      </c>
      <c r="B3386" s="376">
        <v>1.2918000000000001</v>
      </c>
    </row>
    <row r="3387" spans="1:2">
      <c r="A3387" s="375">
        <v>39095</v>
      </c>
      <c r="B3387" s="376">
        <v>1.2904</v>
      </c>
    </row>
    <row r="3388" spans="1:2">
      <c r="A3388" s="375">
        <v>39094</v>
      </c>
      <c r="B3388" s="376">
        <v>1.2942</v>
      </c>
    </row>
    <row r="3389" spans="1:2">
      <c r="A3389" s="375">
        <v>39093</v>
      </c>
      <c r="B3389" s="376">
        <v>1.2974000000000001</v>
      </c>
    </row>
    <row r="3390" spans="1:2">
      <c r="A3390" s="375">
        <v>39092</v>
      </c>
      <c r="B3390" s="376">
        <v>1.3025</v>
      </c>
    </row>
    <row r="3391" spans="1:2">
      <c r="A3391" s="375">
        <v>39091</v>
      </c>
      <c r="B3391" s="376">
        <v>1.3007</v>
      </c>
    </row>
    <row r="3392" spans="1:2">
      <c r="A3392" s="375">
        <v>39090</v>
      </c>
      <c r="B3392" s="376">
        <v>1.2998000000000001</v>
      </c>
    </row>
    <row r="3393" spans="1:2">
      <c r="A3393" s="375">
        <v>39089</v>
      </c>
      <c r="B3393" s="376">
        <v>1.2998000000000001</v>
      </c>
    </row>
    <row r="3394" spans="1:2">
      <c r="A3394" s="375">
        <v>39088</v>
      </c>
      <c r="B3394" s="376">
        <v>1.3063</v>
      </c>
    </row>
    <row r="3395" spans="1:2">
      <c r="A3395" s="375">
        <v>39087</v>
      </c>
      <c r="B3395" s="376">
        <v>1.3134999999999999</v>
      </c>
    </row>
    <row r="3396" spans="1:2">
      <c r="A3396" s="375">
        <v>39086</v>
      </c>
      <c r="B3396" s="376">
        <v>1.3246</v>
      </c>
    </row>
    <row r="3397" spans="1:2">
      <c r="A3397" s="375">
        <v>39085</v>
      </c>
      <c r="B3397" s="376">
        <v>1.325</v>
      </c>
    </row>
    <row r="3398" spans="1:2">
      <c r="A3398" s="375">
        <v>39084</v>
      </c>
      <c r="B3398" s="376">
        <v>1.3192999999999999</v>
      </c>
    </row>
    <row r="3399" spans="1:2">
      <c r="A3399" s="375">
        <v>39083</v>
      </c>
      <c r="B3399" s="376">
        <v>1.3192999999999999</v>
      </c>
    </row>
    <row r="3400" spans="1:2">
      <c r="A3400" s="375">
        <v>39082</v>
      </c>
      <c r="B3400" s="376">
        <v>1.3192999999999999</v>
      </c>
    </row>
    <row r="3401" spans="1:2">
      <c r="A3401" s="375">
        <v>39081</v>
      </c>
      <c r="B3401" s="376">
        <v>1.3165</v>
      </c>
    </row>
    <row r="3402" spans="1:2">
      <c r="A3402" s="375">
        <v>39080</v>
      </c>
      <c r="B3402" s="376">
        <v>1.3137000000000001</v>
      </c>
    </row>
    <row r="3403" spans="1:2">
      <c r="A3403" s="375">
        <v>39079</v>
      </c>
      <c r="B3403" s="376">
        <v>1.3131999999999999</v>
      </c>
    </row>
    <row r="3404" spans="1:2">
      <c r="A3404" s="375">
        <v>39078</v>
      </c>
      <c r="B3404" s="376">
        <v>1.3127</v>
      </c>
    </row>
    <row r="3405" spans="1:2">
      <c r="A3405" s="375">
        <v>39077</v>
      </c>
      <c r="B3405" s="376">
        <v>1.3129</v>
      </c>
    </row>
    <row r="3406" spans="1:2">
      <c r="A3406" s="375">
        <v>39076</v>
      </c>
      <c r="B3406" s="376">
        <v>1.3123</v>
      </c>
    </row>
    <row r="3407" spans="1:2">
      <c r="A3407" s="375">
        <v>39075</v>
      </c>
      <c r="B3407" s="376">
        <v>1.3124</v>
      </c>
    </row>
    <row r="3408" spans="1:2">
      <c r="A3408" s="375">
        <v>39074</v>
      </c>
      <c r="B3408" s="376">
        <v>1.3178000000000001</v>
      </c>
    </row>
    <row r="3409" spans="1:2">
      <c r="A3409" s="375">
        <v>39073</v>
      </c>
      <c r="B3409" s="376">
        <v>1.3180000000000001</v>
      </c>
    </row>
    <row r="3410" spans="1:2">
      <c r="A3410" s="375">
        <v>39072</v>
      </c>
      <c r="B3410" s="376">
        <v>1.3209</v>
      </c>
    </row>
    <row r="3411" spans="1:2">
      <c r="A3411" s="375">
        <v>39071</v>
      </c>
      <c r="B3411" s="376">
        <v>1.3133999999999999</v>
      </c>
    </row>
    <row r="3412" spans="1:2">
      <c r="A3412" s="375">
        <v>39070</v>
      </c>
      <c r="B3412" s="376">
        <v>1.3088</v>
      </c>
    </row>
    <row r="3413" spans="1:2">
      <c r="A3413" s="375">
        <v>39069</v>
      </c>
      <c r="B3413" s="376">
        <v>1.3075000000000001</v>
      </c>
    </row>
    <row r="3414" spans="1:2">
      <c r="A3414" s="375">
        <v>39068</v>
      </c>
      <c r="B3414" s="376">
        <v>1.3076000000000001</v>
      </c>
    </row>
    <row r="3415" spans="1:2">
      <c r="A3415" s="375">
        <v>39067</v>
      </c>
      <c r="B3415" s="376">
        <v>1.3129999999999999</v>
      </c>
    </row>
    <row r="3416" spans="1:2">
      <c r="A3416" s="375">
        <v>39066</v>
      </c>
      <c r="B3416" s="376">
        <v>1.32</v>
      </c>
    </row>
    <row r="3417" spans="1:2">
      <c r="A3417" s="375">
        <v>39065</v>
      </c>
      <c r="B3417" s="376">
        <v>1.3258000000000001</v>
      </c>
    </row>
    <row r="3418" spans="1:2">
      <c r="A3418" s="375">
        <v>39064</v>
      </c>
      <c r="B3418" s="376">
        <v>1.3246</v>
      </c>
    </row>
    <row r="3419" spans="1:2">
      <c r="A3419" s="375">
        <v>39063</v>
      </c>
      <c r="B3419" s="376">
        <v>1.3188</v>
      </c>
    </row>
    <row r="3420" spans="1:2">
      <c r="A3420" s="375">
        <v>39062</v>
      </c>
      <c r="B3420" s="376">
        <v>1.3198000000000001</v>
      </c>
    </row>
    <row r="3421" spans="1:2">
      <c r="A3421" s="375">
        <v>39061</v>
      </c>
      <c r="B3421" s="376">
        <v>1.3198000000000001</v>
      </c>
    </row>
    <row r="3422" spans="1:2">
      <c r="A3422" s="375">
        <v>39060</v>
      </c>
      <c r="B3422" s="376">
        <v>1.3279000000000001</v>
      </c>
    </row>
    <row r="3423" spans="1:2">
      <c r="A3423" s="375">
        <v>39059</v>
      </c>
      <c r="B3423" s="376">
        <v>1.3293999999999999</v>
      </c>
    </row>
    <row r="3424" spans="1:2">
      <c r="A3424" s="375">
        <v>39058</v>
      </c>
      <c r="B3424" s="376">
        <v>1.3305</v>
      </c>
    </row>
    <row r="3425" spans="1:2">
      <c r="A3425" s="375">
        <v>39057</v>
      </c>
      <c r="B3425" s="376">
        <v>1.3325</v>
      </c>
    </row>
    <row r="3426" spans="1:2">
      <c r="A3426" s="375">
        <v>39056</v>
      </c>
      <c r="B3426" s="376">
        <v>1.3321000000000001</v>
      </c>
    </row>
    <row r="3427" spans="1:2">
      <c r="A3427" s="375">
        <v>39055</v>
      </c>
      <c r="B3427" s="376">
        <v>1.3332999999999999</v>
      </c>
    </row>
    <row r="3428" spans="1:2">
      <c r="A3428" s="375">
        <v>39054</v>
      </c>
      <c r="B3428" s="376">
        <v>1.3332999999999999</v>
      </c>
    </row>
    <row r="3429" spans="1:2">
      <c r="A3429" s="375">
        <v>39053</v>
      </c>
      <c r="B3429" s="376">
        <v>1.3264</v>
      </c>
    </row>
    <row r="3430" spans="1:2">
      <c r="A3430" s="375">
        <v>39052</v>
      </c>
      <c r="B3430" s="376">
        <v>1.319</v>
      </c>
    </row>
    <row r="3431" spans="1:2">
      <c r="A3431" s="375">
        <v>39051</v>
      </c>
      <c r="B3431" s="376">
        <v>1.3176000000000001</v>
      </c>
    </row>
    <row r="3432" spans="1:2">
      <c r="A3432" s="375">
        <v>39050</v>
      </c>
      <c r="B3432" s="376">
        <v>1.3145</v>
      </c>
    </row>
    <row r="3433" spans="1:2">
      <c r="A3433" s="375">
        <v>39049</v>
      </c>
      <c r="B3433" s="376">
        <v>1.3129999999999999</v>
      </c>
    </row>
    <row r="3434" spans="1:2">
      <c r="A3434" s="375">
        <v>39048</v>
      </c>
      <c r="B3434" s="376">
        <v>1.3090999999999999</v>
      </c>
    </row>
    <row r="3435" spans="1:2">
      <c r="A3435" s="375">
        <v>39047</v>
      </c>
      <c r="B3435" s="376">
        <v>1.3088</v>
      </c>
    </row>
    <row r="3436" spans="1:2">
      <c r="A3436" s="375">
        <v>39046</v>
      </c>
      <c r="B3436" s="376">
        <v>1.3016000000000001</v>
      </c>
    </row>
    <row r="3437" spans="1:2">
      <c r="A3437" s="375">
        <v>39045</v>
      </c>
      <c r="B3437" s="376">
        <v>1.2945</v>
      </c>
    </row>
    <row r="3438" spans="1:2">
      <c r="A3438" s="375">
        <v>39044</v>
      </c>
      <c r="B3438" s="376">
        <v>1.2878000000000001</v>
      </c>
    </row>
    <row r="3439" spans="1:2">
      <c r="A3439" s="375">
        <v>39043</v>
      </c>
      <c r="B3439" s="376">
        <v>1.2818000000000001</v>
      </c>
    </row>
    <row r="3440" spans="1:2">
      <c r="A3440" s="375">
        <v>39042</v>
      </c>
      <c r="B3440" s="376">
        <v>1.2828999999999999</v>
      </c>
    </row>
    <row r="3441" spans="1:2">
      <c r="A3441" s="375">
        <v>39041</v>
      </c>
      <c r="B3441" s="376">
        <v>1.2823</v>
      </c>
    </row>
    <row r="3442" spans="1:2">
      <c r="A3442" s="375">
        <v>39040</v>
      </c>
      <c r="B3442" s="376">
        <v>1.2822</v>
      </c>
    </row>
    <row r="3443" spans="1:2">
      <c r="A3443" s="375">
        <v>39039</v>
      </c>
      <c r="B3443" s="376">
        <v>1.2791999999999999</v>
      </c>
    </row>
    <row r="3444" spans="1:2">
      <c r="A3444" s="375">
        <v>39038</v>
      </c>
      <c r="B3444" s="376">
        <v>1.2815000000000001</v>
      </c>
    </row>
    <row r="3445" spans="1:2">
      <c r="A3445" s="375">
        <v>39037</v>
      </c>
      <c r="B3445" s="376">
        <v>1.2808999999999999</v>
      </c>
    </row>
    <row r="3446" spans="1:2">
      <c r="A3446" s="375">
        <v>39036</v>
      </c>
      <c r="B3446" s="376">
        <v>1.282</v>
      </c>
    </row>
    <row r="3447" spans="1:2">
      <c r="A3447" s="375">
        <v>39035</v>
      </c>
      <c r="B3447" s="376">
        <v>1.2842</v>
      </c>
    </row>
    <row r="3448" spans="1:2">
      <c r="A3448" s="375">
        <v>39034</v>
      </c>
      <c r="B3448" s="376">
        <v>1.2836000000000001</v>
      </c>
    </row>
    <row r="3449" spans="1:2">
      <c r="A3449" s="375">
        <v>39033</v>
      </c>
      <c r="B3449" s="376">
        <v>1.2836000000000001</v>
      </c>
    </row>
    <row r="3450" spans="1:2">
      <c r="A3450" s="375">
        <v>39032</v>
      </c>
      <c r="B3450" s="376">
        <v>1.2856000000000001</v>
      </c>
    </row>
    <row r="3451" spans="1:2">
      <c r="A3451" s="375">
        <v>39031</v>
      </c>
      <c r="B3451" s="376">
        <v>1.278</v>
      </c>
    </row>
    <row r="3452" spans="1:2">
      <c r="A3452" s="375">
        <v>39030</v>
      </c>
      <c r="B3452" s="376">
        <v>1.2776000000000001</v>
      </c>
    </row>
    <row r="3453" spans="1:2">
      <c r="A3453" s="375">
        <v>39029</v>
      </c>
      <c r="B3453" s="376">
        <v>1.276</v>
      </c>
    </row>
    <row r="3454" spans="1:2">
      <c r="A3454" s="375">
        <v>39028</v>
      </c>
      <c r="B3454" s="376">
        <v>1.2708999999999999</v>
      </c>
    </row>
    <row r="3455" spans="1:2">
      <c r="A3455" s="375">
        <v>39027</v>
      </c>
      <c r="B3455" s="376">
        <v>1.2710999999999999</v>
      </c>
    </row>
    <row r="3456" spans="1:2">
      <c r="A3456" s="375">
        <v>39026</v>
      </c>
      <c r="B3456" s="376">
        <v>1.2712000000000001</v>
      </c>
    </row>
    <row r="3457" spans="1:2">
      <c r="A3457" s="375">
        <v>39025</v>
      </c>
      <c r="B3457" s="376">
        <v>1.2756000000000001</v>
      </c>
    </row>
    <row r="3458" spans="1:2">
      <c r="A3458" s="375">
        <v>39024</v>
      </c>
      <c r="B3458" s="376">
        <v>1.276</v>
      </c>
    </row>
    <row r="3459" spans="1:2">
      <c r="A3459" s="375">
        <v>39023</v>
      </c>
      <c r="B3459" s="376">
        <v>1.2761</v>
      </c>
    </row>
    <row r="3460" spans="1:2">
      <c r="A3460" s="375">
        <v>39022</v>
      </c>
      <c r="B3460" s="376">
        <v>1.272</v>
      </c>
    </row>
    <row r="3461" spans="1:2">
      <c r="A3461" s="375">
        <v>39021</v>
      </c>
      <c r="B3461" s="376">
        <v>1.2723</v>
      </c>
    </row>
    <row r="3462" spans="1:2">
      <c r="A3462" s="375">
        <v>39020</v>
      </c>
      <c r="B3462" s="376">
        <v>1.2736000000000001</v>
      </c>
    </row>
    <row r="3463" spans="1:2">
      <c r="A3463" s="375">
        <v>39019</v>
      </c>
      <c r="B3463" s="376">
        <v>1.2736000000000001</v>
      </c>
    </row>
    <row r="3464" spans="1:2">
      <c r="A3464" s="375">
        <v>39018</v>
      </c>
      <c r="B3464" s="376">
        <v>1.2703</v>
      </c>
    </row>
    <row r="3465" spans="1:2">
      <c r="A3465" s="375">
        <v>39017</v>
      </c>
      <c r="B3465" s="376">
        <v>1.2646999999999999</v>
      </c>
    </row>
    <row r="3466" spans="1:2">
      <c r="A3466" s="375">
        <v>39016</v>
      </c>
      <c r="B3466" s="376">
        <v>1.2574000000000001</v>
      </c>
    </row>
    <row r="3467" spans="1:2">
      <c r="A3467" s="375">
        <v>39015</v>
      </c>
      <c r="B3467" s="376">
        <v>1.2546999999999999</v>
      </c>
    </row>
    <row r="3468" spans="1:2">
      <c r="A3468" s="375">
        <v>39014</v>
      </c>
      <c r="B3468" s="376">
        <v>1.2581</v>
      </c>
    </row>
    <row r="3469" spans="1:2">
      <c r="A3469" s="375">
        <v>39013</v>
      </c>
      <c r="B3469" s="376">
        <v>1.2613000000000001</v>
      </c>
    </row>
    <row r="3470" spans="1:2">
      <c r="A3470" s="375">
        <v>39012</v>
      </c>
      <c r="B3470" s="376">
        <v>1.2613000000000001</v>
      </c>
    </row>
    <row r="3471" spans="1:2">
      <c r="A3471" s="375">
        <v>39011</v>
      </c>
      <c r="B3471" s="376">
        <v>1.2623</v>
      </c>
    </row>
    <row r="3472" spans="1:2">
      <c r="A3472" s="375">
        <v>39010</v>
      </c>
      <c r="B3472" s="376">
        <v>1.2563</v>
      </c>
    </row>
    <row r="3473" spans="1:2">
      <c r="A3473" s="375">
        <v>39009</v>
      </c>
      <c r="B3473" s="376">
        <v>1.2536</v>
      </c>
    </row>
    <row r="3474" spans="1:2">
      <c r="A3474" s="375">
        <v>39008</v>
      </c>
      <c r="B3474" s="376">
        <v>1.2537</v>
      </c>
    </row>
    <row r="3475" spans="1:2">
      <c r="A3475" s="375">
        <v>39007</v>
      </c>
      <c r="B3475" s="376">
        <v>1.2509999999999999</v>
      </c>
    </row>
    <row r="3476" spans="1:2">
      <c r="A3476" s="375">
        <v>39006</v>
      </c>
      <c r="B3476" s="376">
        <v>1.2506999999999999</v>
      </c>
    </row>
    <row r="3477" spans="1:2">
      <c r="A3477" s="375">
        <v>39005</v>
      </c>
      <c r="B3477" s="376">
        <v>1.2507999999999999</v>
      </c>
    </row>
    <row r="3478" spans="1:2">
      <c r="A3478" s="375">
        <v>39004</v>
      </c>
      <c r="B3478" s="376">
        <v>1.2544</v>
      </c>
    </row>
    <row r="3479" spans="1:2">
      <c r="A3479" s="375">
        <v>39003</v>
      </c>
      <c r="B3479" s="376">
        <v>1.2535000000000001</v>
      </c>
    </row>
    <row r="3480" spans="1:2">
      <c r="A3480" s="375">
        <v>39002</v>
      </c>
      <c r="B3480" s="376">
        <v>1.254</v>
      </c>
    </row>
    <row r="3481" spans="1:2">
      <c r="A3481" s="375">
        <v>39001</v>
      </c>
      <c r="B3481" s="376">
        <v>1.2568999999999999</v>
      </c>
    </row>
    <row r="3482" spans="1:2">
      <c r="A3482" s="375">
        <v>39000</v>
      </c>
      <c r="B3482" s="376">
        <v>1.2597</v>
      </c>
    </row>
    <row r="3483" spans="1:2">
      <c r="A3483" s="375">
        <v>38999</v>
      </c>
      <c r="B3483" s="376">
        <v>1.2596000000000001</v>
      </c>
    </row>
    <row r="3484" spans="1:2">
      <c r="A3484" s="375">
        <v>38998</v>
      </c>
      <c r="B3484" s="376">
        <v>1.26</v>
      </c>
    </row>
    <row r="3485" spans="1:2">
      <c r="A3485" s="375">
        <v>38997</v>
      </c>
      <c r="B3485" s="376">
        <v>1.2657</v>
      </c>
    </row>
    <row r="3486" spans="1:2">
      <c r="A3486" s="375">
        <v>38996</v>
      </c>
      <c r="B3486" s="376">
        <v>1.2702</v>
      </c>
    </row>
    <row r="3487" spans="1:2">
      <c r="A3487" s="375">
        <v>38995</v>
      </c>
      <c r="B3487" s="376">
        <v>1.2706999999999999</v>
      </c>
    </row>
    <row r="3488" spans="1:2">
      <c r="A3488" s="375">
        <v>38994</v>
      </c>
      <c r="B3488" s="376">
        <v>1.2739</v>
      </c>
    </row>
    <row r="3489" spans="1:2">
      <c r="A3489" s="375">
        <v>38993</v>
      </c>
      <c r="B3489" s="376">
        <v>1.2696000000000001</v>
      </c>
    </row>
    <row r="3490" spans="1:2">
      <c r="A3490" s="375">
        <v>38992</v>
      </c>
      <c r="B3490" s="376">
        <v>1.2670999999999999</v>
      </c>
    </row>
    <row r="3491" spans="1:2">
      <c r="A3491" s="375">
        <v>38991</v>
      </c>
      <c r="B3491" s="376">
        <v>1.2669999999999999</v>
      </c>
    </row>
    <row r="3492" spans="1:2">
      <c r="A3492" s="375">
        <v>38990</v>
      </c>
      <c r="B3492" s="376">
        <v>1.2685999999999999</v>
      </c>
    </row>
    <row r="3493" spans="1:2">
      <c r="A3493" s="375">
        <v>38989</v>
      </c>
      <c r="B3493" s="376">
        <v>1.2709999999999999</v>
      </c>
    </row>
    <row r="3494" spans="1:2">
      <c r="A3494" s="375">
        <v>38988</v>
      </c>
      <c r="B3494" s="376">
        <v>1.2693000000000001</v>
      </c>
    </row>
    <row r="3495" spans="1:2">
      <c r="A3495" s="375">
        <v>38987</v>
      </c>
      <c r="B3495" s="376">
        <v>1.2722</v>
      </c>
    </row>
    <row r="3496" spans="1:2">
      <c r="A3496" s="375">
        <v>38986</v>
      </c>
      <c r="B3496" s="376">
        <v>1.2778</v>
      </c>
    </row>
    <row r="3497" spans="1:2">
      <c r="A3497" s="375">
        <v>38985</v>
      </c>
      <c r="B3497" s="376">
        <v>1.2779</v>
      </c>
    </row>
    <row r="3498" spans="1:2">
      <c r="A3498" s="375">
        <v>38984</v>
      </c>
      <c r="B3498" s="376">
        <v>1.2779</v>
      </c>
    </row>
    <row r="3499" spans="1:2">
      <c r="A3499" s="375">
        <v>38983</v>
      </c>
      <c r="B3499" s="376">
        <v>1.2798</v>
      </c>
    </row>
    <row r="3500" spans="1:2">
      <c r="A3500" s="375">
        <v>38982</v>
      </c>
      <c r="B3500" s="376">
        <v>1.2726</v>
      </c>
    </row>
    <row r="3501" spans="1:2">
      <c r="A3501" s="375">
        <v>38981</v>
      </c>
      <c r="B3501" s="376">
        <v>1.2681</v>
      </c>
    </row>
    <row r="3502" spans="1:2">
      <c r="A3502" s="375">
        <v>38980</v>
      </c>
      <c r="B3502" s="376">
        <v>1.2692000000000001</v>
      </c>
    </row>
    <row r="3503" spans="1:2">
      <c r="A3503" s="375">
        <v>38979</v>
      </c>
      <c r="B3503" s="376">
        <v>1.2662</v>
      </c>
    </row>
    <row r="3504" spans="1:2">
      <c r="A3504" s="375">
        <v>38978</v>
      </c>
      <c r="B3504" s="376">
        <v>1.2657</v>
      </c>
    </row>
    <row r="3505" spans="1:2">
      <c r="A3505" s="375">
        <v>38977</v>
      </c>
      <c r="B3505" s="376">
        <v>1.2659</v>
      </c>
    </row>
    <row r="3506" spans="1:2">
      <c r="A3506" s="375">
        <v>38976</v>
      </c>
      <c r="B3506" s="376">
        <v>1.2694000000000001</v>
      </c>
    </row>
    <row r="3507" spans="1:2">
      <c r="A3507" s="375">
        <v>38975</v>
      </c>
      <c r="B3507" s="376">
        <v>1.2705</v>
      </c>
    </row>
    <row r="3508" spans="1:2">
      <c r="A3508" s="375">
        <v>38974</v>
      </c>
      <c r="B3508" s="376">
        <v>1.2686999999999999</v>
      </c>
    </row>
    <row r="3509" spans="1:2">
      <c r="A3509" s="375">
        <v>38973</v>
      </c>
      <c r="B3509" s="376">
        <v>1.2704</v>
      </c>
    </row>
    <row r="3510" spans="1:2">
      <c r="A3510" s="375">
        <v>38972</v>
      </c>
      <c r="B3510" s="376">
        <v>1.2687999999999999</v>
      </c>
    </row>
    <row r="3511" spans="1:2">
      <c r="A3511" s="375">
        <v>38971</v>
      </c>
      <c r="B3511" s="376">
        <v>1.2668999999999999</v>
      </c>
    </row>
    <row r="3512" spans="1:2">
      <c r="A3512" s="375">
        <v>38970</v>
      </c>
      <c r="B3512" s="376">
        <v>1.2667999999999999</v>
      </c>
    </row>
    <row r="3513" spans="1:2">
      <c r="A3513" s="375">
        <v>38969</v>
      </c>
      <c r="B3513" s="376">
        <v>1.2706</v>
      </c>
    </row>
    <row r="3514" spans="1:2">
      <c r="A3514" s="375">
        <v>38968</v>
      </c>
      <c r="B3514" s="376">
        <v>1.2782</v>
      </c>
    </row>
    <row r="3515" spans="1:2">
      <c r="A3515" s="375">
        <v>38967</v>
      </c>
      <c r="B3515" s="376">
        <v>1.2807999999999999</v>
      </c>
    </row>
    <row r="3516" spans="1:2">
      <c r="A3516" s="375">
        <v>38966</v>
      </c>
      <c r="B3516" s="376">
        <v>1.2831999999999999</v>
      </c>
    </row>
    <row r="3517" spans="1:2">
      <c r="A3517" s="375">
        <v>38965</v>
      </c>
      <c r="B3517" s="376">
        <v>1.2856000000000001</v>
      </c>
    </row>
    <row r="3518" spans="1:2">
      <c r="A3518" s="375">
        <v>38964</v>
      </c>
      <c r="B3518" s="376">
        <v>1.2830999999999999</v>
      </c>
    </row>
    <row r="3519" spans="1:2">
      <c r="A3519" s="375">
        <v>38963</v>
      </c>
      <c r="B3519" s="376">
        <v>1.2830999999999999</v>
      </c>
    </row>
    <row r="3520" spans="1:2">
      <c r="A3520" s="375">
        <v>38962</v>
      </c>
      <c r="B3520" s="376">
        <v>1.2809999999999999</v>
      </c>
    </row>
    <row r="3521" spans="1:2">
      <c r="A3521" s="375">
        <v>38961</v>
      </c>
      <c r="B3521" s="376">
        <v>1.2829999999999999</v>
      </c>
    </row>
    <row r="3522" spans="1:2">
      <c r="A3522" s="375">
        <v>38960</v>
      </c>
      <c r="B3522" s="376">
        <v>1.2828999999999999</v>
      </c>
    </row>
    <row r="3523" spans="1:2">
      <c r="A3523" s="375">
        <v>38959</v>
      </c>
      <c r="B3523" s="376">
        <v>1.2802</v>
      </c>
    </row>
    <row r="3524" spans="1:2">
      <c r="A3524" s="375">
        <v>38958</v>
      </c>
      <c r="B3524" s="376">
        <v>1.2786999999999999</v>
      </c>
    </row>
    <row r="3525" spans="1:2">
      <c r="A3525" s="375">
        <v>38957</v>
      </c>
      <c r="B3525" s="376">
        <v>1.2747999999999999</v>
      </c>
    </row>
    <row r="3526" spans="1:2">
      <c r="A3526" s="375">
        <v>38956</v>
      </c>
      <c r="B3526" s="376">
        <v>1.2747999999999999</v>
      </c>
    </row>
    <row r="3527" spans="1:2">
      <c r="A3527" s="375">
        <v>38955</v>
      </c>
      <c r="B3527" s="376">
        <v>1.2763</v>
      </c>
    </row>
    <row r="3528" spans="1:2">
      <c r="A3528" s="375">
        <v>38954</v>
      </c>
      <c r="B3528" s="376">
        <v>1.2786999999999999</v>
      </c>
    </row>
    <row r="3529" spans="1:2">
      <c r="A3529" s="375">
        <v>38953</v>
      </c>
      <c r="B3529" s="376">
        <v>1.2803</v>
      </c>
    </row>
    <row r="3530" spans="1:2">
      <c r="A3530" s="375">
        <v>38952</v>
      </c>
      <c r="B3530" s="376">
        <v>1.2846</v>
      </c>
    </row>
    <row r="3531" spans="1:2">
      <c r="A3531" s="375">
        <v>38951</v>
      </c>
      <c r="B3531" s="376">
        <v>1.2879</v>
      </c>
    </row>
    <row r="3532" spans="1:2">
      <c r="A3532" s="375">
        <v>38950</v>
      </c>
      <c r="B3532" s="376">
        <v>1.282</v>
      </c>
    </row>
    <row r="3533" spans="1:2">
      <c r="A3533" s="375">
        <v>38949</v>
      </c>
      <c r="B3533" s="376">
        <v>1.282</v>
      </c>
    </row>
    <row r="3534" spans="1:2">
      <c r="A3534" s="375">
        <v>38948</v>
      </c>
      <c r="B3534" s="376">
        <v>1.2823</v>
      </c>
    </row>
    <row r="3535" spans="1:2">
      <c r="A3535" s="375">
        <v>38947</v>
      </c>
      <c r="B3535" s="376">
        <v>1.2853000000000001</v>
      </c>
    </row>
    <row r="3536" spans="1:2">
      <c r="A3536" s="375">
        <v>38946</v>
      </c>
      <c r="B3536" s="376">
        <v>1.2806</v>
      </c>
    </row>
    <row r="3537" spans="1:2">
      <c r="A3537" s="375">
        <v>38945</v>
      </c>
      <c r="B3537" s="376">
        <v>1.2744</v>
      </c>
    </row>
    <row r="3538" spans="1:2">
      <c r="A3538" s="375">
        <v>38944</v>
      </c>
      <c r="B3538" s="376">
        <v>1.2734000000000001</v>
      </c>
    </row>
    <row r="3539" spans="1:2">
      <c r="A3539" s="375">
        <v>38943</v>
      </c>
      <c r="B3539" s="376">
        <v>1.2714000000000001</v>
      </c>
    </row>
    <row r="3540" spans="1:2">
      <c r="A3540" s="375">
        <v>38942</v>
      </c>
      <c r="B3540" s="376">
        <v>1.2714000000000001</v>
      </c>
    </row>
    <row r="3541" spans="1:2">
      <c r="A3541" s="375">
        <v>38941</v>
      </c>
      <c r="B3541" s="376">
        <v>1.2767999999999999</v>
      </c>
    </row>
    <row r="3542" spans="1:2">
      <c r="A3542" s="375">
        <v>38940</v>
      </c>
      <c r="B3542" s="376">
        <v>1.2845</v>
      </c>
    </row>
    <row r="3543" spans="1:2">
      <c r="A3543" s="375">
        <v>38939</v>
      </c>
      <c r="B3543" s="376">
        <v>1.284</v>
      </c>
    </row>
    <row r="3544" spans="1:2">
      <c r="A3544" s="375">
        <v>38938</v>
      </c>
      <c r="B3544" s="376">
        <v>1.2831999999999999</v>
      </c>
    </row>
    <row r="3545" spans="1:2">
      <c r="A3545" s="375">
        <v>38937</v>
      </c>
      <c r="B3545" s="376">
        <v>1.2867</v>
      </c>
    </row>
    <row r="3546" spans="1:2">
      <c r="A3546" s="375">
        <v>38936</v>
      </c>
      <c r="B3546" s="376">
        <v>1.2869999999999999</v>
      </c>
    </row>
    <row r="3547" spans="1:2">
      <c r="A3547" s="375">
        <v>38935</v>
      </c>
      <c r="B3547" s="376">
        <v>1.2869999999999999</v>
      </c>
    </row>
    <row r="3548" spans="1:2">
      <c r="A3548" s="375">
        <v>38934</v>
      </c>
      <c r="B3548" s="376">
        <v>1.2823</v>
      </c>
    </row>
    <row r="3549" spans="1:2">
      <c r="A3549" s="375">
        <v>38933</v>
      </c>
      <c r="B3549" s="376">
        <v>1.2779</v>
      </c>
    </row>
    <row r="3550" spans="1:2">
      <c r="A3550" s="375">
        <v>38932</v>
      </c>
      <c r="B3550" s="376">
        <v>1.2810999999999999</v>
      </c>
    </row>
    <row r="3551" spans="1:2">
      <c r="A3551" s="375">
        <v>38931</v>
      </c>
      <c r="B3551" s="376">
        <v>1.2761</v>
      </c>
    </row>
    <row r="3552" spans="1:2">
      <c r="A3552" s="375">
        <v>38930</v>
      </c>
      <c r="B3552" s="376">
        <v>1.2761</v>
      </c>
    </row>
    <row r="3553" spans="1:2">
      <c r="A3553" s="375">
        <v>38929</v>
      </c>
      <c r="B3553" s="376">
        <v>1.2758</v>
      </c>
    </row>
    <row r="3554" spans="1:2">
      <c r="A3554" s="375">
        <v>38928</v>
      </c>
      <c r="B3554" s="376">
        <v>1.2758</v>
      </c>
    </row>
    <row r="3555" spans="1:2">
      <c r="A3555" s="375">
        <v>38927</v>
      </c>
      <c r="B3555" s="376">
        <v>1.2706</v>
      </c>
    </row>
    <row r="3556" spans="1:2">
      <c r="A3556" s="375">
        <v>38926</v>
      </c>
      <c r="B3556" s="376">
        <v>1.2723</v>
      </c>
    </row>
    <row r="3557" spans="1:2">
      <c r="A3557" s="375">
        <v>38925</v>
      </c>
      <c r="B3557" s="376">
        <v>1.2599</v>
      </c>
    </row>
    <row r="3558" spans="1:2">
      <c r="A3558" s="375">
        <v>38924</v>
      </c>
      <c r="B3558" s="376">
        <v>1.2623</v>
      </c>
    </row>
    <row r="3559" spans="1:2">
      <c r="A3559" s="375">
        <v>38923</v>
      </c>
      <c r="B3559" s="376">
        <v>1.2647999999999999</v>
      </c>
    </row>
    <row r="3560" spans="1:2">
      <c r="A3560" s="375">
        <v>38922</v>
      </c>
      <c r="B3560" s="376">
        <v>1.2694000000000001</v>
      </c>
    </row>
    <row r="3561" spans="1:2">
      <c r="A3561" s="375">
        <v>38921</v>
      </c>
      <c r="B3561" s="376">
        <v>1.2694000000000001</v>
      </c>
    </row>
    <row r="3562" spans="1:2">
      <c r="A3562" s="375">
        <v>38920</v>
      </c>
      <c r="B3562" s="376">
        <v>1.2659</v>
      </c>
    </row>
    <row r="3563" spans="1:2">
      <c r="A3563" s="375">
        <v>38919</v>
      </c>
      <c r="B3563" s="376">
        <v>1.2615000000000001</v>
      </c>
    </row>
    <row r="3564" spans="1:2">
      <c r="A3564" s="375">
        <v>38918</v>
      </c>
      <c r="B3564" s="376">
        <v>1.2515000000000001</v>
      </c>
    </row>
    <row r="3565" spans="1:2">
      <c r="A3565" s="375">
        <v>38917</v>
      </c>
      <c r="B3565" s="376">
        <v>1.252</v>
      </c>
    </row>
    <row r="3566" spans="1:2">
      <c r="A3566" s="375">
        <v>38916</v>
      </c>
      <c r="B3566" s="376">
        <v>1.2583</v>
      </c>
    </row>
    <row r="3567" spans="1:2">
      <c r="A3567" s="375">
        <v>38915</v>
      </c>
      <c r="B3567" s="376">
        <v>1.2645</v>
      </c>
    </row>
    <row r="3568" spans="1:2">
      <c r="A3568" s="375">
        <v>38914</v>
      </c>
      <c r="B3568" s="376">
        <v>1.2645999999999999</v>
      </c>
    </row>
    <row r="3569" spans="1:2">
      <c r="A3569" s="375">
        <v>38913</v>
      </c>
      <c r="B3569" s="376">
        <v>1.2667999999999999</v>
      </c>
    </row>
    <row r="3570" spans="1:2">
      <c r="A3570" s="375">
        <v>38912</v>
      </c>
      <c r="B3570" s="376">
        <v>1.2702</v>
      </c>
    </row>
    <row r="3571" spans="1:2">
      <c r="A3571" s="375">
        <v>38911</v>
      </c>
      <c r="B3571" s="376">
        <v>1.2739</v>
      </c>
    </row>
    <row r="3572" spans="1:2">
      <c r="A3572" s="375">
        <v>38910</v>
      </c>
      <c r="B3572" s="376">
        <v>1.2742</v>
      </c>
    </row>
    <row r="3573" spans="1:2">
      <c r="A3573" s="375">
        <v>38909</v>
      </c>
      <c r="B3573" s="376">
        <v>1.2776000000000001</v>
      </c>
    </row>
    <row r="3574" spans="1:2">
      <c r="A3574" s="375">
        <v>38908</v>
      </c>
      <c r="B3574" s="376">
        <v>1.2806</v>
      </c>
    </row>
    <row r="3575" spans="1:2">
      <c r="A3575" s="375">
        <v>38907</v>
      </c>
      <c r="B3575" s="376">
        <v>1.2806</v>
      </c>
    </row>
    <row r="3576" spans="1:2">
      <c r="A3576" s="375">
        <v>38906</v>
      </c>
      <c r="B3576" s="376">
        <v>1.2789999999999999</v>
      </c>
    </row>
    <row r="3577" spans="1:2">
      <c r="A3577" s="375">
        <v>38905</v>
      </c>
      <c r="B3577" s="376">
        <v>1.2741</v>
      </c>
    </row>
    <row r="3578" spans="1:2">
      <c r="A3578" s="375">
        <v>38904</v>
      </c>
      <c r="B3578" s="376">
        <v>1.2766</v>
      </c>
    </row>
    <row r="3579" spans="1:2">
      <c r="A3579" s="375">
        <v>38903</v>
      </c>
      <c r="B3579" s="376">
        <v>1.2802</v>
      </c>
    </row>
    <row r="3580" spans="1:2">
      <c r="A3580" s="375">
        <v>38902</v>
      </c>
      <c r="B3580" s="376">
        <v>1.2786</v>
      </c>
    </row>
    <row r="3581" spans="1:2">
      <c r="A3581" s="375">
        <v>38901</v>
      </c>
      <c r="B3581" s="376">
        <v>1.2786</v>
      </c>
    </row>
    <row r="3582" spans="1:2">
      <c r="A3582" s="375">
        <v>38900</v>
      </c>
      <c r="B3582" s="376">
        <v>1.2786</v>
      </c>
    </row>
    <row r="3583" spans="1:2">
      <c r="A3583" s="375">
        <v>38899</v>
      </c>
      <c r="B3583" s="376">
        <v>1.272</v>
      </c>
    </row>
    <row r="3584" spans="1:2">
      <c r="A3584" s="375">
        <v>38898</v>
      </c>
      <c r="B3584" s="376">
        <v>1.2548999999999999</v>
      </c>
    </row>
    <row r="3585" spans="1:2">
      <c r="A3585" s="375">
        <v>38897</v>
      </c>
      <c r="B3585" s="376">
        <v>1.2563</v>
      </c>
    </row>
    <row r="3586" spans="1:2">
      <c r="A3586" s="375">
        <v>38896</v>
      </c>
      <c r="B3586" s="376">
        <v>1.2592000000000001</v>
      </c>
    </row>
    <row r="3587" spans="1:2">
      <c r="A3587" s="375">
        <v>38895</v>
      </c>
      <c r="B3587" s="376">
        <v>1.2541</v>
      </c>
    </row>
    <row r="3588" spans="1:2">
      <c r="A3588" s="375">
        <v>38894</v>
      </c>
      <c r="B3588" s="376">
        <v>1.2502</v>
      </c>
    </row>
    <row r="3589" spans="1:2">
      <c r="A3589" s="375">
        <v>38893</v>
      </c>
      <c r="B3589" s="376">
        <v>1.2502</v>
      </c>
    </row>
    <row r="3590" spans="1:2">
      <c r="A3590" s="375">
        <v>38892</v>
      </c>
      <c r="B3590" s="376">
        <v>1.2549999999999999</v>
      </c>
    </row>
    <row r="3591" spans="1:2">
      <c r="A3591" s="375">
        <v>38891</v>
      </c>
      <c r="B3591" s="376">
        <v>1.2627999999999999</v>
      </c>
    </row>
    <row r="3592" spans="1:2">
      <c r="A3592" s="375">
        <v>38890</v>
      </c>
      <c r="B3592" s="376">
        <v>1.2625</v>
      </c>
    </row>
    <row r="3593" spans="1:2">
      <c r="A3593" s="375">
        <v>38889</v>
      </c>
      <c r="B3593" s="376">
        <v>1.2574000000000001</v>
      </c>
    </row>
    <row r="3594" spans="1:2">
      <c r="A3594" s="375">
        <v>38888</v>
      </c>
      <c r="B3594" s="376">
        <v>1.2592000000000001</v>
      </c>
    </row>
    <row r="3595" spans="1:2">
      <c r="A3595" s="375">
        <v>38887</v>
      </c>
      <c r="B3595" s="376">
        <v>1.2639</v>
      </c>
    </row>
    <row r="3596" spans="1:2">
      <c r="A3596" s="375">
        <v>38886</v>
      </c>
      <c r="B3596" s="376">
        <v>1.2638</v>
      </c>
    </row>
    <row r="3597" spans="1:2">
      <c r="A3597" s="375">
        <v>38885</v>
      </c>
      <c r="B3597" s="376">
        <v>1.2642</v>
      </c>
    </row>
    <row r="3598" spans="1:2">
      <c r="A3598" s="375">
        <v>38884</v>
      </c>
      <c r="B3598" s="376">
        <v>1.2613000000000001</v>
      </c>
    </row>
    <row r="3599" spans="1:2">
      <c r="A3599" s="375">
        <v>38883</v>
      </c>
      <c r="B3599" s="376">
        <v>1.2576000000000001</v>
      </c>
    </row>
    <row r="3600" spans="1:2">
      <c r="A3600" s="375">
        <v>38882</v>
      </c>
      <c r="B3600" s="376">
        <v>1.2575000000000001</v>
      </c>
    </row>
    <row r="3601" spans="1:2">
      <c r="A3601" s="375">
        <v>38881</v>
      </c>
      <c r="B3601" s="376">
        <v>1.2608999999999999</v>
      </c>
    </row>
    <row r="3602" spans="1:2">
      <c r="A3602" s="375">
        <v>38880</v>
      </c>
      <c r="B3602" s="376">
        <v>1.2637</v>
      </c>
    </row>
    <row r="3603" spans="1:2">
      <c r="A3603" s="375">
        <v>38879</v>
      </c>
      <c r="B3603" s="376">
        <v>1.2639</v>
      </c>
    </row>
    <row r="3604" spans="1:2">
      <c r="A3604" s="375">
        <v>38878</v>
      </c>
      <c r="B3604" s="376">
        <v>1.2645999999999999</v>
      </c>
    </row>
    <row r="3605" spans="1:2">
      <c r="A3605" s="375">
        <v>38877</v>
      </c>
      <c r="B3605" s="376">
        <v>1.2738</v>
      </c>
    </row>
    <row r="3606" spans="1:2">
      <c r="A3606" s="375">
        <v>38876</v>
      </c>
      <c r="B3606" s="376">
        <v>1.2810999999999999</v>
      </c>
    </row>
    <row r="3607" spans="1:2">
      <c r="A3607" s="375">
        <v>38875</v>
      </c>
      <c r="B3607" s="376">
        <v>1.2876000000000001</v>
      </c>
    </row>
    <row r="3608" spans="1:2">
      <c r="A3608" s="375">
        <v>38874</v>
      </c>
      <c r="B3608" s="376">
        <v>1.2943</v>
      </c>
    </row>
    <row r="3609" spans="1:2">
      <c r="A3609" s="375">
        <v>38873</v>
      </c>
      <c r="B3609" s="376">
        <v>1.2914000000000001</v>
      </c>
    </row>
    <row r="3610" spans="1:2">
      <c r="A3610" s="375">
        <v>38872</v>
      </c>
      <c r="B3610" s="376">
        <v>1.2912999999999999</v>
      </c>
    </row>
    <row r="3611" spans="1:2">
      <c r="A3611" s="375">
        <v>38871</v>
      </c>
      <c r="B3611" s="376">
        <v>1.2845</v>
      </c>
    </row>
    <row r="3612" spans="1:2">
      <c r="A3612" s="375">
        <v>38870</v>
      </c>
      <c r="B3612" s="376">
        <v>1.2785</v>
      </c>
    </row>
    <row r="3613" spans="1:2">
      <c r="A3613" s="375">
        <v>38869</v>
      </c>
      <c r="B3613" s="376">
        <v>1.2859</v>
      </c>
    </row>
    <row r="3614" spans="1:2">
      <c r="A3614" s="375">
        <v>38868</v>
      </c>
      <c r="B3614" s="376">
        <v>1.2824</v>
      </c>
    </row>
    <row r="3615" spans="1:2">
      <c r="A3615" s="375">
        <v>38867</v>
      </c>
      <c r="B3615" s="376">
        <v>1.2746999999999999</v>
      </c>
    </row>
    <row r="3616" spans="1:2">
      <c r="A3616" s="375">
        <v>38866</v>
      </c>
      <c r="B3616" s="376">
        <v>1.2730999999999999</v>
      </c>
    </row>
    <row r="3617" spans="1:2">
      <c r="A3617" s="375">
        <v>38865</v>
      </c>
      <c r="B3617" s="376">
        <v>1.2730999999999999</v>
      </c>
    </row>
    <row r="3618" spans="1:2">
      <c r="A3618" s="375">
        <v>38864</v>
      </c>
      <c r="B3618" s="376">
        <v>1.2778</v>
      </c>
    </row>
    <row r="3619" spans="1:2">
      <c r="A3619" s="375">
        <v>38863</v>
      </c>
      <c r="B3619" s="376">
        <v>1.2768999999999999</v>
      </c>
    </row>
    <row r="3620" spans="1:2">
      <c r="A3620" s="375">
        <v>38862</v>
      </c>
      <c r="B3620" s="376">
        <v>1.2803</v>
      </c>
    </row>
    <row r="3621" spans="1:2">
      <c r="A3621" s="375">
        <v>38861</v>
      </c>
      <c r="B3621" s="376">
        <v>1.2851999999999999</v>
      </c>
    </row>
    <row r="3622" spans="1:2">
      <c r="A3622" s="375">
        <v>38860</v>
      </c>
      <c r="B3622" s="376">
        <v>1.2773000000000001</v>
      </c>
    </row>
    <row r="3623" spans="1:2">
      <c r="A3623" s="375">
        <v>38859</v>
      </c>
      <c r="B3623" s="376">
        <v>1.2771999999999999</v>
      </c>
    </row>
    <row r="3624" spans="1:2">
      <c r="A3624" s="375">
        <v>38858</v>
      </c>
      <c r="B3624" s="376">
        <v>1.2773000000000001</v>
      </c>
    </row>
    <row r="3625" spans="1:2">
      <c r="A3625" s="375">
        <v>38857</v>
      </c>
      <c r="B3625" s="376">
        <v>1.2795000000000001</v>
      </c>
    </row>
    <row r="3626" spans="1:2">
      <c r="A3626" s="375">
        <v>38856</v>
      </c>
      <c r="B3626" s="376">
        <v>1.2775000000000001</v>
      </c>
    </row>
    <row r="3627" spans="1:2">
      <c r="A3627" s="375">
        <v>38855</v>
      </c>
      <c r="B3627" s="376">
        <v>1.284</v>
      </c>
    </row>
    <row r="3628" spans="1:2">
      <c r="A3628" s="375">
        <v>38854</v>
      </c>
      <c r="B3628" s="376">
        <v>1.2818000000000001</v>
      </c>
    </row>
    <row r="3629" spans="1:2">
      <c r="A3629" s="375">
        <v>38853</v>
      </c>
      <c r="B3629" s="376">
        <v>1.2875000000000001</v>
      </c>
    </row>
    <row r="3630" spans="1:2">
      <c r="A3630" s="375">
        <v>38852</v>
      </c>
      <c r="B3630" s="376">
        <v>1.2922</v>
      </c>
    </row>
    <row r="3631" spans="1:2">
      <c r="A3631" s="375">
        <v>38851</v>
      </c>
      <c r="B3631" s="376">
        <v>1.2902</v>
      </c>
    </row>
    <row r="3632" spans="1:2">
      <c r="A3632" s="375">
        <v>38850</v>
      </c>
      <c r="B3632" s="376">
        <v>1.2877000000000001</v>
      </c>
    </row>
    <row r="3633" spans="1:2">
      <c r="A3633" s="375">
        <v>38849</v>
      </c>
      <c r="B3633" s="376">
        <v>1.2765</v>
      </c>
    </row>
    <row r="3634" spans="1:2">
      <c r="A3634" s="375">
        <v>38848</v>
      </c>
      <c r="B3634" s="376">
        <v>1.2777000000000001</v>
      </c>
    </row>
    <row r="3635" spans="1:2">
      <c r="A3635" s="375">
        <v>38847</v>
      </c>
      <c r="B3635" s="376">
        <v>1.2710999999999999</v>
      </c>
    </row>
    <row r="3636" spans="1:2">
      <c r="A3636" s="375">
        <v>38846</v>
      </c>
      <c r="B3636" s="376">
        <v>1.2734000000000001</v>
      </c>
    </row>
    <row r="3637" spans="1:2">
      <c r="A3637" s="375">
        <v>38845</v>
      </c>
      <c r="B3637" s="376">
        <v>1.2721</v>
      </c>
    </row>
    <row r="3638" spans="1:2">
      <c r="A3638" s="375">
        <v>38844</v>
      </c>
      <c r="B3638" s="376">
        <v>1.2721</v>
      </c>
    </row>
    <row r="3639" spans="1:2">
      <c r="A3639" s="375">
        <v>38843</v>
      </c>
      <c r="B3639" s="376">
        <v>1.2706999999999999</v>
      </c>
    </row>
    <row r="3640" spans="1:2">
      <c r="A3640" s="375">
        <v>38842</v>
      </c>
      <c r="B3640" s="376">
        <v>1.2635000000000001</v>
      </c>
    </row>
    <row r="3641" spans="1:2">
      <c r="A3641" s="375">
        <v>38841</v>
      </c>
      <c r="B3641" s="376">
        <v>1.2629999999999999</v>
      </c>
    </row>
    <row r="3642" spans="1:2">
      <c r="A3642" s="375">
        <v>38840</v>
      </c>
      <c r="B3642" s="376">
        <v>1.2604</v>
      </c>
    </row>
    <row r="3643" spans="1:2">
      <c r="A3643" s="375">
        <v>38839</v>
      </c>
      <c r="B3643" s="376">
        <v>1.2623</v>
      </c>
    </row>
    <row r="3644" spans="1:2">
      <c r="A3644" s="375">
        <v>38838</v>
      </c>
      <c r="B3644" s="376">
        <v>1.2625</v>
      </c>
    </row>
    <row r="3645" spans="1:2">
      <c r="A3645" s="375">
        <v>38837</v>
      </c>
      <c r="B3645" s="376">
        <v>1.2627999999999999</v>
      </c>
    </row>
    <row r="3646" spans="1:2">
      <c r="A3646" s="375">
        <v>38836</v>
      </c>
      <c r="B3646" s="376">
        <v>1.2555000000000001</v>
      </c>
    </row>
    <row r="3647" spans="1:2">
      <c r="A3647" s="375">
        <v>38835</v>
      </c>
      <c r="B3647" s="376">
        <v>1.2464999999999999</v>
      </c>
    </row>
    <row r="3648" spans="1:2">
      <c r="A3648" s="375">
        <v>38834</v>
      </c>
      <c r="B3648" s="376">
        <v>1.2426999999999999</v>
      </c>
    </row>
    <row r="3649" spans="1:2">
      <c r="A3649" s="375">
        <v>38833</v>
      </c>
      <c r="B3649" s="376">
        <v>1.2393000000000001</v>
      </c>
    </row>
    <row r="3650" spans="1:2">
      <c r="A3650" s="375">
        <v>38832</v>
      </c>
      <c r="B3650" s="376">
        <v>1.2370000000000001</v>
      </c>
    </row>
    <row r="3651" spans="1:2">
      <c r="A3651" s="375">
        <v>38831</v>
      </c>
      <c r="B3651" s="376">
        <v>1.2337</v>
      </c>
    </row>
    <row r="3652" spans="1:2">
      <c r="A3652" s="375">
        <v>38830</v>
      </c>
      <c r="B3652" s="376">
        <v>1.2335</v>
      </c>
    </row>
    <row r="3653" spans="1:2">
      <c r="A3653" s="375">
        <v>38829</v>
      </c>
      <c r="B3653" s="376">
        <v>1.2317</v>
      </c>
    </row>
    <row r="3654" spans="1:2">
      <c r="A3654" s="375">
        <v>38828</v>
      </c>
      <c r="B3654" s="376">
        <v>1.2343999999999999</v>
      </c>
    </row>
    <row r="3655" spans="1:2">
      <c r="A3655" s="375">
        <v>38827</v>
      </c>
      <c r="B3655" s="376">
        <v>1.2350000000000001</v>
      </c>
    </row>
    <row r="3656" spans="1:2">
      <c r="A3656" s="375">
        <v>38826</v>
      </c>
      <c r="B3656" s="376">
        <v>1.2265999999999999</v>
      </c>
    </row>
    <row r="3657" spans="1:2">
      <c r="A3657" s="375">
        <v>38825</v>
      </c>
      <c r="B3657" s="376">
        <v>1.2197</v>
      </c>
    </row>
    <row r="3658" spans="1:2">
      <c r="A3658" s="375">
        <v>38824</v>
      </c>
      <c r="B3658" s="376">
        <v>1.2107000000000001</v>
      </c>
    </row>
    <row r="3659" spans="1:2">
      <c r="A3659" s="375">
        <v>38823</v>
      </c>
      <c r="B3659" s="376">
        <v>1.2104999999999999</v>
      </c>
    </row>
    <row r="3660" spans="1:2">
      <c r="A3660" s="375">
        <v>38822</v>
      </c>
      <c r="B3660" s="376">
        <v>1.2109000000000001</v>
      </c>
    </row>
    <row r="3661" spans="1:2">
      <c r="A3661" s="375">
        <v>38821</v>
      </c>
      <c r="B3661" s="376">
        <v>1.2103999999999999</v>
      </c>
    </row>
    <row r="3662" spans="1:2">
      <c r="A3662" s="375">
        <v>38820</v>
      </c>
      <c r="B3662" s="376">
        <v>1.2136</v>
      </c>
    </row>
    <row r="3663" spans="1:2">
      <c r="A3663" s="375">
        <v>38819</v>
      </c>
      <c r="B3663" s="376">
        <v>1.2118</v>
      </c>
    </row>
    <row r="3664" spans="1:2">
      <c r="A3664" s="375">
        <v>38818</v>
      </c>
      <c r="B3664" s="376">
        <v>1.2105999999999999</v>
      </c>
    </row>
    <row r="3665" spans="1:2">
      <c r="A3665" s="375">
        <v>38817</v>
      </c>
      <c r="B3665" s="376">
        <v>1.2088000000000001</v>
      </c>
    </row>
    <row r="3666" spans="1:2">
      <c r="A3666" s="375">
        <v>38816</v>
      </c>
      <c r="B3666" s="376">
        <v>1.2087000000000001</v>
      </c>
    </row>
    <row r="3667" spans="1:2">
      <c r="A3667" s="375">
        <v>38815</v>
      </c>
      <c r="B3667" s="376">
        <v>1.2176</v>
      </c>
    </row>
    <row r="3668" spans="1:2">
      <c r="A3668" s="375">
        <v>38814</v>
      </c>
      <c r="B3668" s="376">
        <v>1.2271000000000001</v>
      </c>
    </row>
    <row r="3669" spans="1:2">
      <c r="A3669" s="375">
        <v>38813</v>
      </c>
      <c r="B3669" s="376">
        <v>1.2269000000000001</v>
      </c>
    </row>
    <row r="3670" spans="1:2">
      <c r="A3670" s="375">
        <v>38812</v>
      </c>
      <c r="B3670" s="376">
        <v>1.2181</v>
      </c>
    </row>
    <row r="3671" spans="1:2">
      <c r="A3671" s="375">
        <v>38811</v>
      </c>
      <c r="B3671" s="376">
        <v>1.2088000000000001</v>
      </c>
    </row>
    <row r="3672" spans="1:2">
      <c r="A3672" s="375">
        <v>38810</v>
      </c>
      <c r="B3672" s="376">
        <v>1.2113</v>
      </c>
    </row>
    <row r="3673" spans="1:2">
      <c r="A3673" s="375">
        <v>38809</v>
      </c>
      <c r="B3673" s="376">
        <v>1.2113</v>
      </c>
    </row>
    <row r="3674" spans="1:2">
      <c r="A3674" s="375">
        <v>38808</v>
      </c>
      <c r="B3674" s="376">
        <v>1.2135</v>
      </c>
    </row>
    <row r="3675" spans="1:2">
      <c r="A3675" s="375">
        <v>38807</v>
      </c>
      <c r="B3675" s="376">
        <v>1.2075</v>
      </c>
    </row>
    <row r="3676" spans="1:2">
      <c r="A3676" s="375">
        <v>38806</v>
      </c>
      <c r="B3676" s="376">
        <v>1.2009000000000001</v>
      </c>
    </row>
    <row r="3677" spans="1:2">
      <c r="A3677" s="375">
        <v>38805</v>
      </c>
      <c r="B3677" s="376">
        <v>1.2039</v>
      </c>
    </row>
    <row r="3678" spans="1:2">
      <c r="A3678" s="375">
        <v>38804</v>
      </c>
      <c r="B3678" s="376">
        <v>1.2030000000000001</v>
      </c>
    </row>
    <row r="3679" spans="1:2">
      <c r="A3679" s="375">
        <v>38803</v>
      </c>
      <c r="B3679" s="376">
        <v>1.2031000000000001</v>
      </c>
    </row>
    <row r="3680" spans="1:2">
      <c r="A3680" s="375">
        <v>38802</v>
      </c>
      <c r="B3680" s="376">
        <v>1.2031000000000001</v>
      </c>
    </row>
    <row r="3681" spans="1:2">
      <c r="A3681" s="375">
        <v>38801</v>
      </c>
      <c r="B3681" s="376">
        <v>1.1980999999999999</v>
      </c>
    </row>
    <row r="3682" spans="1:2">
      <c r="A3682" s="375">
        <v>38800</v>
      </c>
      <c r="B3682" s="376">
        <v>1.2045999999999999</v>
      </c>
    </row>
    <row r="3683" spans="1:2">
      <c r="A3683" s="375">
        <v>38799</v>
      </c>
      <c r="B3683" s="376">
        <v>1.2088000000000001</v>
      </c>
    </row>
    <row r="3684" spans="1:2">
      <c r="A3684" s="375">
        <v>38798</v>
      </c>
      <c r="B3684" s="376">
        <v>1.2133</v>
      </c>
    </row>
    <row r="3685" spans="1:2">
      <c r="A3685" s="375">
        <v>38797</v>
      </c>
      <c r="B3685" s="376">
        <v>1.2174</v>
      </c>
    </row>
    <row r="3686" spans="1:2">
      <c r="A3686" s="375">
        <v>38796</v>
      </c>
      <c r="B3686" s="376">
        <v>1.2183999999999999</v>
      </c>
    </row>
    <row r="3687" spans="1:2">
      <c r="A3687" s="375">
        <v>38795</v>
      </c>
      <c r="B3687" s="376">
        <v>1.2183999999999999</v>
      </c>
    </row>
    <row r="3688" spans="1:2">
      <c r="A3688" s="375">
        <v>38794</v>
      </c>
      <c r="B3688" s="376">
        <v>1.2175</v>
      </c>
    </row>
    <row r="3689" spans="1:2">
      <c r="A3689" s="375">
        <v>38793</v>
      </c>
      <c r="B3689" s="376">
        <v>1.2088000000000001</v>
      </c>
    </row>
    <row r="3690" spans="1:2">
      <c r="A3690" s="375">
        <v>38792</v>
      </c>
      <c r="B3690" s="376">
        <v>1.2028000000000001</v>
      </c>
    </row>
    <row r="3691" spans="1:2">
      <c r="A3691" s="375">
        <v>38791</v>
      </c>
      <c r="B3691" s="376">
        <v>1.1974</v>
      </c>
    </row>
    <row r="3692" spans="1:2">
      <c r="A3692" s="375">
        <v>38790</v>
      </c>
      <c r="B3692" s="376">
        <v>1.1932</v>
      </c>
    </row>
    <row r="3693" spans="1:2">
      <c r="A3693" s="375">
        <v>38789</v>
      </c>
      <c r="B3693" s="376">
        <v>1.1901999999999999</v>
      </c>
    </row>
    <row r="3694" spans="1:2">
      <c r="A3694" s="375">
        <v>38788</v>
      </c>
      <c r="B3694" s="376">
        <v>1.1902999999999999</v>
      </c>
    </row>
    <row r="3695" spans="1:2">
      <c r="A3695" s="375">
        <v>38787</v>
      </c>
      <c r="B3695" s="376">
        <v>1.1903999999999999</v>
      </c>
    </row>
    <row r="3696" spans="1:2">
      <c r="A3696" s="375">
        <v>38786</v>
      </c>
      <c r="B3696" s="376">
        <v>1.1926000000000001</v>
      </c>
    </row>
    <row r="3697" spans="1:2">
      <c r="A3697" s="375">
        <v>38785</v>
      </c>
      <c r="B3697" s="376">
        <v>1.1903999999999999</v>
      </c>
    </row>
    <row r="3698" spans="1:2">
      <c r="A3698" s="375">
        <v>38784</v>
      </c>
      <c r="B3698" s="376">
        <v>1.1950000000000001</v>
      </c>
    </row>
    <row r="3699" spans="1:2">
      <c r="A3699" s="375">
        <v>38783</v>
      </c>
      <c r="B3699" s="376">
        <v>1.2044999999999999</v>
      </c>
    </row>
    <row r="3700" spans="1:2">
      <c r="A3700" s="375">
        <v>38782</v>
      </c>
      <c r="B3700" s="376">
        <v>1.2043999999999999</v>
      </c>
    </row>
    <row r="3701" spans="1:2">
      <c r="A3701" s="375">
        <v>38781</v>
      </c>
      <c r="B3701" s="376">
        <v>1.2042999999999999</v>
      </c>
    </row>
    <row r="3702" spans="1:2">
      <c r="A3702" s="375">
        <v>38780</v>
      </c>
      <c r="B3702" s="376">
        <v>1.2024999999999999</v>
      </c>
    </row>
    <row r="3703" spans="1:2">
      <c r="A3703" s="375">
        <v>38779</v>
      </c>
      <c r="B3703" s="376">
        <v>1.1942999999999999</v>
      </c>
    </row>
    <row r="3704" spans="1:2">
      <c r="A3704" s="375">
        <v>38778</v>
      </c>
      <c r="B3704" s="376">
        <v>1.1933</v>
      </c>
    </row>
    <row r="3705" spans="1:2">
      <c r="A3705" s="375">
        <v>38777</v>
      </c>
      <c r="B3705" s="376">
        <v>1.1873</v>
      </c>
    </row>
    <row r="3706" spans="1:2">
      <c r="A3706" s="375">
        <v>38776</v>
      </c>
      <c r="B3706" s="376">
        <v>1.1855</v>
      </c>
    </row>
    <row r="3707" spans="1:2">
      <c r="A3707" s="375">
        <v>38775</v>
      </c>
      <c r="B3707" s="376">
        <v>1.1872</v>
      </c>
    </row>
    <row r="3708" spans="1:2">
      <c r="A3708" s="375">
        <v>38774</v>
      </c>
      <c r="B3708" s="376">
        <v>1.1872</v>
      </c>
    </row>
    <row r="3709" spans="1:2">
      <c r="A3709" s="375">
        <v>38773</v>
      </c>
      <c r="B3709" s="376">
        <v>1.1904999999999999</v>
      </c>
    </row>
    <row r="3710" spans="1:2">
      <c r="A3710" s="375">
        <v>38772</v>
      </c>
      <c r="B3710" s="376">
        <v>1.1919999999999999</v>
      </c>
    </row>
    <row r="3711" spans="1:2">
      <c r="A3711" s="375">
        <v>38771</v>
      </c>
      <c r="B3711" s="376">
        <v>1.1904999999999999</v>
      </c>
    </row>
    <row r="3712" spans="1:2">
      <c r="A3712" s="375">
        <v>38770</v>
      </c>
      <c r="B3712" s="376">
        <v>1.1919</v>
      </c>
    </row>
    <row r="3713" spans="1:2">
      <c r="A3713" s="375">
        <v>38769</v>
      </c>
      <c r="B3713" s="376">
        <v>1.1944999999999999</v>
      </c>
    </row>
    <row r="3714" spans="1:2">
      <c r="A3714" s="375">
        <v>38768</v>
      </c>
      <c r="B3714" s="376">
        <v>1.1924999999999999</v>
      </c>
    </row>
    <row r="3715" spans="1:2">
      <c r="A3715" s="375">
        <v>38767</v>
      </c>
      <c r="B3715" s="376">
        <v>1.1927000000000001</v>
      </c>
    </row>
    <row r="3716" spans="1:2">
      <c r="A3716" s="375">
        <v>38766</v>
      </c>
      <c r="B3716" s="376">
        <v>1.1892</v>
      </c>
    </row>
    <row r="3717" spans="1:2">
      <c r="A3717" s="375">
        <v>38765</v>
      </c>
      <c r="B3717" s="376">
        <v>1.1879</v>
      </c>
    </row>
    <row r="3718" spans="1:2">
      <c r="A3718" s="375">
        <v>38764</v>
      </c>
      <c r="B3718" s="376">
        <v>1.1911</v>
      </c>
    </row>
    <row r="3719" spans="1:2">
      <c r="A3719" s="375">
        <v>38763</v>
      </c>
      <c r="B3719" s="376">
        <v>1.1900999999999999</v>
      </c>
    </row>
    <row r="3720" spans="1:2">
      <c r="A3720" s="375">
        <v>38762</v>
      </c>
      <c r="B3720" s="376">
        <v>1.1896</v>
      </c>
    </row>
    <row r="3721" spans="1:2">
      <c r="A3721" s="375">
        <v>38761</v>
      </c>
      <c r="B3721" s="376">
        <v>1.1900999999999999</v>
      </c>
    </row>
    <row r="3722" spans="1:2">
      <c r="A3722" s="375">
        <v>38760</v>
      </c>
      <c r="B3722" s="376">
        <v>1.1900999999999999</v>
      </c>
    </row>
    <row r="3723" spans="1:2">
      <c r="A3723" s="375">
        <v>38759</v>
      </c>
      <c r="B3723" s="376">
        <v>1.1970000000000001</v>
      </c>
    </row>
    <row r="3724" spans="1:2">
      <c r="A3724" s="375">
        <v>38758</v>
      </c>
      <c r="B3724" s="376">
        <v>1.1969000000000001</v>
      </c>
    </row>
    <row r="3725" spans="1:2">
      <c r="A3725" s="375">
        <v>38757</v>
      </c>
      <c r="B3725" s="376">
        <v>1.1966000000000001</v>
      </c>
    </row>
    <row r="3726" spans="1:2">
      <c r="A3726" s="375">
        <v>38756</v>
      </c>
      <c r="B3726" s="376">
        <v>1.1973</v>
      </c>
    </row>
    <row r="3727" spans="1:2">
      <c r="A3727" s="375">
        <v>38755</v>
      </c>
      <c r="B3727" s="376">
        <v>1.2</v>
      </c>
    </row>
    <row r="3728" spans="1:2">
      <c r="A3728" s="375">
        <v>38754</v>
      </c>
      <c r="B3728" s="376">
        <v>1.2019</v>
      </c>
    </row>
    <row r="3729" spans="1:2">
      <c r="A3729" s="375">
        <v>38753</v>
      </c>
      <c r="B3729" s="376">
        <v>1.2025999999999999</v>
      </c>
    </row>
    <row r="3730" spans="1:2">
      <c r="A3730" s="375">
        <v>38752</v>
      </c>
      <c r="B3730" s="376">
        <v>1.2064999999999999</v>
      </c>
    </row>
    <row r="3731" spans="1:2">
      <c r="A3731" s="375">
        <v>38751</v>
      </c>
      <c r="B3731" s="376">
        <v>1.2069000000000001</v>
      </c>
    </row>
    <row r="3732" spans="1:2">
      <c r="A3732" s="375">
        <v>38750</v>
      </c>
      <c r="B3732" s="376">
        <v>1.2124999999999999</v>
      </c>
    </row>
    <row r="3733" spans="1:2">
      <c r="A3733" s="375">
        <v>38749</v>
      </c>
      <c r="B3733" s="376">
        <v>1.2110000000000001</v>
      </c>
    </row>
    <row r="3734" spans="1:2">
      <c r="A3734" s="375">
        <v>38748</v>
      </c>
      <c r="B3734" s="376">
        <v>1.2093</v>
      </c>
    </row>
    <row r="3735" spans="1:2">
      <c r="A3735" s="375">
        <v>38747</v>
      </c>
      <c r="B3735" s="376">
        <v>1.2094</v>
      </c>
    </row>
    <row r="3736" spans="1:2">
      <c r="A3736" s="375">
        <v>38746</v>
      </c>
      <c r="B3736" s="376">
        <v>1.2094</v>
      </c>
    </row>
    <row r="3737" spans="1:2">
      <c r="A3737" s="375">
        <v>38745</v>
      </c>
      <c r="B3737" s="376">
        <v>1.2196</v>
      </c>
    </row>
    <row r="3738" spans="1:2">
      <c r="A3738" s="375">
        <v>38744</v>
      </c>
      <c r="B3738" s="376">
        <v>1.2249000000000001</v>
      </c>
    </row>
    <row r="3739" spans="1:2">
      <c r="A3739" s="375">
        <v>38743</v>
      </c>
      <c r="B3739" s="376">
        <v>1.2276</v>
      </c>
    </row>
    <row r="3740" spans="1:2">
      <c r="A3740" s="375">
        <v>38742</v>
      </c>
      <c r="B3740" s="376">
        <v>1.2286999999999999</v>
      </c>
    </row>
    <row r="3741" spans="1:2">
      <c r="A3741" s="375">
        <v>38741</v>
      </c>
      <c r="B3741" s="376">
        <v>1.2237</v>
      </c>
    </row>
    <row r="3742" spans="1:2">
      <c r="A3742" s="375">
        <v>38740</v>
      </c>
      <c r="B3742" s="376">
        <v>1.2129000000000001</v>
      </c>
    </row>
    <row r="3743" spans="1:2">
      <c r="A3743" s="375">
        <v>38739</v>
      </c>
      <c r="B3743" s="376">
        <v>1.2129000000000001</v>
      </c>
    </row>
    <row r="3744" spans="1:2">
      <c r="A3744" s="375">
        <v>38738</v>
      </c>
      <c r="B3744" s="376">
        <v>1.2087000000000001</v>
      </c>
    </row>
    <row r="3745" spans="1:2">
      <c r="A3745" s="375">
        <v>38737</v>
      </c>
      <c r="B3745" s="376">
        <v>1.2094</v>
      </c>
    </row>
    <row r="3746" spans="1:2">
      <c r="A3746" s="375">
        <v>38736</v>
      </c>
      <c r="B3746" s="376">
        <v>1.2105999999999999</v>
      </c>
    </row>
    <row r="3747" spans="1:2">
      <c r="A3747" s="375">
        <v>38735</v>
      </c>
      <c r="B3747" s="376">
        <v>1.2099</v>
      </c>
    </row>
    <row r="3748" spans="1:2">
      <c r="A3748" s="375">
        <v>38734</v>
      </c>
      <c r="B3748" s="376">
        <v>1.2129000000000001</v>
      </c>
    </row>
    <row r="3749" spans="1:2">
      <c r="A3749" s="375">
        <v>38733</v>
      </c>
      <c r="B3749" s="376">
        <v>1.2138</v>
      </c>
    </row>
    <row r="3750" spans="1:2">
      <c r="A3750" s="375">
        <v>38732</v>
      </c>
      <c r="B3750" s="376">
        <v>1.2138</v>
      </c>
    </row>
    <row r="3751" spans="1:2">
      <c r="A3751" s="375">
        <v>38731</v>
      </c>
      <c r="B3751" s="376">
        <v>1.206</v>
      </c>
    </row>
    <row r="3752" spans="1:2">
      <c r="A3752" s="375">
        <v>38730</v>
      </c>
      <c r="B3752" s="376">
        <v>1.2112000000000001</v>
      </c>
    </row>
    <row r="3753" spans="1:2">
      <c r="A3753" s="375">
        <v>38729</v>
      </c>
      <c r="B3753" s="376">
        <v>1.2081</v>
      </c>
    </row>
    <row r="3754" spans="1:2">
      <c r="A3754" s="375">
        <v>38728</v>
      </c>
      <c r="B3754" s="376">
        <v>1.2073</v>
      </c>
    </row>
    <row r="3755" spans="1:2">
      <c r="A3755" s="375">
        <v>38727</v>
      </c>
      <c r="B3755" s="376">
        <v>1.2109000000000001</v>
      </c>
    </row>
    <row r="3756" spans="1:2">
      <c r="A3756" s="375">
        <v>38726</v>
      </c>
      <c r="B3756" s="376">
        <v>1.2146999999999999</v>
      </c>
    </row>
    <row r="3757" spans="1:2">
      <c r="A3757" s="375">
        <v>38725</v>
      </c>
      <c r="B3757" s="376">
        <v>1.2146999999999999</v>
      </c>
    </row>
    <row r="3758" spans="1:2">
      <c r="A3758" s="375">
        <v>38724</v>
      </c>
      <c r="B3758" s="376">
        <v>1.2110000000000001</v>
      </c>
    </row>
    <row r="3759" spans="1:2">
      <c r="A3759" s="375">
        <v>38723</v>
      </c>
      <c r="B3759" s="376">
        <v>1.21</v>
      </c>
    </row>
    <row r="3760" spans="1:2">
      <c r="A3760" s="375">
        <v>38722</v>
      </c>
      <c r="B3760" s="376">
        <v>1.1879999999999999</v>
      </c>
    </row>
    <row r="3761" spans="1:2">
      <c r="A3761" s="375">
        <v>38721</v>
      </c>
      <c r="B3761" s="376">
        <v>1.1833</v>
      </c>
    </row>
    <row r="3762" spans="1:2">
      <c r="A3762" s="375">
        <v>38720</v>
      </c>
      <c r="B3762" s="376">
        <v>1.1842999999999999</v>
      </c>
    </row>
    <row r="3763" spans="1:2">
      <c r="A3763" s="375">
        <v>38719</v>
      </c>
      <c r="B3763" s="376">
        <v>1.1841999999999999</v>
      </c>
    </row>
    <row r="3764" spans="1:2">
      <c r="A3764" s="375">
        <v>38718</v>
      </c>
      <c r="B3764" s="376">
        <v>1.1839999999999999</v>
      </c>
    </row>
    <row r="3765" spans="1:2">
      <c r="A3765" s="375">
        <v>38717</v>
      </c>
      <c r="B3765" s="376">
        <v>1.1842999999999999</v>
      </c>
    </row>
    <row r="3766" spans="1:2">
      <c r="A3766" s="375">
        <v>38716</v>
      </c>
      <c r="B3766" s="376">
        <v>1.1871</v>
      </c>
    </row>
    <row r="3767" spans="1:2">
      <c r="A3767" s="375">
        <v>38715</v>
      </c>
      <c r="B3767" s="376">
        <v>1.1849000000000001</v>
      </c>
    </row>
    <row r="3768" spans="1:2">
      <c r="A3768" s="375">
        <v>38714</v>
      </c>
      <c r="B3768" s="376">
        <v>1.1853</v>
      </c>
    </row>
    <row r="3769" spans="1:2">
      <c r="A3769" s="375">
        <v>38713</v>
      </c>
      <c r="B3769" s="376">
        <v>1.1862999999999999</v>
      </c>
    </row>
    <row r="3770" spans="1:2">
      <c r="A3770" s="375">
        <v>38712</v>
      </c>
      <c r="B3770" s="376">
        <v>1.1863999999999999</v>
      </c>
    </row>
    <row r="3771" spans="1:2">
      <c r="A3771" s="375">
        <v>38711</v>
      </c>
      <c r="B3771" s="376">
        <v>1.1868000000000001</v>
      </c>
    </row>
    <row r="3772" spans="1:2">
      <c r="A3772" s="375">
        <v>38710</v>
      </c>
      <c r="B3772" s="376">
        <v>1.1838</v>
      </c>
    </row>
    <row r="3773" spans="1:2">
      <c r="A3773" s="375">
        <v>38709</v>
      </c>
      <c r="B3773" s="376">
        <v>1.1861999999999999</v>
      </c>
    </row>
    <row r="3774" spans="1:2">
      <c r="A3774" s="375">
        <v>38708</v>
      </c>
      <c r="B3774" s="376">
        <v>1.1964999999999999</v>
      </c>
    </row>
    <row r="3775" spans="1:2">
      <c r="A3775" s="375">
        <v>38707</v>
      </c>
      <c r="B3775" s="376">
        <v>1.2010000000000001</v>
      </c>
    </row>
    <row r="3776" spans="1:2">
      <c r="A3776" s="375">
        <v>38706</v>
      </c>
      <c r="B3776" s="376">
        <v>1.2007000000000001</v>
      </c>
    </row>
    <row r="3777" spans="1:2">
      <c r="A3777" s="375">
        <v>38705</v>
      </c>
      <c r="B3777" s="376">
        <v>1.2008000000000001</v>
      </c>
    </row>
    <row r="3778" spans="1:2">
      <c r="A3778" s="375">
        <v>38704</v>
      </c>
      <c r="B3778" s="376">
        <v>1.1978</v>
      </c>
    </row>
    <row r="3779" spans="1:2">
      <c r="A3779" s="375">
        <v>38703</v>
      </c>
      <c r="B3779" s="376">
        <v>1.1993</v>
      </c>
    </row>
    <row r="3780" spans="1:2">
      <c r="A3780" s="375">
        <v>38702</v>
      </c>
      <c r="B3780" s="376">
        <v>1.1999</v>
      </c>
    </row>
    <row r="3781" spans="1:2">
      <c r="A3781" s="375">
        <v>38701</v>
      </c>
      <c r="B3781" s="376">
        <v>1.1942999999999999</v>
      </c>
    </row>
    <row r="3782" spans="1:2">
      <c r="A3782" s="375">
        <v>38700</v>
      </c>
      <c r="B3782" s="376">
        <v>1.1860999999999999</v>
      </c>
    </row>
    <row r="3783" spans="1:2">
      <c r="A3783" s="375">
        <v>38699</v>
      </c>
      <c r="B3783" s="376">
        <v>1.1807000000000001</v>
      </c>
    </row>
    <row r="3784" spans="1:2">
      <c r="A3784" s="375">
        <v>38698</v>
      </c>
      <c r="B3784" s="376">
        <v>1.1808000000000001</v>
      </c>
    </row>
    <row r="3785" spans="1:2">
      <c r="A3785" s="375">
        <v>38697</v>
      </c>
      <c r="B3785" s="376">
        <v>1.1806000000000001</v>
      </c>
    </row>
    <row r="3786" spans="1:2">
      <c r="A3786" s="375">
        <v>38696</v>
      </c>
      <c r="B3786" s="376">
        <v>1.1752</v>
      </c>
    </row>
    <row r="3787" spans="1:2">
      <c r="A3787" s="375">
        <v>38695</v>
      </c>
      <c r="B3787" s="376">
        <v>1.1754</v>
      </c>
    </row>
    <row r="3788" spans="1:2">
      <c r="A3788" s="375">
        <v>38694</v>
      </c>
      <c r="B3788" s="376">
        <v>1.1783999999999999</v>
      </c>
    </row>
    <row r="3789" spans="1:2">
      <c r="A3789" s="375">
        <v>38693</v>
      </c>
      <c r="B3789" s="376">
        <v>1.1722999999999999</v>
      </c>
    </row>
    <row r="3790" spans="1:2">
      <c r="A3790" s="375">
        <v>38692</v>
      </c>
      <c r="B3790" s="376">
        <v>1.1713</v>
      </c>
    </row>
    <row r="3791" spans="1:2">
      <c r="A3791" s="375">
        <v>38691</v>
      </c>
      <c r="B3791" s="376">
        <v>1.1713</v>
      </c>
    </row>
    <row r="3792" spans="1:2">
      <c r="A3792" s="375">
        <v>38690</v>
      </c>
      <c r="B3792" s="376">
        <v>1.1718999999999999</v>
      </c>
    </row>
    <row r="3793" spans="1:2">
      <c r="A3793" s="375">
        <v>38689</v>
      </c>
      <c r="B3793" s="376">
        <v>1.1767000000000001</v>
      </c>
    </row>
    <row r="3794" spans="1:2">
      <c r="A3794" s="375">
        <v>38688</v>
      </c>
      <c r="B3794" s="376">
        <v>1.1779999999999999</v>
      </c>
    </row>
    <row r="3795" spans="1:2">
      <c r="A3795" s="375">
        <v>38687</v>
      </c>
      <c r="B3795" s="376">
        <v>1.1818</v>
      </c>
    </row>
    <row r="3796" spans="1:2">
      <c r="A3796" s="375">
        <v>38686</v>
      </c>
      <c r="B3796" s="376">
        <v>1.1718999999999999</v>
      </c>
    </row>
    <row r="3797" spans="1:2">
      <c r="A3797" s="375">
        <v>38685</v>
      </c>
      <c r="B3797" s="376">
        <v>1.1718</v>
      </c>
    </row>
    <row r="3798" spans="1:2">
      <c r="A3798" s="375">
        <v>38684</v>
      </c>
      <c r="B3798" s="376">
        <v>1.1718999999999999</v>
      </c>
    </row>
    <row r="3799" spans="1:2">
      <c r="A3799" s="375">
        <v>38683</v>
      </c>
      <c r="B3799" s="376">
        <v>1.1760999999999999</v>
      </c>
    </row>
    <row r="3800" spans="1:2">
      <c r="A3800" s="375">
        <v>38682</v>
      </c>
      <c r="B3800" s="376">
        <v>1.1724000000000001</v>
      </c>
    </row>
    <row r="3801" spans="1:2">
      <c r="A3801" s="375">
        <v>38681</v>
      </c>
      <c r="B3801" s="376">
        <v>1.1786000000000001</v>
      </c>
    </row>
    <row r="3802" spans="1:2">
      <c r="A3802" s="375">
        <v>38680</v>
      </c>
      <c r="B3802" s="376">
        <v>1.1817</v>
      </c>
    </row>
    <row r="3803" spans="1:2">
      <c r="A3803" s="375">
        <v>38679</v>
      </c>
      <c r="B3803" s="376">
        <v>1.1811</v>
      </c>
    </row>
    <row r="3804" spans="1:2">
      <c r="A3804" s="375">
        <v>38678</v>
      </c>
      <c r="B3804" s="376">
        <v>1.1724000000000001</v>
      </c>
    </row>
    <row r="3805" spans="1:2">
      <c r="A3805" s="375">
        <v>38677</v>
      </c>
      <c r="B3805" s="376">
        <v>1.1775</v>
      </c>
    </row>
    <row r="3806" spans="1:2">
      <c r="A3806" s="375">
        <v>38676</v>
      </c>
      <c r="B3806" s="376">
        <v>1.1773</v>
      </c>
    </row>
    <row r="3807" spans="1:2">
      <c r="A3807" s="375">
        <v>38675</v>
      </c>
      <c r="B3807" s="376">
        <v>1.1767000000000001</v>
      </c>
    </row>
    <row r="3808" spans="1:2">
      <c r="A3808" s="375">
        <v>38674</v>
      </c>
      <c r="B3808" s="376">
        <v>1.1755</v>
      </c>
    </row>
    <row r="3809" spans="1:2">
      <c r="A3809" s="375">
        <v>38673</v>
      </c>
      <c r="B3809" s="376">
        <v>1.1672</v>
      </c>
    </row>
    <row r="3810" spans="1:2">
      <c r="A3810" s="375">
        <v>38672</v>
      </c>
      <c r="B3810" s="376">
        <v>1.1724000000000001</v>
      </c>
    </row>
    <row r="3811" spans="1:2">
      <c r="A3811" s="375">
        <v>38671</v>
      </c>
      <c r="B3811" s="376">
        <v>1.1693</v>
      </c>
    </row>
    <row r="3812" spans="1:2">
      <c r="A3812" s="375">
        <v>38670</v>
      </c>
      <c r="B3812" s="376">
        <v>1.1715</v>
      </c>
    </row>
    <row r="3813" spans="1:2">
      <c r="A3813" s="375">
        <v>38669</v>
      </c>
      <c r="B3813" s="376">
        <v>1.1735</v>
      </c>
    </row>
    <row r="3814" spans="1:2">
      <c r="A3814" s="375">
        <v>38668</v>
      </c>
      <c r="B3814" s="376">
        <v>1.1729000000000001</v>
      </c>
    </row>
    <row r="3815" spans="1:2">
      <c r="A3815" s="375">
        <v>38667</v>
      </c>
      <c r="B3815" s="376">
        <v>1.1685000000000001</v>
      </c>
    </row>
    <row r="3816" spans="1:2">
      <c r="A3816" s="375">
        <v>38666</v>
      </c>
      <c r="B3816" s="376">
        <v>1.1768000000000001</v>
      </c>
    </row>
    <row r="3817" spans="1:2">
      <c r="A3817" s="375">
        <v>38665</v>
      </c>
      <c r="B3817" s="376">
        <v>1.1778</v>
      </c>
    </row>
    <row r="3818" spans="1:2">
      <c r="A3818" s="375">
        <v>38664</v>
      </c>
      <c r="B3818" s="376">
        <v>1.1808000000000001</v>
      </c>
    </row>
    <row r="3819" spans="1:2">
      <c r="A3819" s="375">
        <v>38663</v>
      </c>
      <c r="B3819" s="376">
        <v>1.181</v>
      </c>
    </row>
    <row r="3820" spans="1:2">
      <c r="A3820" s="375">
        <v>38662</v>
      </c>
      <c r="B3820" s="376">
        <v>1.181</v>
      </c>
    </row>
    <row r="3821" spans="1:2">
      <c r="A3821" s="375">
        <v>38661</v>
      </c>
      <c r="B3821" s="376">
        <v>1.1821999999999999</v>
      </c>
    </row>
    <row r="3822" spans="1:2">
      <c r="A3822" s="375">
        <v>38660</v>
      </c>
      <c r="B3822" s="376">
        <v>1.1941999999999999</v>
      </c>
    </row>
    <row r="3823" spans="1:2">
      <c r="A3823" s="375">
        <v>38659</v>
      </c>
      <c r="B3823" s="376">
        <v>1.2069000000000001</v>
      </c>
    </row>
    <row r="3824" spans="1:2">
      <c r="A3824" s="375">
        <v>38658</v>
      </c>
      <c r="B3824" s="376">
        <v>1.2012</v>
      </c>
    </row>
    <row r="3825" spans="1:2">
      <c r="A3825" s="375">
        <v>38657</v>
      </c>
      <c r="B3825" s="376">
        <v>1.2062999999999999</v>
      </c>
    </row>
    <row r="3826" spans="1:2">
      <c r="A3826" s="375">
        <v>38656</v>
      </c>
      <c r="B3826" s="376">
        <v>1.2059</v>
      </c>
    </row>
    <row r="3827" spans="1:2">
      <c r="A3827" s="375">
        <v>38655</v>
      </c>
      <c r="B3827" s="376">
        <v>1.2061999999999999</v>
      </c>
    </row>
    <row r="3828" spans="1:2">
      <c r="A3828" s="375">
        <v>38654</v>
      </c>
      <c r="B3828" s="376">
        <v>1.2064999999999999</v>
      </c>
    </row>
    <row r="3829" spans="1:2">
      <c r="A3829" s="375">
        <v>38653</v>
      </c>
      <c r="B3829" s="376">
        <v>1.2137</v>
      </c>
    </row>
    <row r="3830" spans="1:2">
      <c r="A3830" s="375">
        <v>38652</v>
      </c>
      <c r="B3830" s="376">
        <v>1.2067000000000001</v>
      </c>
    </row>
    <row r="3831" spans="1:2">
      <c r="A3831" s="375">
        <v>38651</v>
      </c>
      <c r="B3831" s="376">
        <v>1.2094</v>
      </c>
    </row>
    <row r="3832" spans="1:2">
      <c r="A3832" s="375">
        <v>38650</v>
      </c>
      <c r="B3832" s="376">
        <v>1.198</v>
      </c>
    </row>
    <row r="3833" spans="1:2">
      <c r="A3833" s="375">
        <v>38649</v>
      </c>
      <c r="B3833" s="376">
        <v>1.1938</v>
      </c>
    </row>
    <row r="3834" spans="1:2">
      <c r="A3834" s="375">
        <v>38648</v>
      </c>
      <c r="B3834" s="376">
        <v>1.1951000000000001</v>
      </c>
    </row>
    <row r="3835" spans="1:2">
      <c r="A3835" s="375">
        <v>38647</v>
      </c>
      <c r="B3835" s="376">
        <v>1.1948000000000001</v>
      </c>
    </row>
    <row r="3836" spans="1:2">
      <c r="A3836" s="375">
        <v>38646</v>
      </c>
      <c r="B3836" s="376">
        <v>1.2013</v>
      </c>
    </row>
    <row r="3837" spans="1:2">
      <c r="A3837" s="375">
        <v>38645</v>
      </c>
      <c r="B3837" s="376">
        <v>1.2000999999999999</v>
      </c>
    </row>
    <row r="3838" spans="1:2">
      <c r="A3838" s="375">
        <v>38644</v>
      </c>
      <c r="B3838" s="376">
        <v>1.196</v>
      </c>
    </row>
    <row r="3839" spans="1:2">
      <c r="A3839" s="375">
        <v>38643</v>
      </c>
      <c r="B3839" s="376">
        <v>1.2024999999999999</v>
      </c>
    </row>
    <row r="3840" spans="1:2">
      <c r="A3840" s="375">
        <v>38642</v>
      </c>
      <c r="B3840" s="376">
        <v>1.2077</v>
      </c>
    </row>
    <row r="3841" spans="1:2">
      <c r="A3841" s="375">
        <v>38641</v>
      </c>
      <c r="B3841" s="376">
        <v>1.2074</v>
      </c>
    </row>
    <row r="3842" spans="1:2">
      <c r="A3842" s="375">
        <v>38640</v>
      </c>
      <c r="B3842" s="376">
        <v>1.2083999999999999</v>
      </c>
    </row>
    <row r="3843" spans="1:2">
      <c r="A3843" s="375">
        <v>38639</v>
      </c>
      <c r="B3843" s="376">
        <v>1.2033</v>
      </c>
    </row>
    <row r="3844" spans="1:2">
      <c r="A3844" s="375">
        <v>38638</v>
      </c>
      <c r="B3844" s="376">
        <v>1.2023999999999999</v>
      </c>
    </row>
    <row r="3845" spans="1:2">
      <c r="A3845" s="375">
        <v>38637</v>
      </c>
      <c r="B3845" s="376">
        <v>1.1991000000000001</v>
      </c>
    </row>
    <row r="3846" spans="1:2">
      <c r="A3846" s="375">
        <v>38636</v>
      </c>
      <c r="B3846" s="376">
        <v>1.2062999999999999</v>
      </c>
    </row>
    <row r="3847" spans="1:2">
      <c r="A3847" s="375">
        <v>38635</v>
      </c>
      <c r="B3847" s="376">
        <v>1.2111000000000001</v>
      </c>
    </row>
    <row r="3848" spans="1:2">
      <c r="A3848" s="375">
        <v>38634</v>
      </c>
      <c r="B3848" s="376">
        <v>1.2112000000000001</v>
      </c>
    </row>
    <row r="3849" spans="1:2">
      <c r="A3849" s="375">
        <v>38633</v>
      </c>
      <c r="B3849" s="376">
        <v>1.2123999999999999</v>
      </c>
    </row>
    <row r="3850" spans="1:2">
      <c r="A3850" s="375">
        <v>38632</v>
      </c>
      <c r="B3850" s="376">
        <v>1.2179</v>
      </c>
    </row>
    <row r="3851" spans="1:2">
      <c r="A3851" s="375">
        <v>38631</v>
      </c>
      <c r="B3851" s="376">
        <v>1.1961999999999999</v>
      </c>
    </row>
    <row r="3852" spans="1:2">
      <c r="A3852" s="375">
        <v>38630</v>
      </c>
      <c r="B3852" s="376">
        <v>1.1919999999999999</v>
      </c>
    </row>
    <row r="3853" spans="1:2">
      <c r="A3853" s="375">
        <v>38629</v>
      </c>
      <c r="B3853" s="376">
        <v>1.1915</v>
      </c>
    </row>
    <row r="3854" spans="1:2">
      <c r="A3854" s="375">
        <v>38628</v>
      </c>
      <c r="B3854" s="376">
        <v>1.2024999999999999</v>
      </c>
    </row>
    <row r="3855" spans="1:2">
      <c r="A3855" s="375">
        <v>38627</v>
      </c>
      <c r="B3855" s="376">
        <v>1.2024999999999999</v>
      </c>
    </row>
    <row r="3856" spans="1:2">
      <c r="A3856" s="375">
        <v>38626</v>
      </c>
      <c r="B3856" s="376">
        <v>1.2019</v>
      </c>
    </row>
    <row r="3857" spans="1:2">
      <c r="A3857" s="375">
        <v>38625</v>
      </c>
      <c r="B3857" s="376">
        <v>1.2042999999999999</v>
      </c>
    </row>
    <row r="3858" spans="1:2">
      <c r="A3858" s="375">
        <v>38624</v>
      </c>
      <c r="B3858" s="376">
        <v>1.2036</v>
      </c>
    </row>
    <row r="3859" spans="1:2">
      <c r="A3859" s="375">
        <v>38623</v>
      </c>
      <c r="B3859" s="376">
        <v>1.2012</v>
      </c>
    </row>
    <row r="3860" spans="1:2">
      <c r="A3860" s="375">
        <v>38622</v>
      </c>
      <c r="B3860" s="376">
        <v>1.2071000000000001</v>
      </c>
    </row>
    <row r="3861" spans="1:2">
      <c r="A3861" s="375">
        <v>38621</v>
      </c>
      <c r="B3861" s="376">
        <v>1.2038</v>
      </c>
    </row>
    <row r="3862" spans="1:2">
      <c r="A3862" s="375">
        <v>38620</v>
      </c>
      <c r="B3862" s="376">
        <v>1.2047000000000001</v>
      </c>
    </row>
    <row r="3863" spans="1:2">
      <c r="A3863" s="375">
        <v>38619</v>
      </c>
      <c r="B3863" s="376">
        <v>1.2044999999999999</v>
      </c>
    </row>
    <row r="3864" spans="1:2">
      <c r="A3864" s="375">
        <v>38618</v>
      </c>
      <c r="B3864" s="376">
        <v>1.2150000000000001</v>
      </c>
    </row>
    <row r="3865" spans="1:2">
      <c r="A3865" s="375">
        <v>38617</v>
      </c>
      <c r="B3865" s="376">
        <v>1.2208000000000001</v>
      </c>
    </row>
    <row r="3866" spans="1:2">
      <c r="A3866" s="375">
        <v>38616</v>
      </c>
      <c r="B3866" s="376">
        <v>1.2124999999999999</v>
      </c>
    </row>
    <row r="3867" spans="1:2">
      <c r="A3867" s="375">
        <v>38615</v>
      </c>
      <c r="B3867" s="376">
        <v>1.2149000000000001</v>
      </c>
    </row>
    <row r="3868" spans="1:2">
      <c r="A3868" s="375">
        <v>38614</v>
      </c>
      <c r="B3868" s="376">
        <v>1.2231000000000001</v>
      </c>
    </row>
    <row r="3869" spans="1:2">
      <c r="A3869" s="375">
        <v>38613</v>
      </c>
      <c r="B3869" s="376">
        <v>1.2236</v>
      </c>
    </row>
    <row r="3870" spans="1:2">
      <c r="A3870" s="375">
        <v>38612</v>
      </c>
      <c r="B3870" s="376">
        <v>1.2231000000000001</v>
      </c>
    </row>
    <row r="3871" spans="1:2">
      <c r="A3871" s="375">
        <v>38611</v>
      </c>
      <c r="B3871" s="376">
        <v>1.2222999999999999</v>
      </c>
    </row>
    <row r="3872" spans="1:2">
      <c r="A3872" s="375">
        <v>38610</v>
      </c>
      <c r="B3872" s="376">
        <v>1.228</v>
      </c>
    </row>
    <row r="3873" spans="1:2">
      <c r="A3873" s="375">
        <v>38609</v>
      </c>
      <c r="B3873" s="376">
        <v>1.2269000000000001</v>
      </c>
    </row>
    <row r="3874" spans="1:2">
      <c r="A3874" s="375">
        <v>38608</v>
      </c>
      <c r="B3874" s="376">
        <v>1.2282</v>
      </c>
    </row>
    <row r="3875" spans="1:2">
      <c r="A3875" s="375">
        <v>38607</v>
      </c>
      <c r="B3875" s="376">
        <v>1.2413000000000001</v>
      </c>
    </row>
    <row r="3876" spans="1:2">
      <c r="A3876" s="375">
        <v>38606</v>
      </c>
      <c r="B3876" s="376">
        <v>1.2403999999999999</v>
      </c>
    </row>
    <row r="3877" spans="1:2">
      <c r="A3877" s="375">
        <v>38605</v>
      </c>
      <c r="B3877" s="376">
        <v>1.2412000000000001</v>
      </c>
    </row>
    <row r="3878" spans="1:2">
      <c r="A3878" s="375">
        <v>38604</v>
      </c>
      <c r="B3878" s="376">
        <v>1.2399</v>
      </c>
    </row>
    <row r="3879" spans="1:2">
      <c r="A3879" s="375">
        <v>38603</v>
      </c>
      <c r="B3879" s="376">
        <v>1.242</v>
      </c>
    </row>
    <row r="3880" spans="1:2">
      <c r="A3880" s="375">
        <v>38602</v>
      </c>
      <c r="B3880" s="376">
        <v>1.2473000000000001</v>
      </c>
    </row>
    <row r="3881" spans="1:2">
      <c r="A3881" s="375">
        <v>38601</v>
      </c>
      <c r="B3881" s="376">
        <v>1.2532000000000001</v>
      </c>
    </row>
    <row r="3882" spans="1:2">
      <c r="A3882" s="375">
        <v>38600</v>
      </c>
      <c r="B3882" s="376">
        <v>1.2534000000000001</v>
      </c>
    </row>
    <row r="3883" spans="1:2">
      <c r="A3883" s="375">
        <v>38599</v>
      </c>
      <c r="B3883" s="376">
        <v>1.2527999999999999</v>
      </c>
    </row>
    <row r="3884" spans="1:2">
      <c r="A3884" s="375">
        <v>38598</v>
      </c>
      <c r="B3884" s="376">
        <v>1.2542</v>
      </c>
    </row>
    <row r="3885" spans="1:2">
      <c r="A3885" s="375">
        <v>38597</v>
      </c>
      <c r="B3885" s="376">
        <v>1.2487999999999999</v>
      </c>
    </row>
    <row r="3886" spans="1:2">
      <c r="A3886" s="375">
        <v>38596</v>
      </c>
      <c r="B3886" s="376">
        <v>1.2336</v>
      </c>
    </row>
    <row r="3887" spans="1:2">
      <c r="A3887" s="375">
        <v>38595</v>
      </c>
      <c r="B3887" s="376">
        <v>1.2222</v>
      </c>
    </row>
    <row r="3888" spans="1:2">
      <c r="A3888" s="375">
        <v>38594</v>
      </c>
      <c r="B3888" s="376">
        <v>1.2226999999999999</v>
      </c>
    </row>
    <row r="3889" spans="1:2">
      <c r="A3889" s="375">
        <v>38593</v>
      </c>
      <c r="B3889" s="376">
        <v>1.2282</v>
      </c>
    </row>
    <row r="3890" spans="1:2">
      <c r="A3890" s="375">
        <v>38592</v>
      </c>
      <c r="B3890" s="376">
        <v>1.2282</v>
      </c>
    </row>
    <row r="3891" spans="1:2">
      <c r="A3891" s="375">
        <v>38591</v>
      </c>
      <c r="B3891" s="376">
        <v>1.2282</v>
      </c>
    </row>
    <row r="3892" spans="1:2">
      <c r="A3892" s="375">
        <v>38590</v>
      </c>
      <c r="B3892" s="376">
        <v>1.2298</v>
      </c>
    </row>
    <row r="3893" spans="1:2">
      <c r="A3893" s="375">
        <v>38589</v>
      </c>
      <c r="B3893" s="376">
        <v>1.2271000000000001</v>
      </c>
    </row>
    <row r="3894" spans="1:2">
      <c r="A3894" s="375">
        <v>38588</v>
      </c>
      <c r="B3894" s="376">
        <v>1.2231000000000001</v>
      </c>
    </row>
    <row r="3895" spans="1:2">
      <c r="A3895" s="375">
        <v>38587</v>
      </c>
      <c r="B3895" s="376">
        <v>1.2230000000000001</v>
      </c>
    </row>
    <row r="3896" spans="1:2">
      <c r="A3896" s="375">
        <v>38586</v>
      </c>
      <c r="B3896" s="376">
        <v>1.2161</v>
      </c>
    </row>
    <row r="3897" spans="1:2">
      <c r="A3897" s="375">
        <v>38585</v>
      </c>
      <c r="B3897" s="376">
        <v>1.2150000000000001</v>
      </c>
    </row>
    <row r="3898" spans="1:2">
      <c r="A3898" s="375">
        <v>38584</v>
      </c>
      <c r="B3898" s="376">
        <v>1.2161999999999999</v>
      </c>
    </row>
    <row r="3899" spans="1:2">
      <c r="A3899" s="375">
        <v>38583</v>
      </c>
      <c r="B3899" s="376">
        <v>1.218</v>
      </c>
    </row>
    <row r="3900" spans="1:2">
      <c r="A3900" s="375">
        <v>38582</v>
      </c>
      <c r="B3900" s="376">
        <v>1.2265999999999999</v>
      </c>
    </row>
    <row r="3901" spans="1:2">
      <c r="A3901" s="375">
        <v>38581</v>
      </c>
      <c r="B3901" s="376">
        <v>1.2358</v>
      </c>
    </row>
    <row r="3902" spans="1:2">
      <c r="A3902" s="375">
        <v>38580</v>
      </c>
      <c r="B3902" s="376">
        <v>1.2364999999999999</v>
      </c>
    </row>
    <row r="3903" spans="1:2">
      <c r="A3903" s="375">
        <v>38579</v>
      </c>
      <c r="B3903" s="376">
        <v>1.2445999999999999</v>
      </c>
    </row>
    <row r="3904" spans="1:2">
      <c r="A3904" s="375">
        <v>38578</v>
      </c>
      <c r="B3904" s="376">
        <v>1.2439</v>
      </c>
    </row>
    <row r="3905" spans="1:2">
      <c r="A3905" s="375">
        <v>38577</v>
      </c>
      <c r="B3905" s="376">
        <v>1.2437</v>
      </c>
    </row>
    <row r="3906" spans="1:2">
      <c r="A3906" s="375">
        <v>38576</v>
      </c>
      <c r="B3906" s="376">
        <v>1.2463</v>
      </c>
    </row>
    <row r="3907" spans="1:2">
      <c r="A3907" s="375">
        <v>38575</v>
      </c>
      <c r="B3907" s="376">
        <v>1.2369000000000001</v>
      </c>
    </row>
    <row r="3908" spans="1:2">
      <c r="A3908" s="375">
        <v>38574</v>
      </c>
      <c r="B3908" s="376">
        <v>1.2365999999999999</v>
      </c>
    </row>
    <row r="3909" spans="1:2">
      <c r="A3909" s="375">
        <v>38573</v>
      </c>
      <c r="B3909" s="376">
        <v>1.2350000000000001</v>
      </c>
    </row>
    <row r="3910" spans="1:2">
      <c r="A3910" s="375">
        <v>38572</v>
      </c>
      <c r="B3910" s="376">
        <v>1.2349000000000001</v>
      </c>
    </row>
    <row r="3911" spans="1:2">
      <c r="A3911" s="375">
        <v>38571</v>
      </c>
      <c r="B3911" s="376">
        <v>1.2355</v>
      </c>
    </row>
    <row r="3912" spans="1:2">
      <c r="A3912" s="375">
        <v>38570</v>
      </c>
      <c r="B3912" s="376">
        <v>1.2350000000000001</v>
      </c>
    </row>
    <row r="3913" spans="1:2">
      <c r="A3913" s="375">
        <v>38569</v>
      </c>
      <c r="B3913" s="376">
        <v>1.2378</v>
      </c>
    </row>
    <row r="3914" spans="1:2">
      <c r="A3914" s="375">
        <v>38568</v>
      </c>
      <c r="B3914" s="376">
        <v>1.2334000000000001</v>
      </c>
    </row>
    <row r="3915" spans="1:2">
      <c r="A3915" s="375">
        <v>38567</v>
      </c>
      <c r="B3915" s="376">
        <v>1.2194</v>
      </c>
    </row>
    <row r="3916" spans="1:2">
      <c r="A3916" s="375">
        <v>38566</v>
      </c>
      <c r="B3916" s="376">
        <v>1.2184999999999999</v>
      </c>
    </row>
    <row r="3917" spans="1:2">
      <c r="A3917" s="375">
        <v>38565</v>
      </c>
      <c r="B3917" s="376">
        <v>1.2121999999999999</v>
      </c>
    </row>
    <row r="3918" spans="1:2">
      <c r="A3918" s="375">
        <v>38564</v>
      </c>
      <c r="B3918" s="376">
        <v>1.2125999999999999</v>
      </c>
    </row>
    <row r="3919" spans="1:2">
      <c r="A3919" s="375">
        <v>38563</v>
      </c>
      <c r="B3919" s="376">
        <v>1.2122999999999999</v>
      </c>
    </row>
    <row r="3920" spans="1:2">
      <c r="A3920" s="375">
        <v>38562</v>
      </c>
      <c r="B3920" s="376">
        <v>1.2137</v>
      </c>
    </row>
    <row r="3921" spans="1:2">
      <c r="A3921" s="375">
        <v>38561</v>
      </c>
      <c r="B3921" s="376">
        <v>1.2073</v>
      </c>
    </row>
    <row r="3922" spans="1:2">
      <c r="A3922" s="375">
        <v>38560</v>
      </c>
      <c r="B3922" s="376">
        <v>1.2015</v>
      </c>
    </row>
    <row r="3923" spans="1:2">
      <c r="A3923" s="375">
        <v>38559</v>
      </c>
      <c r="B3923" s="376">
        <v>1.2068000000000001</v>
      </c>
    </row>
    <row r="3924" spans="1:2">
      <c r="A3924" s="375">
        <v>38558</v>
      </c>
      <c r="B3924" s="376">
        <v>1.2062999999999999</v>
      </c>
    </row>
    <row r="3925" spans="1:2">
      <c r="A3925" s="375">
        <v>38557</v>
      </c>
      <c r="B3925" s="376">
        <v>1.2068000000000001</v>
      </c>
    </row>
    <row r="3926" spans="1:2">
      <c r="A3926" s="375">
        <v>38556</v>
      </c>
      <c r="B3926" s="376">
        <v>1.206</v>
      </c>
    </row>
    <row r="3927" spans="1:2">
      <c r="A3927" s="375">
        <v>38555</v>
      </c>
      <c r="B3927" s="376">
        <v>1.2175</v>
      </c>
    </row>
    <row r="3928" spans="1:2">
      <c r="A3928" s="375">
        <v>38554</v>
      </c>
      <c r="B3928" s="376">
        <v>1.2148000000000001</v>
      </c>
    </row>
    <row r="3929" spans="1:2">
      <c r="A3929" s="375">
        <v>38553</v>
      </c>
      <c r="B3929" s="376">
        <v>1.2038</v>
      </c>
    </row>
    <row r="3930" spans="1:2">
      <c r="A3930" s="375">
        <v>38552</v>
      </c>
      <c r="B3930" s="376">
        <v>1.2050000000000001</v>
      </c>
    </row>
    <row r="3931" spans="1:2">
      <c r="A3931" s="375">
        <v>38551</v>
      </c>
      <c r="B3931" s="376">
        <v>1.2033</v>
      </c>
    </row>
    <row r="3932" spans="1:2">
      <c r="A3932" s="375">
        <v>38550</v>
      </c>
      <c r="B3932" s="376">
        <v>1.2041999999999999</v>
      </c>
    </row>
    <row r="3933" spans="1:2">
      <c r="A3933" s="375">
        <v>38549</v>
      </c>
      <c r="B3933" s="376">
        <v>1.204</v>
      </c>
    </row>
    <row r="3934" spans="1:2">
      <c r="A3934" s="375">
        <v>38548</v>
      </c>
      <c r="B3934" s="376">
        <v>1.2081999999999999</v>
      </c>
    </row>
    <row r="3935" spans="1:2">
      <c r="A3935" s="375">
        <v>38547</v>
      </c>
      <c r="B3935" s="376">
        <v>1.2087000000000001</v>
      </c>
    </row>
    <row r="3936" spans="1:2">
      <c r="A3936" s="375">
        <v>38546</v>
      </c>
      <c r="B3936" s="376">
        <v>1.2242</v>
      </c>
    </row>
    <row r="3937" spans="1:2">
      <c r="A3937" s="375">
        <v>38545</v>
      </c>
      <c r="B3937" s="376">
        <v>1.2064999999999999</v>
      </c>
    </row>
    <row r="3938" spans="1:2">
      <c r="A3938" s="375">
        <v>38544</v>
      </c>
      <c r="B3938" s="376">
        <v>1.1975</v>
      </c>
    </row>
    <row r="3939" spans="1:2">
      <c r="A3939" s="375">
        <v>38543</v>
      </c>
      <c r="B3939" s="376">
        <v>1.1962999999999999</v>
      </c>
    </row>
    <row r="3940" spans="1:2">
      <c r="A3940" s="375">
        <v>38542</v>
      </c>
      <c r="B3940" s="376">
        <v>1.1958</v>
      </c>
    </row>
    <row r="3941" spans="1:2">
      <c r="A3941" s="375">
        <v>38541</v>
      </c>
      <c r="B3941" s="376">
        <v>1.1940999999999999</v>
      </c>
    </row>
    <row r="3942" spans="1:2">
      <c r="A3942" s="375">
        <v>38540</v>
      </c>
      <c r="B3942" s="376">
        <v>1.1927000000000001</v>
      </c>
    </row>
    <row r="3943" spans="1:2">
      <c r="A3943" s="375">
        <v>38539</v>
      </c>
      <c r="B3943" s="376">
        <v>1.1915</v>
      </c>
    </row>
    <row r="3944" spans="1:2">
      <c r="A3944" s="375">
        <v>38538</v>
      </c>
      <c r="B3944" s="376">
        <v>1.1902999999999999</v>
      </c>
    </row>
    <row r="3945" spans="1:2">
      <c r="A3945" s="375">
        <v>38537</v>
      </c>
      <c r="B3945" s="376">
        <v>1.1944999999999999</v>
      </c>
    </row>
    <row r="3946" spans="1:2">
      <c r="A3946" s="375">
        <v>38536</v>
      </c>
      <c r="B3946" s="376">
        <v>1.1951000000000001</v>
      </c>
    </row>
    <row r="3947" spans="1:2">
      <c r="A3947" s="375">
        <v>38535</v>
      </c>
      <c r="B3947" s="376">
        <v>1.1947000000000001</v>
      </c>
    </row>
    <row r="3948" spans="1:2">
      <c r="A3948" s="375">
        <v>38534</v>
      </c>
      <c r="B3948" s="376">
        <v>1.2101</v>
      </c>
    </row>
    <row r="3949" spans="1:2">
      <c r="A3949" s="375">
        <v>38533</v>
      </c>
      <c r="B3949" s="376">
        <v>1.2062999999999999</v>
      </c>
    </row>
    <row r="3950" spans="1:2">
      <c r="A3950" s="375">
        <v>38532</v>
      </c>
      <c r="B3950" s="376">
        <v>1.2057</v>
      </c>
    </row>
    <row r="3951" spans="1:2">
      <c r="A3951" s="375">
        <v>38531</v>
      </c>
      <c r="B3951" s="376">
        <v>1.2157</v>
      </c>
    </row>
    <row r="3952" spans="1:2">
      <c r="A3952" s="375">
        <v>38530</v>
      </c>
      <c r="B3952" s="376">
        <v>1.2082999999999999</v>
      </c>
    </row>
    <row r="3953" spans="1:2">
      <c r="A3953" s="375">
        <v>38529</v>
      </c>
      <c r="B3953" s="376">
        <v>1.2094</v>
      </c>
    </row>
    <row r="3954" spans="1:2">
      <c r="A3954" s="375">
        <v>38528</v>
      </c>
      <c r="B3954" s="376">
        <v>1.2101</v>
      </c>
    </row>
    <row r="3955" spans="1:2">
      <c r="A3955" s="375">
        <v>38527</v>
      </c>
      <c r="B3955" s="376">
        <v>1.2040999999999999</v>
      </c>
    </row>
    <row r="3956" spans="1:2">
      <c r="A3956" s="375">
        <v>38526</v>
      </c>
      <c r="B3956" s="376">
        <v>1.2124999999999999</v>
      </c>
    </row>
    <row r="3957" spans="1:2">
      <c r="A3957" s="375">
        <v>38525</v>
      </c>
      <c r="B3957" s="376">
        <v>1.2175</v>
      </c>
    </row>
    <row r="3958" spans="1:2">
      <c r="A3958" s="375">
        <v>38524</v>
      </c>
      <c r="B3958" s="376">
        <v>1.2141</v>
      </c>
    </row>
    <row r="3959" spans="1:2">
      <c r="A3959" s="375">
        <v>38523</v>
      </c>
      <c r="B3959" s="376">
        <v>1.2297</v>
      </c>
    </row>
    <row r="3960" spans="1:2">
      <c r="A3960" s="375">
        <v>38522</v>
      </c>
      <c r="B3960" s="376">
        <v>1.2297</v>
      </c>
    </row>
    <row r="3961" spans="1:2">
      <c r="A3961" s="375">
        <v>38521</v>
      </c>
      <c r="B3961" s="376">
        <v>1.2278</v>
      </c>
    </row>
    <row r="3962" spans="1:2">
      <c r="A3962" s="375">
        <v>38520</v>
      </c>
      <c r="B3962" s="376">
        <v>1.2098</v>
      </c>
    </row>
    <row r="3963" spans="1:2">
      <c r="A3963" s="375">
        <v>38519</v>
      </c>
      <c r="B3963" s="376">
        <v>1.2111000000000001</v>
      </c>
    </row>
    <row r="3964" spans="1:2">
      <c r="A3964" s="375">
        <v>38518</v>
      </c>
      <c r="B3964" s="376">
        <v>1.2029000000000001</v>
      </c>
    </row>
    <row r="3965" spans="1:2">
      <c r="A3965" s="375">
        <v>38517</v>
      </c>
      <c r="B3965" s="376">
        <v>1.2109000000000001</v>
      </c>
    </row>
    <row r="3966" spans="1:2">
      <c r="A3966" s="375">
        <v>38516</v>
      </c>
      <c r="B3966" s="376">
        <v>1.2108000000000001</v>
      </c>
    </row>
    <row r="3967" spans="1:2">
      <c r="A3967" s="375">
        <v>38515</v>
      </c>
      <c r="B3967" s="376">
        <v>1.212</v>
      </c>
    </row>
    <row r="3968" spans="1:2">
      <c r="A3968" s="375">
        <v>38514</v>
      </c>
      <c r="B3968" s="376">
        <v>1.2119</v>
      </c>
    </row>
    <row r="3969" spans="1:2">
      <c r="A3969" s="375">
        <v>38513</v>
      </c>
      <c r="B3969" s="376">
        <v>1.2214</v>
      </c>
    </row>
    <row r="3970" spans="1:2">
      <c r="A3970" s="375">
        <v>38512</v>
      </c>
      <c r="B3970" s="376">
        <v>1.2222</v>
      </c>
    </row>
    <row r="3971" spans="1:2">
      <c r="A3971" s="375">
        <v>38511</v>
      </c>
      <c r="B3971" s="376">
        <v>1.2282999999999999</v>
      </c>
    </row>
    <row r="3972" spans="1:2">
      <c r="A3972" s="375">
        <v>38510</v>
      </c>
      <c r="B3972" s="376">
        <v>1.2264999999999999</v>
      </c>
    </row>
    <row r="3973" spans="1:2">
      <c r="A3973" s="375">
        <v>38509</v>
      </c>
      <c r="B3973" s="376">
        <v>1.2226999999999999</v>
      </c>
    </row>
    <row r="3974" spans="1:2">
      <c r="A3974" s="375">
        <v>38508</v>
      </c>
      <c r="B3974" s="376">
        <v>1.2210000000000001</v>
      </c>
    </row>
    <row r="3975" spans="1:2">
      <c r="A3975" s="375">
        <v>38507</v>
      </c>
      <c r="B3975" s="376">
        <v>1.2222</v>
      </c>
    </row>
    <row r="3976" spans="1:2">
      <c r="A3976" s="375">
        <v>38506</v>
      </c>
      <c r="B3976" s="376">
        <v>1.2275</v>
      </c>
    </row>
    <row r="3977" spans="1:2">
      <c r="A3977" s="375">
        <v>38505</v>
      </c>
      <c r="B3977" s="376">
        <v>1.2201</v>
      </c>
    </row>
    <row r="3978" spans="1:2">
      <c r="A3978" s="375">
        <v>38504</v>
      </c>
      <c r="B3978" s="376">
        <v>1.2303999999999999</v>
      </c>
    </row>
    <row r="3979" spans="1:2">
      <c r="A3979" s="375">
        <v>38503</v>
      </c>
      <c r="B3979" s="376">
        <v>1.2468999999999999</v>
      </c>
    </row>
    <row r="3980" spans="1:2">
      <c r="A3980" s="375">
        <v>38502</v>
      </c>
      <c r="B3980" s="376">
        <v>1.2554000000000001</v>
      </c>
    </row>
    <row r="3981" spans="1:2">
      <c r="A3981" s="375">
        <v>38501</v>
      </c>
      <c r="B3981" s="376">
        <v>1.2577</v>
      </c>
    </row>
    <row r="3982" spans="1:2">
      <c r="A3982" s="375">
        <v>38500</v>
      </c>
      <c r="B3982" s="376">
        <v>1.2578</v>
      </c>
    </row>
    <row r="3983" spans="1:2">
      <c r="A3983" s="375">
        <v>38499</v>
      </c>
      <c r="B3983" s="376">
        <v>1.2509999999999999</v>
      </c>
    </row>
    <row r="3984" spans="1:2">
      <c r="A3984" s="375">
        <v>38498</v>
      </c>
      <c r="B3984" s="376">
        <v>1.2603</v>
      </c>
    </row>
    <row r="3985" spans="1:2">
      <c r="A3985" s="375">
        <v>38497</v>
      </c>
      <c r="B3985" s="376">
        <v>1.2584</v>
      </c>
    </row>
    <row r="3986" spans="1:2">
      <c r="A3986" s="375">
        <v>38496</v>
      </c>
      <c r="B3986" s="376">
        <v>1.2584</v>
      </c>
    </row>
    <row r="3987" spans="1:2">
      <c r="A3987" s="375">
        <v>38495</v>
      </c>
      <c r="B3987" s="376">
        <v>1.2544999999999999</v>
      </c>
    </row>
    <row r="3988" spans="1:2">
      <c r="A3988" s="375">
        <v>38494</v>
      </c>
      <c r="B3988" s="376">
        <v>1.2548999999999999</v>
      </c>
    </row>
    <row r="3989" spans="1:2">
      <c r="A3989" s="375">
        <v>38493</v>
      </c>
      <c r="B3989" s="376">
        <v>1.256</v>
      </c>
    </row>
    <row r="3990" spans="1:2">
      <c r="A3990" s="375">
        <v>38492</v>
      </c>
      <c r="B3990" s="376">
        <v>1.2633000000000001</v>
      </c>
    </row>
    <row r="3991" spans="1:2">
      <c r="A3991" s="375">
        <v>38491</v>
      </c>
      <c r="B3991" s="376">
        <v>1.268</v>
      </c>
    </row>
    <row r="3992" spans="1:2">
      <c r="A3992" s="375">
        <v>38490</v>
      </c>
      <c r="B3992" s="376">
        <v>1.2596000000000001</v>
      </c>
    </row>
    <row r="3993" spans="1:2">
      <c r="A3993" s="375">
        <v>38489</v>
      </c>
      <c r="B3993" s="376">
        <v>1.2634000000000001</v>
      </c>
    </row>
    <row r="3994" spans="1:2">
      <c r="A3994" s="375">
        <v>38488</v>
      </c>
      <c r="B3994" s="376">
        <v>1.2613000000000001</v>
      </c>
    </row>
    <row r="3995" spans="1:2">
      <c r="A3995" s="375">
        <v>38487</v>
      </c>
      <c r="B3995" s="376">
        <v>1.2605</v>
      </c>
    </row>
    <row r="3996" spans="1:2">
      <c r="A3996" s="375">
        <v>38486</v>
      </c>
      <c r="B3996" s="376">
        <v>1.2621</v>
      </c>
    </row>
    <row r="3997" spans="1:2">
      <c r="A3997" s="375">
        <v>38485</v>
      </c>
      <c r="B3997" s="376">
        <v>1.2704</v>
      </c>
    </row>
    <row r="3998" spans="1:2">
      <c r="A3998" s="375">
        <v>38484</v>
      </c>
      <c r="B3998" s="376">
        <v>1.2803</v>
      </c>
    </row>
    <row r="3999" spans="1:2">
      <c r="A3999" s="375">
        <v>38483</v>
      </c>
      <c r="B3999" s="376">
        <v>1.2869999999999999</v>
      </c>
    </row>
    <row r="4000" spans="1:2">
      <c r="A4000" s="375">
        <v>38482</v>
      </c>
      <c r="B4000" s="376">
        <v>1.2841</v>
      </c>
    </row>
    <row r="4001" spans="1:2">
      <c r="A4001" s="375">
        <v>38481</v>
      </c>
      <c r="B4001" s="376">
        <v>1.2815000000000001</v>
      </c>
    </row>
    <row r="4002" spans="1:2">
      <c r="A4002" s="375">
        <v>38480</v>
      </c>
      <c r="B4002" s="376">
        <v>1.2827</v>
      </c>
    </row>
    <row r="4003" spans="1:2">
      <c r="A4003" s="375">
        <v>38479</v>
      </c>
      <c r="B4003" s="376">
        <v>1.2822</v>
      </c>
    </row>
    <row r="4004" spans="1:2">
      <c r="A4004" s="375">
        <v>38478</v>
      </c>
      <c r="B4004" s="376">
        <v>1.2955000000000001</v>
      </c>
    </row>
    <row r="4005" spans="1:2">
      <c r="A4005" s="375">
        <v>38477</v>
      </c>
      <c r="B4005" s="376">
        <v>1.2944</v>
      </c>
    </row>
    <row r="4006" spans="1:2">
      <c r="A4006" s="375">
        <v>38476</v>
      </c>
      <c r="B4006" s="376">
        <v>1.2887</v>
      </c>
    </row>
    <row r="4007" spans="1:2">
      <c r="A4007" s="375">
        <v>38475</v>
      </c>
      <c r="B4007" s="376">
        <v>1.2859</v>
      </c>
    </row>
    <row r="4008" spans="1:2">
      <c r="A4008" s="375">
        <v>38474</v>
      </c>
      <c r="B4008" s="376">
        <v>1.2855000000000001</v>
      </c>
    </row>
    <row r="4009" spans="1:2">
      <c r="A4009" s="375">
        <v>38473</v>
      </c>
      <c r="B4009" s="376">
        <v>1.2873000000000001</v>
      </c>
    </row>
    <row r="4010" spans="1:2">
      <c r="A4010" s="375">
        <v>38472</v>
      </c>
      <c r="B4010" s="376">
        <v>1.2867</v>
      </c>
    </row>
    <row r="4011" spans="1:2">
      <c r="A4011" s="375">
        <v>38471</v>
      </c>
      <c r="B4011" s="376">
        <v>1.2892999999999999</v>
      </c>
    </row>
    <row r="4012" spans="1:2">
      <c r="A4012" s="375">
        <v>38470</v>
      </c>
      <c r="B4012" s="376">
        <v>1.2931999999999999</v>
      </c>
    </row>
    <row r="4013" spans="1:2">
      <c r="A4013" s="375">
        <v>38469</v>
      </c>
      <c r="B4013" s="376">
        <v>1.2979000000000001</v>
      </c>
    </row>
    <row r="4014" spans="1:2">
      <c r="A4014" s="375">
        <v>38468</v>
      </c>
      <c r="B4014" s="376">
        <v>1.2996000000000001</v>
      </c>
    </row>
    <row r="4015" spans="1:2">
      <c r="A4015" s="375">
        <v>38467</v>
      </c>
      <c r="B4015" s="376">
        <v>1.3064</v>
      </c>
    </row>
    <row r="4016" spans="1:2">
      <c r="A4016" s="375">
        <v>38466</v>
      </c>
      <c r="B4016" s="376">
        <v>1.3071999999999999</v>
      </c>
    </row>
    <row r="4017" spans="1:2">
      <c r="A4017" s="375">
        <v>38465</v>
      </c>
      <c r="B4017" s="376">
        <v>1.3063</v>
      </c>
    </row>
    <row r="4018" spans="1:2">
      <c r="A4018" s="375">
        <v>38464</v>
      </c>
      <c r="B4018" s="376">
        <v>1.3052999999999999</v>
      </c>
    </row>
    <row r="4019" spans="1:2">
      <c r="A4019" s="375">
        <v>38463</v>
      </c>
      <c r="B4019" s="376">
        <v>1.3091999999999999</v>
      </c>
    </row>
    <row r="4020" spans="1:2">
      <c r="A4020" s="375">
        <v>38462</v>
      </c>
      <c r="B4020" s="376">
        <v>1.3072999999999999</v>
      </c>
    </row>
    <row r="4021" spans="1:2">
      <c r="A4021" s="375">
        <v>38461</v>
      </c>
      <c r="B4021" s="376">
        <v>1.3011999999999999</v>
      </c>
    </row>
    <row r="4022" spans="1:2">
      <c r="A4022" s="375">
        <v>38460</v>
      </c>
      <c r="B4022" s="376">
        <v>1.2909999999999999</v>
      </c>
    </row>
    <row r="4023" spans="1:2">
      <c r="A4023" s="375">
        <v>38459</v>
      </c>
      <c r="B4023" s="376">
        <v>1.2850999999999999</v>
      </c>
    </row>
    <row r="4024" spans="1:2">
      <c r="A4024" s="375">
        <v>38458</v>
      </c>
      <c r="B4024" s="376">
        <v>1.2919</v>
      </c>
    </row>
    <row r="4025" spans="1:2">
      <c r="A4025" s="375">
        <v>38457</v>
      </c>
      <c r="B4025" s="376">
        <v>1.2816000000000001</v>
      </c>
    </row>
    <row r="4026" spans="1:2">
      <c r="A4026" s="375">
        <v>38456</v>
      </c>
      <c r="B4026" s="376">
        <v>1.2908999999999999</v>
      </c>
    </row>
    <row r="4027" spans="1:2">
      <c r="A4027" s="375">
        <v>38455</v>
      </c>
      <c r="B4027" s="376">
        <v>1.2917000000000001</v>
      </c>
    </row>
    <row r="4028" spans="1:2">
      <c r="A4028" s="375">
        <v>38454</v>
      </c>
      <c r="B4028" s="376">
        <v>1.2975000000000001</v>
      </c>
    </row>
    <row r="4029" spans="1:2">
      <c r="A4029" s="375">
        <v>38453</v>
      </c>
      <c r="B4029" s="376">
        <v>1.2925</v>
      </c>
    </row>
    <row r="4030" spans="1:2">
      <c r="A4030" s="375">
        <v>38452</v>
      </c>
      <c r="B4030" s="376">
        <v>1.2932999999999999</v>
      </c>
    </row>
    <row r="4031" spans="1:2">
      <c r="A4031" s="375">
        <v>38451</v>
      </c>
      <c r="B4031" s="376">
        <v>1.2927</v>
      </c>
    </row>
    <row r="4032" spans="1:2">
      <c r="A4032" s="375">
        <v>38450</v>
      </c>
      <c r="B4032" s="376">
        <v>1.2855000000000001</v>
      </c>
    </row>
    <row r="4033" spans="1:2">
      <c r="A4033" s="375">
        <v>38449</v>
      </c>
      <c r="B4033" s="376">
        <v>1.2868999999999999</v>
      </c>
    </row>
    <row r="4034" spans="1:2">
      <c r="A4034" s="375">
        <v>38448</v>
      </c>
      <c r="B4034" s="376">
        <v>1.2867</v>
      </c>
    </row>
    <row r="4035" spans="1:2">
      <c r="A4035" s="375">
        <v>38447</v>
      </c>
      <c r="B4035" s="376">
        <v>1.2846</v>
      </c>
    </row>
    <row r="4036" spans="1:2">
      <c r="A4036" s="375">
        <v>38446</v>
      </c>
      <c r="B4036" s="376">
        <v>1.2886</v>
      </c>
    </row>
    <row r="4037" spans="1:2">
      <c r="A4037" s="375">
        <v>38445</v>
      </c>
      <c r="B4037" s="376">
        <v>1.2892999999999999</v>
      </c>
    </row>
    <row r="4038" spans="1:2">
      <c r="A4038" s="375">
        <v>38444</v>
      </c>
      <c r="B4038" s="376">
        <v>1.2906</v>
      </c>
    </row>
    <row r="4039" spans="1:2">
      <c r="A4039" s="375">
        <v>38443</v>
      </c>
      <c r="B4039" s="376">
        <v>1.2961</v>
      </c>
    </row>
    <row r="4040" spans="1:2">
      <c r="A4040" s="375">
        <v>38442</v>
      </c>
      <c r="B4040" s="376">
        <v>1.2912999999999999</v>
      </c>
    </row>
    <row r="4041" spans="1:2">
      <c r="A4041" s="375">
        <v>38441</v>
      </c>
      <c r="B4041" s="376">
        <v>1.2919</v>
      </c>
    </row>
    <row r="4042" spans="1:2">
      <c r="A4042" s="375">
        <v>38440</v>
      </c>
      <c r="B4042" s="376">
        <v>1.2887999999999999</v>
      </c>
    </row>
    <row r="4043" spans="1:2">
      <c r="A4043" s="375">
        <v>38439</v>
      </c>
      <c r="B4043" s="376">
        <v>1.2961</v>
      </c>
    </row>
    <row r="4044" spans="1:2">
      <c r="A4044" s="375">
        <v>38438</v>
      </c>
      <c r="B4044" s="376">
        <v>1.2956000000000001</v>
      </c>
    </row>
    <row r="4045" spans="1:2">
      <c r="A4045" s="375">
        <v>38437</v>
      </c>
      <c r="B4045" s="376">
        <v>1.2955000000000001</v>
      </c>
    </row>
    <row r="4046" spans="1:2">
      <c r="A4046" s="375">
        <v>38436</v>
      </c>
      <c r="B4046" s="376">
        <v>1.2939000000000001</v>
      </c>
    </row>
    <row r="4047" spans="1:2">
      <c r="A4047" s="375">
        <v>38435</v>
      </c>
      <c r="B4047" s="376">
        <v>1.2974000000000001</v>
      </c>
    </row>
    <row r="4048" spans="1:2">
      <c r="A4048" s="375">
        <v>38434</v>
      </c>
      <c r="B4048" s="376">
        <v>1.3085</v>
      </c>
    </row>
    <row r="4049" spans="1:2">
      <c r="A4049" s="375">
        <v>38433</v>
      </c>
      <c r="B4049" s="376">
        <v>1.3168</v>
      </c>
    </row>
    <row r="4050" spans="1:2">
      <c r="A4050" s="375">
        <v>38432</v>
      </c>
      <c r="B4050" s="376">
        <v>1.3312999999999999</v>
      </c>
    </row>
    <row r="4051" spans="1:2">
      <c r="A4051" s="375">
        <v>38431</v>
      </c>
      <c r="B4051" s="376">
        <v>1.3326</v>
      </c>
    </row>
    <row r="4052" spans="1:2">
      <c r="A4052" s="375">
        <v>38430</v>
      </c>
      <c r="B4052" s="376">
        <v>1.3311999999999999</v>
      </c>
    </row>
    <row r="4053" spans="1:2">
      <c r="A4053" s="375">
        <v>38429</v>
      </c>
      <c r="B4053" s="376">
        <v>1.3371999999999999</v>
      </c>
    </row>
    <row r="4054" spans="1:2">
      <c r="A4054" s="375">
        <v>38428</v>
      </c>
      <c r="B4054" s="376">
        <v>1.3419000000000001</v>
      </c>
    </row>
    <row r="4055" spans="1:2">
      <c r="A4055" s="375">
        <v>38427</v>
      </c>
      <c r="B4055" s="376">
        <v>1.331</v>
      </c>
    </row>
    <row r="4056" spans="1:2">
      <c r="A4056" s="375">
        <v>38426</v>
      </c>
      <c r="B4056" s="376">
        <v>1.3368</v>
      </c>
    </row>
    <row r="4057" spans="1:2">
      <c r="A4057" s="375">
        <v>38425</v>
      </c>
      <c r="B4057" s="376">
        <v>1.3458000000000001</v>
      </c>
    </row>
    <row r="4058" spans="1:2">
      <c r="A4058" s="375">
        <v>38424</v>
      </c>
      <c r="B4058" s="376">
        <v>1.3468</v>
      </c>
    </row>
    <row r="4059" spans="1:2">
      <c r="A4059" s="375">
        <v>38423</v>
      </c>
      <c r="B4059" s="376">
        <v>1.3449</v>
      </c>
    </row>
    <row r="4060" spans="1:2">
      <c r="A4060" s="375">
        <v>38422</v>
      </c>
      <c r="B4060" s="376">
        <v>1.3431</v>
      </c>
    </row>
    <row r="4061" spans="1:2">
      <c r="A4061" s="375">
        <v>38421</v>
      </c>
      <c r="B4061" s="376">
        <v>1.3385</v>
      </c>
    </row>
    <row r="4062" spans="1:2">
      <c r="A4062" s="375">
        <v>38420</v>
      </c>
      <c r="B4062" s="376">
        <v>1.3341000000000001</v>
      </c>
    </row>
    <row r="4063" spans="1:2">
      <c r="A4063" s="375">
        <v>38419</v>
      </c>
      <c r="B4063" s="376">
        <v>1.321</v>
      </c>
    </row>
    <row r="4064" spans="1:2">
      <c r="A4064" s="375">
        <v>38418</v>
      </c>
      <c r="B4064" s="376">
        <v>1.3240000000000001</v>
      </c>
    </row>
    <row r="4065" spans="1:2">
      <c r="A4065" s="375">
        <v>38417</v>
      </c>
      <c r="B4065" s="376">
        <v>1.3244</v>
      </c>
    </row>
    <row r="4066" spans="1:2">
      <c r="A4066" s="375">
        <v>38416</v>
      </c>
      <c r="B4066" s="376">
        <v>1.3240000000000001</v>
      </c>
    </row>
    <row r="4067" spans="1:2">
      <c r="A4067" s="375">
        <v>38415</v>
      </c>
      <c r="B4067" s="376">
        <v>1.3109</v>
      </c>
    </row>
    <row r="4068" spans="1:2">
      <c r="A4068" s="375">
        <v>38414</v>
      </c>
      <c r="B4068" s="376">
        <v>1.3133999999999999</v>
      </c>
    </row>
    <row r="4069" spans="1:2">
      <c r="A4069" s="375">
        <v>38413</v>
      </c>
      <c r="B4069" s="376">
        <v>1.3182</v>
      </c>
    </row>
    <row r="4070" spans="1:2">
      <c r="A4070" s="375">
        <v>38412</v>
      </c>
      <c r="B4070" s="376">
        <v>1.3241000000000001</v>
      </c>
    </row>
    <row r="4071" spans="1:2">
      <c r="A4071" s="375">
        <v>38411</v>
      </c>
      <c r="B4071" s="376">
        <v>1.3239000000000001</v>
      </c>
    </row>
    <row r="4072" spans="1:2">
      <c r="A4072" s="375">
        <v>38410</v>
      </c>
      <c r="B4072" s="376">
        <v>1.3242</v>
      </c>
    </row>
    <row r="4073" spans="1:2">
      <c r="A4073" s="375">
        <v>38409</v>
      </c>
      <c r="B4073" s="376">
        <v>1.3240000000000001</v>
      </c>
    </row>
    <row r="4074" spans="1:2">
      <c r="A4074" s="375">
        <v>38408</v>
      </c>
      <c r="B4074" s="376">
        <v>1.3204</v>
      </c>
    </row>
    <row r="4075" spans="1:2">
      <c r="A4075" s="375">
        <v>38407</v>
      </c>
      <c r="B4075" s="376">
        <v>1.321</v>
      </c>
    </row>
    <row r="4076" spans="1:2">
      <c r="A4076" s="375">
        <v>38406</v>
      </c>
      <c r="B4076" s="376">
        <v>1.3254999999999999</v>
      </c>
    </row>
    <row r="4077" spans="1:2">
      <c r="A4077" s="375">
        <v>38405</v>
      </c>
      <c r="B4077" s="376">
        <v>1.3063</v>
      </c>
    </row>
    <row r="4078" spans="1:2">
      <c r="A4078" s="375">
        <v>38404</v>
      </c>
      <c r="B4078" s="376">
        <v>1.3055000000000001</v>
      </c>
    </row>
    <row r="4079" spans="1:2">
      <c r="A4079" s="375">
        <v>38403</v>
      </c>
      <c r="B4079" s="376">
        <v>1.3069</v>
      </c>
    </row>
    <row r="4080" spans="1:2">
      <c r="A4080" s="375">
        <v>38402</v>
      </c>
      <c r="B4080" s="376">
        <v>1.3067</v>
      </c>
    </row>
    <row r="4081" spans="1:2">
      <c r="A4081" s="375">
        <v>38401</v>
      </c>
      <c r="B4081" s="376">
        <v>1.3077000000000001</v>
      </c>
    </row>
    <row r="4082" spans="1:2">
      <c r="A4082" s="375">
        <v>38400</v>
      </c>
      <c r="B4082" s="376">
        <v>1.3024</v>
      </c>
    </row>
    <row r="4083" spans="1:2">
      <c r="A4083" s="375">
        <v>38399</v>
      </c>
      <c r="B4083" s="376">
        <v>1.3017000000000001</v>
      </c>
    </row>
    <row r="4084" spans="1:2">
      <c r="A4084" s="375">
        <v>38398</v>
      </c>
      <c r="B4084" s="376">
        <v>1.2957000000000001</v>
      </c>
    </row>
    <row r="4085" spans="1:2">
      <c r="A4085" s="375">
        <v>38397</v>
      </c>
      <c r="B4085" s="376">
        <v>1.286</v>
      </c>
    </row>
    <row r="4086" spans="1:2">
      <c r="A4086" s="375">
        <v>38396</v>
      </c>
      <c r="B4086" s="376">
        <v>1.2851999999999999</v>
      </c>
    </row>
    <row r="4087" spans="1:2">
      <c r="A4087" s="375">
        <v>38395</v>
      </c>
      <c r="B4087" s="376">
        <v>1.2867</v>
      </c>
    </row>
    <row r="4088" spans="1:2">
      <c r="A4088" s="375">
        <v>38394</v>
      </c>
      <c r="B4088" s="376">
        <v>1.2868999999999999</v>
      </c>
    </row>
    <row r="4089" spans="1:2">
      <c r="A4089" s="375">
        <v>38393</v>
      </c>
      <c r="B4089" s="376">
        <v>1.2804</v>
      </c>
    </row>
    <row r="4090" spans="1:2">
      <c r="A4090" s="375">
        <v>38392</v>
      </c>
      <c r="B4090" s="376">
        <v>1.2766999999999999</v>
      </c>
    </row>
    <row r="4091" spans="1:2">
      <c r="A4091" s="375">
        <v>38391</v>
      </c>
      <c r="B4091" s="376">
        <v>1.2764</v>
      </c>
    </row>
    <row r="4092" spans="1:2">
      <c r="A4092" s="375">
        <v>38390</v>
      </c>
      <c r="B4092" s="376">
        <v>1.2858000000000001</v>
      </c>
    </row>
    <row r="4093" spans="1:2">
      <c r="A4093" s="375">
        <v>38389</v>
      </c>
      <c r="B4093" s="376">
        <v>1.2851999999999999</v>
      </c>
    </row>
    <row r="4094" spans="1:2">
      <c r="A4094" s="375">
        <v>38388</v>
      </c>
      <c r="B4094" s="376">
        <v>1.2851999999999999</v>
      </c>
    </row>
    <row r="4095" spans="1:2">
      <c r="A4095" s="375">
        <v>38387</v>
      </c>
      <c r="B4095" s="376">
        <v>1.2972999999999999</v>
      </c>
    </row>
    <row r="4096" spans="1:2">
      <c r="A4096" s="375">
        <v>38386</v>
      </c>
      <c r="B4096" s="376">
        <v>1.3032999999999999</v>
      </c>
    </row>
    <row r="4097" spans="1:2">
      <c r="A4097" s="375">
        <v>38385</v>
      </c>
      <c r="B4097" s="376">
        <v>1.3043</v>
      </c>
    </row>
    <row r="4098" spans="1:2">
      <c r="A4098" s="375">
        <v>38384</v>
      </c>
      <c r="B4098" s="376">
        <v>1.3030999999999999</v>
      </c>
    </row>
    <row r="4099" spans="1:2">
      <c r="A4099" s="375">
        <v>38383</v>
      </c>
      <c r="B4099" s="376">
        <v>1.3032999999999999</v>
      </c>
    </row>
    <row r="4100" spans="1:2">
      <c r="A4100" s="375">
        <v>38382</v>
      </c>
      <c r="B4100" s="376">
        <v>1.3041</v>
      </c>
    </row>
    <row r="4101" spans="1:2">
      <c r="A4101" s="375">
        <v>38381</v>
      </c>
      <c r="B4101" s="376">
        <v>1.3045</v>
      </c>
    </row>
    <row r="4102" spans="1:2">
      <c r="A4102" s="375">
        <v>38380</v>
      </c>
      <c r="B4102" s="376">
        <v>1.3032999999999999</v>
      </c>
    </row>
    <row r="4103" spans="1:2">
      <c r="A4103" s="375">
        <v>38379</v>
      </c>
      <c r="B4103" s="376">
        <v>1.3070999999999999</v>
      </c>
    </row>
    <row r="4104" spans="1:2">
      <c r="A4104" s="375">
        <v>38378</v>
      </c>
      <c r="B4104" s="376">
        <v>1.2968999999999999</v>
      </c>
    </row>
    <row r="4105" spans="1:2">
      <c r="A4105" s="375">
        <v>38377</v>
      </c>
      <c r="B4105" s="376">
        <v>1.3059000000000001</v>
      </c>
    </row>
    <row r="4106" spans="1:2">
      <c r="A4106" s="375">
        <v>38376</v>
      </c>
      <c r="B4106" s="376">
        <v>1.3044</v>
      </c>
    </row>
    <row r="4107" spans="1:2">
      <c r="A4107" s="375">
        <v>38375</v>
      </c>
      <c r="B4107" s="376">
        <v>1.2994000000000001</v>
      </c>
    </row>
    <row r="4108" spans="1:2">
      <c r="A4108" s="375">
        <v>38374</v>
      </c>
      <c r="B4108" s="376">
        <v>1.3045</v>
      </c>
    </row>
    <row r="4109" spans="1:2">
      <c r="A4109" s="375">
        <v>38373</v>
      </c>
      <c r="B4109" s="376">
        <v>1.2969999999999999</v>
      </c>
    </row>
    <row r="4110" spans="1:2">
      <c r="A4110" s="375">
        <v>38372</v>
      </c>
      <c r="B4110" s="376">
        <v>1.3005</v>
      </c>
    </row>
    <row r="4111" spans="1:2">
      <c r="A4111" s="375">
        <v>38371</v>
      </c>
      <c r="B4111" s="376">
        <v>1.302</v>
      </c>
    </row>
    <row r="4112" spans="1:2">
      <c r="A4112" s="375">
        <v>38370</v>
      </c>
      <c r="B4112" s="376">
        <v>1.3065</v>
      </c>
    </row>
    <row r="4113" spans="1:2">
      <c r="A4113" s="375">
        <v>38369</v>
      </c>
      <c r="B4113" s="376">
        <v>1.3101</v>
      </c>
    </row>
    <row r="4114" spans="1:2">
      <c r="A4114" s="375">
        <v>38368</v>
      </c>
      <c r="B4114" s="376">
        <v>1.3099000000000001</v>
      </c>
    </row>
    <row r="4115" spans="1:2">
      <c r="A4115" s="375">
        <v>38367</v>
      </c>
      <c r="B4115" s="376">
        <v>1.3101</v>
      </c>
    </row>
    <row r="4116" spans="1:2">
      <c r="A4116" s="375">
        <v>38366</v>
      </c>
      <c r="B4116" s="376">
        <v>1.3220000000000001</v>
      </c>
    </row>
    <row r="4117" spans="1:2">
      <c r="A4117" s="375">
        <v>38365</v>
      </c>
      <c r="B4117" s="376">
        <v>1.3262</v>
      </c>
    </row>
    <row r="4118" spans="1:2">
      <c r="A4118" s="375">
        <v>38364</v>
      </c>
      <c r="B4118" s="376">
        <v>1.3110999999999999</v>
      </c>
    </row>
    <row r="4119" spans="1:2">
      <c r="A4119" s="375">
        <v>38363</v>
      </c>
      <c r="B4119" s="376">
        <v>1.3084</v>
      </c>
    </row>
    <row r="4120" spans="1:2">
      <c r="A4120" s="375">
        <v>38362</v>
      </c>
      <c r="B4120" s="376">
        <v>1.3052999999999999</v>
      </c>
    </row>
    <row r="4121" spans="1:2">
      <c r="A4121" s="375">
        <v>38361</v>
      </c>
      <c r="B4121" s="376">
        <v>1.3056000000000001</v>
      </c>
    </row>
    <row r="4122" spans="1:2">
      <c r="A4122" s="375">
        <v>38360</v>
      </c>
      <c r="B4122" s="376">
        <v>1.3047</v>
      </c>
    </row>
    <row r="4123" spans="1:2">
      <c r="A4123" s="375">
        <v>38359</v>
      </c>
      <c r="B4123" s="376">
        <v>1.3172999999999999</v>
      </c>
    </row>
    <row r="4124" spans="1:2">
      <c r="A4124" s="375">
        <v>38358</v>
      </c>
      <c r="B4124" s="376">
        <v>1.3255999999999999</v>
      </c>
    </row>
    <row r="4125" spans="1:2">
      <c r="A4125" s="375">
        <v>38357</v>
      </c>
      <c r="B4125" s="376">
        <v>1.3268</v>
      </c>
    </row>
    <row r="4126" spans="1:2">
      <c r="A4126" s="375">
        <v>38356</v>
      </c>
      <c r="B4126" s="376">
        <v>1.3467</v>
      </c>
    </row>
    <row r="4127" spans="1:2">
      <c r="A4127" s="375">
        <v>38355</v>
      </c>
      <c r="B4127" s="376">
        <v>1.3540000000000001</v>
      </c>
    </row>
    <row r="4128" spans="1:2">
      <c r="A4128" s="375">
        <v>38354</v>
      </c>
      <c r="B4128" s="376">
        <v>1.3563000000000001</v>
      </c>
    </row>
    <row r="4129" spans="1:2">
      <c r="A4129" s="375">
        <v>38353</v>
      </c>
      <c r="B4129" s="376">
        <v>1.3564000000000001</v>
      </c>
    </row>
    <row r="4130" spans="1:2">
      <c r="A4130" s="375">
        <v>38352</v>
      </c>
      <c r="B4130" s="376">
        <v>1.3640000000000001</v>
      </c>
    </row>
    <row r="4131" spans="1:2">
      <c r="A4131" s="375">
        <v>38351</v>
      </c>
      <c r="B4131" s="376">
        <v>1.3599000000000001</v>
      </c>
    </row>
    <row r="4132" spans="1:2">
      <c r="A4132" s="375">
        <v>38350</v>
      </c>
      <c r="B4132" s="376">
        <v>1.3605</v>
      </c>
    </row>
    <row r="4133" spans="1:2">
      <c r="A4133" s="375">
        <v>38349</v>
      </c>
      <c r="B4133" s="376">
        <v>1.3613</v>
      </c>
    </row>
    <row r="4134" spans="1:2">
      <c r="A4134" s="375">
        <v>38348</v>
      </c>
      <c r="B4134" s="376">
        <v>1.3532999999999999</v>
      </c>
    </row>
    <row r="4135" spans="1:2">
      <c r="A4135" s="375">
        <v>38347</v>
      </c>
      <c r="B4135" s="376">
        <v>1.3532999999999999</v>
      </c>
    </row>
    <row r="4136" spans="1:2">
      <c r="A4136" s="375">
        <v>38346</v>
      </c>
      <c r="B4136" s="376">
        <v>1.3529</v>
      </c>
    </row>
    <row r="4137" spans="1:2">
      <c r="A4137" s="375">
        <v>38345</v>
      </c>
      <c r="B4137" s="376">
        <v>1.3509</v>
      </c>
    </row>
    <row r="4138" spans="1:2">
      <c r="A4138" s="375">
        <v>38344</v>
      </c>
      <c r="B4138" s="376">
        <v>1.3386</v>
      </c>
    </row>
    <row r="4139" spans="1:2">
      <c r="A4139" s="375">
        <v>38343</v>
      </c>
      <c r="B4139" s="376">
        <v>1.3371</v>
      </c>
    </row>
    <row r="4140" spans="1:2">
      <c r="A4140" s="375">
        <v>38342</v>
      </c>
      <c r="B4140" s="376">
        <v>1.3387</v>
      </c>
    </row>
    <row r="4141" spans="1:2">
      <c r="A4141" s="375">
        <v>38341</v>
      </c>
      <c r="B4141" s="376">
        <v>1.333</v>
      </c>
    </row>
    <row r="4142" spans="1:2">
      <c r="A4142" s="375">
        <v>38340</v>
      </c>
      <c r="B4142" s="376">
        <v>1.3310999999999999</v>
      </c>
    </row>
    <row r="4143" spans="1:2">
      <c r="A4143" s="375">
        <v>38339</v>
      </c>
      <c r="B4143" s="376">
        <v>1.3286</v>
      </c>
    </row>
    <row r="4144" spans="1:2">
      <c r="A4144" s="375">
        <v>38338</v>
      </c>
      <c r="B4144" s="376">
        <v>1.3245</v>
      </c>
    </row>
    <row r="4145" spans="1:2">
      <c r="A4145" s="375">
        <v>38337</v>
      </c>
      <c r="B4145" s="376">
        <v>1.3403</v>
      </c>
    </row>
    <row r="4146" spans="1:2">
      <c r="A4146" s="375">
        <v>38336</v>
      </c>
      <c r="B4146" s="376">
        <v>1.3302</v>
      </c>
    </row>
    <row r="4147" spans="1:2">
      <c r="A4147" s="375">
        <v>38335</v>
      </c>
      <c r="B4147" s="376">
        <v>1.3305</v>
      </c>
    </row>
    <row r="4148" spans="1:2">
      <c r="A4148" s="375">
        <v>38334</v>
      </c>
      <c r="B4148" s="376">
        <v>1.3210999999999999</v>
      </c>
    </row>
    <row r="4149" spans="1:2">
      <c r="A4149" s="375">
        <v>38333</v>
      </c>
      <c r="B4149" s="376">
        <v>1.3214999999999999</v>
      </c>
    </row>
    <row r="4150" spans="1:2">
      <c r="A4150" s="375">
        <v>38332</v>
      </c>
      <c r="B4150" s="376">
        <v>1.3225</v>
      </c>
    </row>
    <row r="4151" spans="1:2">
      <c r="A4151" s="375">
        <v>38331</v>
      </c>
      <c r="B4151" s="376">
        <v>1.3315999999999999</v>
      </c>
    </row>
    <row r="4152" spans="1:2">
      <c r="A4152" s="375">
        <v>38330</v>
      </c>
      <c r="B4152" s="376">
        <v>1.3329</v>
      </c>
    </row>
    <row r="4153" spans="1:2">
      <c r="A4153" s="375">
        <v>38329</v>
      </c>
      <c r="B4153" s="376">
        <v>1.3428</v>
      </c>
    </row>
    <row r="4154" spans="1:2">
      <c r="A4154" s="375">
        <v>38328</v>
      </c>
      <c r="B4154" s="376">
        <v>1.3398000000000001</v>
      </c>
    </row>
    <row r="4155" spans="1:2">
      <c r="A4155" s="375">
        <v>38327</v>
      </c>
      <c r="B4155" s="376">
        <v>1.3447</v>
      </c>
    </row>
    <row r="4156" spans="1:2">
      <c r="A4156" s="375">
        <v>38326</v>
      </c>
      <c r="B4156" s="376">
        <v>1.3461000000000001</v>
      </c>
    </row>
    <row r="4157" spans="1:2">
      <c r="A4157" s="375">
        <v>38325</v>
      </c>
      <c r="B4157" s="376">
        <v>1.3455999999999999</v>
      </c>
    </row>
    <row r="4158" spans="1:2">
      <c r="A4158" s="375">
        <v>38324</v>
      </c>
      <c r="B4158" s="376">
        <v>1.3268</v>
      </c>
    </row>
    <row r="4159" spans="1:2">
      <c r="A4159" s="375">
        <v>38323</v>
      </c>
      <c r="B4159" s="376">
        <v>1.3321000000000001</v>
      </c>
    </row>
    <row r="4160" spans="1:2">
      <c r="A4160" s="375">
        <v>38322</v>
      </c>
      <c r="B4160" s="376">
        <v>1.3293999999999999</v>
      </c>
    </row>
    <row r="4161" spans="1:2">
      <c r="A4161" s="375">
        <v>38321</v>
      </c>
      <c r="B4161" s="376">
        <v>1.327</v>
      </c>
    </row>
    <row r="4162" spans="1:2">
      <c r="A4162" s="375">
        <v>38320</v>
      </c>
      <c r="B4162" s="376">
        <v>1.3278000000000001</v>
      </c>
    </row>
    <row r="4163" spans="1:2">
      <c r="A4163" s="375">
        <v>38319</v>
      </c>
      <c r="B4163" s="376">
        <v>1.3304</v>
      </c>
    </row>
    <row r="4164" spans="1:2">
      <c r="A4164" s="375">
        <v>38318</v>
      </c>
      <c r="B4164" s="376">
        <v>1.3290999999999999</v>
      </c>
    </row>
    <row r="4165" spans="1:2">
      <c r="A4165" s="375">
        <v>38317</v>
      </c>
      <c r="B4165" s="376">
        <v>1.3246</v>
      </c>
    </row>
    <row r="4166" spans="1:2">
      <c r="A4166" s="375">
        <v>38316</v>
      </c>
      <c r="B4166" s="376">
        <v>1.3174999999999999</v>
      </c>
    </row>
    <row r="4167" spans="1:2">
      <c r="A4167" s="375">
        <v>38315</v>
      </c>
      <c r="B4167" s="376">
        <v>1.3077000000000001</v>
      </c>
    </row>
    <row r="4168" spans="1:2">
      <c r="A4168" s="375">
        <v>38314</v>
      </c>
      <c r="B4168" s="376">
        <v>1.3042</v>
      </c>
    </row>
    <row r="4169" spans="1:2">
      <c r="A4169" s="375">
        <v>38313</v>
      </c>
      <c r="B4169" s="376">
        <v>1.3039000000000001</v>
      </c>
    </row>
    <row r="4170" spans="1:2">
      <c r="A4170" s="375">
        <v>38312</v>
      </c>
      <c r="B4170" s="376">
        <v>1.3044</v>
      </c>
    </row>
    <row r="4171" spans="1:2">
      <c r="A4171" s="375">
        <v>38311</v>
      </c>
      <c r="B4171" s="376">
        <v>1.3024</v>
      </c>
    </row>
    <row r="4172" spans="1:2">
      <c r="A4172" s="375">
        <v>38310</v>
      </c>
      <c r="B4172" s="376">
        <v>1.296</v>
      </c>
    </row>
    <row r="4173" spans="1:2">
      <c r="A4173" s="375">
        <v>38309</v>
      </c>
      <c r="B4173" s="376">
        <v>1.3030999999999999</v>
      </c>
    </row>
    <row r="4174" spans="1:2">
      <c r="A4174" s="375">
        <v>38308</v>
      </c>
      <c r="B4174" s="376">
        <v>1.2956000000000001</v>
      </c>
    </row>
    <row r="4175" spans="1:2">
      <c r="A4175" s="375">
        <v>38307</v>
      </c>
      <c r="B4175" s="376">
        <v>1.2943</v>
      </c>
    </row>
    <row r="4176" spans="1:2">
      <c r="A4176" s="375">
        <v>38306</v>
      </c>
      <c r="B4176" s="376">
        <v>1.2985</v>
      </c>
    </row>
    <row r="4177" spans="1:2">
      <c r="A4177" s="375">
        <v>38305</v>
      </c>
      <c r="B4177" s="376">
        <v>1.2977000000000001</v>
      </c>
    </row>
    <row r="4178" spans="1:2">
      <c r="A4178" s="375">
        <v>38304</v>
      </c>
      <c r="B4178" s="376">
        <v>1.2977000000000001</v>
      </c>
    </row>
    <row r="4179" spans="1:2">
      <c r="A4179" s="375">
        <v>38303</v>
      </c>
      <c r="B4179" s="376">
        <v>1.2904</v>
      </c>
    </row>
    <row r="4180" spans="1:2">
      <c r="A4180" s="375">
        <v>38302</v>
      </c>
      <c r="B4180" s="376">
        <v>1.2892999999999999</v>
      </c>
    </row>
    <row r="4181" spans="1:2">
      <c r="A4181" s="375">
        <v>38301</v>
      </c>
      <c r="B4181" s="376">
        <v>1.2897000000000001</v>
      </c>
    </row>
    <row r="4182" spans="1:2">
      <c r="A4182" s="375">
        <v>38300</v>
      </c>
      <c r="B4182" s="376">
        <v>1.2915000000000001</v>
      </c>
    </row>
    <row r="4183" spans="1:2">
      <c r="A4183" s="375">
        <v>38299</v>
      </c>
      <c r="B4183" s="376">
        <v>1.2968999999999999</v>
      </c>
    </row>
    <row r="4184" spans="1:2">
      <c r="A4184" s="375">
        <v>38298</v>
      </c>
      <c r="B4184" s="376">
        <v>1.2935000000000001</v>
      </c>
    </row>
    <row r="4185" spans="1:2">
      <c r="A4185" s="375">
        <v>38297</v>
      </c>
      <c r="B4185" s="376">
        <v>1.2965</v>
      </c>
    </row>
    <row r="4186" spans="1:2">
      <c r="A4186" s="375">
        <v>38296</v>
      </c>
      <c r="B4186" s="376">
        <v>1.2869999999999999</v>
      </c>
    </row>
    <row r="4187" spans="1:2">
      <c r="A4187" s="375">
        <v>38295</v>
      </c>
      <c r="B4187" s="376">
        <v>1.282</v>
      </c>
    </row>
    <row r="4188" spans="1:2">
      <c r="A4188" s="375">
        <v>38294</v>
      </c>
      <c r="B4188" s="376">
        <v>1.2726999999999999</v>
      </c>
    </row>
    <row r="4189" spans="1:2">
      <c r="A4189" s="375">
        <v>38293</v>
      </c>
      <c r="B4189" s="376">
        <v>1.2753000000000001</v>
      </c>
    </row>
    <row r="4190" spans="1:2">
      <c r="A4190" s="375">
        <v>38292</v>
      </c>
      <c r="B4190" s="376">
        <v>1.2806</v>
      </c>
    </row>
    <row r="4191" spans="1:2">
      <c r="A4191" s="375">
        <v>38291</v>
      </c>
      <c r="B4191" s="376">
        <v>1.2790999999999999</v>
      </c>
    </row>
    <row r="4192" spans="1:2">
      <c r="A4192" s="375">
        <v>38290</v>
      </c>
      <c r="B4192" s="376">
        <v>1.2795000000000001</v>
      </c>
    </row>
    <row r="4193" spans="1:2">
      <c r="A4193" s="375">
        <v>38289</v>
      </c>
      <c r="B4193" s="376">
        <v>1.2738</v>
      </c>
    </row>
    <row r="4194" spans="1:2">
      <c r="A4194" s="375">
        <v>38288</v>
      </c>
      <c r="B4194" s="376">
        <v>1.2703</v>
      </c>
    </row>
    <row r="4195" spans="1:2">
      <c r="A4195" s="375">
        <v>38287</v>
      </c>
      <c r="B4195" s="376">
        <v>1.2762</v>
      </c>
    </row>
    <row r="4196" spans="1:2">
      <c r="A4196" s="375">
        <v>38286</v>
      </c>
      <c r="B4196" s="376">
        <v>1.28</v>
      </c>
    </row>
    <row r="4197" spans="1:2">
      <c r="A4197" s="375">
        <v>38285</v>
      </c>
      <c r="B4197" s="376">
        <v>1.2684</v>
      </c>
    </row>
    <row r="4198" spans="1:2">
      <c r="A4198" s="375">
        <v>38284</v>
      </c>
      <c r="B4198" s="376">
        <v>1.2685</v>
      </c>
    </row>
    <row r="4199" spans="1:2">
      <c r="A4199" s="375">
        <v>38283</v>
      </c>
      <c r="B4199" s="376">
        <v>1.2672000000000001</v>
      </c>
    </row>
    <row r="4200" spans="1:2">
      <c r="A4200" s="375">
        <v>38282</v>
      </c>
      <c r="B4200" s="376">
        <v>1.2617</v>
      </c>
    </row>
    <row r="4201" spans="1:2">
      <c r="A4201" s="375">
        <v>38281</v>
      </c>
      <c r="B4201" s="376">
        <v>1.2581</v>
      </c>
    </row>
    <row r="4202" spans="1:2">
      <c r="A4202" s="375">
        <v>38280</v>
      </c>
      <c r="B4202" s="376">
        <v>1.2519</v>
      </c>
    </row>
    <row r="4203" spans="1:2">
      <c r="A4203" s="375">
        <v>38279</v>
      </c>
      <c r="B4203" s="376">
        <v>1.2498</v>
      </c>
    </row>
    <row r="4204" spans="1:2">
      <c r="A4204" s="375">
        <v>38278</v>
      </c>
      <c r="B4204" s="376">
        <v>1.2470000000000001</v>
      </c>
    </row>
    <row r="4205" spans="1:2">
      <c r="A4205" s="375">
        <v>38277</v>
      </c>
      <c r="B4205" s="376">
        <v>1.2479</v>
      </c>
    </row>
    <row r="4206" spans="1:2">
      <c r="A4206" s="375">
        <v>38276</v>
      </c>
      <c r="B4206" s="376">
        <v>1.2474000000000001</v>
      </c>
    </row>
    <row r="4207" spans="1:2">
      <c r="A4207" s="375">
        <v>38275</v>
      </c>
      <c r="B4207" s="376">
        <v>1.2387999999999999</v>
      </c>
    </row>
    <row r="4208" spans="1:2">
      <c r="A4208" s="375">
        <v>38274</v>
      </c>
      <c r="B4208" s="376">
        <v>1.2343999999999999</v>
      </c>
    </row>
    <row r="4209" spans="1:2">
      <c r="A4209" s="375">
        <v>38273</v>
      </c>
      <c r="B4209" s="376">
        <v>1.2324999999999999</v>
      </c>
    </row>
    <row r="4210" spans="1:2">
      <c r="A4210" s="375">
        <v>38272</v>
      </c>
      <c r="B4210" s="376">
        <v>1.2379</v>
      </c>
    </row>
    <row r="4211" spans="1:2">
      <c r="A4211" s="375">
        <v>38271</v>
      </c>
      <c r="B4211" s="376">
        <v>1.2417</v>
      </c>
    </row>
    <row r="4212" spans="1:2">
      <c r="A4212" s="375">
        <v>38270</v>
      </c>
      <c r="B4212" s="376">
        <v>1.2403</v>
      </c>
    </row>
    <row r="4213" spans="1:2">
      <c r="A4213" s="375">
        <v>38269</v>
      </c>
      <c r="B4213" s="376">
        <v>1.2403</v>
      </c>
    </row>
    <row r="4214" spans="1:2">
      <c r="A4214" s="375">
        <v>38268</v>
      </c>
      <c r="B4214" s="376">
        <v>1.2286999999999999</v>
      </c>
    </row>
    <row r="4215" spans="1:2">
      <c r="A4215" s="375">
        <v>38267</v>
      </c>
      <c r="B4215" s="376">
        <v>1.2277</v>
      </c>
    </row>
    <row r="4216" spans="1:2">
      <c r="A4216" s="375">
        <v>38266</v>
      </c>
      <c r="B4216" s="376">
        <v>1.2317</v>
      </c>
    </row>
    <row r="4217" spans="1:2">
      <c r="A4217" s="375">
        <v>38265</v>
      </c>
      <c r="B4217" s="376">
        <v>1.2283999999999999</v>
      </c>
    </row>
    <row r="4218" spans="1:2">
      <c r="A4218" s="375">
        <v>38264</v>
      </c>
      <c r="B4218" s="376">
        <v>1.2394000000000001</v>
      </c>
    </row>
    <row r="4219" spans="1:2">
      <c r="A4219" s="375">
        <v>38263</v>
      </c>
      <c r="B4219" s="376">
        <v>1.2398</v>
      </c>
    </row>
    <row r="4220" spans="1:2">
      <c r="A4220" s="375">
        <v>38262</v>
      </c>
      <c r="B4220" s="376">
        <v>1.2398</v>
      </c>
    </row>
    <row r="4221" spans="1:2">
      <c r="A4221" s="375">
        <v>38261</v>
      </c>
      <c r="B4221" s="376">
        <v>1.2436</v>
      </c>
    </row>
    <row r="4222" spans="1:2">
      <c r="A4222" s="375">
        <v>38260</v>
      </c>
      <c r="B4222" s="376">
        <v>1.2324999999999999</v>
      </c>
    </row>
    <row r="4223" spans="1:2">
      <c r="A4223" s="375">
        <v>38259</v>
      </c>
      <c r="B4223" s="376">
        <v>1.2315</v>
      </c>
    </row>
    <row r="4224" spans="1:2">
      <c r="A4224" s="375">
        <v>38258</v>
      </c>
      <c r="B4224" s="376">
        <v>1.2289000000000001</v>
      </c>
    </row>
    <row r="4225" spans="1:2">
      <c r="A4225" s="375">
        <v>38257</v>
      </c>
      <c r="B4225" s="376">
        <v>1.2279</v>
      </c>
    </row>
    <row r="4226" spans="1:2">
      <c r="A4226" s="375">
        <v>38256</v>
      </c>
      <c r="B4226" s="376">
        <v>1.2272000000000001</v>
      </c>
    </row>
    <row r="4227" spans="1:2">
      <c r="A4227" s="375">
        <v>38255</v>
      </c>
      <c r="B4227" s="376">
        <v>1.2261</v>
      </c>
    </row>
    <row r="4228" spans="1:2">
      <c r="A4228" s="375">
        <v>38254</v>
      </c>
      <c r="B4228" s="376">
        <v>1.2270000000000001</v>
      </c>
    </row>
    <row r="4229" spans="1:2">
      <c r="A4229" s="375">
        <v>38253</v>
      </c>
      <c r="B4229" s="376">
        <v>1.2256</v>
      </c>
    </row>
    <row r="4230" spans="1:2">
      <c r="A4230" s="375">
        <v>38252</v>
      </c>
      <c r="B4230" s="376">
        <v>1.2335</v>
      </c>
    </row>
    <row r="4231" spans="1:2">
      <c r="A4231" s="375">
        <v>38251</v>
      </c>
      <c r="B4231" s="376">
        <v>1.2166999999999999</v>
      </c>
    </row>
    <row r="4232" spans="1:2">
      <c r="A4232" s="375">
        <v>38250</v>
      </c>
      <c r="B4232" s="376">
        <v>1.2177</v>
      </c>
    </row>
    <row r="4233" spans="1:2">
      <c r="A4233" s="375">
        <v>38249</v>
      </c>
      <c r="B4233" s="376">
        <v>1.216</v>
      </c>
    </row>
    <row r="4234" spans="1:2">
      <c r="A4234" s="375">
        <v>38248</v>
      </c>
      <c r="B4234" s="376">
        <v>1.216</v>
      </c>
    </row>
    <row r="4235" spans="1:2">
      <c r="A4235" s="375">
        <v>38247</v>
      </c>
      <c r="B4235" s="376">
        <v>1.2189000000000001</v>
      </c>
    </row>
    <row r="4236" spans="1:2">
      <c r="A4236" s="375">
        <v>38246</v>
      </c>
      <c r="B4236" s="376">
        <v>1.2153</v>
      </c>
    </row>
    <row r="4237" spans="1:2">
      <c r="A4237" s="375">
        <v>38245</v>
      </c>
      <c r="B4237" s="376">
        <v>1.2257</v>
      </c>
    </row>
    <row r="4238" spans="1:2">
      <c r="A4238" s="375">
        <v>38244</v>
      </c>
      <c r="B4238" s="376">
        <v>1.2250000000000001</v>
      </c>
    </row>
    <row r="4239" spans="1:2">
      <c r="A4239" s="375">
        <v>38243</v>
      </c>
      <c r="B4239" s="376">
        <v>1.2253000000000001</v>
      </c>
    </row>
    <row r="4240" spans="1:2">
      <c r="A4240" s="375">
        <v>38242</v>
      </c>
      <c r="B4240" s="376">
        <v>1.2266999999999999</v>
      </c>
    </row>
    <row r="4241" spans="1:2">
      <c r="A4241" s="375">
        <v>38241</v>
      </c>
      <c r="B4241" s="376">
        <v>1.2264999999999999</v>
      </c>
    </row>
    <row r="4242" spans="1:2">
      <c r="A4242" s="375">
        <v>38240</v>
      </c>
      <c r="B4242" s="376">
        <v>1.2194</v>
      </c>
    </row>
    <row r="4243" spans="1:2">
      <c r="A4243" s="375">
        <v>38239</v>
      </c>
      <c r="B4243" s="376">
        <v>1.2181999999999999</v>
      </c>
    </row>
    <row r="4244" spans="1:2">
      <c r="A4244" s="375">
        <v>38238</v>
      </c>
      <c r="B4244" s="376">
        <v>1.2102999999999999</v>
      </c>
    </row>
    <row r="4245" spans="1:2">
      <c r="A4245" s="375">
        <v>38237</v>
      </c>
      <c r="B4245" s="376">
        <v>1.2065999999999999</v>
      </c>
    </row>
    <row r="4246" spans="1:2">
      <c r="A4246" s="375">
        <v>38236</v>
      </c>
      <c r="B4246" s="376">
        <v>1.2059</v>
      </c>
    </row>
    <row r="4247" spans="1:2">
      <c r="A4247" s="375">
        <v>38235</v>
      </c>
      <c r="B4247" s="376">
        <v>1.2053</v>
      </c>
    </row>
    <row r="4248" spans="1:2">
      <c r="A4248" s="375">
        <v>38234</v>
      </c>
      <c r="B4248" s="376">
        <v>1.206</v>
      </c>
    </row>
    <row r="4249" spans="1:2">
      <c r="A4249" s="375">
        <v>38233</v>
      </c>
      <c r="B4249" s="376">
        <v>1.2163999999999999</v>
      </c>
    </row>
    <row r="4250" spans="1:2">
      <c r="A4250" s="375">
        <v>38232</v>
      </c>
      <c r="B4250" s="376">
        <v>1.2185999999999999</v>
      </c>
    </row>
    <row r="4251" spans="1:2">
      <c r="A4251" s="375">
        <v>38231</v>
      </c>
      <c r="B4251" s="376">
        <v>1.2175</v>
      </c>
    </row>
    <row r="4252" spans="1:2">
      <c r="A4252" s="375">
        <v>38230</v>
      </c>
      <c r="B4252" s="376">
        <v>1.2051000000000001</v>
      </c>
    </row>
    <row r="4253" spans="1:2">
      <c r="A4253" s="375">
        <v>38229</v>
      </c>
      <c r="B4253" s="376">
        <v>1.2015</v>
      </c>
    </row>
    <row r="4254" spans="1:2">
      <c r="A4254" s="375">
        <v>38228</v>
      </c>
      <c r="B4254" s="376">
        <v>1.2023999999999999</v>
      </c>
    </row>
    <row r="4255" spans="1:2">
      <c r="A4255" s="375">
        <v>38227</v>
      </c>
      <c r="B4255" s="376">
        <v>1.2011000000000001</v>
      </c>
    </row>
    <row r="4256" spans="1:2">
      <c r="A4256" s="375">
        <v>38226</v>
      </c>
      <c r="B4256" s="376">
        <v>1.2101</v>
      </c>
    </row>
    <row r="4257" spans="1:2">
      <c r="A4257" s="375">
        <v>38225</v>
      </c>
      <c r="B4257" s="376">
        <v>1.2084999999999999</v>
      </c>
    </row>
    <row r="4258" spans="1:2">
      <c r="A4258" s="375">
        <v>38224</v>
      </c>
      <c r="B4258" s="376">
        <v>1.2081999999999999</v>
      </c>
    </row>
    <row r="4259" spans="1:2">
      <c r="A4259" s="375">
        <v>38223</v>
      </c>
      <c r="B4259" s="376">
        <v>1.2137</v>
      </c>
    </row>
    <row r="4260" spans="1:2">
      <c r="A4260" s="375">
        <v>38222</v>
      </c>
      <c r="B4260" s="376">
        <v>1.2313000000000001</v>
      </c>
    </row>
    <row r="4261" spans="1:2">
      <c r="A4261" s="375">
        <v>38221</v>
      </c>
      <c r="B4261" s="376">
        <v>1.232</v>
      </c>
    </row>
    <row r="4262" spans="1:2">
      <c r="A4262" s="375">
        <v>38220</v>
      </c>
      <c r="B4262" s="376">
        <v>1.2309000000000001</v>
      </c>
    </row>
    <row r="4263" spans="1:2">
      <c r="A4263" s="375">
        <v>38219</v>
      </c>
      <c r="B4263" s="376">
        <v>1.2366999999999999</v>
      </c>
    </row>
    <row r="4264" spans="1:2">
      <c r="A4264" s="375">
        <v>38218</v>
      </c>
      <c r="B4264" s="376">
        <v>1.2336</v>
      </c>
    </row>
    <row r="4265" spans="1:2">
      <c r="A4265" s="375">
        <v>38217</v>
      </c>
      <c r="B4265" s="376">
        <v>1.2349000000000001</v>
      </c>
    </row>
    <row r="4266" spans="1:2">
      <c r="A4266" s="375">
        <v>38216</v>
      </c>
      <c r="B4266" s="376">
        <v>1.2359</v>
      </c>
    </row>
    <row r="4267" spans="1:2">
      <c r="A4267" s="375">
        <v>38215</v>
      </c>
      <c r="B4267" s="376">
        <v>1.2363999999999999</v>
      </c>
    </row>
    <row r="4268" spans="1:2">
      <c r="A4268" s="375">
        <v>38214</v>
      </c>
      <c r="B4268" s="376">
        <v>1.2372000000000001</v>
      </c>
    </row>
    <row r="4269" spans="1:2">
      <c r="A4269" s="375">
        <v>38213</v>
      </c>
      <c r="B4269" s="376">
        <v>1.2371000000000001</v>
      </c>
    </row>
    <row r="4270" spans="1:2">
      <c r="A4270" s="375">
        <v>38212</v>
      </c>
      <c r="B4270" s="376">
        <v>1.2261</v>
      </c>
    </row>
    <row r="4271" spans="1:2">
      <c r="A4271" s="375">
        <v>38211</v>
      </c>
      <c r="B4271" s="376">
        <v>1.2214</v>
      </c>
    </row>
    <row r="4272" spans="1:2">
      <c r="A4272" s="375">
        <v>38210</v>
      </c>
      <c r="B4272" s="376">
        <v>1.2237</v>
      </c>
    </row>
    <row r="4273" spans="1:2">
      <c r="A4273" s="375">
        <v>38209</v>
      </c>
      <c r="B4273" s="376">
        <v>1.2266999999999999</v>
      </c>
    </row>
    <row r="4274" spans="1:2">
      <c r="A4274" s="375">
        <v>38208</v>
      </c>
      <c r="B4274" s="376">
        <v>1.2282</v>
      </c>
    </row>
    <row r="4275" spans="1:2">
      <c r="A4275" s="375">
        <v>38207</v>
      </c>
      <c r="B4275" s="376">
        <v>1.2312000000000001</v>
      </c>
    </row>
    <row r="4276" spans="1:2">
      <c r="A4276" s="375">
        <v>38206</v>
      </c>
      <c r="B4276" s="376">
        <v>1.2312000000000001</v>
      </c>
    </row>
    <row r="4277" spans="1:2">
      <c r="A4277" s="375">
        <v>38205</v>
      </c>
      <c r="B4277" s="376">
        <v>1.2058</v>
      </c>
    </row>
    <row r="4278" spans="1:2">
      <c r="A4278" s="375">
        <v>38204</v>
      </c>
      <c r="B4278" s="376">
        <v>1.2041999999999999</v>
      </c>
    </row>
    <row r="4279" spans="1:2">
      <c r="A4279" s="375">
        <v>38203</v>
      </c>
      <c r="B4279" s="376">
        <v>1.2051000000000001</v>
      </c>
    </row>
    <row r="4280" spans="1:2">
      <c r="A4280" s="375">
        <v>38202</v>
      </c>
      <c r="B4280" s="376">
        <v>1.2029000000000001</v>
      </c>
    </row>
    <row r="4281" spans="1:2">
      <c r="A4281" s="375">
        <v>38201</v>
      </c>
      <c r="B4281" s="376">
        <v>1.2064999999999999</v>
      </c>
    </row>
    <row r="4282" spans="1:2">
      <c r="A4282" s="375">
        <v>38200</v>
      </c>
      <c r="B4282" s="376">
        <v>1.2027000000000001</v>
      </c>
    </row>
    <row r="4283" spans="1:2">
      <c r="A4283" s="375">
        <v>38199</v>
      </c>
      <c r="B4283" s="376">
        <v>1.2020999999999999</v>
      </c>
    </row>
    <row r="4284" spans="1:2">
      <c r="A4284" s="375">
        <v>38198</v>
      </c>
      <c r="B4284" s="376">
        <v>1.2029000000000001</v>
      </c>
    </row>
    <row r="4285" spans="1:2">
      <c r="A4285" s="375">
        <v>38197</v>
      </c>
      <c r="B4285" s="376">
        <v>1.2042999999999999</v>
      </c>
    </row>
    <row r="4286" spans="1:2">
      <c r="A4286" s="375">
        <v>38196</v>
      </c>
      <c r="B4286" s="376">
        <v>1.2045999999999999</v>
      </c>
    </row>
    <row r="4287" spans="1:2">
      <c r="A4287" s="375">
        <v>38195</v>
      </c>
      <c r="B4287" s="376">
        <v>1.2150000000000001</v>
      </c>
    </row>
    <row r="4288" spans="1:2">
      <c r="A4288" s="375">
        <v>38194</v>
      </c>
      <c r="B4288" s="376">
        <v>1.2102999999999999</v>
      </c>
    </row>
    <row r="4289" spans="1:2">
      <c r="A4289" s="375">
        <v>38193</v>
      </c>
      <c r="B4289" s="376">
        <v>1.2092000000000001</v>
      </c>
    </row>
    <row r="4290" spans="1:2">
      <c r="A4290" s="375">
        <v>38192</v>
      </c>
      <c r="B4290" s="376">
        <v>1.2101</v>
      </c>
    </row>
    <row r="4291" spans="1:2">
      <c r="A4291" s="375">
        <v>38191</v>
      </c>
      <c r="B4291" s="376">
        <v>1.2249000000000001</v>
      </c>
    </row>
    <row r="4292" spans="1:2">
      <c r="A4292" s="375">
        <v>38190</v>
      </c>
      <c r="B4292" s="376">
        <v>1.2255</v>
      </c>
    </row>
    <row r="4293" spans="1:2">
      <c r="A4293" s="375">
        <v>38189</v>
      </c>
      <c r="B4293" s="376">
        <v>1.2325999999999999</v>
      </c>
    </row>
    <row r="4294" spans="1:2">
      <c r="A4294" s="375">
        <v>38188</v>
      </c>
      <c r="B4294" s="376">
        <v>1.2437</v>
      </c>
    </row>
    <row r="4295" spans="1:2">
      <c r="A4295" s="375">
        <v>38187</v>
      </c>
      <c r="B4295" s="376">
        <v>1.2438</v>
      </c>
    </row>
    <row r="4296" spans="1:2">
      <c r="A4296" s="375">
        <v>38186</v>
      </c>
      <c r="B4296" s="376">
        <v>1.2450000000000001</v>
      </c>
    </row>
    <row r="4297" spans="1:2">
      <c r="A4297" s="375">
        <v>38185</v>
      </c>
      <c r="B4297" s="376">
        <v>1.2445999999999999</v>
      </c>
    </row>
    <row r="4298" spans="1:2">
      <c r="A4298" s="375">
        <v>38184</v>
      </c>
      <c r="B4298" s="376">
        <v>1.2343999999999999</v>
      </c>
    </row>
    <row r="4299" spans="1:2">
      <c r="A4299" s="375">
        <v>38183</v>
      </c>
      <c r="B4299" s="376">
        <v>1.2385999999999999</v>
      </c>
    </row>
    <row r="4300" spans="1:2">
      <c r="A4300" s="375">
        <v>38182</v>
      </c>
      <c r="B4300" s="376">
        <v>1.2323</v>
      </c>
    </row>
    <row r="4301" spans="1:2">
      <c r="A4301" s="375">
        <v>38181</v>
      </c>
      <c r="B4301" s="376">
        <v>1.2408999999999999</v>
      </c>
    </row>
    <row r="4302" spans="1:2">
      <c r="A4302" s="375">
        <v>38180</v>
      </c>
      <c r="B4302" s="376">
        <v>1.2406999999999999</v>
      </c>
    </row>
    <row r="4303" spans="1:2">
      <c r="A4303" s="375">
        <v>38179</v>
      </c>
      <c r="B4303" s="376">
        <v>1.2412000000000001</v>
      </c>
    </row>
    <row r="4304" spans="1:2">
      <c r="A4304" s="375">
        <v>38178</v>
      </c>
      <c r="B4304" s="376">
        <v>1.2410000000000001</v>
      </c>
    </row>
    <row r="4305" spans="1:2">
      <c r="A4305" s="375">
        <v>38177</v>
      </c>
      <c r="B4305" s="376">
        <v>1.2391000000000001</v>
      </c>
    </row>
    <row r="4306" spans="1:2">
      <c r="A4306" s="375">
        <v>38176</v>
      </c>
      <c r="B4306" s="376">
        <v>1.2361</v>
      </c>
    </row>
    <row r="4307" spans="1:2">
      <c r="A4307" s="375">
        <v>38175</v>
      </c>
      <c r="B4307" s="376">
        <v>1.2287999999999999</v>
      </c>
    </row>
    <row r="4308" spans="1:2">
      <c r="A4308" s="375">
        <v>38174</v>
      </c>
      <c r="B4308" s="376">
        <v>1.2281</v>
      </c>
    </row>
    <row r="4309" spans="1:2">
      <c r="A4309" s="375">
        <v>38173</v>
      </c>
      <c r="B4309" s="376">
        <v>1.2318</v>
      </c>
    </row>
    <row r="4310" spans="1:2">
      <c r="A4310" s="375">
        <v>38172</v>
      </c>
      <c r="B4310" s="376">
        <v>1.2305999999999999</v>
      </c>
    </row>
    <row r="4311" spans="1:2">
      <c r="A4311" s="375">
        <v>38171</v>
      </c>
      <c r="B4311" s="376">
        <v>1.2305999999999999</v>
      </c>
    </row>
    <row r="4312" spans="1:2">
      <c r="A4312" s="375">
        <v>38170</v>
      </c>
      <c r="B4312" s="376">
        <v>1.2164999999999999</v>
      </c>
    </row>
    <row r="4313" spans="1:2">
      <c r="A4313" s="375">
        <v>38169</v>
      </c>
      <c r="B4313" s="376">
        <v>1.2193000000000001</v>
      </c>
    </row>
    <row r="4314" spans="1:2">
      <c r="A4314" s="375">
        <v>38168</v>
      </c>
      <c r="B4314" s="376">
        <v>1.2081999999999999</v>
      </c>
    </row>
    <row r="4315" spans="1:2">
      <c r="A4315" s="375">
        <v>38167</v>
      </c>
      <c r="B4315" s="376">
        <v>1.2184999999999999</v>
      </c>
    </row>
    <row r="4316" spans="1:2">
      <c r="A4316" s="375">
        <v>38166</v>
      </c>
      <c r="B4316" s="376">
        <v>1.2173</v>
      </c>
    </row>
    <row r="4317" spans="1:2">
      <c r="A4317" s="375">
        <v>38165</v>
      </c>
      <c r="B4317" s="376">
        <v>1.2156</v>
      </c>
    </row>
    <row r="4318" spans="1:2">
      <c r="A4318" s="375">
        <v>38164</v>
      </c>
      <c r="B4318" s="376">
        <v>1.2156</v>
      </c>
    </row>
    <row r="4319" spans="1:2">
      <c r="A4319" s="375">
        <v>38163</v>
      </c>
      <c r="B4319" s="376">
        <v>1.2164999999999999</v>
      </c>
    </row>
    <row r="4320" spans="1:2">
      <c r="A4320" s="375">
        <v>38162</v>
      </c>
      <c r="B4320" s="376">
        <v>1.2087000000000001</v>
      </c>
    </row>
    <row r="4321" spans="1:2">
      <c r="A4321" s="375">
        <v>38161</v>
      </c>
      <c r="B4321" s="376">
        <v>1.2099</v>
      </c>
    </row>
    <row r="4322" spans="1:2">
      <c r="A4322" s="375">
        <v>38160</v>
      </c>
      <c r="B4322" s="376">
        <v>1.2112000000000001</v>
      </c>
    </row>
    <row r="4323" spans="1:2">
      <c r="A4323" s="375">
        <v>38159</v>
      </c>
      <c r="B4323" s="376">
        <v>1.2136</v>
      </c>
    </row>
    <row r="4324" spans="1:2">
      <c r="A4324" s="375">
        <v>38158</v>
      </c>
      <c r="B4324" s="376">
        <v>1.2139</v>
      </c>
    </row>
    <row r="4325" spans="1:2">
      <c r="A4325" s="375">
        <v>38157</v>
      </c>
      <c r="B4325" s="376">
        <v>1.2138</v>
      </c>
    </row>
    <row r="4326" spans="1:2">
      <c r="A4326" s="375">
        <v>38156</v>
      </c>
      <c r="B4326" s="376">
        <v>1.2054</v>
      </c>
    </row>
    <row r="4327" spans="1:2">
      <c r="A4327" s="375">
        <v>38155</v>
      </c>
      <c r="B4327" s="376">
        <v>1.2005999999999999</v>
      </c>
    </row>
    <row r="4328" spans="1:2">
      <c r="A4328" s="375">
        <v>38154</v>
      </c>
      <c r="B4328" s="376">
        <v>1.2161999999999999</v>
      </c>
    </row>
    <row r="4329" spans="1:2">
      <c r="A4329" s="375">
        <v>38153</v>
      </c>
      <c r="B4329" s="376">
        <v>1.2067000000000001</v>
      </c>
    </row>
    <row r="4330" spans="1:2">
      <c r="A4330" s="375">
        <v>38152</v>
      </c>
      <c r="B4330" s="376">
        <v>1.2027000000000001</v>
      </c>
    </row>
    <row r="4331" spans="1:2">
      <c r="A4331" s="375">
        <v>38151</v>
      </c>
      <c r="B4331" s="376">
        <v>1.2027000000000001</v>
      </c>
    </row>
    <row r="4332" spans="1:2">
      <c r="A4332" s="375">
        <v>38150</v>
      </c>
      <c r="B4332" s="376">
        <v>1.2017</v>
      </c>
    </row>
    <row r="4333" spans="1:2">
      <c r="A4333" s="375">
        <v>38149</v>
      </c>
      <c r="B4333" s="376">
        <v>1.2111000000000001</v>
      </c>
    </row>
    <row r="4334" spans="1:2">
      <c r="A4334" s="375">
        <v>38148</v>
      </c>
      <c r="B4334" s="376">
        <v>1.2044999999999999</v>
      </c>
    </row>
    <row r="4335" spans="1:2">
      <c r="A4335" s="375">
        <v>38147</v>
      </c>
      <c r="B4335" s="376">
        <v>1.2262999999999999</v>
      </c>
    </row>
    <row r="4336" spans="1:2">
      <c r="A4336" s="375">
        <v>38146</v>
      </c>
      <c r="B4336" s="376">
        <v>1.2314000000000001</v>
      </c>
    </row>
    <row r="4337" spans="1:2">
      <c r="A4337" s="375">
        <v>38145</v>
      </c>
      <c r="B4337" s="376">
        <v>1.2282</v>
      </c>
    </row>
    <row r="4338" spans="1:2">
      <c r="A4338" s="375">
        <v>38144</v>
      </c>
      <c r="B4338" s="376">
        <v>1.2269000000000001</v>
      </c>
    </row>
    <row r="4339" spans="1:2">
      <c r="A4339" s="375">
        <v>38143</v>
      </c>
      <c r="B4339" s="376">
        <v>1.2287999999999999</v>
      </c>
    </row>
    <row r="4340" spans="1:2">
      <c r="A4340" s="375">
        <v>38142</v>
      </c>
      <c r="B4340" s="376">
        <v>1.2221</v>
      </c>
    </row>
    <row r="4341" spans="1:2">
      <c r="A4341" s="375">
        <v>38141</v>
      </c>
      <c r="B4341" s="376">
        <v>1.2213000000000001</v>
      </c>
    </row>
    <row r="4342" spans="1:2">
      <c r="A4342" s="375">
        <v>38140</v>
      </c>
      <c r="B4342" s="376">
        <v>1.2242</v>
      </c>
    </row>
    <row r="4343" spans="1:2">
      <c r="A4343" s="375">
        <v>38139</v>
      </c>
      <c r="B4343" s="376">
        <v>1.2184999999999999</v>
      </c>
    </row>
    <row r="4344" spans="1:2">
      <c r="A4344" s="375">
        <v>38138</v>
      </c>
      <c r="B4344" s="376">
        <v>1.224</v>
      </c>
    </row>
    <row r="4345" spans="1:2">
      <c r="A4345" s="375">
        <v>38137</v>
      </c>
      <c r="B4345" s="376">
        <v>1.2218</v>
      </c>
    </row>
    <row r="4346" spans="1:2">
      <c r="A4346" s="375">
        <v>38136</v>
      </c>
      <c r="B4346" s="376">
        <v>1.2212000000000001</v>
      </c>
    </row>
    <row r="4347" spans="1:2">
      <c r="A4347" s="375">
        <v>38135</v>
      </c>
      <c r="B4347" s="376">
        <v>1.2264999999999999</v>
      </c>
    </row>
    <row r="4348" spans="1:2">
      <c r="A4348" s="375">
        <v>38134</v>
      </c>
      <c r="B4348" s="376">
        <v>1.2103999999999999</v>
      </c>
    </row>
    <row r="4349" spans="1:2">
      <c r="A4349" s="375">
        <v>38133</v>
      </c>
      <c r="B4349" s="376">
        <v>1.2094</v>
      </c>
    </row>
    <row r="4350" spans="1:2">
      <c r="A4350" s="375">
        <v>38132</v>
      </c>
      <c r="B4350" s="376">
        <v>1.2012</v>
      </c>
    </row>
    <row r="4351" spans="1:2">
      <c r="A4351" s="375">
        <v>38131</v>
      </c>
      <c r="B4351" s="376">
        <v>1.1976</v>
      </c>
    </row>
    <row r="4352" spans="1:2">
      <c r="A4352" s="375">
        <v>38130</v>
      </c>
      <c r="B4352" s="376">
        <v>1.1996</v>
      </c>
    </row>
    <row r="4353" spans="1:2">
      <c r="A4353" s="375">
        <v>38129</v>
      </c>
      <c r="B4353" s="376">
        <v>1.1993</v>
      </c>
    </row>
    <row r="4354" spans="1:2">
      <c r="A4354" s="375">
        <v>38128</v>
      </c>
      <c r="B4354" s="376">
        <v>1.1933</v>
      </c>
    </row>
    <row r="4355" spans="1:2">
      <c r="A4355" s="375">
        <v>38127</v>
      </c>
      <c r="B4355" s="376">
        <v>1.2010000000000001</v>
      </c>
    </row>
    <row r="4356" spans="1:2">
      <c r="A4356" s="375">
        <v>38126</v>
      </c>
      <c r="B4356" s="376">
        <v>1.1946000000000001</v>
      </c>
    </row>
    <row r="4357" spans="1:2">
      <c r="A4357" s="375">
        <v>38125</v>
      </c>
      <c r="B4357" s="376">
        <v>1.202</v>
      </c>
    </row>
    <row r="4358" spans="1:2">
      <c r="A4358" s="375">
        <v>38124</v>
      </c>
      <c r="B4358" s="376">
        <v>1.1887000000000001</v>
      </c>
    </row>
    <row r="4359" spans="1:2">
      <c r="A4359" s="375">
        <v>38123</v>
      </c>
      <c r="B4359" s="376">
        <v>1.1879999999999999</v>
      </c>
    </row>
    <row r="4360" spans="1:2">
      <c r="A4360" s="375">
        <v>38122</v>
      </c>
      <c r="B4360" s="376">
        <v>1.1879</v>
      </c>
    </row>
    <row r="4361" spans="1:2">
      <c r="A4361" s="375">
        <v>38121</v>
      </c>
      <c r="B4361" s="376">
        <v>1.1817</v>
      </c>
    </row>
    <row r="4362" spans="1:2">
      <c r="A4362" s="375">
        <v>38120</v>
      </c>
      <c r="B4362" s="376">
        <v>1.1899</v>
      </c>
    </row>
    <row r="4363" spans="1:2">
      <c r="A4363" s="375">
        <v>38119</v>
      </c>
      <c r="B4363" s="376">
        <v>1.1863999999999999</v>
      </c>
    </row>
    <row r="4364" spans="1:2">
      <c r="A4364" s="375">
        <v>38118</v>
      </c>
      <c r="B4364" s="376">
        <v>1.1853</v>
      </c>
    </row>
    <row r="4365" spans="1:2">
      <c r="A4365" s="375">
        <v>38117</v>
      </c>
      <c r="B4365" s="376">
        <v>1.1869000000000001</v>
      </c>
    </row>
    <row r="4366" spans="1:2">
      <c r="A4366" s="375">
        <v>38116</v>
      </c>
      <c r="B4366" s="376">
        <v>1.1884999999999999</v>
      </c>
    </row>
    <row r="4367" spans="1:2">
      <c r="A4367" s="375">
        <v>38115</v>
      </c>
      <c r="B4367" s="376">
        <v>1.1884999999999999</v>
      </c>
    </row>
    <row r="4368" spans="1:2">
      <c r="A4368" s="375">
        <v>38114</v>
      </c>
      <c r="B4368" s="376">
        <v>1.2073</v>
      </c>
    </row>
    <row r="4369" spans="1:2">
      <c r="A4369" s="375">
        <v>38113</v>
      </c>
      <c r="B4369" s="376">
        <v>1.2164999999999999</v>
      </c>
    </row>
    <row r="4370" spans="1:2">
      <c r="A4370" s="375">
        <v>38112</v>
      </c>
      <c r="B4370" s="376">
        <v>1.2089000000000001</v>
      </c>
    </row>
    <row r="4371" spans="1:2">
      <c r="A4371" s="375">
        <v>38111</v>
      </c>
      <c r="B4371" s="376">
        <v>1.1937</v>
      </c>
    </row>
    <row r="4372" spans="1:2">
      <c r="A4372" s="375">
        <v>38110</v>
      </c>
      <c r="B4372" s="376">
        <v>1.2005999999999999</v>
      </c>
    </row>
    <row r="4373" spans="1:2">
      <c r="A4373" s="375">
        <v>38109</v>
      </c>
      <c r="B4373" s="376">
        <v>1.198</v>
      </c>
    </row>
    <row r="4374" spans="1:2">
      <c r="A4374" s="375">
        <v>38108</v>
      </c>
      <c r="B4374" s="376">
        <v>1.198</v>
      </c>
    </row>
    <row r="4375" spans="1:2">
      <c r="A4375" s="375">
        <v>38107</v>
      </c>
      <c r="B4375" s="376">
        <v>1.1979</v>
      </c>
    </row>
    <row r="4376" spans="1:2">
      <c r="A4376" s="375">
        <v>38106</v>
      </c>
      <c r="B4376" s="376">
        <v>1.1834</v>
      </c>
    </row>
    <row r="4377" spans="1:2">
      <c r="A4377" s="375">
        <v>38105</v>
      </c>
      <c r="B4377" s="376">
        <v>1.1937</v>
      </c>
    </row>
    <row r="4378" spans="1:2">
      <c r="A4378" s="375">
        <v>38104</v>
      </c>
      <c r="B4378" s="376">
        <v>1.1871</v>
      </c>
    </row>
    <row r="4379" spans="1:2">
      <c r="A4379" s="375">
        <v>38103</v>
      </c>
      <c r="B4379" s="376">
        <v>1.1820999999999999</v>
      </c>
    </row>
    <row r="4380" spans="1:2">
      <c r="A4380" s="375">
        <v>38102</v>
      </c>
      <c r="B4380" s="376">
        <v>1.1840999999999999</v>
      </c>
    </row>
    <row r="4381" spans="1:2">
      <c r="A4381" s="375">
        <v>38101</v>
      </c>
      <c r="B4381" s="376">
        <v>1.1834</v>
      </c>
    </row>
    <row r="4382" spans="1:2">
      <c r="A4382" s="375">
        <v>38100</v>
      </c>
      <c r="B4382" s="376">
        <v>1.1906000000000001</v>
      </c>
    </row>
    <row r="4383" spans="1:2">
      <c r="A4383" s="375">
        <v>38099</v>
      </c>
      <c r="B4383" s="376">
        <v>1.1830000000000001</v>
      </c>
    </row>
    <row r="4384" spans="1:2">
      <c r="A4384" s="375">
        <v>38098</v>
      </c>
      <c r="B4384" s="376">
        <v>1.1861999999999999</v>
      </c>
    </row>
    <row r="4385" spans="1:2">
      <c r="A4385" s="375">
        <v>38097</v>
      </c>
      <c r="B4385" s="376">
        <v>1.2017</v>
      </c>
    </row>
    <row r="4386" spans="1:2">
      <c r="A4386" s="375">
        <v>38096</v>
      </c>
      <c r="B4386" s="376">
        <v>1.2013</v>
      </c>
    </row>
    <row r="4387" spans="1:2">
      <c r="A4387" s="375">
        <v>38095</v>
      </c>
      <c r="B4387" s="376">
        <v>1.2</v>
      </c>
    </row>
    <row r="4388" spans="1:2">
      <c r="A4388" s="375">
        <v>38094</v>
      </c>
      <c r="B4388" s="376">
        <v>1.1987000000000001</v>
      </c>
    </row>
    <row r="4389" spans="1:2">
      <c r="A4389" s="375">
        <v>38093</v>
      </c>
      <c r="B4389" s="376">
        <v>1.1974</v>
      </c>
    </row>
    <row r="4390" spans="1:2">
      <c r="A4390" s="375">
        <v>38092</v>
      </c>
      <c r="B4390" s="376">
        <v>1.1964999999999999</v>
      </c>
    </row>
    <row r="4391" spans="1:2">
      <c r="A4391" s="375">
        <v>38091</v>
      </c>
      <c r="B4391" s="376">
        <v>1.1943999999999999</v>
      </c>
    </row>
    <row r="4392" spans="1:2">
      <c r="A4392" s="375">
        <v>38090</v>
      </c>
      <c r="B4392" s="376">
        <v>1.2070000000000001</v>
      </c>
    </row>
    <row r="4393" spans="1:2">
      <c r="A4393" s="375">
        <v>38089</v>
      </c>
      <c r="B4393" s="376">
        <v>1.2090000000000001</v>
      </c>
    </row>
    <row r="4394" spans="1:2">
      <c r="A4394" s="375">
        <v>38088</v>
      </c>
      <c r="B4394" s="376">
        <v>1.2083999999999999</v>
      </c>
    </row>
    <row r="4395" spans="1:2">
      <c r="A4395" s="375">
        <v>38087</v>
      </c>
      <c r="B4395" s="376">
        <v>1.2094</v>
      </c>
    </row>
    <row r="4396" spans="1:2">
      <c r="A4396" s="375">
        <v>38086</v>
      </c>
      <c r="B4396" s="376">
        <v>1.2078</v>
      </c>
    </row>
    <row r="4397" spans="1:2">
      <c r="A4397" s="375">
        <v>38085</v>
      </c>
      <c r="B4397" s="376">
        <v>1.2169000000000001</v>
      </c>
    </row>
    <row r="4398" spans="1:2">
      <c r="A4398" s="375">
        <v>38084</v>
      </c>
      <c r="B4398" s="376">
        <v>1.2089000000000001</v>
      </c>
    </row>
    <row r="4399" spans="1:2">
      <c r="A4399" s="375">
        <v>38083</v>
      </c>
      <c r="B4399" s="376">
        <v>1.2016</v>
      </c>
    </row>
    <row r="4400" spans="1:2">
      <c r="A4400" s="375">
        <v>38082</v>
      </c>
      <c r="B4400" s="376">
        <v>1.2117</v>
      </c>
    </row>
    <row r="4401" spans="1:2">
      <c r="A4401" s="375">
        <v>38081</v>
      </c>
      <c r="B4401" s="376">
        <v>1.2121999999999999</v>
      </c>
    </row>
    <row r="4402" spans="1:2">
      <c r="A4402" s="375">
        <v>38080</v>
      </c>
      <c r="B4402" s="376">
        <v>1.2133</v>
      </c>
    </row>
    <row r="4403" spans="1:2">
      <c r="A4403" s="375">
        <v>38079</v>
      </c>
      <c r="B4403" s="376">
        <v>1.2352000000000001</v>
      </c>
    </row>
    <row r="4404" spans="1:2">
      <c r="A4404" s="375">
        <v>38078</v>
      </c>
      <c r="B4404" s="376">
        <v>1.23</v>
      </c>
    </row>
    <row r="4405" spans="1:2">
      <c r="A4405" s="375">
        <v>38077</v>
      </c>
      <c r="B4405" s="376">
        <v>1.2173</v>
      </c>
    </row>
    <row r="4406" spans="1:2">
      <c r="A4406" s="375">
        <v>38076</v>
      </c>
      <c r="B4406" s="376">
        <v>1.2141999999999999</v>
      </c>
    </row>
    <row r="4407" spans="1:2">
      <c r="A4407" s="375">
        <v>38075</v>
      </c>
      <c r="B4407" s="376">
        <v>1.2119</v>
      </c>
    </row>
    <row r="4408" spans="1:2">
      <c r="A4408" s="375">
        <v>38074</v>
      </c>
      <c r="B4408" s="376">
        <v>1.2121</v>
      </c>
    </row>
    <row r="4409" spans="1:2">
      <c r="A4409" s="375">
        <v>38073</v>
      </c>
      <c r="B4409" s="376">
        <v>1.2122999999999999</v>
      </c>
    </row>
    <row r="4410" spans="1:2">
      <c r="A4410" s="375">
        <v>38072</v>
      </c>
      <c r="B4410" s="376">
        <v>1.2136</v>
      </c>
    </row>
    <row r="4411" spans="1:2">
      <c r="A4411" s="375">
        <v>38071</v>
      </c>
      <c r="B4411" s="376">
        <v>1.2126999999999999</v>
      </c>
    </row>
    <row r="4412" spans="1:2">
      <c r="A4412" s="375">
        <v>38070</v>
      </c>
      <c r="B4412" s="376">
        <v>1.2325999999999999</v>
      </c>
    </row>
    <row r="4413" spans="1:2">
      <c r="A4413" s="375">
        <v>38069</v>
      </c>
      <c r="B4413" s="376">
        <v>1.2331000000000001</v>
      </c>
    </row>
    <row r="4414" spans="1:2">
      <c r="A4414" s="375">
        <v>38068</v>
      </c>
      <c r="B4414" s="376">
        <v>1.2282</v>
      </c>
    </row>
    <row r="4415" spans="1:2">
      <c r="A4415" s="375">
        <v>38067</v>
      </c>
      <c r="B4415" s="376">
        <v>1.2281</v>
      </c>
    </row>
    <row r="4416" spans="1:2">
      <c r="A4416" s="375">
        <v>38066</v>
      </c>
      <c r="B4416" s="376">
        <v>1.2274</v>
      </c>
    </row>
    <row r="4417" spans="1:2">
      <c r="A4417" s="375">
        <v>38065</v>
      </c>
      <c r="B4417" s="376">
        <v>1.2387999999999999</v>
      </c>
    </row>
    <row r="4418" spans="1:2">
      <c r="A4418" s="375">
        <v>38064</v>
      </c>
      <c r="B4418" s="376">
        <v>1.2235</v>
      </c>
    </row>
    <row r="4419" spans="1:2">
      <c r="A4419" s="375">
        <v>38063</v>
      </c>
      <c r="B4419" s="376">
        <v>1.2262</v>
      </c>
    </row>
    <row r="4420" spans="1:2">
      <c r="A4420" s="375">
        <v>38062</v>
      </c>
      <c r="B4420" s="376">
        <v>1.2270000000000001</v>
      </c>
    </row>
    <row r="4421" spans="1:2">
      <c r="A4421" s="375">
        <v>38061</v>
      </c>
      <c r="B4421" s="376">
        <v>1.2234</v>
      </c>
    </row>
    <row r="4422" spans="1:2">
      <c r="A4422" s="375">
        <v>38060</v>
      </c>
      <c r="B4422" s="376">
        <v>1.2222</v>
      </c>
    </row>
    <row r="4423" spans="1:2">
      <c r="A4423" s="375">
        <v>38059</v>
      </c>
      <c r="B4423" s="376">
        <v>1.222</v>
      </c>
    </row>
    <row r="4424" spans="1:2">
      <c r="A4424" s="375">
        <v>38058</v>
      </c>
      <c r="B4424" s="376">
        <v>1.2337</v>
      </c>
    </row>
    <row r="4425" spans="1:2">
      <c r="A4425" s="375">
        <v>38057</v>
      </c>
      <c r="B4425" s="376">
        <v>1.2242</v>
      </c>
    </row>
    <row r="4426" spans="1:2">
      <c r="A4426" s="375">
        <v>38056</v>
      </c>
      <c r="B4426" s="376">
        <v>1.2311000000000001</v>
      </c>
    </row>
    <row r="4427" spans="1:2">
      <c r="A4427" s="375">
        <v>38055</v>
      </c>
      <c r="B4427" s="376">
        <v>1.2404999999999999</v>
      </c>
    </row>
    <row r="4428" spans="1:2">
      <c r="A4428" s="375">
        <v>38054</v>
      </c>
      <c r="B4428" s="376">
        <v>1.2383</v>
      </c>
    </row>
    <row r="4429" spans="1:2">
      <c r="A4429" s="375">
        <v>38053</v>
      </c>
      <c r="B4429" s="376">
        <v>1.2361</v>
      </c>
    </row>
    <row r="4430" spans="1:2">
      <c r="A4430" s="375">
        <v>38052</v>
      </c>
      <c r="B4430" s="376">
        <v>1.2373000000000001</v>
      </c>
    </row>
    <row r="4431" spans="1:2">
      <c r="A4431" s="375">
        <v>38051</v>
      </c>
      <c r="B4431" s="376">
        <v>1.2189000000000001</v>
      </c>
    </row>
    <row r="4432" spans="1:2">
      <c r="A4432" s="375">
        <v>38050</v>
      </c>
      <c r="B4432" s="376">
        <v>1.2197</v>
      </c>
    </row>
    <row r="4433" spans="1:2">
      <c r="A4433" s="375">
        <v>38049</v>
      </c>
      <c r="B4433" s="376">
        <v>1.2214</v>
      </c>
    </row>
    <row r="4434" spans="1:2">
      <c r="A4434" s="375">
        <v>38048</v>
      </c>
      <c r="B4434" s="376">
        <v>1.2442</v>
      </c>
    </row>
    <row r="4435" spans="1:2">
      <c r="A4435" s="375">
        <v>38047</v>
      </c>
      <c r="B4435" s="376">
        <v>1.2488999999999999</v>
      </c>
    </row>
    <row r="4436" spans="1:2">
      <c r="A4436" s="375">
        <v>38046</v>
      </c>
      <c r="B4436" s="376">
        <v>1.2490000000000001</v>
      </c>
    </row>
    <row r="4437" spans="1:2">
      <c r="A4437" s="375">
        <v>38045</v>
      </c>
      <c r="B4437" s="376">
        <v>1.2493000000000001</v>
      </c>
    </row>
    <row r="4438" spans="1:2">
      <c r="A4438" s="375">
        <v>38044</v>
      </c>
      <c r="B4438" s="376">
        <v>1.2432000000000001</v>
      </c>
    </row>
    <row r="4439" spans="1:2">
      <c r="A4439" s="375">
        <v>38043</v>
      </c>
      <c r="B4439" s="376">
        <v>1.2493000000000001</v>
      </c>
    </row>
    <row r="4440" spans="1:2">
      <c r="A4440" s="375">
        <v>38042</v>
      </c>
      <c r="B4440" s="376">
        <v>1.2683</v>
      </c>
    </row>
    <row r="4441" spans="1:2">
      <c r="A4441" s="375">
        <v>38041</v>
      </c>
      <c r="B4441" s="376">
        <v>1.2553000000000001</v>
      </c>
    </row>
    <row r="4442" spans="1:2">
      <c r="A4442" s="375">
        <v>38040</v>
      </c>
      <c r="B4442" s="376">
        <v>1.2506999999999999</v>
      </c>
    </row>
    <row r="4443" spans="1:2">
      <c r="A4443" s="375">
        <v>38039</v>
      </c>
      <c r="B4443" s="376">
        <v>1.2538</v>
      </c>
    </row>
    <row r="4444" spans="1:2">
      <c r="A4444" s="375">
        <v>38038</v>
      </c>
      <c r="B4444" s="376">
        <v>1.2522</v>
      </c>
    </row>
    <row r="4445" spans="1:2">
      <c r="A4445" s="375">
        <v>38037</v>
      </c>
      <c r="B4445" s="376">
        <v>1.2706</v>
      </c>
    </row>
    <row r="4446" spans="1:2">
      <c r="A4446" s="375">
        <v>38036</v>
      </c>
      <c r="B4446" s="376">
        <v>1.2661</v>
      </c>
    </row>
    <row r="4447" spans="1:2">
      <c r="A4447" s="375">
        <v>38035</v>
      </c>
      <c r="B4447" s="376">
        <v>1.2835000000000001</v>
      </c>
    </row>
    <row r="4448" spans="1:2">
      <c r="A4448" s="375">
        <v>38034</v>
      </c>
      <c r="B4448" s="376">
        <v>1.2768999999999999</v>
      </c>
    </row>
    <row r="4449" spans="1:2">
      <c r="A4449" s="375">
        <v>38033</v>
      </c>
      <c r="B4449" s="376">
        <v>1.2747999999999999</v>
      </c>
    </row>
    <row r="4450" spans="1:2">
      <c r="A4450" s="375">
        <v>38032</v>
      </c>
      <c r="B4450" s="376">
        <v>1.2722</v>
      </c>
    </row>
    <row r="4451" spans="1:2">
      <c r="A4451" s="375">
        <v>38031</v>
      </c>
      <c r="B4451" s="376">
        <v>1.2741</v>
      </c>
    </row>
    <row r="4452" spans="1:2">
      <c r="A4452" s="375">
        <v>38030</v>
      </c>
      <c r="B4452" s="376">
        <v>1.2803</v>
      </c>
    </row>
    <row r="4453" spans="1:2">
      <c r="A4453" s="375">
        <v>38029</v>
      </c>
      <c r="B4453" s="376">
        <v>1.2823</v>
      </c>
    </row>
    <row r="4454" spans="1:2">
      <c r="A4454" s="375">
        <v>38028</v>
      </c>
      <c r="B4454" s="376">
        <v>1.2697000000000001</v>
      </c>
    </row>
    <row r="4455" spans="1:2">
      <c r="A4455" s="375">
        <v>38027</v>
      </c>
      <c r="B4455" s="376">
        <v>1.2682</v>
      </c>
    </row>
    <row r="4456" spans="1:2">
      <c r="A4456" s="375">
        <v>38026</v>
      </c>
      <c r="B4456" s="376">
        <v>1.2625</v>
      </c>
    </row>
    <row r="4457" spans="1:2">
      <c r="A4457" s="375">
        <v>38025</v>
      </c>
      <c r="B4457" s="376">
        <v>1.2697000000000001</v>
      </c>
    </row>
    <row r="4458" spans="1:2">
      <c r="A4458" s="375">
        <v>38024</v>
      </c>
      <c r="B4458" s="376">
        <v>1.2701</v>
      </c>
    </row>
    <row r="4459" spans="1:2">
      <c r="A4459" s="375">
        <v>38023</v>
      </c>
      <c r="B4459" s="376">
        <v>1.2539</v>
      </c>
    </row>
    <row r="4460" spans="1:2">
      <c r="A4460" s="375">
        <v>38022</v>
      </c>
      <c r="B4460" s="376">
        <v>1.2527999999999999</v>
      </c>
    </row>
    <row r="4461" spans="1:2">
      <c r="A4461" s="375">
        <v>38021</v>
      </c>
      <c r="B4461" s="376">
        <v>1.2529999999999999</v>
      </c>
    </row>
    <row r="4462" spans="1:2">
      <c r="A4462" s="375">
        <v>38020</v>
      </c>
      <c r="B4462" s="376">
        <v>1.2426999999999999</v>
      </c>
    </row>
    <row r="4463" spans="1:2">
      <c r="A4463" s="375">
        <v>38019</v>
      </c>
      <c r="B4463" s="376">
        <v>1.246</v>
      </c>
    </row>
    <row r="4464" spans="1:2">
      <c r="A4464" s="375">
        <v>38018</v>
      </c>
      <c r="B4464" s="376">
        <v>1.246</v>
      </c>
    </row>
    <row r="4465" spans="1:2">
      <c r="A4465" s="375">
        <v>38017</v>
      </c>
      <c r="B4465" s="376">
        <v>1.246</v>
      </c>
    </row>
    <row r="4466" spans="1:2">
      <c r="A4466" s="375">
        <v>38016</v>
      </c>
      <c r="B4466" s="376">
        <v>1.2411000000000001</v>
      </c>
    </row>
    <row r="4467" spans="1:2">
      <c r="A4467" s="375">
        <v>38015</v>
      </c>
      <c r="B4467" s="376">
        <v>1.2487999999999999</v>
      </c>
    </row>
    <row r="4468" spans="1:2">
      <c r="A4468" s="375">
        <v>38014</v>
      </c>
      <c r="B4468" s="376">
        <v>1.2638</v>
      </c>
    </row>
    <row r="4469" spans="1:2">
      <c r="A4469" s="375">
        <v>38013</v>
      </c>
      <c r="B4469" s="376">
        <v>1.2470000000000001</v>
      </c>
    </row>
    <row r="4470" spans="1:2">
      <c r="A4470" s="375">
        <v>38012</v>
      </c>
      <c r="B4470" s="376">
        <v>1.258</v>
      </c>
    </row>
    <row r="4471" spans="1:2">
      <c r="A4471" s="375">
        <v>38011</v>
      </c>
      <c r="B4471" s="376">
        <v>1.2587999999999999</v>
      </c>
    </row>
    <row r="4472" spans="1:2">
      <c r="A4472" s="375">
        <v>38010</v>
      </c>
      <c r="B4472" s="376">
        <v>1.2586999999999999</v>
      </c>
    </row>
    <row r="4473" spans="1:2">
      <c r="A4473" s="375">
        <v>38009</v>
      </c>
      <c r="B4473" s="376">
        <v>1.2708999999999999</v>
      </c>
    </row>
    <row r="4474" spans="1:2">
      <c r="A4474" s="375">
        <v>38008</v>
      </c>
      <c r="B4474" s="376">
        <v>1.2629999999999999</v>
      </c>
    </row>
    <row r="4475" spans="1:2">
      <c r="A4475" s="375">
        <v>38007</v>
      </c>
      <c r="B4475" s="376">
        <v>1.2576000000000001</v>
      </c>
    </row>
    <row r="4476" spans="1:2">
      <c r="A4476" s="375">
        <v>38006</v>
      </c>
      <c r="B4476" s="376">
        <v>1.2351000000000001</v>
      </c>
    </row>
    <row r="4477" spans="1:2">
      <c r="A4477" s="375">
        <v>38005</v>
      </c>
      <c r="B4477" s="376">
        <v>1.2169000000000001</v>
      </c>
    </row>
    <row r="4478" spans="1:2">
      <c r="A4478" s="375">
        <v>38004</v>
      </c>
      <c r="B4478" s="376">
        <v>1.2393000000000001</v>
      </c>
    </row>
    <row r="4479" spans="1:2">
      <c r="A4479" s="375">
        <v>38003</v>
      </c>
      <c r="B4479" s="376">
        <v>1.2565</v>
      </c>
    </row>
    <row r="4480" spans="1:2">
      <c r="A4480" s="375">
        <v>38002</v>
      </c>
      <c r="B4480" s="376">
        <v>1.2565</v>
      </c>
    </row>
    <row r="4481" spans="1:2">
      <c r="A4481" s="375">
        <v>38001</v>
      </c>
      <c r="B4481" s="376">
        <v>1.2649999999999999</v>
      </c>
    </row>
    <row r="4482" spans="1:2">
      <c r="A4482" s="375">
        <v>38000</v>
      </c>
      <c r="B4482" s="376">
        <v>1.2764</v>
      </c>
    </row>
    <row r="4483" spans="1:2">
      <c r="A4483" s="375">
        <v>37999</v>
      </c>
      <c r="B4483" s="376">
        <v>1.2743</v>
      </c>
    </row>
    <row r="4484" spans="1:2">
      <c r="A4484" s="375">
        <v>37998</v>
      </c>
      <c r="B4484" s="376">
        <v>1.2829999999999999</v>
      </c>
    </row>
    <row r="4485" spans="1:2">
      <c r="A4485" s="375">
        <v>37997</v>
      </c>
      <c r="B4485" s="376">
        <v>1.2825</v>
      </c>
    </row>
    <row r="4486" spans="1:2">
      <c r="A4486" s="375">
        <v>37996</v>
      </c>
      <c r="B4486" s="376">
        <v>1.2825</v>
      </c>
    </row>
    <row r="4487" spans="1:2">
      <c r="A4487" s="375">
        <v>37995</v>
      </c>
      <c r="B4487" s="376">
        <v>1.2764</v>
      </c>
    </row>
    <row r="4488" spans="1:2">
      <c r="A4488" s="375">
        <v>37994</v>
      </c>
      <c r="B4488" s="376">
        <v>1.2636000000000001</v>
      </c>
    </row>
    <row r="4489" spans="1:2">
      <c r="A4489" s="375">
        <v>37993</v>
      </c>
      <c r="B4489" s="376">
        <v>1.2736000000000001</v>
      </c>
    </row>
    <row r="4490" spans="1:2">
      <c r="A4490" s="375">
        <v>37992</v>
      </c>
      <c r="B4490" s="376">
        <v>1.2654000000000001</v>
      </c>
    </row>
    <row r="4491" spans="1:2">
      <c r="A4491" s="375">
        <v>37991</v>
      </c>
      <c r="B4491" s="376">
        <v>1.2583</v>
      </c>
    </row>
    <row r="4492" spans="1:2">
      <c r="A4492" s="375">
        <v>37990</v>
      </c>
      <c r="B4492" s="376">
        <v>1.258</v>
      </c>
    </row>
    <row r="4493" spans="1:2">
      <c r="A4493" s="375">
        <v>37989</v>
      </c>
      <c r="B4493" s="376">
        <v>1.2589999999999999</v>
      </c>
    </row>
    <row r="4494" spans="1:2">
      <c r="A4494" s="375">
        <v>37988</v>
      </c>
      <c r="B4494" s="376">
        <v>1.2542</v>
      </c>
    </row>
    <row r="4495" spans="1:2">
      <c r="A4495" s="375">
        <v>37987</v>
      </c>
      <c r="B4495" s="376">
        <v>1.2576000000000001</v>
      </c>
    </row>
    <row r="4496" spans="1:2">
      <c r="A4496" s="375">
        <v>37986</v>
      </c>
      <c r="B4496" s="376">
        <v>1.2552000000000001</v>
      </c>
    </row>
    <row r="4497" spans="1:2">
      <c r="A4497" s="375">
        <v>37985</v>
      </c>
      <c r="B4497" s="376">
        <v>1.2484</v>
      </c>
    </row>
    <row r="4498" spans="1:2">
      <c r="A4498" s="375">
        <v>37984</v>
      </c>
      <c r="B4498" s="376">
        <v>1.2436</v>
      </c>
    </row>
    <row r="4499" spans="1:2">
      <c r="A4499" s="375">
        <v>37983</v>
      </c>
      <c r="B4499" s="376">
        <v>1.2423999999999999</v>
      </c>
    </row>
    <row r="4500" spans="1:2">
      <c r="A4500" s="375">
        <v>37982</v>
      </c>
      <c r="B4500" s="376">
        <v>1.2428999999999999</v>
      </c>
    </row>
    <row r="4501" spans="1:2">
      <c r="A4501" s="375">
        <v>37981</v>
      </c>
      <c r="B4501" s="376">
        <v>1.2448999999999999</v>
      </c>
    </row>
    <row r="4502" spans="1:2">
      <c r="A4502" s="375">
        <v>37980</v>
      </c>
      <c r="B4502" s="376">
        <v>1.2448999999999999</v>
      </c>
    </row>
    <row r="4503" spans="1:2">
      <c r="A4503" s="375">
        <v>37979</v>
      </c>
      <c r="B4503" s="376">
        <v>1.2390000000000001</v>
      </c>
    </row>
    <row r="4504" spans="1:2">
      <c r="A4504" s="375">
        <v>37978</v>
      </c>
      <c r="B4504" s="376">
        <v>1.24</v>
      </c>
    </row>
    <row r="4505" spans="1:2">
      <c r="A4505" s="375">
        <v>37977</v>
      </c>
      <c r="B4505" s="376">
        <v>1.2404999999999999</v>
      </c>
    </row>
    <row r="4506" spans="1:2">
      <c r="A4506" s="375">
        <v>37976</v>
      </c>
      <c r="B4506" s="376">
        <v>1.2353000000000001</v>
      </c>
    </row>
    <row r="4507" spans="1:2">
      <c r="A4507" s="375">
        <v>37975</v>
      </c>
      <c r="B4507" s="376">
        <v>1.2377</v>
      </c>
    </row>
    <row r="4508" spans="1:2">
      <c r="A4508" s="375">
        <v>37974</v>
      </c>
      <c r="B4508" s="376">
        <v>1.2433000000000001</v>
      </c>
    </row>
    <row r="4509" spans="1:2">
      <c r="A4509" s="375">
        <v>37973</v>
      </c>
      <c r="B4509" s="376">
        <v>1.2403</v>
      </c>
    </row>
    <row r="4510" spans="1:2">
      <c r="A4510" s="375">
        <v>37972</v>
      </c>
      <c r="B4510" s="376">
        <v>1.232</v>
      </c>
    </row>
    <row r="4511" spans="1:2">
      <c r="A4511" s="375">
        <v>37971</v>
      </c>
      <c r="B4511" s="376">
        <v>1.2306999999999999</v>
      </c>
    </row>
    <row r="4512" spans="1:2">
      <c r="A4512" s="375">
        <v>37970</v>
      </c>
      <c r="B4512" s="376">
        <v>1.2267999999999999</v>
      </c>
    </row>
    <row r="4513" spans="1:2">
      <c r="A4513" s="375">
        <v>37969</v>
      </c>
      <c r="B4513" s="376">
        <v>1.2267999999999999</v>
      </c>
    </row>
    <row r="4514" spans="1:2">
      <c r="A4514" s="375">
        <v>37968</v>
      </c>
      <c r="B4514" s="376">
        <v>1.2293000000000001</v>
      </c>
    </row>
    <row r="4515" spans="1:2">
      <c r="A4515" s="375">
        <v>37967</v>
      </c>
      <c r="B4515" s="376">
        <v>1.2205999999999999</v>
      </c>
    </row>
    <row r="4516" spans="1:2">
      <c r="A4516" s="375">
        <v>37966</v>
      </c>
      <c r="B4516" s="376">
        <v>1.2213000000000001</v>
      </c>
    </row>
    <row r="4517" spans="1:2">
      <c r="A4517" s="375">
        <v>37965</v>
      </c>
      <c r="B4517" s="376">
        <v>1.2251000000000001</v>
      </c>
    </row>
    <row r="4518" spans="1:2">
      <c r="A4518" s="375">
        <v>37964</v>
      </c>
      <c r="B4518" s="376">
        <v>1.2228000000000001</v>
      </c>
    </row>
    <row r="4519" spans="1:2">
      <c r="A4519" s="375">
        <v>37963</v>
      </c>
      <c r="B4519" s="376">
        <v>1.2162999999999999</v>
      </c>
    </row>
    <row r="4520" spans="1:2">
      <c r="A4520" s="375">
        <v>37962</v>
      </c>
      <c r="B4520" s="376">
        <v>1.2149000000000001</v>
      </c>
    </row>
    <row r="4521" spans="1:2">
      <c r="A4521" s="375">
        <v>37961</v>
      </c>
      <c r="B4521" s="376">
        <v>1.2165999999999999</v>
      </c>
    </row>
    <row r="4522" spans="1:2">
      <c r="A4522" s="375">
        <v>37960</v>
      </c>
      <c r="B4522" s="376">
        <v>1.2071000000000001</v>
      </c>
    </row>
    <row r="4523" spans="1:2">
      <c r="A4523" s="375">
        <v>37959</v>
      </c>
      <c r="B4523" s="376">
        <v>1.2112000000000001</v>
      </c>
    </row>
    <row r="4524" spans="1:2">
      <c r="A4524" s="375">
        <v>37958</v>
      </c>
      <c r="B4524" s="376">
        <v>1.2074</v>
      </c>
    </row>
    <row r="4525" spans="1:2">
      <c r="A4525" s="375">
        <v>37957</v>
      </c>
      <c r="B4525" s="376">
        <v>1.1973</v>
      </c>
    </row>
    <row r="4526" spans="1:2">
      <c r="A4526" s="375">
        <v>37956</v>
      </c>
      <c r="B4526" s="376">
        <v>1.1978</v>
      </c>
    </row>
    <row r="4527" spans="1:2">
      <c r="A4527" s="375">
        <v>37955</v>
      </c>
      <c r="B4527" s="376">
        <v>1.1986000000000001</v>
      </c>
    </row>
    <row r="4528" spans="1:2">
      <c r="A4528" s="375">
        <v>37954</v>
      </c>
      <c r="B4528" s="376">
        <v>1.1990000000000001</v>
      </c>
    </row>
    <row r="4529" spans="1:2">
      <c r="A4529" s="375">
        <v>37953</v>
      </c>
      <c r="B4529" s="376">
        <v>1.1907000000000001</v>
      </c>
    </row>
    <row r="4530" spans="1:2">
      <c r="A4530" s="375">
        <v>37952</v>
      </c>
      <c r="B4530" s="376">
        <v>1.1938</v>
      </c>
    </row>
    <row r="4531" spans="1:2">
      <c r="A4531" s="375">
        <v>37951</v>
      </c>
      <c r="B4531" s="376">
        <v>1.1783999999999999</v>
      </c>
    </row>
    <row r="4532" spans="1:2">
      <c r="A4532" s="375">
        <v>37950</v>
      </c>
      <c r="B4532" s="376">
        <v>1.1759999999999999</v>
      </c>
    </row>
    <row r="4533" spans="1:2">
      <c r="A4533" s="375">
        <v>37949</v>
      </c>
      <c r="B4533" s="376">
        <v>1.1884999999999999</v>
      </c>
    </row>
    <row r="4534" spans="1:2">
      <c r="A4534" s="375">
        <v>37948</v>
      </c>
      <c r="B4534" s="376">
        <v>1.1890000000000001</v>
      </c>
    </row>
    <row r="4535" spans="1:2">
      <c r="A4535" s="375">
        <v>37947</v>
      </c>
      <c r="B4535" s="376">
        <v>1.1916</v>
      </c>
    </row>
    <row r="4536" spans="1:2">
      <c r="A4536" s="375">
        <v>37946</v>
      </c>
      <c r="B4536" s="376">
        <v>1.1911</v>
      </c>
    </row>
    <row r="4537" spans="1:2">
      <c r="A4537" s="375">
        <v>37945</v>
      </c>
      <c r="B4537" s="376">
        <v>1.1881999999999999</v>
      </c>
    </row>
    <row r="4538" spans="1:2">
      <c r="A4538" s="375">
        <v>37944</v>
      </c>
      <c r="B4538" s="376">
        <v>1.1947000000000001</v>
      </c>
    </row>
    <row r="4539" spans="1:2">
      <c r="A4539" s="375">
        <v>37943</v>
      </c>
      <c r="B4539" s="376">
        <v>1.1752</v>
      </c>
    </row>
    <row r="4540" spans="1:2">
      <c r="A4540" s="375">
        <v>37942</v>
      </c>
      <c r="B4540" s="376">
        <v>1.1785000000000001</v>
      </c>
    </row>
    <row r="4541" spans="1:2">
      <c r="A4541" s="375">
        <v>37941</v>
      </c>
      <c r="B4541" s="376">
        <v>1.1778</v>
      </c>
    </row>
    <row r="4542" spans="1:2">
      <c r="A4542" s="375">
        <v>37940</v>
      </c>
      <c r="B4542" s="376">
        <v>1.1781999999999999</v>
      </c>
    </row>
    <row r="4543" spans="1:2">
      <c r="A4543" s="375">
        <v>37939</v>
      </c>
      <c r="B4543" s="376">
        <v>1.1729000000000001</v>
      </c>
    </row>
    <row r="4544" spans="1:2">
      <c r="A4544" s="375">
        <v>37938</v>
      </c>
      <c r="B4544" s="376">
        <v>1.1637</v>
      </c>
    </row>
    <row r="4545" spans="1:2">
      <c r="A4545" s="375">
        <v>37937</v>
      </c>
      <c r="B4545" s="376">
        <v>1.1506000000000001</v>
      </c>
    </row>
    <row r="4546" spans="1:2">
      <c r="A4546" s="375">
        <v>37936</v>
      </c>
      <c r="B4546" s="376">
        <v>1.1489</v>
      </c>
    </row>
    <row r="4547" spans="1:2">
      <c r="A4547" s="375">
        <v>37935</v>
      </c>
      <c r="B4547" s="376">
        <v>1.1511</v>
      </c>
    </row>
    <row r="4548" spans="1:2">
      <c r="A4548" s="375">
        <v>37934</v>
      </c>
      <c r="B4548" s="376">
        <v>1.1511</v>
      </c>
    </row>
    <row r="4549" spans="1:2">
      <c r="A4549" s="375">
        <v>37933</v>
      </c>
      <c r="B4549" s="376">
        <v>1.1534</v>
      </c>
    </row>
    <row r="4550" spans="1:2">
      <c r="A4550" s="375">
        <v>37932</v>
      </c>
      <c r="B4550" s="376">
        <v>1.1406000000000001</v>
      </c>
    </row>
    <row r="4551" spans="1:2">
      <c r="A4551" s="375">
        <v>37931</v>
      </c>
      <c r="B4551" s="376">
        <v>1.1435999999999999</v>
      </c>
    </row>
    <row r="4552" spans="1:2">
      <c r="A4552" s="375">
        <v>37930</v>
      </c>
      <c r="B4552" s="376">
        <v>1.1488</v>
      </c>
    </row>
    <row r="4553" spans="1:2">
      <c r="A4553" s="375">
        <v>37929</v>
      </c>
      <c r="B4553" s="376">
        <v>1.1447000000000001</v>
      </c>
    </row>
    <row r="4554" spans="1:2">
      <c r="A4554" s="375">
        <v>37928</v>
      </c>
      <c r="B4554" s="376">
        <v>1.1589</v>
      </c>
    </row>
    <row r="4555" spans="1:2">
      <c r="A4555" s="375">
        <v>37927</v>
      </c>
      <c r="B4555" s="376">
        <v>1.1594</v>
      </c>
    </row>
    <row r="4556" spans="1:2">
      <c r="A4556" s="375">
        <v>37926</v>
      </c>
      <c r="B4556" s="376">
        <v>1.1580999999999999</v>
      </c>
    </row>
    <row r="4557" spans="1:2">
      <c r="A4557" s="375">
        <v>37925</v>
      </c>
      <c r="B4557" s="376">
        <v>1.1633</v>
      </c>
    </row>
    <row r="4558" spans="1:2">
      <c r="A4558" s="375">
        <v>37924</v>
      </c>
      <c r="B4558" s="376">
        <v>1.1661999999999999</v>
      </c>
    </row>
    <row r="4559" spans="1:2">
      <c r="A4559" s="375">
        <v>37923</v>
      </c>
      <c r="B4559" s="376">
        <v>1.1665000000000001</v>
      </c>
    </row>
    <row r="4560" spans="1:2">
      <c r="A4560" s="375">
        <v>37922</v>
      </c>
      <c r="B4560" s="376">
        <v>1.1744000000000001</v>
      </c>
    </row>
    <row r="4561" spans="1:2">
      <c r="A4561" s="375">
        <v>37921</v>
      </c>
      <c r="B4561" s="376">
        <v>1.1766000000000001</v>
      </c>
    </row>
    <row r="4562" spans="1:2">
      <c r="A4562" s="375">
        <v>37920</v>
      </c>
      <c r="B4562" s="376">
        <v>1.1757</v>
      </c>
    </row>
    <row r="4563" spans="1:2">
      <c r="A4563" s="375">
        <v>37919</v>
      </c>
      <c r="B4563" s="376">
        <v>1.1792</v>
      </c>
    </row>
    <row r="4564" spans="1:2">
      <c r="A4564" s="375">
        <v>37918</v>
      </c>
      <c r="B4564" s="376">
        <v>1.1776</v>
      </c>
    </row>
    <row r="4565" spans="1:2">
      <c r="A4565" s="375">
        <v>37917</v>
      </c>
      <c r="B4565" s="376">
        <v>1.1805000000000001</v>
      </c>
    </row>
    <row r="4566" spans="1:2">
      <c r="A4566" s="375">
        <v>37916</v>
      </c>
      <c r="B4566" s="376">
        <v>1.1651</v>
      </c>
    </row>
    <row r="4567" spans="1:2">
      <c r="A4567" s="375">
        <v>37915</v>
      </c>
      <c r="B4567" s="376">
        <v>1.1637</v>
      </c>
    </row>
    <row r="4568" spans="1:2">
      <c r="A4568" s="375">
        <v>37914</v>
      </c>
      <c r="B4568" s="376">
        <v>1.1677999999999999</v>
      </c>
    </row>
    <row r="4569" spans="1:2">
      <c r="A4569" s="375">
        <v>37913</v>
      </c>
      <c r="B4569" s="376">
        <v>1.1667000000000001</v>
      </c>
    </row>
    <row r="4570" spans="1:2">
      <c r="A4570" s="375">
        <v>37912</v>
      </c>
      <c r="B4570" s="376">
        <v>1.1672</v>
      </c>
    </row>
    <row r="4571" spans="1:2">
      <c r="A4571" s="375">
        <v>37911</v>
      </c>
      <c r="B4571" s="376">
        <v>1.1592</v>
      </c>
    </row>
    <row r="4572" spans="1:2">
      <c r="A4572" s="375">
        <v>37910</v>
      </c>
      <c r="B4572" s="376">
        <v>1.1633</v>
      </c>
    </row>
    <row r="4573" spans="1:2">
      <c r="A4573" s="375">
        <v>37909</v>
      </c>
      <c r="B4573" s="376">
        <v>1.1722999999999999</v>
      </c>
    </row>
    <row r="4574" spans="1:2">
      <c r="A4574" s="375">
        <v>37908</v>
      </c>
      <c r="B4574" s="376">
        <v>1.1701999999999999</v>
      </c>
    </row>
    <row r="4575" spans="1:2">
      <c r="A4575" s="375">
        <v>37907</v>
      </c>
      <c r="B4575" s="376">
        <v>1.179</v>
      </c>
    </row>
    <row r="4576" spans="1:2">
      <c r="A4576" s="375">
        <v>37906</v>
      </c>
      <c r="B4576" s="376">
        <v>1.179</v>
      </c>
    </row>
    <row r="4577" spans="1:2">
      <c r="A4577" s="375">
        <v>37905</v>
      </c>
      <c r="B4577" s="376">
        <v>1.1800999999999999</v>
      </c>
    </row>
    <row r="4578" spans="1:2">
      <c r="A4578" s="375">
        <v>37904</v>
      </c>
      <c r="B4578" s="376">
        <v>1.1735</v>
      </c>
    </row>
    <row r="4579" spans="1:2">
      <c r="A4579" s="375">
        <v>37903</v>
      </c>
      <c r="B4579" s="376">
        <v>1.1815</v>
      </c>
    </row>
    <row r="4580" spans="1:2">
      <c r="A4580" s="375">
        <v>37902</v>
      </c>
      <c r="B4580" s="376">
        <v>1.1767000000000001</v>
      </c>
    </row>
    <row r="4581" spans="1:2">
      <c r="A4581" s="375">
        <v>37901</v>
      </c>
      <c r="B4581" s="376">
        <v>1.1718</v>
      </c>
    </row>
    <row r="4582" spans="1:2">
      <c r="A4582" s="375">
        <v>37900</v>
      </c>
      <c r="B4582" s="376">
        <v>1.1568000000000001</v>
      </c>
    </row>
    <row r="4583" spans="1:2">
      <c r="A4583" s="375">
        <v>37899</v>
      </c>
      <c r="B4583" s="376">
        <v>1.157</v>
      </c>
    </row>
    <row r="4584" spans="1:2">
      <c r="A4584" s="375">
        <v>37898</v>
      </c>
      <c r="B4584" s="376">
        <v>1.1569</v>
      </c>
    </row>
    <row r="4585" spans="1:2">
      <c r="A4585" s="375">
        <v>37897</v>
      </c>
      <c r="B4585" s="376">
        <v>1.169</v>
      </c>
    </row>
    <row r="4586" spans="1:2">
      <c r="A4586" s="375">
        <v>37896</v>
      </c>
      <c r="B4586" s="376">
        <v>1.1722999999999999</v>
      </c>
    </row>
    <row r="4587" spans="1:2">
      <c r="A4587" s="375">
        <v>37895</v>
      </c>
      <c r="B4587" s="376">
        <v>1.1665000000000001</v>
      </c>
    </row>
    <row r="4588" spans="1:2">
      <c r="A4588" s="375">
        <v>37894</v>
      </c>
      <c r="B4588" s="376">
        <v>1.1594</v>
      </c>
    </row>
    <row r="4589" spans="1:2">
      <c r="A4589" s="375">
        <v>37893</v>
      </c>
      <c r="B4589" s="376">
        <v>1.1464000000000001</v>
      </c>
    </row>
    <row r="4590" spans="1:2">
      <c r="A4590" s="375">
        <v>37892</v>
      </c>
      <c r="B4590" s="376">
        <v>1.1459999999999999</v>
      </c>
    </row>
    <row r="4591" spans="1:2">
      <c r="A4591" s="375">
        <v>37891</v>
      </c>
      <c r="B4591" s="376">
        <v>1.1475</v>
      </c>
    </row>
    <row r="4592" spans="1:2">
      <c r="A4592" s="375">
        <v>37890</v>
      </c>
      <c r="B4592" s="376">
        <v>1.1494</v>
      </c>
    </row>
    <row r="4593" spans="1:2">
      <c r="A4593" s="375">
        <v>37889</v>
      </c>
      <c r="B4593" s="376">
        <v>1.1496999999999999</v>
      </c>
    </row>
    <row r="4594" spans="1:2">
      <c r="A4594" s="375">
        <v>37888</v>
      </c>
      <c r="B4594" s="376">
        <v>1.1444000000000001</v>
      </c>
    </row>
    <row r="4595" spans="1:2">
      <c r="A4595" s="375">
        <v>37887</v>
      </c>
      <c r="B4595" s="376">
        <v>1.1473</v>
      </c>
    </row>
    <row r="4596" spans="1:2">
      <c r="A4596" s="375">
        <v>37886</v>
      </c>
      <c r="B4596" s="376">
        <v>1.1418999999999999</v>
      </c>
    </row>
    <row r="4597" spans="1:2">
      <c r="A4597" s="375">
        <v>37885</v>
      </c>
      <c r="B4597" s="376">
        <v>1.1368</v>
      </c>
    </row>
    <row r="4598" spans="1:2">
      <c r="A4598" s="375">
        <v>37884</v>
      </c>
      <c r="B4598" s="376">
        <v>1.1359999999999999</v>
      </c>
    </row>
    <row r="4599" spans="1:2">
      <c r="A4599" s="375">
        <v>37883</v>
      </c>
      <c r="B4599" s="376">
        <v>1.1252</v>
      </c>
    </row>
    <row r="4600" spans="1:2">
      <c r="A4600" s="375">
        <v>37882</v>
      </c>
      <c r="B4600" s="376">
        <v>1.1279999999999999</v>
      </c>
    </row>
    <row r="4601" spans="1:2">
      <c r="A4601" s="375">
        <v>37881</v>
      </c>
      <c r="B4601" s="376">
        <v>1.1176999999999999</v>
      </c>
    </row>
    <row r="4602" spans="1:2">
      <c r="A4602" s="375">
        <v>37880</v>
      </c>
      <c r="B4602" s="376">
        <v>1.1285000000000001</v>
      </c>
    </row>
    <row r="4603" spans="1:2">
      <c r="A4603" s="375">
        <v>37879</v>
      </c>
      <c r="B4603" s="376">
        <v>1.1291</v>
      </c>
    </row>
    <row r="4604" spans="1:2">
      <c r="A4604" s="375">
        <v>37878</v>
      </c>
      <c r="B4604" s="376">
        <v>1.129</v>
      </c>
    </row>
    <row r="4605" spans="1:2">
      <c r="A4605" s="375">
        <v>37877</v>
      </c>
      <c r="B4605" s="376">
        <v>1.1286</v>
      </c>
    </row>
    <row r="4606" spans="1:2">
      <c r="A4606" s="375">
        <v>37876</v>
      </c>
      <c r="B4606" s="376">
        <v>1.1204000000000001</v>
      </c>
    </row>
    <row r="4607" spans="1:2">
      <c r="A4607" s="375">
        <v>37875</v>
      </c>
      <c r="B4607" s="376">
        <v>1.1211</v>
      </c>
    </row>
    <row r="4608" spans="1:2">
      <c r="A4608" s="375">
        <v>37874</v>
      </c>
      <c r="B4608" s="376">
        <v>1.123</v>
      </c>
    </row>
    <row r="4609" spans="1:2">
      <c r="A4609" s="375">
        <v>37873</v>
      </c>
      <c r="B4609" s="376">
        <v>1.1074999999999999</v>
      </c>
    </row>
    <row r="4610" spans="1:2">
      <c r="A4610" s="375">
        <v>37872</v>
      </c>
      <c r="B4610" s="376">
        <v>1.1096999999999999</v>
      </c>
    </row>
    <row r="4611" spans="1:2">
      <c r="A4611" s="375">
        <v>37871</v>
      </c>
      <c r="B4611" s="376">
        <v>1.1096999999999999</v>
      </c>
    </row>
    <row r="4612" spans="1:2">
      <c r="A4612" s="375">
        <v>37870</v>
      </c>
      <c r="B4612" s="376">
        <v>1.1104000000000001</v>
      </c>
    </row>
    <row r="4613" spans="1:2">
      <c r="A4613" s="375">
        <v>37869</v>
      </c>
      <c r="B4613" s="376">
        <v>1.0939000000000001</v>
      </c>
    </row>
    <row r="4614" spans="1:2">
      <c r="A4614" s="375">
        <v>37868</v>
      </c>
      <c r="B4614" s="376">
        <v>1.0839000000000001</v>
      </c>
    </row>
    <row r="4615" spans="1:2">
      <c r="A4615" s="375">
        <v>37867</v>
      </c>
      <c r="B4615" s="376">
        <v>1.0814999999999999</v>
      </c>
    </row>
    <row r="4616" spans="1:2">
      <c r="A4616" s="375">
        <v>37866</v>
      </c>
      <c r="B4616" s="376">
        <v>1.0966</v>
      </c>
    </row>
    <row r="4617" spans="1:2">
      <c r="A4617" s="375">
        <v>37865</v>
      </c>
      <c r="B4617" s="376">
        <v>1.0985</v>
      </c>
    </row>
    <row r="4618" spans="1:2">
      <c r="A4618" s="375">
        <v>37864</v>
      </c>
      <c r="B4618" s="376">
        <v>1.0981000000000001</v>
      </c>
    </row>
    <row r="4619" spans="1:2">
      <c r="A4619" s="375">
        <v>37863</v>
      </c>
      <c r="B4619" s="376">
        <v>1.0987</v>
      </c>
    </row>
    <row r="4620" spans="1:2">
      <c r="A4620" s="375">
        <v>37862</v>
      </c>
      <c r="B4620" s="376">
        <v>1.087</v>
      </c>
    </row>
    <row r="4621" spans="1:2">
      <c r="A4621" s="375">
        <v>37861</v>
      </c>
      <c r="B4621" s="376">
        <v>1.0875999999999999</v>
      </c>
    </row>
    <row r="4622" spans="1:2">
      <c r="A4622" s="375">
        <v>37860</v>
      </c>
      <c r="B4622" s="376">
        <v>1.087</v>
      </c>
    </row>
    <row r="4623" spans="1:2">
      <c r="A4623" s="375">
        <v>37859</v>
      </c>
      <c r="B4623" s="376">
        <v>1.0871</v>
      </c>
    </row>
    <row r="4624" spans="1:2">
      <c r="A4624" s="375">
        <v>37858</v>
      </c>
      <c r="B4624" s="376">
        <v>1.0867</v>
      </c>
    </row>
    <row r="4625" spans="1:2">
      <c r="A4625" s="375">
        <v>37857</v>
      </c>
      <c r="B4625" s="376">
        <v>1.0873999999999999</v>
      </c>
    </row>
    <row r="4626" spans="1:2">
      <c r="A4626" s="375">
        <v>37856</v>
      </c>
      <c r="B4626" s="376">
        <v>1.0889</v>
      </c>
    </row>
    <row r="4627" spans="1:2">
      <c r="A4627" s="375">
        <v>37855</v>
      </c>
      <c r="B4627" s="376">
        <v>1.0919000000000001</v>
      </c>
    </row>
    <row r="4628" spans="1:2">
      <c r="A4628" s="375">
        <v>37854</v>
      </c>
      <c r="B4628" s="376">
        <v>1.1114999999999999</v>
      </c>
    </row>
    <row r="4629" spans="1:2">
      <c r="A4629" s="375">
        <v>37853</v>
      </c>
      <c r="B4629" s="376">
        <v>1.1137999999999999</v>
      </c>
    </row>
    <row r="4630" spans="1:2">
      <c r="A4630" s="375">
        <v>37852</v>
      </c>
      <c r="B4630" s="376">
        <v>1.1144000000000001</v>
      </c>
    </row>
    <row r="4631" spans="1:2">
      <c r="A4631" s="375">
        <v>37851</v>
      </c>
      <c r="B4631" s="376">
        <v>1.1232</v>
      </c>
    </row>
    <row r="4632" spans="1:2">
      <c r="A4632" s="375">
        <v>37850</v>
      </c>
      <c r="B4632" s="376">
        <v>1.1253</v>
      </c>
    </row>
    <row r="4633" spans="1:2">
      <c r="A4633" s="375">
        <v>37849</v>
      </c>
      <c r="B4633" s="376">
        <v>1.1264000000000001</v>
      </c>
    </row>
    <row r="4634" spans="1:2">
      <c r="A4634" s="375">
        <v>37848</v>
      </c>
      <c r="B4634" s="376">
        <v>1.1262000000000001</v>
      </c>
    </row>
    <row r="4635" spans="1:2">
      <c r="A4635" s="375">
        <v>37847</v>
      </c>
      <c r="B4635" s="376">
        <v>1.1321000000000001</v>
      </c>
    </row>
    <row r="4636" spans="1:2">
      <c r="A4636" s="375">
        <v>37846</v>
      </c>
      <c r="B4636" s="376">
        <v>1.1283000000000001</v>
      </c>
    </row>
    <row r="4637" spans="1:2">
      <c r="A4637" s="375">
        <v>37845</v>
      </c>
      <c r="B4637" s="376">
        <v>1.1356999999999999</v>
      </c>
    </row>
    <row r="4638" spans="1:2">
      <c r="A4638" s="375">
        <v>37844</v>
      </c>
      <c r="B4638" s="376">
        <v>1.1298999999999999</v>
      </c>
    </row>
    <row r="4639" spans="1:2">
      <c r="A4639" s="375">
        <v>37843</v>
      </c>
      <c r="B4639" s="376">
        <v>1.1297999999999999</v>
      </c>
    </row>
    <row r="4640" spans="1:2">
      <c r="A4640" s="375">
        <v>37842</v>
      </c>
      <c r="B4640" s="376">
        <v>1.1306</v>
      </c>
    </row>
    <row r="4641" spans="1:2">
      <c r="A4641" s="375">
        <v>37841</v>
      </c>
      <c r="B4641" s="376">
        <v>1.1372</v>
      </c>
    </row>
    <row r="4642" spans="1:2">
      <c r="A4642" s="375">
        <v>37840</v>
      </c>
      <c r="B4642" s="376">
        <v>1.1332</v>
      </c>
    </row>
    <row r="4643" spans="1:2">
      <c r="A4643" s="375">
        <v>37839</v>
      </c>
      <c r="B4643" s="376">
        <v>1.1386000000000001</v>
      </c>
    </row>
    <row r="4644" spans="1:2">
      <c r="A4644" s="375">
        <v>37838</v>
      </c>
      <c r="B4644" s="376">
        <v>1.1356999999999999</v>
      </c>
    </row>
    <row r="4645" spans="1:2">
      <c r="A4645" s="375">
        <v>37837</v>
      </c>
      <c r="B4645" s="376">
        <v>1.1274999999999999</v>
      </c>
    </row>
    <row r="4646" spans="1:2">
      <c r="A4646" s="375">
        <v>37836</v>
      </c>
      <c r="B4646" s="376">
        <v>1.1276999999999999</v>
      </c>
    </row>
    <row r="4647" spans="1:2">
      <c r="A4647" s="375">
        <v>37835</v>
      </c>
      <c r="B4647" s="376">
        <v>1.1274</v>
      </c>
    </row>
    <row r="4648" spans="1:2">
      <c r="A4648" s="375">
        <v>37834</v>
      </c>
      <c r="B4648" s="376">
        <v>1.1231</v>
      </c>
    </row>
    <row r="4649" spans="1:2">
      <c r="A4649" s="375">
        <v>37833</v>
      </c>
      <c r="B4649" s="376">
        <v>1.1342000000000001</v>
      </c>
    </row>
    <row r="4650" spans="1:2">
      <c r="A4650" s="375">
        <v>37832</v>
      </c>
      <c r="B4650" s="376">
        <v>1.1438999999999999</v>
      </c>
    </row>
    <row r="4651" spans="1:2">
      <c r="A4651" s="375">
        <v>37831</v>
      </c>
      <c r="B4651" s="376">
        <v>1.1492</v>
      </c>
    </row>
    <row r="4652" spans="1:2">
      <c r="A4652" s="375">
        <v>37830</v>
      </c>
      <c r="B4652" s="376">
        <v>1.1496</v>
      </c>
    </row>
    <row r="4653" spans="1:2">
      <c r="A4653" s="375">
        <v>37829</v>
      </c>
      <c r="B4653" s="376">
        <v>1.1513</v>
      </c>
    </row>
    <row r="4654" spans="1:2">
      <c r="A4654" s="375">
        <v>37828</v>
      </c>
      <c r="B4654" s="376">
        <v>1.1511</v>
      </c>
    </row>
    <row r="4655" spans="1:2">
      <c r="A4655" s="375">
        <v>37827</v>
      </c>
      <c r="B4655" s="376">
        <v>1.1475</v>
      </c>
    </row>
    <row r="4656" spans="1:2">
      <c r="A4656" s="375">
        <v>37826</v>
      </c>
      <c r="B4656" s="376">
        <v>1.1485000000000001</v>
      </c>
    </row>
    <row r="4657" spans="1:2">
      <c r="A4657" s="375">
        <v>37825</v>
      </c>
      <c r="B4657" s="376">
        <v>1.1324000000000001</v>
      </c>
    </row>
    <row r="4658" spans="1:2">
      <c r="A4658" s="375">
        <v>37824</v>
      </c>
      <c r="B4658" s="376">
        <v>1.1351</v>
      </c>
    </row>
    <row r="4659" spans="1:2">
      <c r="A4659" s="375">
        <v>37823</v>
      </c>
      <c r="B4659" s="376">
        <v>1.1262000000000001</v>
      </c>
    </row>
    <row r="4660" spans="1:2">
      <c r="A4660" s="375">
        <v>37822</v>
      </c>
      <c r="B4660" s="376">
        <v>1.1269</v>
      </c>
    </row>
    <row r="4661" spans="1:2">
      <c r="A4661" s="375">
        <v>37821</v>
      </c>
      <c r="B4661" s="376">
        <v>1.1271</v>
      </c>
    </row>
    <row r="4662" spans="1:2">
      <c r="A4662" s="375">
        <v>37820</v>
      </c>
      <c r="B4662" s="376">
        <v>1.1202000000000001</v>
      </c>
    </row>
    <row r="4663" spans="1:2">
      <c r="A4663" s="375">
        <v>37819</v>
      </c>
      <c r="B4663" s="376">
        <v>1.1213</v>
      </c>
    </row>
    <row r="4664" spans="1:2">
      <c r="A4664" s="375">
        <v>37818</v>
      </c>
      <c r="B4664" s="376">
        <v>1.1173999999999999</v>
      </c>
    </row>
    <row r="4665" spans="1:2">
      <c r="A4665" s="375">
        <v>37817</v>
      </c>
      <c r="B4665" s="376">
        <v>1.1271</v>
      </c>
    </row>
    <row r="4666" spans="1:2">
      <c r="A4666" s="375">
        <v>37816</v>
      </c>
      <c r="B4666" s="376">
        <v>1.1294999999999999</v>
      </c>
    </row>
    <row r="4667" spans="1:2">
      <c r="A4667" s="375">
        <v>37815</v>
      </c>
      <c r="B4667" s="376">
        <v>1.1266</v>
      </c>
    </row>
    <row r="4668" spans="1:2">
      <c r="A4668" s="375">
        <v>37814</v>
      </c>
      <c r="B4668" s="376">
        <v>1.1294</v>
      </c>
    </row>
    <row r="4669" spans="1:2">
      <c r="A4669" s="375">
        <v>37813</v>
      </c>
      <c r="B4669" s="376">
        <v>1.1376999999999999</v>
      </c>
    </row>
    <row r="4670" spans="1:2">
      <c r="A4670" s="375">
        <v>37812</v>
      </c>
      <c r="B4670" s="376">
        <v>1.1345000000000001</v>
      </c>
    </row>
    <row r="4671" spans="1:2">
      <c r="A4671" s="375">
        <v>37811</v>
      </c>
      <c r="B4671" s="376">
        <v>1.1316999999999999</v>
      </c>
    </row>
    <row r="4672" spans="1:2">
      <c r="A4672" s="375">
        <v>37810</v>
      </c>
      <c r="B4672" s="376">
        <v>1.1316999999999999</v>
      </c>
    </row>
    <row r="4673" spans="1:2">
      <c r="A4673" s="375">
        <v>37809</v>
      </c>
      <c r="B4673" s="376">
        <v>1.1479999999999999</v>
      </c>
    </row>
    <row r="4674" spans="1:2">
      <c r="A4674" s="375">
        <v>37808</v>
      </c>
      <c r="B4674" s="376">
        <v>1.1473</v>
      </c>
    </row>
    <row r="4675" spans="1:2">
      <c r="A4675" s="375">
        <v>37807</v>
      </c>
      <c r="B4675" s="376">
        <v>1.1489</v>
      </c>
    </row>
    <row r="4676" spans="1:2">
      <c r="A4676" s="375">
        <v>37806</v>
      </c>
      <c r="B4676" s="376">
        <v>1.1494</v>
      </c>
    </row>
    <row r="4677" spans="1:2">
      <c r="A4677" s="375">
        <v>37805</v>
      </c>
      <c r="B4677" s="376">
        <v>1.1539999999999999</v>
      </c>
    </row>
    <row r="4678" spans="1:2">
      <c r="A4678" s="375">
        <v>37804</v>
      </c>
      <c r="B4678" s="376">
        <v>1.1558999999999999</v>
      </c>
    </row>
    <row r="4679" spans="1:2">
      <c r="A4679" s="375">
        <v>37803</v>
      </c>
      <c r="B4679" s="376">
        <v>1.1503000000000001</v>
      </c>
    </row>
    <row r="4680" spans="1:2">
      <c r="A4680" s="375">
        <v>37802</v>
      </c>
      <c r="B4680" s="376">
        <v>1.1434</v>
      </c>
    </row>
    <row r="4681" spans="1:2">
      <c r="A4681" s="375">
        <v>37801</v>
      </c>
      <c r="B4681" s="376">
        <v>1.1423000000000001</v>
      </c>
    </row>
    <row r="4682" spans="1:2">
      <c r="A4682" s="375">
        <v>37800</v>
      </c>
      <c r="B4682" s="376">
        <v>1.1431</v>
      </c>
    </row>
    <row r="4683" spans="1:2">
      <c r="A4683" s="375">
        <v>37799</v>
      </c>
      <c r="B4683" s="376">
        <v>1.1423000000000001</v>
      </c>
    </row>
    <row r="4684" spans="1:2">
      <c r="A4684" s="375">
        <v>37798</v>
      </c>
      <c r="B4684" s="376">
        <v>1.1539999999999999</v>
      </c>
    </row>
    <row r="4685" spans="1:2">
      <c r="A4685" s="375">
        <v>37797</v>
      </c>
      <c r="B4685" s="376">
        <v>1.1508</v>
      </c>
    </row>
    <row r="4686" spans="1:2">
      <c r="A4686" s="375">
        <v>37796</v>
      </c>
      <c r="B4686" s="376">
        <v>1.1553</v>
      </c>
    </row>
    <row r="4687" spans="1:2">
      <c r="A4687" s="375">
        <v>37795</v>
      </c>
      <c r="B4687" s="376">
        <v>1.1577</v>
      </c>
    </row>
    <row r="4688" spans="1:2">
      <c r="A4688" s="375">
        <v>37794</v>
      </c>
      <c r="B4688" s="376">
        <v>1.161</v>
      </c>
    </row>
    <row r="4689" spans="1:2">
      <c r="A4689" s="375">
        <v>37793</v>
      </c>
      <c r="B4689" s="376">
        <v>1.1599999999999999</v>
      </c>
    </row>
    <row r="4690" spans="1:2">
      <c r="A4690" s="375">
        <v>37792</v>
      </c>
      <c r="B4690" s="376">
        <v>1.1724000000000001</v>
      </c>
    </row>
    <row r="4691" spans="1:2">
      <c r="A4691" s="375">
        <v>37791</v>
      </c>
      <c r="B4691" s="376">
        <v>1.1688000000000001</v>
      </c>
    </row>
    <row r="4692" spans="1:2">
      <c r="A4692" s="375">
        <v>37790</v>
      </c>
      <c r="B4692" s="376">
        <v>1.1780999999999999</v>
      </c>
    </row>
    <row r="4693" spans="1:2">
      <c r="A4693" s="375">
        <v>37789</v>
      </c>
      <c r="B4693" s="376">
        <v>1.1822999999999999</v>
      </c>
    </row>
    <row r="4694" spans="1:2">
      <c r="A4694" s="375">
        <v>37788</v>
      </c>
      <c r="B4694" s="376">
        <v>1.1875</v>
      </c>
    </row>
    <row r="4695" spans="1:2">
      <c r="A4695" s="375">
        <v>37787</v>
      </c>
      <c r="B4695" s="376">
        <v>1.1868000000000001</v>
      </c>
    </row>
    <row r="4696" spans="1:2">
      <c r="A4696" s="375">
        <v>37786</v>
      </c>
      <c r="B4696" s="376">
        <v>1.1859999999999999</v>
      </c>
    </row>
    <row r="4697" spans="1:2">
      <c r="A4697" s="375">
        <v>37785</v>
      </c>
      <c r="B4697" s="376">
        <v>1.177</v>
      </c>
    </row>
    <row r="4698" spans="1:2">
      <c r="A4698" s="375">
        <v>37784</v>
      </c>
      <c r="B4698" s="376">
        <v>1.1755</v>
      </c>
    </row>
    <row r="4699" spans="1:2">
      <c r="A4699" s="375">
        <v>37783</v>
      </c>
      <c r="B4699" s="376">
        <v>1.1671</v>
      </c>
    </row>
    <row r="4700" spans="1:2">
      <c r="A4700" s="375">
        <v>37782</v>
      </c>
      <c r="B4700" s="376">
        <v>1.1711</v>
      </c>
    </row>
    <row r="4701" spans="1:2">
      <c r="A4701" s="375">
        <v>37781</v>
      </c>
      <c r="B4701" s="376">
        <v>1.1698</v>
      </c>
    </row>
    <row r="4702" spans="1:2">
      <c r="A4702" s="375">
        <v>37780</v>
      </c>
      <c r="B4702" s="376">
        <v>1.1696</v>
      </c>
    </row>
    <row r="4703" spans="1:2">
      <c r="A4703" s="375">
        <v>37779</v>
      </c>
      <c r="B4703" s="376">
        <v>1.1697</v>
      </c>
    </row>
    <row r="4704" spans="1:2">
      <c r="A4704" s="375">
        <v>37778</v>
      </c>
      <c r="B4704" s="376">
        <v>1.1832</v>
      </c>
    </row>
    <row r="4705" spans="1:2">
      <c r="A4705" s="375">
        <v>37777</v>
      </c>
      <c r="B4705" s="376">
        <v>1.1638999999999999</v>
      </c>
    </row>
    <row r="4706" spans="1:2">
      <c r="A4706" s="375">
        <v>37776</v>
      </c>
      <c r="B4706" s="376">
        <v>1.1732</v>
      </c>
    </row>
    <row r="4707" spans="1:2">
      <c r="A4707" s="375">
        <v>37775</v>
      </c>
      <c r="B4707" s="376">
        <v>1.1751</v>
      </c>
    </row>
    <row r="4708" spans="1:2">
      <c r="A4708" s="375">
        <v>37774</v>
      </c>
      <c r="B4708" s="376">
        <v>1.1712</v>
      </c>
    </row>
    <row r="4709" spans="1:2">
      <c r="A4709" s="375">
        <v>37773</v>
      </c>
      <c r="B4709" s="376">
        <v>1.1771</v>
      </c>
    </row>
    <row r="4710" spans="1:2">
      <c r="A4710" s="375">
        <v>37772</v>
      </c>
      <c r="B4710" s="376">
        <v>1.1778999999999999</v>
      </c>
    </row>
    <row r="4711" spans="1:2">
      <c r="A4711" s="375">
        <v>37771</v>
      </c>
      <c r="B4711" s="376">
        <v>1.1904999999999999</v>
      </c>
    </row>
    <row r="4712" spans="1:2">
      <c r="A4712" s="375">
        <v>37770</v>
      </c>
      <c r="B4712" s="376">
        <v>1.1765000000000001</v>
      </c>
    </row>
    <row r="4713" spans="1:2">
      <c r="A4713" s="375">
        <v>37769</v>
      </c>
      <c r="B4713" s="376">
        <v>1.1811</v>
      </c>
    </row>
    <row r="4714" spans="1:2">
      <c r="A4714" s="375">
        <v>37768</v>
      </c>
      <c r="B4714" s="376">
        <v>1.1871</v>
      </c>
    </row>
    <row r="4715" spans="1:2">
      <c r="A4715" s="375">
        <v>37767</v>
      </c>
      <c r="B4715" s="376">
        <v>1.1827000000000001</v>
      </c>
    </row>
    <row r="4716" spans="1:2">
      <c r="A4716" s="375">
        <v>37766</v>
      </c>
      <c r="B4716" s="376">
        <v>1.1839999999999999</v>
      </c>
    </row>
    <row r="4717" spans="1:2">
      <c r="A4717" s="375">
        <v>37765</v>
      </c>
      <c r="B4717" s="376">
        <v>1.1831</v>
      </c>
    </row>
    <row r="4718" spans="1:2">
      <c r="A4718" s="375">
        <v>37764</v>
      </c>
      <c r="B4718" s="376">
        <v>1.1698999999999999</v>
      </c>
    </row>
    <row r="4719" spans="1:2">
      <c r="A4719" s="375">
        <v>37763</v>
      </c>
      <c r="B4719" s="376">
        <v>1.1635</v>
      </c>
    </row>
    <row r="4720" spans="1:2">
      <c r="A4720" s="375">
        <v>37762</v>
      </c>
      <c r="B4720" s="376">
        <v>1.1706000000000001</v>
      </c>
    </row>
    <row r="4721" spans="1:2">
      <c r="A4721" s="375">
        <v>37761</v>
      </c>
      <c r="B4721" s="376">
        <v>1.1648000000000001</v>
      </c>
    </row>
    <row r="4722" spans="1:2">
      <c r="A4722" s="375">
        <v>37760</v>
      </c>
      <c r="B4722" s="376">
        <v>1.1583000000000001</v>
      </c>
    </row>
    <row r="4723" spans="1:2">
      <c r="A4723" s="375">
        <v>37759</v>
      </c>
      <c r="B4723" s="376">
        <v>1.1592</v>
      </c>
    </row>
    <row r="4724" spans="1:2">
      <c r="A4724" s="375">
        <v>37758</v>
      </c>
      <c r="B4724" s="376">
        <v>1.1577999999999999</v>
      </c>
    </row>
    <row r="4725" spans="1:2">
      <c r="A4725" s="375">
        <v>37757</v>
      </c>
      <c r="B4725" s="376">
        <v>1.1380999999999999</v>
      </c>
    </row>
    <row r="4726" spans="1:2">
      <c r="A4726" s="375">
        <v>37756</v>
      </c>
      <c r="B4726" s="376">
        <v>1.1489</v>
      </c>
    </row>
    <row r="4727" spans="1:2">
      <c r="A4727" s="375">
        <v>37755</v>
      </c>
      <c r="B4727" s="376">
        <v>1.1527000000000001</v>
      </c>
    </row>
    <row r="4728" spans="1:2">
      <c r="A4728" s="375">
        <v>37754</v>
      </c>
      <c r="B4728" s="376">
        <v>1.1556999999999999</v>
      </c>
    </row>
    <row r="4729" spans="1:2">
      <c r="A4729" s="375">
        <v>37753</v>
      </c>
      <c r="B4729" s="376">
        <v>1.1529</v>
      </c>
    </row>
    <row r="4730" spans="1:2">
      <c r="A4730" s="375">
        <v>37752</v>
      </c>
      <c r="B4730" s="376">
        <v>1.1496999999999999</v>
      </c>
    </row>
    <row r="4731" spans="1:2">
      <c r="A4731" s="375">
        <v>37751</v>
      </c>
      <c r="B4731" s="376">
        <v>1.1485000000000001</v>
      </c>
    </row>
    <row r="4732" spans="1:2">
      <c r="A4732" s="375">
        <v>37750</v>
      </c>
      <c r="B4732" s="376">
        <v>1.1496</v>
      </c>
    </row>
    <row r="4733" spans="1:2">
      <c r="A4733" s="375">
        <v>37749</v>
      </c>
      <c r="B4733" s="376">
        <v>1.1355</v>
      </c>
    </row>
    <row r="4734" spans="1:2">
      <c r="A4734" s="375">
        <v>37748</v>
      </c>
      <c r="B4734" s="376">
        <v>1.1426000000000001</v>
      </c>
    </row>
    <row r="4735" spans="1:2">
      <c r="A4735" s="375">
        <v>37747</v>
      </c>
      <c r="B4735" s="376">
        <v>1.1288</v>
      </c>
    </row>
    <row r="4736" spans="1:2">
      <c r="A4736" s="375">
        <v>37746</v>
      </c>
      <c r="B4736" s="376">
        <v>1.1232</v>
      </c>
    </row>
    <row r="4737" spans="1:2">
      <c r="A4737" s="375">
        <v>37745</v>
      </c>
      <c r="B4737" s="376">
        <v>1.1226</v>
      </c>
    </row>
    <row r="4738" spans="1:2">
      <c r="A4738" s="375">
        <v>37744</v>
      </c>
      <c r="B4738" s="376">
        <v>1.1227</v>
      </c>
    </row>
    <row r="4739" spans="1:2">
      <c r="A4739" s="375">
        <v>37743</v>
      </c>
      <c r="B4739" s="376">
        <v>1.1234999999999999</v>
      </c>
    </row>
    <row r="4740" spans="1:2">
      <c r="A4740" s="375">
        <v>37742</v>
      </c>
      <c r="B4740" s="376">
        <v>1.1171</v>
      </c>
    </row>
    <row r="4741" spans="1:2">
      <c r="A4741" s="375">
        <v>37741</v>
      </c>
      <c r="B4741" s="376">
        <v>1.1082000000000001</v>
      </c>
    </row>
    <row r="4742" spans="1:2">
      <c r="A4742" s="375">
        <v>37740</v>
      </c>
      <c r="B4742" s="376">
        <v>1.0983000000000001</v>
      </c>
    </row>
    <row r="4743" spans="1:2">
      <c r="A4743" s="375">
        <v>37739</v>
      </c>
      <c r="B4743" s="376">
        <v>1.1033999999999999</v>
      </c>
    </row>
    <row r="4744" spans="1:2">
      <c r="A4744" s="375">
        <v>37738</v>
      </c>
      <c r="B4744" s="376">
        <v>1.1034999999999999</v>
      </c>
    </row>
    <row r="4745" spans="1:2">
      <c r="A4745" s="375">
        <v>37737</v>
      </c>
      <c r="B4745" s="376">
        <v>1.1033999999999999</v>
      </c>
    </row>
    <row r="4746" spans="1:2">
      <c r="A4746" s="375">
        <v>37736</v>
      </c>
      <c r="B4746" s="376">
        <v>1.103</v>
      </c>
    </row>
    <row r="4747" spans="1:2">
      <c r="A4747" s="375">
        <v>37735</v>
      </c>
      <c r="B4747" s="376">
        <v>1.0972999999999999</v>
      </c>
    </row>
    <row r="4748" spans="1:2">
      <c r="A4748" s="375">
        <v>37734</v>
      </c>
      <c r="B4748" s="376">
        <v>1.0966</v>
      </c>
    </row>
    <row r="4749" spans="1:2">
      <c r="A4749" s="375">
        <v>37733</v>
      </c>
      <c r="B4749" s="376">
        <v>1.0869</v>
      </c>
    </row>
    <row r="4750" spans="1:2">
      <c r="A4750" s="375">
        <v>37732</v>
      </c>
      <c r="B4750" s="376">
        <v>1.0885</v>
      </c>
    </row>
    <row r="4751" spans="1:2">
      <c r="A4751" s="375">
        <v>37731</v>
      </c>
      <c r="B4751" s="376">
        <v>1.0871</v>
      </c>
    </row>
    <row r="4752" spans="1:2">
      <c r="A4752" s="375">
        <v>37730</v>
      </c>
      <c r="B4752" s="376">
        <v>1.0878000000000001</v>
      </c>
    </row>
    <row r="4753" spans="1:2">
      <c r="A4753" s="375">
        <v>37729</v>
      </c>
      <c r="B4753" s="376">
        <v>1.0873999999999999</v>
      </c>
    </row>
    <row r="4754" spans="1:2">
      <c r="A4754" s="375">
        <v>37728</v>
      </c>
      <c r="B4754" s="376">
        <v>1.0911999999999999</v>
      </c>
    </row>
    <row r="4755" spans="1:2">
      <c r="A4755" s="375">
        <v>37727</v>
      </c>
      <c r="B4755" s="376">
        <v>1.0795999999999999</v>
      </c>
    </row>
    <row r="4756" spans="1:2">
      <c r="A4756" s="375">
        <v>37726</v>
      </c>
      <c r="B4756" s="376">
        <v>1.0745</v>
      </c>
    </row>
    <row r="4757" spans="1:2">
      <c r="A4757" s="375">
        <v>37725</v>
      </c>
      <c r="B4757" s="376">
        <v>1.0742</v>
      </c>
    </row>
    <row r="4758" spans="1:2">
      <c r="A4758" s="375">
        <v>37724</v>
      </c>
      <c r="B4758" s="376">
        <v>1.0749</v>
      </c>
    </row>
    <row r="4759" spans="1:2">
      <c r="A4759" s="375">
        <v>37723</v>
      </c>
      <c r="B4759" s="376">
        <v>1.0752999999999999</v>
      </c>
    </row>
    <row r="4760" spans="1:2">
      <c r="A4760" s="375">
        <v>37722</v>
      </c>
      <c r="B4760" s="376">
        <v>1.0786</v>
      </c>
    </row>
    <row r="4761" spans="1:2">
      <c r="A4761" s="375">
        <v>37721</v>
      </c>
      <c r="B4761" s="376">
        <v>1.077</v>
      </c>
    </row>
    <row r="4762" spans="1:2">
      <c r="A4762" s="375">
        <v>37720</v>
      </c>
      <c r="B4762" s="376">
        <v>1.0706</v>
      </c>
    </row>
    <row r="4763" spans="1:2">
      <c r="A4763" s="375">
        <v>37719</v>
      </c>
      <c r="B4763" s="376">
        <v>1.0692999999999999</v>
      </c>
    </row>
    <row r="4764" spans="1:2">
      <c r="A4764" s="375">
        <v>37718</v>
      </c>
      <c r="B4764" s="376">
        <v>1.0732999999999999</v>
      </c>
    </row>
    <row r="4765" spans="1:2">
      <c r="A4765" s="375">
        <v>37717</v>
      </c>
      <c r="B4765" s="376">
        <v>1.0736000000000001</v>
      </c>
    </row>
    <row r="4766" spans="1:2">
      <c r="A4766" s="375">
        <v>37716</v>
      </c>
      <c r="B4766" s="376">
        <v>1.0730999999999999</v>
      </c>
    </row>
    <row r="4767" spans="1:2">
      <c r="A4767" s="375">
        <v>37715</v>
      </c>
      <c r="B4767" s="376">
        <v>1.0752999999999999</v>
      </c>
    </row>
    <row r="4768" spans="1:2">
      <c r="A4768" s="375">
        <v>37714</v>
      </c>
      <c r="B4768" s="376">
        <v>1.0764</v>
      </c>
    </row>
    <row r="4769" spans="1:2">
      <c r="A4769" s="375">
        <v>37713</v>
      </c>
      <c r="B4769" s="376">
        <v>1.0907</v>
      </c>
    </row>
    <row r="4770" spans="1:2">
      <c r="A4770" s="375">
        <v>37712</v>
      </c>
      <c r="B4770" s="376">
        <v>1.0925</v>
      </c>
    </row>
    <row r="4771" spans="1:2">
      <c r="A4771" s="375">
        <v>37711</v>
      </c>
      <c r="B4771" s="376">
        <v>1.0794999999999999</v>
      </c>
    </row>
    <row r="4772" spans="1:2">
      <c r="A4772" s="375">
        <v>37710</v>
      </c>
      <c r="B4772" s="376">
        <v>1.0774999999999999</v>
      </c>
    </row>
    <row r="4773" spans="1:2">
      <c r="A4773" s="375">
        <v>37709</v>
      </c>
      <c r="B4773" s="376">
        <v>1.0779000000000001</v>
      </c>
    </row>
    <row r="4774" spans="1:2">
      <c r="A4774" s="375">
        <v>37708</v>
      </c>
      <c r="B4774" s="376">
        <v>1.0694999999999999</v>
      </c>
    </row>
    <row r="4775" spans="1:2">
      <c r="A4775" s="375">
        <v>37707</v>
      </c>
      <c r="B4775" s="376">
        <v>1.0685</v>
      </c>
    </row>
    <row r="4776" spans="1:2">
      <c r="A4776" s="375">
        <v>37706</v>
      </c>
      <c r="B4776" s="376">
        <v>1.0652999999999999</v>
      </c>
    </row>
    <row r="4777" spans="1:2">
      <c r="A4777" s="375">
        <v>37705</v>
      </c>
      <c r="B4777" s="376">
        <v>1.0629999999999999</v>
      </c>
    </row>
    <row r="4778" spans="1:2">
      <c r="A4778" s="375">
        <v>37704</v>
      </c>
      <c r="B4778" s="376">
        <v>1.0585</v>
      </c>
    </row>
    <row r="4779" spans="1:2">
      <c r="A4779" s="375">
        <v>37703</v>
      </c>
      <c r="B4779" s="376">
        <v>1.0526</v>
      </c>
    </row>
    <row r="4780" spans="1:2">
      <c r="A4780" s="375">
        <v>37702</v>
      </c>
      <c r="B4780" s="376">
        <v>1.0524</v>
      </c>
    </row>
    <row r="4781" spans="1:2">
      <c r="A4781" s="375">
        <v>37701</v>
      </c>
      <c r="B4781" s="376">
        <v>1.0617000000000001</v>
      </c>
    </row>
    <row r="4782" spans="1:2">
      <c r="A4782" s="375">
        <v>37700</v>
      </c>
      <c r="B4782" s="376">
        <v>1.0558000000000001</v>
      </c>
    </row>
    <row r="4783" spans="1:2">
      <c r="A4783" s="375">
        <v>37699</v>
      </c>
      <c r="B4783" s="376">
        <v>1.0630999999999999</v>
      </c>
    </row>
    <row r="4784" spans="1:2">
      <c r="A4784" s="375">
        <v>37698</v>
      </c>
      <c r="B4784" s="376">
        <v>1.0636000000000001</v>
      </c>
    </row>
    <row r="4785" spans="1:2">
      <c r="A4785" s="375">
        <v>37697</v>
      </c>
      <c r="B4785" s="376">
        <v>1.0763</v>
      </c>
    </row>
    <row r="4786" spans="1:2">
      <c r="A4786" s="375">
        <v>37696</v>
      </c>
      <c r="B4786" s="376">
        <v>1.0747</v>
      </c>
    </row>
    <row r="4787" spans="1:2">
      <c r="A4787" s="375">
        <v>37695</v>
      </c>
      <c r="B4787" s="376">
        <v>1.0739000000000001</v>
      </c>
    </row>
    <row r="4788" spans="1:2">
      <c r="A4788" s="375">
        <v>37694</v>
      </c>
      <c r="B4788" s="376">
        <v>1.0806</v>
      </c>
    </row>
    <row r="4789" spans="1:2">
      <c r="A4789" s="375">
        <v>37693</v>
      </c>
      <c r="B4789" s="376">
        <v>1.1003000000000001</v>
      </c>
    </row>
    <row r="4790" spans="1:2">
      <c r="A4790" s="375">
        <v>37692</v>
      </c>
      <c r="B4790" s="376">
        <v>1.1035999999999999</v>
      </c>
    </row>
    <row r="4791" spans="1:2">
      <c r="A4791" s="375">
        <v>37691</v>
      </c>
      <c r="B4791" s="376">
        <v>1.1055999999999999</v>
      </c>
    </row>
    <row r="4792" spans="1:2">
      <c r="A4792" s="375">
        <v>37690</v>
      </c>
      <c r="B4792" s="376">
        <v>1.1005</v>
      </c>
    </row>
    <row r="4793" spans="1:2">
      <c r="A4793" s="375">
        <v>37689</v>
      </c>
      <c r="B4793" s="376">
        <v>1.0996999999999999</v>
      </c>
    </row>
    <row r="4794" spans="1:2">
      <c r="A4794" s="375">
        <v>37688</v>
      </c>
      <c r="B4794" s="376">
        <v>1.1004</v>
      </c>
    </row>
    <row r="4795" spans="1:2">
      <c r="A4795" s="375">
        <v>37687</v>
      </c>
      <c r="B4795" s="376">
        <v>1.0972</v>
      </c>
    </row>
    <row r="4796" spans="1:2">
      <c r="A4796" s="375">
        <v>37686</v>
      </c>
      <c r="B4796" s="376">
        <v>1.0959000000000001</v>
      </c>
    </row>
    <row r="4797" spans="1:2">
      <c r="A4797" s="375">
        <v>37685</v>
      </c>
      <c r="B4797" s="376">
        <v>1.0885</v>
      </c>
    </row>
    <row r="4798" spans="1:2">
      <c r="A4798" s="375">
        <v>37684</v>
      </c>
      <c r="B4798" s="376">
        <v>1.0893999999999999</v>
      </c>
    </row>
    <row r="4799" spans="1:2">
      <c r="A4799" s="375">
        <v>37683</v>
      </c>
      <c r="B4799" s="376">
        <v>1.0782</v>
      </c>
    </row>
    <row r="4800" spans="1:2">
      <c r="A4800" s="375">
        <v>37682</v>
      </c>
      <c r="B4800" s="376">
        <v>1.0799000000000001</v>
      </c>
    </row>
    <row r="4801" spans="1:2">
      <c r="A4801" s="375">
        <v>37681</v>
      </c>
      <c r="B4801" s="376">
        <v>1.0798000000000001</v>
      </c>
    </row>
    <row r="4802" spans="1:2">
      <c r="A4802" s="375">
        <v>37680</v>
      </c>
      <c r="B4802" s="376">
        <v>1.0757000000000001</v>
      </c>
    </row>
    <row r="4803" spans="1:2">
      <c r="A4803" s="375">
        <v>37679</v>
      </c>
      <c r="B4803" s="376">
        <v>1.0784</v>
      </c>
    </row>
    <row r="4804" spans="1:2">
      <c r="A4804" s="375">
        <v>37678</v>
      </c>
      <c r="B4804" s="376">
        <v>1.0763</v>
      </c>
    </row>
    <row r="4805" spans="1:2">
      <c r="A4805" s="375">
        <v>37677</v>
      </c>
      <c r="B4805" s="376">
        <v>1.0795999999999999</v>
      </c>
    </row>
    <row r="4806" spans="1:2">
      <c r="A4806" s="375">
        <v>37676</v>
      </c>
      <c r="B4806" s="376">
        <v>1.0733999999999999</v>
      </c>
    </row>
    <row r="4807" spans="1:2">
      <c r="A4807" s="375">
        <v>37675</v>
      </c>
      <c r="B4807" s="376">
        <v>1.0763</v>
      </c>
    </row>
    <row r="4808" spans="1:2">
      <c r="A4808" s="375">
        <v>37674</v>
      </c>
      <c r="B4808" s="376">
        <v>1.0760000000000001</v>
      </c>
    </row>
    <row r="4809" spans="1:2">
      <c r="A4809" s="375">
        <v>37673</v>
      </c>
      <c r="B4809" s="376">
        <v>1.0815999999999999</v>
      </c>
    </row>
    <row r="4810" spans="1:2">
      <c r="A4810" s="375">
        <v>37672</v>
      </c>
      <c r="B4810" s="376">
        <v>1.0746</v>
      </c>
    </row>
    <row r="4811" spans="1:2">
      <c r="A4811" s="375">
        <v>37671</v>
      </c>
      <c r="B4811" s="376">
        <v>1.069</v>
      </c>
    </row>
    <row r="4812" spans="1:2">
      <c r="A4812" s="375">
        <v>37670</v>
      </c>
      <c r="B4812" s="376">
        <v>1.0731999999999999</v>
      </c>
    </row>
    <row r="4813" spans="1:2">
      <c r="A4813" s="375">
        <v>37669</v>
      </c>
      <c r="B4813" s="376">
        <v>1.0761000000000001</v>
      </c>
    </row>
    <row r="4814" spans="1:2">
      <c r="A4814" s="375">
        <v>37668</v>
      </c>
      <c r="B4814" s="376">
        <v>1.079</v>
      </c>
    </row>
    <row r="4815" spans="1:2">
      <c r="A4815" s="375">
        <v>37667</v>
      </c>
      <c r="B4815" s="376">
        <v>1.0792999999999999</v>
      </c>
    </row>
    <row r="4816" spans="1:2">
      <c r="A4816" s="375">
        <v>37666</v>
      </c>
      <c r="B4816" s="376">
        <v>1.0832999999999999</v>
      </c>
    </row>
    <row r="4817" spans="1:2">
      <c r="A4817" s="375">
        <v>37665</v>
      </c>
      <c r="B4817" s="376">
        <v>1.0714999999999999</v>
      </c>
    </row>
    <row r="4818" spans="1:2">
      <c r="A4818" s="375">
        <v>37664</v>
      </c>
      <c r="B4818" s="376">
        <v>1.073</v>
      </c>
    </row>
    <row r="4819" spans="1:2">
      <c r="A4819" s="375">
        <v>37663</v>
      </c>
      <c r="B4819" s="376">
        <v>1.0736000000000001</v>
      </c>
    </row>
    <row r="4820" spans="1:2">
      <c r="A4820" s="375">
        <v>37662</v>
      </c>
      <c r="B4820" s="376">
        <v>1.0808</v>
      </c>
    </row>
    <row r="4821" spans="1:2">
      <c r="A4821" s="375">
        <v>37661</v>
      </c>
      <c r="B4821" s="376">
        <v>1.0820000000000001</v>
      </c>
    </row>
    <row r="4822" spans="1:2">
      <c r="A4822" s="375">
        <v>37660</v>
      </c>
      <c r="B4822" s="376">
        <v>1.0826</v>
      </c>
    </row>
    <row r="4823" spans="1:2">
      <c r="A4823" s="375">
        <v>37659</v>
      </c>
      <c r="B4823" s="376">
        <v>1.0833999999999999</v>
      </c>
    </row>
    <row r="4824" spans="1:2">
      <c r="A4824" s="375">
        <v>37658</v>
      </c>
      <c r="B4824" s="376">
        <v>1.0792999999999999</v>
      </c>
    </row>
    <row r="4825" spans="1:2">
      <c r="A4825" s="375">
        <v>37657</v>
      </c>
      <c r="B4825" s="376">
        <v>1.0882000000000001</v>
      </c>
    </row>
    <row r="4826" spans="1:2">
      <c r="A4826" s="375">
        <v>37656</v>
      </c>
      <c r="B4826" s="376">
        <v>1.0779000000000001</v>
      </c>
    </row>
    <row r="4827" spans="1:2">
      <c r="A4827" s="375">
        <v>37655</v>
      </c>
      <c r="B4827" s="376">
        <v>1.0787</v>
      </c>
    </row>
    <row r="4828" spans="1:2">
      <c r="A4828" s="375">
        <v>37654</v>
      </c>
      <c r="B4828" s="376">
        <v>1.0767</v>
      </c>
    </row>
    <row r="4829" spans="1:2">
      <c r="A4829" s="375">
        <v>37653</v>
      </c>
      <c r="B4829" s="376">
        <v>1.0764</v>
      </c>
    </row>
    <row r="4830" spans="1:2">
      <c r="A4830" s="375">
        <v>37652</v>
      </c>
      <c r="B4830" s="376">
        <v>1.0812999999999999</v>
      </c>
    </row>
    <row r="4831" spans="1:2">
      <c r="A4831" s="375">
        <v>37651</v>
      </c>
      <c r="B4831" s="376">
        <v>1.0831999999999999</v>
      </c>
    </row>
    <row r="4832" spans="1:2">
      <c r="A4832" s="375">
        <v>37650</v>
      </c>
      <c r="B4832" s="376">
        <v>1.0818000000000001</v>
      </c>
    </row>
    <row r="4833" spans="1:2">
      <c r="A4833" s="375">
        <v>37649</v>
      </c>
      <c r="B4833" s="376">
        <v>1.0854999999999999</v>
      </c>
    </row>
    <row r="4834" spans="1:2">
      <c r="A4834" s="375">
        <v>37648</v>
      </c>
      <c r="B4834" s="376">
        <v>1.0842000000000001</v>
      </c>
    </row>
    <row r="4835" spans="1:2">
      <c r="A4835" s="375">
        <v>37647</v>
      </c>
      <c r="B4835" s="376">
        <v>1.0843</v>
      </c>
    </row>
    <row r="4836" spans="1:2">
      <c r="A4836" s="375">
        <v>37646</v>
      </c>
      <c r="B4836" s="376">
        <v>1.0828</v>
      </c>
    </row>
    <row r="4837" spans="1:2">
      <c r="A4837" s="375">
        <v>37645</v>
      </c>
      <c r="B4837" s="376">
        <v>1.0749</v>
      </c>
    </row>
    <row r="4838" spans="1:2">
      <c r="A4838" s="375">
        <v>37644</v>
      </c>
      <c r="B4838" s="376">
        <v>1.073</v>
      </c>
    </row>
    <row r="4839" spans="1:2">
      <c r="A4839" s="375">
        <v>37643</v>
      </c>
      <c r="B4839" s="376">
        <v>1.0722</v>
      </c>
    </row>
    <row r="4840" spans="1:2">
      <c r="A4840" s="375">
        <v>37642</v>
      </c>
      <c r="B4840" s="376">
        <v>1.0678000000000001</v>
      </c>
    </row>
    <row r="4841" spans="1:2">
      <c r="A4841" s="375">
        <v>37641</v>
      </c>
      <c r="B4841" s="376">
        <v>1.0654999999999999</v>
      </c>
    </row>
    <row r="4842" spans="1:2">
      <c r="A4842" s="375">
        <v>37640</v>
      </c>
      <c r="B4842" s="376">
        <v>1.0670999999999999</v>
      </c>
    </row>
    <row r="4843" spans="1:2">
      <c r="A4843" s="375">
        <v>37639</v>
      </c>
      <c r="B4843" s="376">
        <v>1.0668</v>
      </c>
    </row>
    <row r="4844" spans="1:2">
      <c r="A4844" s="375">
        <v>37638</v>
      </c>
      <c r="B4844" s="376">
        <v>1.0616000000000001</v>
      </c>
    </row>
    <row r="4845" spans="1:2">
      <c r="A4845" s="375">
        <v>37637</v>
      </c>
      <c r="B4845" s="376">
        <v>1.0549999999999999</v>
      </c>
    </row>
    <row r="4846" spans="1:2">
      <c r="A4846" s="375">
        <v>37636</v>
      </c>
      <c r="B4846" s="376">
        <v>1.0549999999999999</v>
      </c>
    </row>
    <row r="4847" spans="1:2">
      <c r="A4847" s="375">
        <v>37635</v>
      </c>
      <c r="B4847" s="376">
        <v>1.0544</v>
      </c>
    </row>
    <row r="4848" spans="1:2">
      <c r="A4848" s="375">
        <v>37634</v>
      </c>
      <c r="B4848" s="376">
        <v>1.0577000000000001</v>
      </c>
    </row>
    <row r="4849" spans="1:2">
      <c r="A4849" s="375">
        <v>37633</v>
      </c>
      <c r="B4849" s="376">
        <v>1.0564</v>
      </c>
    </row>
    <row r="4850" spans="1:2">
      <c r="A4850" s="375">
        <v>37632</v>
      </c>
      <c r="B4850" s="376">
        <v>1.0564</v>
      </c>
    </row>
    <row r="4851" spans="1:2">
      <c r="A4851" s="375">
        <v>37631</v>
      </c>
      <c r="B4851" s="376">
        <v>1.0486</v>
      </c>
    </row>
    <row r="4852" spans="1:2">
      <c r="A4852" s="375">
        <v>37630</v>
      </c>
      <c r="B4852" s="376">
        <v>1.0490999999999999</v>
      </c>
    </row>
    <row r="4853" spans="1:2">
      <c r="A4853" s="375">
        <v>37629</v>
      </c>
      <c r="B4853" s="376">
        <v>1.0416000000000001</v>
      </c>
    </row>
    <row r="4854" spans="1:2">
      <c r="A4854" s="375">
        <v>37628</v>
      </c>
      <c r="B4854" s="376">
        <v>1.0467</v>
      </c>
    </row>
    <row r="4855" spans="1:2">
      <c r="A4855" s="375">
        <v>37627</v>
      </c>
      <c r="B4855" s="376">
        <v>1.0422</v>
      </c>
    </row>
    <row r="4856" spans="1:2">
      <c r="A4856" s="375">
        <v>37626</v>
      </c>
      <c r="B4856" s="376">
        <v>1.0432999999999999</v>
      </c>
    </row>
    <row r="4857" spans="1:2">
      <c r="A4857" s="375">
        <v>37625</v>
      </c>
      <c r="B4857" s="376">
        <v>1.0415000000000001</v>
      </c>
    </row>
    <row r="4858" spans="1:2">
      <c r="A4858" s="375">
        <v>37624</v>
      </c>
      <c r="B4858" s="376">
        <v>1.0359</v>
      </c>
    </row>
    <row r="4859" spans="1:2">
      <c r="A4859" s="375">
        <v>37623</v>
      </c>
      <c r="B4859" s="376">
        <v>1.0489999999999999</v>
      </c>
    </row>
    <row r="4860" spans="1:2">
      <c r="A4860" s="375">
        <v>37622</v>
      </c>
      <c r="B4860" s="376">
        <v>1.0498000000000001</v>
      </c>
    </row>
    <row r="4861" spans="1:2">
      <c r="A4861" s="375">
        <v>37621</v>
      </c>
      <c r="B4861" s="376">
        <v>1.0481</v>
      </c>
    </row>
    <row r="4862" spans="1:2">
      <c r="A4862" s="375">
        <v>37620</v>
      </c>
      <c r="B4862" s="376">
        <v>1.0424</v>
      </c>
    </row>
    <row r="4863" spans="1:2">
      <c r="A4863" s="375">
        <v>37619</v>
      </c>
      <c r="B4863" s="376">
        <v>1.044</v>
      </c>
    </row>
    <row r="4864" spans="1:2">
      <c r="A4864" s="375">
        <v>37618</v>
      </c>
      <c r="B4864" s="376">
        <v>1.0436000000000001</v>
      </c>
    </row>
    <row r="4865" spans="1:2">
      <c r="A4865" s="375">
        <v>37617</v>
      </c>
      <c r="B4865" s="376">
        <v>1.0373000000000001</v>
      </c>
    </row>
    <row r="4866" spans="1:2">
      <c r="A4866" s="375">
        <v>37616</v>
      </c>
      <c r="B4866" s="376">
        <v>1.0319</v>
      </c>
    </row>
    <row r="4867" spans="1:2">
      <c r="A4867" s="375">
        <v>37615</v>
      </c>
      <c r="B4867" s="376">
        <v>1.0297000000000001</v>
      </c>
    </row>
    <row r="4868" spans="1:2">
      <c r="A4868" s="375">
        <v>37614</v>
      </c>
      <c r="B4868" s="376">
        <v>1.0262</v>
      </c>
    </row>
    <row r="4869" spans="1:2">
      <c r="A4869" s="375">
        <v>37613</v>
      </c>
      <c r="B4869" s="376">
        <v>1.0274000000000001</v>
      </c>
    </row>
    <row r="4870" spans="1:2">
      <c r="A4870" s="375">
        <v>37612</v>
      </c>
      <c r="B4870" s="376">
        <v>1.0266999999999999</v>
      </c>
    </row>
    <row r="4871" spans="1:2">
      <c r="A4871" s="375">
        <v>37611</v>
      </c>
      <c r="B4871" s="376">
        <v>1.0266999999999999</v>
      </c>
    </row>
    <row r="4872" spans="1:2">
      <c r="A4872" s="375">
        <v>37610</v>
      </c>
      <c r="B4872" s="376">
        <v>1.0271999999999999</v>
      </c>
    </row>
    <row r="4873" spans="1:2">
      <c r="A4873" s="375">
        <v>37609</v>
      </c>
      <c r="B4873" s="376">
        <v>1.0263</v>
      </c>
    </row>
    <row r="4874" spans="1:2">
      <c r="A4874" s="375">
        <v>37608</v>
      </c>
      <c r="B4874" s="376">
        <v>1.0283</v>
      </c>
    </row>
    <row r="4875" spans="1:2">
      <c r="A4875" s="375">
        <v>37607</v>
      </c>
      <c r="B4875" s="376">
        <v>1.0226</v>
      </c>
    </row>
    <row r="4876" spans="1:2">
      <c r="A4876" s="375">
        <v>37606</v>
      </c>
      <c r="B4876" s="376">
        <v>1.0235000000000001</v>
      </c>
    </row>
    <row r="4877" spans="1:2">
      <c r="A4877" s="375">
        <v>37605</v>
      </c>
      <c r="B4877" s="376">
        <v>1.0230999999999999</v>
      </c>
    </row>
    <row r="4878" spans="1:2">
      <c r="A4878" s="375">
        <v>37604</v>
      </c>
      <c r="B4878" s="376">
        <v>1.0227999999999999</v>
      </c>
    </row>
    <row r="4879" spans="1:2">
      <c r="A4879" s="375">
        <v>37603</v>
      </c>
      <c r="B4879" s="376">
        <v>1.0183</v>
      </c>
    </row>
    <row r="4880" spans="1:2">
      <c r="A4880" s="375">
        <v>37602</v>
      </c>
      <c r="B4880" s="376">
        <v>1.0081</v>
      </c>
    </row>
    <row r="4881" spans="1:2">
      <c r="A4881" s="375">
        <v>37601</v>
      </c>
      <c r="B4881" s="376">
        <v>1.008</v>
      </c>
    </row>
    <row r="4882" spans="1:2">
      <c r="A4882" s="375">
        <v>37600</v>
      </c>
      <c r="B4882" s="376">
        <v>1.0105</v>
      </c>
    </row>
    <row r="4883" spans="1:2">
      <c r="A4883" s="375">
        <v>37599</v>
      </c>
      <c r="B4883" s="376">
        <v>1.0108999999999999</v>
      </c>
    </row>
    <row r="4884" spans="1:2">
      <c r="A4884" s="375">
        <v>37598</v>
      </c>
      <c r="B4884" s="376">
        <v>1.0086999999999999</v>
      </c>
    </row>
    <row r="4885" spans="1:2">
      <c r="A4885" s="375">
        <v>37597</v>
      </c>
      <c r="B4885" s="376">
        <v>1.0097</v>
      </c>
    </row>
    <row r="4886" spans="1:2">
      <c r="A4886" s="375">
        <v>37596</v>
      </c>
      <c r="B4886" s="376">
        <v>1.0005999999999999</v>
      </c>
    </row>
    <row r="4887" spans="1:2">
      <c r="A4887" s="375">
        <v>37595</v>
      </c>
      <c r="B4887" s="376">
        <v>1.0001</v>
      </c>
    </row>
    <row r="4888" spans="1:2">
      <c r="A4888" s="375">
        <v>37594</v>
      </c>
      <c r="B4888" s="376">
        <v>0.99650000000000005</v>
      </c>
    </row>
    <row r="4889" spans="1:2">
      <c r="A4889" s="375">
        <v>37593</v>
      </c>
      <c r="B4889" s="376">
        <v>0.99650000000000005</v>
      </c>
    </row>
    <row r="4890" spans="1:2">
      <c r="A4890" s="375">
        <v>37592</v>
      </c>
      <c r="B4890" s="376">
        <v>0.99439999999999995</v>
      </c>
    </row>
    <row r="4891" spans="1:2">
      <c r="A4891" s="375">
        <v>37591</v>
      </c>
      <c r="B4891" s="376">
        <v>0.99380000000000002</v>
      </c>
    </row>
    <row r="4892" spans="1:2">
      <c r="A4892" s="375">
        <v>37590</v>
      </c>
      <c r="B4892" s="376">
        <v>0.99419999999999997</v>
      </c>
    </row>
    <row r="4893" spans="1:2">
      <c r="A4893" s="375">
        <v>37589</v>
      </c>
      <c r="B4893" s="376">
        <v>0.99429999999999996</v>
      </c>
    </row>
    <row r="4894" spans="1:2">
      <c r="A4894" s="375">
        <v>37588</v>
      </c>
      <c r="B4894" s="376">
        <v>0.99029999999999996</v>
      </c>
    </row>
    <row r="4895" spans="1:2">
      <c r="A4895" s="375">
        <v>37587</v>
      </c>
      <c r="B4895" s="376">
        <v>0.99339999999999995</v>
      </c>
    </row>
    <row r="4896" spans="1:2">
      <c r="A4896" s="375">
        <v>37586</v>
      </c>
      <c r="B4896" s="376">
        <v>0.9909</v>
      </c>
    </row>
    <row r="4897" spans="1:2">
      <c r="A4897" s="375">
        <v>37585</v>
      </c>
      <c r="B4897" s="376">
        <v>0.99660000000000004</v>
      </c>
    </row>
    <row r="4898" spans="1:2">
      <c r="A4898" s="375">
        <v>37584</v>
      </c>
      <c r="B4898" s="376">
        <v>0.99639999999999995</v>
      </c>
    </row>
    <row r="4899" spans="1:2">
      <c r="A4899" s="375">
        <v>37583</v>
      </c>
      <c r="B4899" s="376">
        <v>0.997</v>
      </c>
    </row>
    <row r="4900" spans="1:2">
      <c r="A4900" s="375">
        <v>37582</v>
      </c>
      <c r="B4900" s="376">
        <v>1.0013000000000001</v>
      </c>
    </row>
    <row r="4901" spans="1:2">
      <c r="A4901" s="375">
        <v>37581</v>
      </c>
      <c r="B4901" s="376">
        <v>1.0012000000000001</v>
      </c>
    </row>
    <row r="4902" spans="1:2">
      <c r="A4902" s="375">
        <v>37580</v>
      </c>
      <c r="B4902" s="376">
        <v>1.0033000000000001</v>
      </c>
    </row>
    <row r="4903" spans="1:2">
      <c r="A4903" s="375">
        <v>37579</v>
      </c>
      <c r="B4903" s="376">
        <v>1.0078</v>
      </c>
    </row>
    <row r="4904" spans="1:2">
      <c r="A4904" s="375">
        <v>37578</v>
      </c>
      <c r="B4904" s="376">
        <v>1.0091000000000001</v>
      </c>
    </row>
    <row r="4905" spans="1:2">
      <c r="A4905" s="375">
        <v>37577</v>
      </c>
      <c r="B4905" s="376">
        <v>1.0095000000000001</v>
      </c>
    </row>
    <row r="4906" spans="1:2">
      <c r="A4906" s="375">
        <v>37576</v>
      </c>
      <c r="B4906" s="376">
        <v>1.0089999999999999</v>
      </c>
    </row>
    <row r="4907" spans="1:2">
      <c r="A4907" s="375">
        <v>37575</v>
      </c>
      <c r="B4907" s="376">
        <v>1.0042</v>
      </c>
    </row>
    <row r="4908" spans="1:2">
      <c r="A4908" s="375">
        <v>37574</v>
      </c>
      <c r="B4908" s="376">
        <v>1.0065999999999999</v>
      </c>
    </row>
    <row r="4909" spans="1:2">
      <c r="A4909" s="375">
        <v>37573</v>
      </c>
      <c r="B4909" s="376">
        <v>1.0124</v>
      </c>
    </row>
    <row r="4910" spans="1:2">
      <c r="A4910" s="375">
        <v>37572</v>
      </c>
      <c r="B4910" s="376">
        <v>1.0102</v>
      </c>
    </row>
    <row r="4911" spans="1:2">
      <c r="A4911" s="375">
        <v>37571</v>
      </c>
      <c r="B4911" s="376">
        <v>1.0125</v>
      </c>
    </row>
    <row r="4912" spans="1:2">
      <c r="A4912" s="375">
        <v>37570</v>
      </c>
      <c r="B4912" s="376">
        <v>1.0156000000000001</v>
      </c>
    </row>
    <row r="4913" spans="1:2">
      <c r="A4913" s="375">
        <v>37569</v>
      </c>
      <c r="B4913" s="376">
        <v>1.0127999999999999</v>
      </c>
    </row>
    <row r="4914" spans="1:2">
      <c r="A4914" s="375">
        <v>37568</v>
      </c>
      <c r="B4914" s="376">
        <v>1.0092000000000001</v>
      </c>
    </row>
    <row r="4915" spans="1:2">
      <c r="A4915" s="375">
        <v>37567</v>
      </c>
      <c r="B4915" s="376">
        <v>1.0027999999999999</v>
      </c>
    </row>
    <row r="4916" spans="1:2">
      <c r="A4916" s="375">
        <v>37566</v>
      </c>
      <c r="B4916" s="376">
        <v>1.0001</v>
      </c>
    </row>
    <row r="4917" spans="1:2">
      <c r="A4917" s="375">
        <v>37565</v>
      </c>
      <c r="B4917" s="376">
        <v>0.99739999999999995</v>
      </c>
    </row>
    <row r="4918" spans="1:2">
      <c r="A4918" s="375">
        <v>37564</v>
      </c>
      <c r="B4918" s="376">
        <v>0.99690000000000001</v>
      </c>
    </row>
    <row r="4919" spans="1:2">
      <c r="A4919" s="375">
        <v>37563</v>
      </c>
      <c r="B4919" s="376">
        <v>0.99629999999999996</v>
      </c>
    </row>
    <row r="4920" spans="1:2">
      <c r="A4920" s="375">
        <v>37562</v>
      </c>
      <c r="B4920" s="376">
        <v>0.99660000000000004</v>
      </c>
    </row>
    <row r="4921" spans="1:2">
      <c r="A4921" s="375">
        <v>37561</v>
      </c>
      <c r="B4921" s="376">
        <v>0.98970000000000002</v>
      </c>
    </row>
    <row r="4922" spans="1:2">
      <c r="A4922" s="375">
        <v>37560</v>
      </c>
      <c r="B4922" s="376">
        <v>0.98419999999999996</v>
      </c>
    </row>
    <row r="4923" spans="1:2">
      <c r="A4923" s="375">
        <v>37559</v>
      </c>
      <c r="B4923" s="376">
        <v>0.98340000000000005</v>
      </c>
    </row>
    <row r="4924" spans="1:2">
      <c r="A4924" s="375">
        <v>37558</v>
      </c>
      <c r="B4924" s="376">
        <v>0.98440000000000005</v>
      </c>
    </row>
    <row r="4925" spans="1:2">
      <c r="A4925" s="375">
        <v>37557</v>
      </c>
      <c r="B4925" s="376">
        <v>0.97640000000000005</v>
      </c>
    </row>
    <row r="4926" spans="1:2">
      <c r="A4926" s="375">
        <v>37556</v>
      </c>
      <c r="B4926" s="376">
        <v>0.97599999999999998</v>
      </c>
    </row>
    <row r="4927" spans="1:2">
      <c r="A4927" s="375">
        <v>37555</v>
      </c>
      <c r="B4927" s="376">
        <v>0.9758</v>
      </c>
    </row>
    <row r="4928" spans="1:2">
      <c r="A4928" s="375">
        <v>37554</v>
      </c>
      <c r="B4928" s="376">
        <v>0.97729999999999995</v>
      </c>
    </row>
    <row r="4929" spans="1:2">
      <c r="A4929" s="375">
        <v>37553</v>
      </c>
      <c r="B4929" s="376">
        <v>0.97619999999999996</v>
      </c>
    </row>
    <row r="4930" spans="1:2">
      <c r="A4930" s="375">
        <v>37552</v>
      </c>
      <c r="B4930" s="376">
        <v>0.97760000000000002</v>
      </c>
    </row>
    <row r="4931" spans="1:2">
      <c r="A4931" s="375">
        <v>37551</v>
      </c>
      <c r="B4931" s="376">
        <v>0.97360000000000002</v>
      </c>
    </row>
    <row r="4932" spans="1:2">
      <c r="A4932" s="375">
        <v>37550</v>
      </c>
      <c r="B4932" s="376">
        <v>0.97230000000000005</v>
      </c>
    </row>
    <row r="4933" spans="1:2">
      <c r="A4933" s="375">
        <v>37549</v>
      </c>
      <c r="B4933" s="376">
        <v>0.97250000000000003</v>
      </c>
    </row>
    <row r="4934" spans="1:2">
      <c r="A4934" s="375">
        <v>37548</v>
      </c>
      <c r="B4934" s="376">
        <v>0.97219999999999995</v>
      </c>
    </row>
    <row r="4935" spans="1:2">
      <c r="A4935" s="375">
        <v>37547</v>
      </c>
      <c r="B4935" s="376">
        <v>0.9708</v>
      </c>
    </row>
    <row r="4936" spans="1:2">
      <c r="A4936" s="375">
        <v>37546</v>
      </c>
      <c r="B4936" s="376">
        <v>0.98109999999999997</v>
      </c>
    </row>
    <row r="4937" spans="1:2">
      <c r="A4937" s="375">
        <v>37545</v>
      </c>
      <c r="B4937" s="376">
        <v>0.98160000000000003</v>
      </c>
    </row>
    <row r="4938" spans="1:2">
      <c r="A4938" s="375">
        <v>37544</v>
      </c>
      <c r="B4938" s="376">
        <v>0.9869</v>
      </c>
    </row>
    <row r="4939" spans="1:2">
      <c r="A4939" s="375">
        <v>37543</v>
      </c>
      <c r="B4939" s="376">
        <v>0.98729999999999996</v>
      </c>
    </row>
    <row r="4940" spans="1:2">
      <c r="A4940" s="375">
        <v>37542</v>
      </c>
      <c r="B4940" s="376">
        <v>0.98699999999999999</v>
      </c>
    </row>
    <row r="4941" spans="1:2">
      <c r="A4941" s="375">
        <v>37541</v>
      </c>
      <c r="B4941" s="376">
        <v>0.98699999999999999</v>
      </c>
    </row>
    <row r="4942" spans="1:2">
      <c r="A4942" s="375">
        <v>37540</v>
      </c>
      <c r="B4942" s="376">
        <v>0.98609999999999998</v>
      </c>
    </row>
    <row r="4943" spans="1:2">
      <c r="A4943" s="375">
        <v>37539</v>
      </c>
      <c r="B4943" s="376">
        <v>0.98960000000000004</v>
      </c>
    </row>
    <row r="4944" spans="1:2">
      <c r="A4944" s="375">
        <v>37538</v>
      </c>
      <c r="B4944" s="376">
        <v>0.97860000000000003</v>
      </c>
    </row>
    <row r="4945" spans="1:2">
      <c r="A4945" s="375">
        <v>37537</v>
      </c>
      <c r="B4945" s="376">
        <v>0.98319999999999996</v>
      </c>
    </row>
    <row r="4946" spans="1:2">
      <c r="A4946" s="375">
        <v>37536</v>
      </c>
      <c r="B4946" s="376">
        <v>0.97960000000000003</v>
      </c>
    </row>
    <row r="4947" spans="1:2">
      <c r="A4947" s="375">
        <v>37535</v>
      </c>
      <c r="B4947" s="376">
        <v>0.9788</v>
      </c>
    </row>
    <row r="4948" spans="1:2">
      <c r="A4948" s="375">
        <v>37534</v>
      </c>
      <c r="B4948" s="376">
        <v>0.97919999999999996</v>
      </c>
    </row>
    <row r="4949" spans="1:2">
      <c r="A4949" s="375">
        <v>37533</v>
      </c>
      <c r="B4949" s="376">
        <v>0.98760000000000003</v>
      </c>
    </row>
    <row r="4950" spans="1:2">
      <c r="A4950" s="375">
        <v>37532</v>
      </c>
      <c r="B4950" s="376">
        <v>0.98670000000000002</v>
      </c>
    </row>
    <row r="4951" spans="1:2">
      <c r="A4951" s="375">
        <v>37531</v>
      </c>
      <c r="B4951" s="376">
        <v>0.98270000000000002</v>
      </c>
    </row>
    <row r="4952" spans="1:2">
      <c r="A4952" s="375">
        <v>37530</v>
      </c>
      <c r="B4952" s="376">
        <v>0.98729999999999996</v>
      </c>
    </row>
    <row r="4953" spans="1:2">
      <c r="A4953" s="375">
        <v>37529</v>
      </c>
      <c r="B4953" s="376">
        <v>0.98099999999999998</v>
      </c>
    </row>
    <row r="4954" spans="1:2">
      <c r="A4954" s="375">
        <v>37528</v>
      </c>
      <c r="B4954" s="376">
        <v>0.97370000000000001</v>
      </c>
    </row>
    <row r="4955" spans="1:2">
      <c r="A4955" s="375">
        <v>37527</v>
      </c>
      <c r="B4955" s="376">
        <v>0.98040000000000005</v>
      </c>
    </row>
    <row r="4956" spans="1:2">
      <c r="A4956" s="375">
        <v>37526</v>
      </c>
      <c r="B4956" s="376">
        <v>0.97619999999999996</v>
      </c>
    </row>
    <row r="4957" spans="1:2">
      <c r="A4957" s="375">
        <v>37525</v>
      </c>
      <c r="B4957" s="376">
        <v>0.97609999999999997</v>
      </c>
    </row>
    <row r="4958" spans="1:2">
      <c r="A4958" s="375">
        <v>37524</v>
      </c>
      <c r="B4958" s="376">
        <v>0.98119999999999996</v>
      </c>
    </row>
    <row r="4959" spans="1:2">
      <c r="A4959" s="375">
        <v>37523</v>
      </c>
      <c r="B4959" s="376">
        <v>0.97789999999999999</v>
      </c>
    </row>
    <row r="4960" spans="1:2">
      <c r="A4960" s="375">
        <v>37522</v>
      </c>
      <c r="B4960" s="376">
        <v>0.98089999999999999</v>
      </c>
    </row>
    <row r="4961" spans="1:2">
      <c r="A4961" s="375">
        <v>37521</v>
      </c>
      <c r="B4961" s="376">
        <v>0.98209999999999997</v>
      </c>
    </row>
    <row r="4962" spans="1:2">
      <c r="A4962" s="375">
        <v>37520</v>
      </c>
      <c r="B4962" s="376">
        <v>0.98209999999999997</v>
      </c>
    </row>
    <row r="4963" spans="1:2">
      <c r="A4963" s="375">
        <v>37519</v>
      </c>
      <c r="B4963" s="376">
        <v>0.98650000000000004</v>
      </c>
    </row>
    <row r="4964" spans="1:2">
      <c r="A4964" s="375">
        <v>37518</v>
      </c>
      <c r="B4964" s="376">
        <v>0.97750000000000004</v>
      </c>
    </row>
    <row r="4965" spans="1:2">
      <c r="A4965" s="375">
        <v>37517</v>
      </c>
      <c r="B4965" s="376">
        <v>0.97460000000000002</v>
      </c>
    </row>
    <row r="4966" spans="1:2">
      <c r="A4966" s="375">
        <v>37516</v>
      </c>
      <c r="B4966" s="376">
        <v>0.96899999999999997</v>
      </c>
    </row>
    <row r="4967" spans="1:2">
      <c r="A4967" s="375">
        <v>37515</v>
      </c>
      <c r="B4967" s="376">
        <v>0.97070000000000001</v>
      </c>
    </row>
    <row r="4968" spans="1:2">
      <c r="A4968" s="375">
        <v>37514</v>
      </c>
      <c r="B4968" s="376">
        <v>0.96660000000000001</v>
      </c>
    </row>
    <row r="4969" spans="1:2">
      <c r="A4969" s="375">
        <v>37513</v>
      </c>
      <c r="B4969" s="376">
        <v>0.97150000000000003</v>
      </c>
    </row>
    <row r="4970" spans="1:2">
      <c r="A4970" s="375">
        <v>37512</v>
      </c>
      <c r="B4970" s="376">
        <v>0.98170000000000002</v>
      </c>
    </row>
    <row r="4971" spans="1:2">
      <c r="A4971" s="375">
        <v>37511</v>
      </c>
      <c r="B4971" s="376">
        <v>0.97589999999999999</v>
      </c>
    </row>
    <row r="4972" spans="1:2">
      <c r="A4972" s="375">
        <v>37510</v>
      </c>
      <c r="B4972" s="376">
        <v>0.97540000000000004</v>
      </c>
    </row>
    <row r="4973" spans="1:2">
      <c r="A4973" s="375">
        <v>37509</v>
      </c>
      <c r="B4973" s="376">
        <v>0.97940000000000005</v>
      </c>
    </row>
    <row r="4974" spans="1:2">
      <c r="A4974" s="375">
        <v>37508</v>
      </c>
      <c r="B4974" s="376">
        <v>0.98150000000000004</v>
      </c>
    </row>
    <row r="4975" spans="1:2">
      <c r="A4975" s="375">
        <v>37507</v>
      </c>
      <c r="B4975" s="376">
        <v>0.98150000000000004</v>
      </c>
    </row>
    <row r="4976" spans="1:2">
      <c r="A4976" s="375">
        <v>37506</v>
      </c>
      <c r="B4976" s="376">
        <v>0.98170000000000002</v>
      </c>
    </row>
    <row r="4977" spans="1:2">
      <c r="A4977" s="375">
        <v>37505</v>
      </c>
      <c r="B4977" s="376">
        <v>0.99150000000000005</v>
      </c>
    </row>
    <row r="4978" spans="1:2">
      <c r="A4978" s="375">
        <v>37504</v>
      </c>
      <c r="B4978" s="376">
        <v>0.99270000000000003</v>
      </c>
    </row>
    <row r="4979" spans="1:2">
      <c r="A4979" s="375">
        <v>37503</v>
      </c>
      <c r="B4979" s="376">
        <v>0.99670000000000003</v>
      </c>
    </row>
    <row r="4980" spans="1:2">
      <c r="A4980" s="375">
        <v>37502</v>
      </c>
      <c r="B4980" s="376">
        <v>0.98340000000000005</v>
      </c>
    </row>
    <row r="4981" spans="1:2">
      <c r="A4981" s="375">
        <v>37501</v>
      </c>
      <c r="B4981" s="376">
        <v>0.98219999999999996</v>
      </c>
    </row>
    <row r="4982" spans="1:2">
      <c r="A4982" s="375">
        <v>37500</v>
      </c>
      <c r="B4982" s="376">
        <v>0.98029999999999995</v>
      </c>
    </row>
    <row r="4983" spans="1:2">
      <c r="A4983" s="375">
        <v>37499</v>
      </c>
      <c r="B4983" s="376">
        <v>0.98180000000000001</v>
      </c>
    </row>
    <row r="4984" spans="1:2">
      <c r="A4984" s="375">
        <v>37498</v>
      </c>
      <c r="B4984" s="376">
        <v>0.98470000000000002</v>
      </c>
    </row>
    <row r="4985" spans="1:2">
      <c r="A4985" s="375">
        <v>37497</v>
      </c>
      <c r="B4985" s="376">
        <v>0.97909999999999997</v>
      </c>
    </row>
    <row r="4986" spans="1:2">
      <c r="A4986" s="375">
        <v>37496</v>
      </c>
      <c r="B4986" s="376">
        <v>0.98319999999999996</v>
      </c>
    </row>
    <row r="4987" spans="1:2">
      <c r="A4987" s="375">
        <v>37495</v>
      </c>
      <c r="B4987" s="376">
        <v>0.97170000000000001</v>
      </c>
    </row>
    <row r="4988" spans="1:2">
      <c r="A4988" s="375">
        <v>37494</v>
      </c>
      <c r="B4988" s="376">
        <v>0.97250000000000003</v>
      </c>
    </row>
    <row r="4989" spans="1:2">
      <c r="A4989" s="375">
        <v>37493</v>
      </c>
      <c r="B4989" s="376">
        <v>0.9728</v>
      </c>
    </row>
    <row r="4990" spans="1:2">
      <c r="A4990" s="375">
        <v>37492</v>
      </c>
      <c r="B4990" s="376">
        <v>0.9728</v>
      </c>
    </row>
    <row r="4991" spans="1:2">
      <c r="A4991" s="375">
        <v>37491</v>
      </c>
      <c r="B4991" s="376">
        <v>0.96889999999999998</v>
      </c>
    </row>
    <row r="4992" spans="1:2">
      <c r="A4992" s="375">
        <v>37490</v>
      </c>
      <c r="B4992" s="376">
        <v>0.98050000000000004</v>
      </c>
    </row>
    <row r="4993" spans="1:2">
      <c r="A4993" s="375">
        <v>37489</v>
      </c>
      <c r="B4993" s="376">
        <v>0.97899999999999998</v>
      </c>
    </row>
    <row r="4994" spans="1:2">
      <c r="A4994" s="375">
        <v>37488</v>
      </c>
      <c r="B4994" s="376">
        <v>0.97619999999999996</v>
      </c>
    </row>
    <row r="4995" spans="1:2">
      <c r="A4995" s="375">
        <v>37487</v>
      </c>
      <c r="B4995" s="376">
        <v>0.98380000000000001</v>
      </c>
    </row>
    <row r="4996" spans="1:2">
      <c r="A4996" s="375">
        <v>37486</v>
      </c>
      <c r="B4996" s="376">
        <v>0.98319999999999996</v>
      </c>
    </row>
    <row r="4997" spans="1:2">
      <c r="A4997" s="375">
        <v>37485</v>
      </c>
      <c r="B4997" s="376">
        <v>0.98499999999999999</v>
      </c>
    </row>
    <row r="4998" spans="1:2">
      <c r="A4998" s="375">
        <v>37484</v>
      </c>
      <c r="B4998" s="376">
        <v>0.98180000000000001</v>
      </c>
    </row>
    <row r="4999" spans="1:2">
      <c r="A4999" s="375">
        <v>37483</v>
      </c>
      <c r="B4999" s="376">
        <v>0.97940000000000005</v>
      </c>
    </row>
    <row r="5000" spans="1:2">
      <c r="A5000" s="375">
        <v>37482</v>
      </c>
      <c r="B5000" s="376">
        <v>0.98370000000000002</v>
      </c>
    </row>
    <row r="5001" spans="1:2">
      <c r="A5001" s="375">
        <v>37481</v>
      </c>
      <c r="B5001" s="376">
        <v>0.97840000000000005</v>
      </c>
    </row>
    <row r="5002" spans="1:2">
      <c r="A5002" s="375">
        <v>37480</v>
      </c>
      <c r="B5002" s="376">
        <v>0.96960000000000002</v>
      </c>
    </row>
    <row r="5003" spans="1:2">
      <c r="A5003" s="375">
        <v>37479</v>
      </c>
      <c r="B5003" s="376">
        <v>0.97</v>
      </c>
    </row>
    <row r="5004" spans="1:2">
      <c r="A5004" s="375">
        <v>37478</v>
      </c>
      <c r="B5004" s="376">
        <v>0.97019999999999995</v>
      </c>
    </row>
    <row r="5005" spans="1:2">
      <c r="A5005" s="375">
        <v>37477</v>
      </c>
      <c r="B5005" s="376">
        <v>0.96709999999999996</v>
      </c>
    </row>
    <row r="5006" spans="1:2">
      <c r="A5006" s="375">
        <v>37476</v>
      </c>
      <c r="B5006" s="376">
        <v>0.97450000000000003</v>
      </c>
    </row>
    <row r="5007" spans="1:2">
      <c r="A5007" s="375">
        <v>37475</v>
      </c>
      <c r="B5007" s="376">
        <v>0.96589999999999998</v>
      </c>
    </row>
    <row r="5008" spans="1:2">
      <c r="A5008" s="375">
        <v>37474</v>
      </c>
      <c r="B5008" s="376">
        <v>0.98</v>
      </c>
    </row>
    <row r="5009" spans="1:2">
      <c r="A5009" s="375">
        <v>37473</v>
      </c>
      <c r="B5009" s="376">
        <v>0.98660000000000003</v>
      </c>
    </row>
    <row r="5010" spans="1:2">
      <c r="A5010" s="375">
        <v>37472</v>
      </c>
      <c r="B5010" s="376">
        <v>0.98709999999999998</v>
      </c>
    </row>
    <row r="5011" spans="1:2">
      <c r="A5011" s="375">
        <v>37471</v>
      </c>
      <c r="B5011" s="376">
        <v>0.98650000000000004</v>
      </c>
    </row>
    <row r="5012" spans="1:2">
      <c r="A5012" s="375">
        <v>37470</v>
      </c>
      <c r="B5012" s="376">
        <v>0.98440000000000005</v>
      </c>
    </row>
    <row r="5013" spans="1:2">
      <c r="A5013" s="375">
        <v>37469</v>
      </c>
      <c r="B5013" s="376">
        <v>0.97709999999999997</v>
      </c>
    </row>
    <row r="5014" spans="1:2">
      <c r="A5014" s="375">
        <v>37468</v>
      </c>
      <c r="B5014" s="376">
        <v>0.98329999999999995</v>
      </c>
    </row>
    <row r="5015" spans="1:2">
      <c r="A5015" s="375">
        <v>37467</v>
      </c>
      <c r="B5015" s="376">
        <v>0.98060000000000003</v>
      </c>
    </row>
    <row r="5016" spans="1:2">
      <c r="A5016" s="375">
        <v>37466</v>
      </c>
      <c r="B5016" s="376">
        <v>0.98629999999999995</v>
      </c>
    </row>
    <row r="5017" spans="1:2">
      <c r="A5017" s="375">
        <v>37465</v>
      </c>
      <c r="B5017" s="376">
        <v>0.98540000000000005</v>
      </c>
    </row>
    <row r="5018" spans="1:2">
      <c r="A5018" s="375">
        <v>37464</v>
      </c>
      <c r="B5018" s="376">
        <v>0.9869</v>
      </c>
    </row>
    <row r="5019" spans="1:2">
      <c r="A5019" s="375">
        <v>37463</v>
      </c>
      <c r="B5019" s="376">
        <v>1.0043</v>
      </c>
    </row>
    <row r="5020" spans="1:2">
      <c r="A5020" s="375">
        <v>37462</v>
      </c>
      <c r="B5020" s="376">
        <v>0.995</v>
      </c>
    </row>
    <row r="5021" spans="1:2">
      <c r="A5021" s="375">
        <v>37461</v>
      </c>
      <c r="B5021" s="376">
        <v>0.98870000000000002</v>
      </c>
    </row>
    <row r="5022" spans="1:2">
      <c r="A5022" s="375">
        <v>37460</v>
      </c>
      <c r="B5022" s="376">
        <v>1.0085999999999999</v>
      </c>
    </row>
    <row r="5023" spans="1:2">
      <c r="A5023" s="375">
        <v>37459</v>
      </c>
      <c r="B5023" s="376">
        <v>1.0121</v>
      </c>
    </row>
    <row r="5024" spans="1:2">
      <c r="A5024" s="375">
        <v>37458</v>
      </c>
      <c r="B5024" s="376">
        <v>1.0123</v>
      </c>
    </row>
    <row r="5025" spans="1:2">
      <c r="A5025" s="375">
        <v>37457</v>
      </c>
      <c r="B5025" s="376">
        <v>1.0118</v>
      </c>
    </row>
    <row r="5026" spans="1:2">
      <c r="A5026" s="375">
        <v>37456</v>
      </c>
      <c r="B5026" s="376">
        <v>1.0112000000000001</v>
      </c>
    </row>
    <row r="5027" spans="1:2">
      <c r="A5027" s="375">
        <v>37455</v>
      </c>
      <c r="B5027" s="376">
        <v>1.0068999999999999</v>
      </c>
    </row>
    <row r="5028" spans="1:2">
      <c r="A5028" s="375">
        <v>37454</v>
      </c>
      <c r="B5028" s="376">
        <v>1.0117</v>
      </c>
    </row>
    <row r="5029" spans="1:2">
      <c r="A5029" s="375">
        <v>37453</v>
      </c>
      <c r="B5029" s="376">
        <v>1.0034000000000001</v>
      </c>
    </row>
    <row r="5030" spans="1:2">
      <c r="A5030" s="375">
        <v>37452</v>
      </c>
      <c r="B5030" s="376">
        <v>0.99160000000000004</v>
      </c>
    </row>
    <row r="5031" spans="1:2">
      <c r="A5031" s="375">
        <v>37451</v>
      </c>
      <c r="B5031" s="376">
        <v>0.99129999999999996</v>
      </c>
    </row>
    <row r="5032" spans="1:2">
      <c r="A5032" s="375">
        <v>37450</v>
      </c>
      <c r="B5032" s="376">
        <v>0.99060000000000004</v>
      </c>
    </row>
    <row r="5033" spans="1:2">
      <c r="A5033" s="375">
        <v>37449</v>
      </c>
      <c r="B5033" s="376">
        <v>0.98880000000000001</v>
      </c>
    </row>
    <row r="5034" spans="1:2">
      <c r="A5034" s="375">
        <v>37448</v>
      </c>
      <c r="B5034" s="376">
        <v>0.98819999999999997</v>
      </c>
    </row>
    <row r="5035" spans="1:2">
      <c r="A5035" s="375">
        <v>37447</v>
      </c>
      <c r="B5035" s="376">
        <v>0.99350000000000005</v>
      </c>
    </row>
    <row r="5036" spans="1:2">
      <c r="A5036" s="375">
        <v>37446</v>
      </c>
      <c r="B5036" s="376">
        <v>0.99050000000000005</v>
      </c>
    </row>
    <row r="5037" spans="1:2">
      <c r="A5037" s="375">
        <v>37445</v>
      </c>
      <c r="B5037" s="376">
        <v>0.97450000000000003</v>
      </c>
    </row>
    <row r="5038" spans="1:2">
      <c r="A5038" s="375">
        <v>37444</v>
      </c>
      <c r="B5038" s="376">
        <v>0.97340000000000004</v>
      </c>
    </row>
    <row r="5039" spans="1:2">
      <c r="A5039" s="375">
        <v>37443</v>
      </c>
      <c r="B5039" s="376">
        <v>0.97340000000000004</v>
      </c>
    </row>
    <row r="5040" spans="1:2">
      <c r="A5040" s="375">
        <v>37442</v>
      </c>
      <c r="B5040" s="376">
        <v>0.97899999999999998</v>
      </c>
    </row>
    <row r="5041" spans="1:2">
      <c r="A5041" s="375">
        <v>37441</v>
      </c>
      <c r="B5041" s="376">
        <v>0.98040000000000005</v>
      </c>
    </row>
    <row r="5042" spans="1:2">
      <c r="A5042" s="375">
        <v>37440</v>
      </c>
      <c r="B5042" s="376">
        <v>0.98629999999999995</v>
      </c>
    </row>
    <row r="5043" spans="1:2">
      <c r="A5043" s="375">
        <v>37439</v>
      </c>
      <c r="B5043" s="376">
        <v>0.99099999999999999</v>
      </c>
    </row>
    <row r="5044" spans="1:2">
      <c r="A5044" s="375">
        <v>37438</v>
      </c>
      <c r="B5044" s="376">
        <v>0.99129999999999996</v>
      </c>
    </row>
    <row r="5045" spans="1:2">
      <c r="A5045" s="375">
        <v>37437</v>
      </c>
      <c r="B5045" s="376">
        <v>0.99109999999999998</v>
      </c>
    </row>
    <row r="5046" spans="1:2">
      <c r="A5046" s="375">
        <v>37436</v>
      </c>
      <c r="B5046" s="376">
        <v>0.99170000000000003</v>
      </c>
    </row>
    <row r="5047" spans="1:2">
      <c r="A5047" s="375">
        <v>37435</v>
      </c>
      <c r="B5047" s="376">
        <v>0.98819999999999997</v>
      </c>
    </row>
    <row r="5048" spans="1:2">
      <c r="A5048" s="375">
        <v>37434</v>
      </c>
      <c r="B5048" s="376">
        <v>0.98040000000000005</v>
      </c>
    </row>
    <row r="5049" spans="1:2">
      <c r="A5049" s="375">
        <v>37433</v>
      </c>
      <c r="B5049" s="376">
        <v>0.97909999999999997</v>
      </c>
    </row>
    <row r="5050" spans="1:2">
      <c r="A5050" s="375">
        <v>37432</v>
      </c>
      <c r="B5050" s="376">
        <v>0.97009999999999996</v>
      </c>
    </row>
    <row r="5051" spans="1:2">
      <c r="A5051" s="375">
        <v>37431</v>
      </c>
      <c r="B5051" s="376">
        <v>0.96909999999999996</v>
      </c>
    </row>
    <row r="5052" spans="1:2">
      <c r="A5052" s="375">
        <v>37430</v>
      </c>
      <c r="B5052" s="376">
        <v>0.97109999999999996</v>
      </c>
    </row>
    <row r="5053" spans="1:2">
      <c r="A5053" s="375">
        <v>37429</v>
      </c>
      <c r="B5053" s="376">
        <v>0.97099999999999997</v>
      </c>
    </row>
    <row r="5054" spans="1:2">
      <c r="A5054" s="375">
        <v>37428</v>
      </c>
      <c r="B5054" s="376">
        <v>0.96460000000000001</v>
      </c>
    </row>
    <row r="5055" spans="1:2">
      <c r="A5055" s="375">
        <v>37427</v>
      </c>
      <c r="B5055" s="376">
        <v>0.95730000000000004</v>
      </c>
    </row>
    <row r="5056" spans="1:2">
      <c r="A5056" s="375">
        <v>37426</v>
      </c>
      <c r="B5056" s="376">
        <v>0.95179999999999998</v>
      </c>
    </row>
    <row r="5057" spans="1:2">
      <c r="A5057" s="375">
        <v>37425</v>
      </c>
      <c r="B5057" s="376">
        <v>0.94430000000000003</v>
      </c>
    </row>
    <row r="5058" spans="1:2">
      <c r="A5058" s="375">
        <v>37424</v>
      </c>
      <c r="B5058" s="376">
        <v>0.94489999999999996</v>
      </c>
    </row>
    <row r="5059" spans="1:2">
      <c r="A5059" s="375">
        <v>37423</v>
      </c>
      <c r="B5059" s="376">
        <v>0.94540000000000002</v>
      </c>
    </row>
    <row r="5060" spans="1:2">
      <c r="A5060" s="375">
        <v>37422</v>
      </c>
      <c r="B5060" s="376">
        <v>0.94540000000000002</v>
      </c>
    </row>
    <row r="5061" spans="1:2">
      <c r="A5061" s="375">
        <v>37421</v>
      </c>
      <c r="B5061" s="376">
        <v>0.94330000000000003</v>
      </c>
    </row>
    <row r="5062" spans="1:2">
      <c r="A5062" s="375">
        <v>37420</v>
      </c>
      <c r="B5062" s="376">
        <v>0.94359999999999999</v>
      </c>
    </row>
    <row r="5063" spans="1:2">
      <c r="A5063" s="375">
        <v>37419</v>
      </c>
      <c r="B5063" s="376">
        <v>0.94830000000000003</v>
      </c>
    </row>
    <row r="5064" spans="1:2">
      <c r="A5064" s="375">
        <v>37418</v>
      </c>
      <c r="B5064" s="376">
        <v>0.94450000000000001</v>
      </c>
    </row>
    <row r="5065" spans="1:2">
      <c r="A5065" s="375">
        <v>37417</v>
      </c>
      <c r="B5065" s="376">
        <v>0.94299999999999995</v>
      </c>
    </row>
    <row r="5066" spans="1:2">
      <c r="A5066" s="375">
        <v>37416</v>
      </c>
      <c r="B5066" s="376">
        <v>0.94320000000000004</v>
      </c>
    </row>
    <row r="5067" spans="1:2">
      <c r="A5067" s="375">
        <v>37415</v>
      </c>
      <c r="B5067" s="376">
        <v>0.94379999999999997</v>
      </c>
    </row>
    <row r="5068" spans="1:2">
      <c r="A5068" s="375">
        <v>37414</v>
      </c>
      <c r="B5068" s="376">
        <v>0.9476</v>
      </c>
    </row>
    <row r="5069" spans="1:2">
      <c r="A5069" s="375">
        <v>37413</v>
      </c>
      <c r="B5069" s="376">
        <v>0.93920000000000003</v>
      </c>
    </row>
    <row r="5070" spans="1:2">
      <c r="A5070" s="375">
        <v>37412</v>
      </c>
      <c r="B5070" s="376">
        <v>0.93899999999999995</v>
      </c>
    </row>
    <row r="5071" spans="1:2">
      <c r="A5071" s="375">
        <v>37411</v>
      </c>
      <c r="B5071" s="376">
        <v>0.94099999999999995</v>
      </c>
    </row>
    <row r="5072" spans="1:2">
      <c r="A5072" s="375">
        <v>37410</v>
      </c>
      <c r="B5072" s="376">
        <v>0.93269999999999997</v>
      </c>
    </row>
    <row r="5073" spans="1:2">
      <c r="A5073" s="375">
        <v>37409</v>
      </c>
      <c r="B5073" s="376">
        <v>0.93200000000000005</v>
      </c>
    </row>
    <row r="5074" spans="1:2">
      <c r="A5074" s="375">
        <v>37408</v>
      </c>
      <c r="B5074" s="376">
        <v>0.93379999999999996</v>
      </c>
    </row>
    <row r="5075" spans="1:2">
      <c r="A5075" s="375">
        <v>37407</v>
      </c>
      <c r="B5075" s="376">
        <v>0.93679999999999997</v>
      </c>
    </row>
    <row r="5076" spans="1:2">
      <c r="A5076" s="375">
        <v>37406</v>
      </c>
      <c r="B5076" s="376">
        <v>0.93540000000000001</v>
      </c>
    </row>
    <row r="5077" spans="1:2">
      <c r="A5077" s="375">
        <v>37405</v>
      </c>
      <c r="B5077" s="376">
        <v>0.92869999999999997</v>
      </c>
    </row>
    <row r="5078" spans="1:2">
      <c r="A5078" s="375">
        <v>37404</v>
      </c>
      <c r="B5078" s="376">
        <v>0.92049999999999998</v>
      </c>
    </row>
    <row r="5079" spans="1:2">
      <c r="A5079" s="375">
        <v>37403</v>
      </c>
      <c r="B5079" s="376">
        <v>0.91949999999999998</v>
      </c>
    </row>
    <row r="5080" spans="1:2">
      <c r="A5080" s="375">
        <v>37402</v>
      </c>
      <c r="B5080" s="376">
        <v>0.92020000000000002</v>
      </c>
    </row>
    <row r="5081" spans="1:2">
      <c r="A5081" s="375">
        <v>37401</v>
      </c>
      <c r="B5081" s="376">
        <v>0.92049999999999998</v>
      </c>
    </row>
    <row r="5082" spans="1:2">
      <c r="A5082" s="375">
        <v>37400</v>
      </c>
      <c r="B5082" s="376">
        <v>0.92130000000000001</v>
      </c>
    </row>
    <row r="5083" spans="1:2">
      <c r="A5083" s="375">
        <v>37399</v>
      </c>
      <c r="B5083" s="376">
        <v>0.92549999999999999</v>
      </c>
    </row>
    <row r="5084" spans="1:2">
      <c r="A5084" s="375">
        <v>37398</v>
      </c>
      <c r="B5084" s="376">
        <v>0.91969999999999996</v>
      </c>
    </row>
    <row r="5085" spans="1:2">
      <c r="A5085" s="375">
        <v>37397</v>
      </c>
      <c r="B5085" s="376">
        <v>0.92079999999999995</v>
      </c>
    </row>
    <row r="5086" spans="1:2">
      <c r="A5086" s="375">
        <v>37396</v>
      </c>
      <c r="B5086" s="376">
        <v>0.92</v>
      </c>
    </row>
    <row r="5087" spans="1:2">
      <c r="A5087" s="375">
        <v>37395</v>
      </c>
      <c r="B5087" s="376">
        <v>0.92079999999999995</v>
      </c>
    </row>
    <row r="5088" spans="1:2">
      <c r="A5088" s="375">
        <v>37394</v>
      </c>
      <c r="B5088" s="376">
        <v>0.92079999999999995</v>
      </c>
    </row>
    <row r="5089" spans="1:2">
      <c r="A5089" s="375">
        <v>37393</v>
      </c>
      <c r="B5089" s="376">
        <v>0.91180000000000005</v>
      </c>
    </row>
    <row r="5090" spans="1:2">
      <c r="A5090" s="375">
        <v>37392</v>
      </c>
      <c r="B5090" s="376">
        <v>0.91249999999999998</v>
      </c>
    </row>
    <row r="5091" spans="1:2">
      <c r="A5091" s="375">
        <v>37391</v>
      </c>
      <c r="B5091" s="376">
        <v>0.90249999999999997</v>
      </c>
    </row>
    <row r="5092" spans="1:2">
      <c r="A5092" s="375">
        <v>37390</v>
      </c>
      <c r="B5092" s="376">
        <v>0.91120000000000001</v>
      </c>
    </row>
    <row r="5093" spans="1:2">
      <c r="A5093" s="375">
        <v>37389</v>
      </c>
      <c r="B5093" s="376">
        <v>0.91339999999999999</v>
      </c>
    </row>
    <row r="5094" spans="1:2">
      <c r="A5094" s="375">
        <v>37388</v>
      </c>
      <c r="B5094" s="376">
        <v>0.91379999999999995</v>
      </c>
    </row>
    <row r="5095" spans="1:2">
      <c r="A5095" s="375">
        <v>37387</v>
      </c>
      <c r="B5095" s="376">
        <v>0.91379999999999995</v>
      </c>
    </row>
    <row r="5096" spans="1:2">
      <c r="A5096" s="375">
        <v>37386</v>
      </c>
      <c r="B5096" s="376">
        <v>0.90910000000000002</v>
      </c>
    </row>
    <row r="5097" spans="1:2">
      <c r="A5097" s="375">
        <v>37385</v>
      </c>
      <c r="B5097" s="376">
        <v>0.9042</v>
      </c>
    </row>
    <row r="5098" spans="1:2">
      <c r="A5098" s="375">
        <v>37384</v>
      </c>
      <c r="B5098" s="376">
        <v>0.9153</v>
      </c>
    </row>
    <row r="5099" spans="1:2">
      <c r="A5099" s="375">
        <v>37383</v>
      </c>
      <c r="B5099" s="376">
        <v>0.91810000000000003</v>
      </c>
    </row>
    <row r="5100" spans="1:2">
      <c r="A5100" s="375">
        <v>37382</v>
      </c>
      <c r="B5100" s="376">
        <v>0.91720000000000002</v>
      </c>
    </row>
    <row r="5101" spans="1:2">
      <c r="A5101" s="375">
        <v>37381</v>
      </c>
      <c r="B5101" s="376">
        <v>0.91749999999999998</v>
      </c>
    </row>
    <row r="5102" spans="1:2">
      <c r="A5102" s="375">
        <v>37380</v>
      </c>
      <c r="B5102" s="376">
        <v>0.91720000000000002</v>
      </c>
    </row>
    <row r="5103" spans="1:2">
      <c r="A5103" s="375">
        <v>37379</v>
      </c>
      <c r="B5103" s="376">
        <v>0.90300000000000002</v>
      </c>
    </row>
    <row r="5104" spans="1:2">
      <c r="A5104" s="375">
        <v>37378</v>
      </c>
      <c r="B5104" s="376">
        <v>0.90590000000000004</v>
      </c>
    </row>
    <row r="5105" spans="1:2">
      <c r="A5105" s="375">
        <v>37377</v>
      </c>
      <c r="B5105" s="376">
        <v>0.9</v>
      </c>
    </row>
    <row r="5106" spans="1:2">
      <c r="A5106" s="375">
        <v>37376</v>
      </c>
      <c r="B5106" s="376">
        <v>0.90359999999999996</v>
      </c>
    </row>
    <row r="5107" spans="1:2">
      <c r="A5107" s="375">
        <v>37375</v>
      </c>
      <c r="B5107" s="376">
        <v>0.90139999999999998</v>
      </c>
    </row>
    <row r="5108" spans="1:2">
      <c r="A5108" s="375">
        <v>37374</v>
      </c>
      <c r="B5108" s="376">
        <v>0.90169999999999995</v>
      </c>
    </row>
    <row r="5109" spans="1:2">
      <c r="A5109" s="375">
        <v>37373</v>
      </c>
      <c r="B5109" s="376">
        <v>0.90200000000000002</v>
      </c>
    </row>
    <row r="5110" spans="1:2">
      <c r="A5110" s="375">
        <v>37372</v>
      </c>
      <c r="B5110" s="376">
        <v>0.89759999999999995</v>
      </c>
    </row>
    <row r="5111" spans="1:2">
      <c r="A5111" s="375">
        <v>37371</v>
      </c>
      <c r="B5111" s="376">
        <v>0.89300000000000002</v>
      </c>
    </row>
    <row r="5112" spans="1:2">
      <c r="A5112" s="375">
        <v>37370</v>
      </c>
      <c r="B5112" s="376">
        <v>0.88849999999999996</v>
      </c>
    </row>
    <row r="5113" spans="1:2">
      <c r="A5113" s="375">
        <v>37369</v>
      </c>
      <c r="B5113" s="376">
        <v>0.88919999999999999</v>
      </c>
    </row>
    <row r="5114" spans="1:2">
      <c r="A5114" s="375">
        <v>37368</v>
      </c>
      <c r="B5114" s="376">
        <v>0.89029999999999998</v>
      </c>
    </row>
    <row r="5115" spans="1:2">
      <c r="A5115" s="375">
        <v>37367</v>
      </c>
      <c r="B5115" s="376">
        <v>0.89170000000000005</v>
      </c>
    </row>
    <row r="5116" spans="1:2">
      <c r="A5116" s="375">
        <v>37366</v>
      </c>
      <c r="B5116" s="376">
        <v>0.89200000000000002</v>
      </c>
    </row>
    <row r="5117" spans="1:2">
      <c r="A5117" s="375">
        <v>37365</v>
      </c>
      <c r="B5117" s="376">
        <v>0.89070000000000005</v>
      </c>
    </row>
    <row r="5118" spans="1:2">
      <c r="A5118" s="375">
        <v>37364</v>
      </c>
      <c r="B5118" s="376">
        <v>0.89049999999999996</v>
      </c>
    </row>
    <row r="5119" spans="1:2">
      <c r="A5119" s="375">
        <v>37363</v>
      </c>
      <c r="B5119" s="376">
        <v>0.88290000000000002</v>
      </c>
    </row>
    <row r="5120" spans="1:2">
      <c r="A5120" s="375">
        <v>37362</v>
      </c>
      <c r="B5120" s="376">
        <v>0.87929999999999997</v>
      </c>
    </row>
    <row r="5121" spans="1:2">
      <c r="A5121" s="375">
        <v>37361</v>
      </c>
      <c r="B5121" s="376">
        <v>0.87909999999999999</v>
      </c>
    </row>
    <row r="5122" spans="1:2">
      <c r="A5122" s="375">
        <v>37360</v>
      </c>
      <c r="B5122" s="376">
        <v>0.87909999999999999</v>
      </c>
    </row>
    <row r="5123" spans="1:2">
      <c r="A5123" s="375">
        <v>37359</v>
      </c>
      <c r="B5123" s="376">
        <v>0.87890000000000001</v>
      </c>
    </row>
    <row r="5124" spans="1:2">
      <c r="A5124" s="375">
        <v>37358</v>
      </c>
      <c r="B5124" s="376">
        <v>0.88270000000000004</v>
      </c>
    </row>
    <row r="5125" spans="1:2">
      <c r="A5125" s="375">
        <v>37357</v>
      </c>
      <c r="B5125" s="376">
        <v>0.88019999999999998</v>
      </c>
    </row>
    <row r="5126" spans="1:2">
      <c r="A5126" s="375">
        <v>37356</v>
      </c>
      <c r="B5126" s="376">
        <v>0.88070000000000004</v>
      </c>
    </row>
    <row r="5127" spans="1:2">
      <c r="A5127" s="375">
        <v>37355</v>
      </c>
      <c r="B5127" s="376">
        <v>0.87460000000000004</v>
      </c>
    </row>
    <row r="5128" spans="1:2">
      <c r="A5128" s="375">
        <v>37354</v>
      </c>
      <c r="B5128" s="376">
        <v>0.87919999999999998</v>
      </c>
    </row>
    <row r="5129" spans="1:2">
      <c r="A5129" s="375">
        <v>37353</v>
      </c>
      <c r="B5129" s="376">
        <v>0.87870000000000004</v>
      </c>
    </row>
    <row r="5130" spans="1:2">
      <c r="A5130" s="375">
        <v>37352</v>
      </c>
      <c r="B5130" s="376">
        <v>0.879</v>
      </c>
    </row>
    <row r="5131" spans="1:2">
      <c r="A5131" s="375">
        <v>37351</v>
      </c>
      <c r="B5131" s="376">
        <v>0.87739999999999996</v>
      </c>
    </row>
    <row r="5132" spans="1:2">
      <c r="A5132" s="375">
        <v>37350</v>
      </c>
      <c r="B5132" s="376">
        <v>0.88080000000000003</v>
      </c>
    </row>
    <row r="5133" spans="1:2">
      <c r="A5133" s="375">
        <v>37349</v>
      </c>
      <c r="B5133" s="376">
        <v>0.87890000000000001</v>
      </c>
    </row>
    <row r="5134" spans="1:2">
      <c r="A5134" s="375">
        <v>37348</v>
      </c>
      <c r="B5134" s="376">
        <v>0.88029999999999997</v>
      </c>
    </row>
    <row r="5135" spans="1:2">
      <c r="A5135" s="375">
        <v>37347</v>
      </c>
      <c r="B5135" s="376">
        <v>0.87150000000000005</v>
      </c>
    </row>
    <row r="5136" spans="1:2">
      <c r="A5136" s="375">
        <v>37346</v>
      </c>
      <c r="B5136" s="376">
        <v>0.87</v>
      </c>
    </row>
    <row r="5137" spans="1:2">
      <c r="A5137" s="375">
        <v>37345</v>
      </c>
      <c r="B5137" s="376">
        <v>0.87150000000000005</v>
      </c>
    </row>
    <row r="5138" spans="1:2">
      <c r="A5138" s="375">
        <v>37344</v>
      </c>
      <c r="B5138" s="376">
        <v>0.87060000000000004</v>
      </c>
    </row>
    <row r="5139" spans="1:2">
      <c r="A5139" s="375">
        <v>37343</v>
      </c>
      <c r="B5139" s="376">
        <v>0.87280000000000002</v>
      </c>
    </row>
    <row r="5140" spans="1:2">
      <c r="A5140" s="375">
        <v>37342</v>
      </c>
      <c r="B5140" s="376">
        <v>0.87709999999999999</v>
      </c>
    </row>
    <row r="5141" spans="1:2">
      <c r="A5141" s="375">
        <v>37341</v>
      </c>
      <c r="B5141" s="376">
        <v>0.87749999999999995</v>
      </c>
    </row>
    <row r="5142" spans="1:2">
      <c r="A5142" s="375">
        <v>37340</v>
      </c>
      <c r="B5142" s="376">
        <v>0.87670000000000003</v>
      </c>
    </row>
    <row r="5143" spans="1:2">
      <c r="A5143" s="375">
        <v>37339</v>
      </c>
      <c r="B5143" s="376">
        <v>0.87729999999999997</v>
      </c>
    </row>
    <row r="5144" spans="1:2">
      <c r="A5144" s="375">
        <v>37338</v>
      </c>
      <c r="B5144" s="376">
        <v>0.87690000000000001</v>
      </c>
    </row>
    <row r="5145" spans="1:2">
      <c r="A5145" s="375">
        <v>37337</v>
      </c>
      <c r="B5145" s="376">
        <v>0.88200000000000001</v>
      </c>
    </row>
    <row r="5146" spans="1:2">
      <c r="A5146" s="375">
        <v>37336</v>
      </c>
      <c r="B5146" s="376">
        <v>0.88500000000000001</v>
      </c>
    </row>
    <row r="5147" spans="1:2">
      <c r="A5147" s="375">
        <v>37335</v>
      </c>
      <c r="B5147" s="376">
        <v>0.88170000000000004</v>
      </c>
    </row>
    <row r="5148" spans="1:2">
      <c r="A5148" s="375">
        <v>37334</v>
      </c>
      <c r="B5148" s="376">
        <v>0.88249999999999995</v>
      </c>
    </row>
    <row r="5149" spans="1:2">
      <c r="A5149" s="375">
        <v>37333</v>
      </c>
      <c r="B5149" s="376">
        <v>0.88170000000000004</v>
      </c>
    </row>
    <row r="5150" spans="1:2">
      <c r="A5150" s="375">
        <v>37332</v>
      </c>
      <c r="B5150" s="376">
        <v>0.88229999999999997</v>
      </c>
    </row>
    <row r="5151" spans="1:2">
      <c r="A5151" s="375">
        <v>37331</v>
      </c>
      <c r="B5151" s="376">
        <v>0.88219999999999998</v>
      </c>
    </row>
    <row r="5152" spans="1:2">
      <c r="A5152" s="375">
        <v>37330</v>
      </c>
      <c r="B5152" s="376">
        <v>0.88239999999999996</v>
      </c>
    </row>
    <row r="5153" spans="1:2">
      <c r="A5153" s="375">
        <v>37329</v>
      </c>
      <c r="B5153" s="376">
        <v>0.87539999999999996</v>
      </c>
    </row>
    <row r="5154" spans="1:2">
      <c r="A5154" s="375">
        <v>37328</v>
      </c>
      <c r="B5154" s="376">
        <v>0.87519999999999998</v>
      </c>
    </row>
    <row r="5155" spans="1:2">
      <c r="A5155" s="375">
        <v>37327</v>
      </c>
      <c r="B5155" s="376">
        <v>0.87519999999999998</v>
      </c>
    </row>
    <row r="5156" spans="1:2">
      <c r="A5156" s="375">
        <v>37326</v>
      </c>
      <c r="B5156" s="376">
        <v>0.87439999999999996</v>
      </c>
    </row>
    <row r="5157" spans="1:2">
      <c r="A5157" s="375">
        <v>37325</v>
      </c>
      <c r="B5157" s="376">
        <v>0.87470000000000003</v>
      </c>
    </row>
    <row r="5158" spans="1:2">
      <c r="A5158" s="375">
        <v>37324</v>
      </c>
      <c r="B5158" s="376">
        <v>0.87409999999999999</v>
      </c>
    </row>
    <row r="5159" spans="1:2">
      <c r="A5159" s="375">
        <v>37323</v>
      </c>
      <c r="B5159" s="376">
        <v>0.88229999999999997</v>
      </c>
    </row>
    <row r="5160" spans="1:2">
      <c r="A5160" s="375">
        <v>37322</v>
      </c>
      <c r="B5160" s="376">
        <v>0.87670000000000003</v>
      </c>
    </row>
    <row r="5161" spans="1:2">
      <c r="A5161" s="375">
        <v>37321</v>
      </c>
      <c r="B5161" s="376">
        <v>0.87180000000000002</v>
      </c>
    </row>
    <row r="5162" spans="1:2">
      <c r="A5162" s="375">
        <v>37320</v>
      </c>
      <c r="B5162" s="376">
        <v>0.86929999999999996</v>
      </c>
    </row>
    <row r="5163" spans="1:2">
      <c r="A5163" s="375">
        <v>37319</v>
      </c>
      <c r="B5163" s="376">
        <v>0.86519999999999997</v>
      </c>
    </row>
    <row r="5164" spans="1:2">
      <c r="A5164" s="375">
        <v>37318</v>
      </c>
      <c r="B5164" s="376">
        <v>0.86519999999999997</v>
      </c>
    </row>
    <row r="5165" spans="1:2">
      <c r="A5165" s="375">
        <v>37317</v>
      </c>
      <c r="B5165" s="376">
        <v>0.86470000000000002</v>
      </c>
    </row>
    <row r="5166" spans="1:2">
      <c r="A5166" s="375">
        <v>37316</v>
      </c>
      <c r="B5166" s="376">
        <v>0.86880000000000002</v>
      </c>
    </row>
    <row r="5167" spans="1:2">
      <c r="A5167" s="375">
        <v>37315</v>
      </c>
      <c r="B5167" s="376">
        <v>0.86550000000000005</v>
      </c>
    </row>
    <row r="5168" spans="1:2">
      <c r="A5168" s="375">
        <v>37314</v>
      </c>
      <c r="B5168" s="376">
        <v>0.8639</v>
      </c>
    </row>
    <row r="5169" spans="1:2">
      <c r="A5169" s="375">
        <v>37313</v>
      </c>
      <c r="B5169" s="376">
        <v>0.86890000000000001</v>
      </c>
    </row>
    <row r="5170" spans="1:2">
      <c r="A5170" s="375">
        <v>37312</v>
      </c>
      <c r="B5170" s="376">
        <v>0.87560000000000004</v>
      </c>
    </row>
    <row r="5171" spans="1:2">
      <c r="A5171" s="375">
        <v>37311</v>
      </c>
      <c r="B5171" s="376">
        <v>0.87539999999999996</v>
      </c>
    </row>
    <row r="5172" spans="1:2">
      <c r="A5172" s="375">
        <v>37310</v>
      </c>
      <c r="B5172" s="376">
        <v>0.87549999999999994</v>
      </c>
    </row>
    <row r="5173" spans="1:2">
      <c r="A5173" s="375">
        <v>37309</v>
      </c>
      <c r="B5173" s="376">
        <v>0.86960000000000004</v>
      </c>
    </row>
    <row r="5174" spans="1:2">
      <c r="A5174" s="375">
        <v>37308</v>
      </c>
      <c r="B5174" s="376">
        <v>0.86950000000000005</v>
      </c>
    </row>
    <row r="5175" spans="1:2">
      <c r="A5175" s="375">
        <v>37307</v>
      </c>
      <c r="B5175" s="376">
        <v>0.87619999999999998</v>
      </c>
    </row>
    <row r="5176" spans="1:2">
      <c r="A5176" s="375">
        <v>37306</v>
      </c>
      <c r="B5176" s="376">
        <v>0.87070000000000003</v>
      </c>
    </row>
    <row r="5177" spans="1:2">
      <c r="A5177" s="375">
        <v>37305</v>
      </c>
      <c r="B5177" s="376">
        <v>0.87309999999999999</v>
      </c>
    </row>
    <row r="5178" spans="1:2">
      <c r="A5178" s="375">
        <v>37304</v>
      </c>
      <c r="B5178" s="376">
        <v>0.873</v>
      </c>
    </row>
    <row r="5179" spans="1:2">
      <c r="A5179" s="375">
        <v>37303</v>
      </c>
      <c r="B5179" s="376">
        <v>0.87319999999999998</v>
      </c>
    </row>
    <row r="5180" spans="1:2">
      <c r="A5180" s="375">
        <v>37302</v>
      </c>
      <c r="B5180" s="376">
        <v>0.87390000000000001</v>
      </c>
    </row>
    <row r="5181" spans="1:2">
      <c r="A5181" s="375">
        <v>37301</v>
      </c>
      <c r="B5181" s="376">
        <v>0.871</v>
      </c>
    </row>
    <row r="5182" spans="1:2">
      <c r="A5182" s="375">
        <v>37300</v>
      </c>
      <c r="B5182" s="376">
        <v>0.87619999999999998</v>
      </c>
    </row>
    <row r="5183" spans="1:2">
      <c r="A5183" s="375">
        <v>37299</v>
      </c>
      <c r="B5183" s="376">
        <v>0.87560000000000004</v>
      </c>
    </row>
    <row r="5184" spans="1:2">
      <c r="A5184" s="375">
        <v>37298</v>
      </c>
      <c r="B5184" s="376">
        <v>0.87250000000000005</v>
      </c>
    </row>
    <row r="5185" spans="1:2">
      <c r="A5185" s="375">
        <v>37297</v>
      </c>
      <c r="B5185" s="376">
        <v>0.87260000000000004</v>
      </c>
    </row>
    <row r="5186" spans="1:2">
      <c r="A5186" s="375">
        <v>37296</v>
      </c>
      <c r="B5186" s="376">
        <v>0.87260000000000004</v>
      </c>
    </row>
    <row r="5187" spans="1:2">
      <c r="A5187" s="375">
        <v>37295</v>
      </c>
      <c r="B5187" s="376">
        <v>0.87119999999999997</v>
      </c>
    </row>
    <row r="5188" spans="1:2">
      <c r="A5188" s="375">
        <v>37294</v>
      </c>
      <c r="B5188" s="376">
        <v>0.86739999999999995</v>
      </c>
    </row>
    <row r="5189" spans="1:2">
      <c r="A5189" s="375">
        <v>37293</v>
      </c>
      <c r="B5189" s="376">
        <v>0.86750000000000005</v>
      </c>
    </row>
    <row r="5190" spans="1:2">
      <c r="A5190" s="375">
        <v>37292</v>
      </c>
      <c r="B5190" s="376">
        <v>0.87070000000000003</v>
      </c>
    </row>
    <row r="5191" spans="1:2">
      <c r="A5191" s="375">
        <v>37291</v>
      </c>
      <c r="B5191" s="376">
        <v>0.86070000000000002</v>
      </c>
    </row>
    <row r="5192" spans="1:2">
      <c r="A5192" s="375">
        <v>37290</v>
      </c>
      <c r="B5192" s="376">
        <v>0.86170000000000002</v>
      </c>
    </row>
    <row r="5193" spans="1:2">
      <c r="A5193" s="375">
        <v>37289</v>
      </c>
      <c r="B5193" s="376">
        <v>0.86150000000000004</v>
      </c>
    </row>
    <row r="5194" spans="1:2">
      <c r="A5194" s="375">
        <v>37288</v>
      </c>
      <c r="B5194" s="376">
        <v>0.85799999999999998</v>
      </c>
    </row>
    <row r="5195" spans="1:2">
      <c r="A5195" s="375">
        <v>37287</v>
      </c>
      <c r="B5195" s="376">
        <v>0.86119999999999997</v>
      </c>
    </row>
    <row r="5196" spans="1:2">
      <c r="A5196" s="375">
        <v>37286</v>
      </c>
      <c r="B5196" s="376">
        <v>0.86480000000000001</v>
      </c>
    </row>
    <row r="5197" spans="1:2">
      <c r="A5197" s="375">
        <v>37285</v>
      </c>
      <c r="B5197" s="376">
        <v>0.86250000000000004</v>
      </c>
    </row>
    <row r="5198" spans="1:2">
      <c r="A5198" s="375">
        <v>37284</v>
      </c>
      <c r="B5198" s="376">
        <v>0.8649</v>
      </c>
    </row>
    <row r="5199" spans="1:2">
      <c r="A5199" s="375">
        <v>37283</v>
      </c>
      <c r="B5199" s="376">
        <v>0.86329999999999996</v>
      </c>
    </row>
    <row r="5200" spans="1:2">
      <c r="A5200" s="375">
        <v>37282</v>
      </c>
      <c r="B5200" s="376">
        <v>0.86580000000000001</v>
      </c>
    </row>
    <row r="5201" spans="1:2">
      <c r="A5201" s="375">
        <v>37281</v>
      </c>
      <c r="B5201" s="376">
        <v>0.87719999999999998</v>
      </c>
    </row>
    <row r="5202" spans="1:2">
      <c r="A5202" s="375">
        <v>37280</v>
      </c>
      <c r="B5202" s="376">
        <v>0.87790000000000001</v>
      </c>
    </row>
    <row r="5203" spans="1:2">
      <c r="A5203" s="375">
        <v>37279</v>
      </c>
      <c r="B5203" s="376">
        <v>0.88619999999999999</v>
      </c>
    </row>
    <row r="5204" spans="1:2">
      <c r="A5204" s="375">
        <v>37278</v>
      </c>
      <c r="B5204" s="376">
        <v>0.88329999999999997</v>
      </c>
    </row>
    <row r="5205" spans="1:2">
      <c r="A5205" s="375">
        <v>37277</v>
      </c>
      <c r="B5205" s="376">
        <v>0.88390000000000002</v>
      </c>
    </row>
    <row r="5206" spans="1:2">
      <c r="A5206" s="375">
        <v>37276</v>
      </c>
      <c r="B5206" s="376">
        <v>0.8841</v>
      </c>
    </row>
    <row r="5207" spans="1:2">
      <c r="A5207" s="375">
        <v>37275</v>
      </c>
      <c r="B5207" s="376">
        <v>0.88370000000000004</v>
      </c>
    </row>
    <row r="5208" spans="1:2">
      <c r="A5208" s="375">
        <v>37274</v>
      </c>
      <c r="B5208" s="376">
        <v>0.88070000000000004</v>
      </c>
    </row>
    <row r="5209" spans="1:2">
      <c r="A5209" s="375">
        <v>37273</v>
      </c>
      <c r="B5209" s="376">
        <v>0.88319999999999999</v>
      </c>
    </row>
    <row r="5210" spans="1:2">
      <c r="A5210" s="375">
        <v>37272</v>
      </c>
      <c r="B5210" s="376">
        <v>0.88300000000000001</v>
      </c>
    </row>
    <row r="5211" spans="1:2">
      <c r="A5211" s="375">
        <v>37271</v>
      </c>
      <c r="B5211" s="376">
        <v>0.89410000000000001</v>
      </c>
    </row>
    <row r="5212" spans="1:2">
      <c r="A5212" s="375">
        <v>37270</v>
      </c>
      <c r="B5212" s="376">
        <v>0.89300000000000002</v>
      </c>
    </row>
    <row r="5213" spans="1:2">
      <c r="A5213" s="375">
        <v>37269</v>
      </c>
      <c r="B5213" s="376">
        <v>0.89190000000000003</v>
      </c>
    </row>
    <row r="5214" spans="1:2">
      <c r="A5214" s="375">
        <v>37268</v>
      </c>
      <c r="B5214" s="376">
        <v>0.8921</v>
      </c>
    </row>
    <row r="5215" spans="1:2">
      <c r="A5215" s="375">
        <v>37267</v>
      </c>
      <c r="B5215" s="376">
        <v>0.89090000000000003</v>
      </c>
    </row>
    <row r="5216" spans="1:2">
      <c r="A5216" s="375">
        <v>37266</v>
      </c>
      <c r="B5216" s="376">
        <v>0.89129999999999998</v>
      </c>
    </row>
    <row r="5217" spans="1:2">
      <c r="A5217" s="375">
        <v>37265</v>
      </c>
      <c r="B5217" s="376">
        <v>0.89280000000000004</v>
      </c>
    </row>
    <row r="5218" spans="1:2">
      <c r="A5218" s="375">
        <v>37264</v>
      </c>
      <c r="B5218" s="376">
        <v>0.89329999999999998</v>
      </c>
    </row>
    <row r="5219" spans="1:2">
      <c r="A5219" s="375">
        <v>37263</v>
      </c>
      <c r="B5219" s="376">
        <v>0.89590000000000003</v>
      </c>
    </row>
    <row r="5220" spans="1:2">
      <c r="A5220" s="375">
        <v>37262</v>
      </c>
      <c r="B5220" s="376">
        <v>0.89470000000000005</v>
      </c>
    </row>
    <row r="5221" spans="1:2">
      <c r="A5221" s="375">
        <v>37261</v>
      </c>
      <c r="B5221" s="376">
        <v>0.89449999999999996</v>
      </c>
    </row>
    <row r="5222" spans="1:2">
      <c r="A5222" s="375">
        <v>37260</v>
      </c>
      <c r="B5222" s="376">
        <v>0.89939999999999998</v>
      </c>
    </row>
    <row r="5223" spans="1:2">
      <c r="A5223" s="375">
        <v>37259</v>
      </c>
      <c r="B5223" s="376">
        <v>0.9032</v>
      </c>
    </row>
    <row r="5224" spans="1:2">
      <c r="A5224" s="375">
        <v>37258</v>
      </c>
      <c r="B5224" s="376">
        <v>0.8891</v>
      </c>
    </row>
    <row r="5225" spans="1:2">
      <c r="A5225" s="375">
        <v>37257</v>
      </c>
      <c r="B5225" s="376">
        <v>0.89139999999999997</v>
      </c>
    </row>
    <row r="5226" spans="1:2">
      <c r="A5226" s="375">
        <v>37256</v>
      </c>
      <c r="B5226" s="376">
        <v>0.88580000000000003</v>
      </c>
    </row>
    <row r="5227" spans="1:2">
      <c r="A5227" s="375">
        <v>37255</v>
      </c>
      <c r="B5227" s="376">
        <v>0.88580000000000003</v>
      </c>
    </row>
    <row r="5228" spans="1:2">
      <c r="A5228" s="375">
        <v>37254</v>
      </c>
      <c r="B5228" s="376">
        <v>0.88580000000000003</v>
      </c>
    </row>
    <row r="5229" spans="1:2">
      <c r="A5229" s="375">
        <v>37253</v>
      </c>
      <c r="B5229" s="376">
        <v>0.88270000000000004</v>
      </c>
    </row>
    <row r="5230" spans="1:2">
      <c r="A5230" s="375">
        <v>37252</v>
      </c>
      <c r="B5230" s="376">
        <v>0.87929999999999997</v>
      </c>
    </row>
    <row r="5231" spans="1:2">
      <c r="A5231" s="375">
        <v>37251</v>
      </c>
      <c r="B5231" s="376">
        <v>0.879</v>
      </c>
    </row>
    <row r="5232" spans="1:2">
      <c r="A5232" s="375">
        <v>37250</v>
      </c>
      <c r="B5232" s="376">
        <v>0.87790000000000001</v>
      </c>
    </row>
    <row r="5233" spans="1:2">
      <c r="A5233" s="375">
        <v>37249</v>
      </c>
      <c r="B5233" s="376">
        <v>0.88729999999999998</v>
      </c>
    </row>
    <row r="5234" spans="1:2">
      <c r="A5234" s="375">
        <v>37248</v>
      </c>
      <c r="B5234" s="376">
        <v>0.88649999999999995</v>
      </c>
    </row>
    <row r="5235" spans="1:2">
      <c r="A5235" s="375">
        <v>37247</v>
      </c>
      <c r="B5235" s="376">
        <v>0.88759999999999994</v>
      </c>
    </row>
    <row r="5236" spans="1:2">
      <c r="A5236" s="375">
        <v>37246</v>
      </c>
      <c r="B5236" s="376">
        <v>0.90029999999999999</v>
      </c>
    </row>
    <row r="5237" spans="1:2">
      <c r="A5237" s="375">
        <v>37245</v>
      </c>
      <c r="B5237" s="376">
        <v>0.90049999999999997</v>
      </c>
    </row>
    <row r="5238" spans="1:2">
      <c r="A5238" s="375">
        <v>37244</v>
      </c>
      <c r="B5238" s="376">
        <v>0.90229999999999999</v>
      </c>
    </row>
    <row r="5239" spans="1:2">
      <c r="A5239" s="375">
        <v>37243</v>
      </c>
      <c r="B5239" s="376">
        <v>0.90210000000000001</v>
      </c>
    </row>
    <row r="5240" spans="1:2">
      <c r="A5240" s="375">
        <v>37242</v>
      </c>
      <c r="B5240" s="376">
        <v>0.90280000000000005</v>
      </c>
    </row>
    <row r="5241" spans="1:2">
      <c r="A5241" s="375">
        <v>37241</v>
      </c>
      <c r="B5241" s="376">
        <v>0.90280000000000005</v>
      </c>
    </row>
    <row r="5242" spans="1:2">
      <c r="A5242" s="375">
        <v>37240</v>
      </c>
      <c r="B5242" s="376">
        <v>0.90400000000000003</v>
      </c>
    </row>
    <row r="5243" spans="1:2">
      <c r="A5243" s="375">
        <v>37239</v>
      </c>
      <c r="B5243" s="376">
        <v>0.89270000000000005</v>
      </c>
    </row>
    <row r="5244" spans="1:2">
      <c r="A5244" s="375">
        <v>37238</v>
      </c>
      <c r="B5244" s="376">
        <v>0.89780000000000004</v>
      </c>
    </row>
    <row r="5245" spans="1:2">
      <c r="A5245" s="375">
        <v>37237</v>
      </c>
      <c r="B5245" s="376">
        <v>0.89229999999999998</v>
      </c>
    </row>
    <row r="5246" spans="1:2">
      <c r="A5246" s="375">
        <v>37236</v>
      </c>
      <c r="B5246" s="376">
        <v>0.89059999999999995</v>
      </c>
    </row>
    <row r="5247" spans="1:2">
      <c r="A5247" s="375">
        <v>37235</v>
      </c>
      <c r="B5247" s="376">
        <v>0.89080000000000004</v>
      </c>
    </row>
    <row r="5248" spans="1:2">
      <c r="A5248" s="375">
        <v>37234</v>
      </c>
      <c r="B5248" s="376">
        <v>0.8901</v>
      </c>
    </row>
    <row r="5249" spans="1:2">
      <c r="A5249" s="375">
        <v>37233</v>
      </c>
      <c r="B5249" s="376">
        <v>0.88900000000000001</v>
      </c>
    </row>
    <row r="5250" spans="1:2">
      <c r="A5250" s="375">
        <v>37232</v>
      </c>
      <c r="B5250" s="376">
        <v>0.89459999999999995</v>
      </c>
    </row>
    <row r="5251" spans="1:2">
      <c r="A5251" s="375">
        <v>37231</v>
      </c>
      <c r="B5251" s="376">
        <v>0.88849999999999996</v>
      </c>
    </row>
    <row r="5252" spans="1:2">
      <c r="A5252" s="375">
        <v>37230</v>
      </c>
      <c r="B5252" s="376">
        <v>0.88980000000000004</v>
      </c>
    </row>
    <row r="5253" spans="1:2">
      <c r="A5253" s="375">
        <v>37229</v>
      </c>
      <c r="B5253" s="376">
        <v>0.89159999999999995</v>
      </c>
    </row>
    <row r="5254" spans="1:2">
      <c r="A5254" s="375">
        <v>37228</v>
      </c>
      <c r="B5254" s="376">
        <v>0.89570000000000005</v>
      </c>
    </row>
    <row r="5255" spans="1:2">
      <c r="A5255" s="375">
        <v>37227</v>
      </c>
      <c r="B5255" s="376">
        <v>0.89629999999999999</v>
      </c>
    </row>
    <row r="5256" spans="1:2">
      <c r="A5256" s="375">
        <v>37226</v>
      </c>
      <c r="B5256" s="376">
        <v>0.89590000000000003</v>
      </c>
    </row>
    <row r="5257" spans="1:2">
      <c r="A5257" s="375">
        <v>37225</v>
      </c>
      <c r="B5257" s="376">
        <v>0.88800000000000001</v>
      </c>
    </row>
    <row r="5258" spans="1:2">
      <c r="A5258" s="375">
        <v>37224</v>
      </c>
      <c r="B5258" s="376">
        <v>0.88819999999999999</v>
      </c>
    </row>
    <row r="5259" spans="1:2">
      <c r="A5259" s="375">
        <v>37223</v>
      </c>
      <c r="B5259" s="376">
        <v>0.88329999999999997</v>
      </c>
    </row>
    <row r="5260" spans="1:2">
      <c r="A5260" s="375">
        <v>37222</v>
      </c>
      <c r="B5260" s="376">
        <v>0.87980000000000003</v>
      </c>
    </row>
    <row r="5261" spans="1:2">
      <c r="A5261" s="375">
        <v>37221</v>
      </c>
      <c r="B5261" s="376">
        <v>0.87780000000000002</v>
      </c>
    </row>
    <row r="5262" spans="1:2">
      <c r="A5262" s="375">
        <v>37220</v>
      </c>
      <c r="B5262" s="376">
        <v>0.87780000000000002</v>
      </c>
    </row>
    <row r="5263" spans="1:2">
      <c r="A5263" s="375">
        <v>37219</v>
      </c>
      <c r="B5263" s="376">
        <v>0.87790000000000001</v>
      </c>
    </row>
    <row r="5264" spans="1:2">
      <c r="A5264" s="375">
        <v>37218</v>
      </c>
      <c r="B5264" s="376">
        <v>0.87780000000000002</v>
      </c>
    </row>
    <row r="5265" spans="1:2">
      <c r="A5265" s="375">
        <v>37217</v>
      </c>
      <c r="B5265" s="376">
        <v>0.87919999999999998</v>
      </c>
    </row>
    <row r="5266" spans="1:2">
      <c r="A5266" s="375">
        <v>37216</v>
      </c>
      <c r="B5266" s="376">
        <v>0.88270000000000004</v>
      </c>
    </row>
    <row r="5267" spans="1:2">
      <c r="A5267" s="375">
        <v>37215</v>
      </c>
      <c r="B5267" s="376">
        <v>0.87809999999999999</v>
      </c>
    </row>
    <row r="5268" spans="1:2">
      <c r="A5268" s="375">
        <v>37214</v>
      </c>
      <c r="B5268" s="376">
        <v>0.88429999999999997</v>
      </c>
    </row>
    <row r="5269" spans="1:2">
      <c r="A5269" s="375">
        <v>37213</v>
      </c>
      <c r="B5269" s="376">
        <v>0.88419999999999999</v>
      </c>
    </row>
    <row r="5270" spans="1:2">
      <c r="A5270" s="375">
        <v>37212</v>
      </c>
      <c r="B5270" s="376">
        <v>0.88400000000000001</v>
      </c>
    </row>
    <row r="5271" spans="1:2">
      <c r="A5271" s="375">
        <v>37211</v>
      </c>
      <c r="B5271" s="376">
        <v>0.88190000000000002</v>
      </c>
    </row>
    <row r="5272" spans="1:2">
      <c r="A5272" s="375">
        <v>37210</v>
      </c>
      <c r="B5272" s="376">
        <v>0.88290000000000002</v>
      </c>
    </row>
    <row r="5273" spans="1:2">
      <c r="A5273" s="375">
        <v>37209</v>
      </c>
      <c r="B5273" s="376">
        <v>0.88029999999999997</v>
      </c>
    </row>
    <row r="5274" spans="1:2">
      <c r="A5274" s="375">
        <v>37208</v>
      </c>
      <c r="B5274" s="376">
        <v>0.89429999999999998</v>
      </c>
    </row>
    <row r="5275" spans="1:2">
      <c r="A5275" s="375">
        <v>37207</v>
      </c>
      <c r="B5275" s="376">
        <v>0.89439999999999997</v>
      </c>
    </row>
    <row r="5276" spans="1:2">
      <c r="A5276" s="375">
        <v>37206</v>
      </c>
      <c r="B5276" s="376">
        <v>0.89400000000000002</v>
      </c>
    </row>
    <row r="5277" spans="1:2">
      <c r="A5277" s="375">
        <v>37205</v>
      </c>
      <c r="B5277" s="376">
        <v>0.89459999999999995</v>
      </c>
    </row>
    <row r="5278" spans="1:2">
      <c r="A5278" s="375">
        <v>37204</v>
      </c>
      <c r="B5278" s="376">
        <v>0.89280000000000004</v>
      </c>
    </row>
    <row r="5279" spans="1:2">
      <c r="A5279" s="375">
        <v>37203</v>
      </c>
      <c r="B5279" s="376">
        <v>0.89739999999999998</v>
      </c>
    </row>
    <row r="5280" spans="1:2">
      <c r="A5280" s="375">
        <v>37202</v>
      </c>
      <c r="B5280" s="376">
        <v>0.89510000000000001</v>
      </c>
    </row>
    <row r="5281" spans="1:2">
      <c r="A5281" s="375">
        <v>37201</v>
      </c>
      <c r="B5281" s="376">
        <v>0.89770000000000005</v>
      </c>
    </row>
    <row r="5282" spans="1:2">
      <c r="A5282" s="375">
        <v>37200</v>
      </c>
      <c r="B5282" s="376">
        <v>0.90249999999999997</v>
      </c>
    </row>
    <row r="5283" spans="1:2">
      <c r="A5283" s="375">
        <v>37199</v>
      </c>
      <c r="B5283" s="376">
        <v>0.90239999999999998</v>
      </c>
    </row>
    <row r="5284" spans="1:2">
      <c r="A5284" s="375">
        <v>37198</v>
      </c>
      <c r="B5284" s="376">
        <v>0.90290000000000004</v>
      </c>
    </row>
    <row r="5285" spans="1:2">
      <c r="A5285" s="375">
        <v>37197</v>
      </c>
      <c r="B5285" s="376">
        <v>0.90239999999999998</v>
      </c>
    </row>
    <row r="5286" spans="1:2">
      <c r="A5286" s="375">
        <v>37196</v>
      </c>
      <c r="B5286" s="376">
        <v>0.89980000000000004</v>
      </c>
    </row>
    <row r="5287" spans="1:2">
      <c r="A5287" s="375">
        <v>37195</v>
      </c>
      <c r="B5287" s="376">
        <v>0.90449999999999997</v>
      </c>
    </row>
    <row r="5288" spans="1:2">
      <c r="A5288" s="375">
        <v>37194</v>
      </c>
      <c r="B5288" s="376">
        <v>0.90429999999999999</v>
      </c>
    </row>
    <row r="5289" spans="1:2">
      <c r="A5289" s="375">
        <v>37193</v>
      </c>
      <c r="B5289" s="376">
        <v>0.89229999999999998</v>
      </c>
    </row>
    <row r="5290" spans="1:2">
      <c r="A5290" s="375">
        <v>37192</v>
      </c>
      <c r="B5290" s="376">
        <v>0.89300000000000002</v>
      </c>
    </row>
    <row r="5291" spans="1:2">
      <c r="A5291" s="375">
        <v>37191</v>
      </c>
      <c r="B5291" s="376">
        <v>0.8921</v>
      </c>
    </row>
    <row r="5292" spans="1:2">
      <c r="A5292" s="375">
        <v>37190</v>
      </c>
      <c r="B5292" s="376">
        <v>0.89290000000000003</v>
      </c>
    </row>
    <row r="5293" spans="1:2">
      <c r="A5293" s="375">
        <v>37189</v>
      </c>
      <c r="B5293" s="376">
        <v>0.89319999999999999</v>
      </c>
    </row>
    <row r="5294" spans="1:2">
      <c r="A5294" s="375">
        <v>37188</v>
      </c>
      <c r="B5294" s="376">
        <v>0.89080000000000004</v>
      </c>
    </row>
    <row r="5295" spans="1:2">
      <c r="A5295" s="375">
        <v>37187</v>
      </c>
      <c r="B5295" s="376">
        <v>0.89159999999999995</v>
      </c>
    </row>
    <row r="5296" spans="1:2">
      <c r="A5296" s="375">
        <v>37186</v>
      </c>
      <c r="B5296" s="376">
        <v>0.89900000000000002</v>
      </c>
    </row>
    <row r="5297" spans="1:2">
      <c r="A5297" s="375">
        <v>37185</v>
      </c>
      <c r="B5297" s="376">
        <v>0.89849999999999997</v>
      </c>
    </row>
    <row r="5298" spans="1:2">
      <c r="A5298" s="375">
        <v>37184</v>
      </c>
      <c r="B5298" s="376">
        <v>0.8982</v>
      </c>
    </row>
    <row r="5299" spans="1:2">
      <c r="A5299" s="375">
        <v>37183</v>
      </c>
      <c r="B5299" s="376">
        <v>0.90439999999999998</v>
      </c>
    </row>
    <row r="5300" spans="1:2">
      <c r="A5300" s="375">
        <v>37182</v>
      </c>
      <c r="B5300" s="376">
        <v>0.90349999999999997</v>
      </c>
    </row>
    <row r="5301" spans="1:2">
      <c r="A5301" s="375">
        <v>37181</v>
      </c>
      <c r="B5301" s="376">
        <v>0.90839999999999999</v>
      </c>
    </row>
    <row r="5302" spans="1:2">
      <c r="A5302" s="375">
        <v>37180</v>
      </c>
      <c r="B5302" s="376">
        <v>0.9083</v>
      </c>
    </row>
    <row r="5303" spans="1:2">
      <c r="A5303" s="375">
        <v>37179</v>
      </c>
      <c r="B5303" s="376">
        <v>0.91069999999999995</v>
      </c>
    </row>
    <row r="5304" spans="1:2">
      <c r="A5304" s="375">
        <v>37178</v>
      </c>
      <c r="B5304" s="376">
        <v>0.90949999999999998</v>
      </c>
    </row>
    <row r="5305" spans="1:2">
      <c r="A5305" s="375">
        <v>37177</v>
      </c>
      <c r="B5305" s="376">
        <v>0.90969999999999995</v>
      </c>
    </row>
    <row r="5306" spans="1:2">
      <c r="A5306" s="375">
        <v>37176</v>
      </c>
      <c r="B5306" s="376">
        <v>0.90249999999999997</v>
      </c>
    </row>
    <row r="5307" spans="1:2">
      <c r="A5307" s="375">
        <v>37175</v>
      </c>
      <c r="B5307" s="376">
        <v>0.91059999999999997</v>
      </c>
    </row>
    <row r="5308" spans="1:2">
      <c r="A5308" s="375">
        <v>37174</v>
      </c>
      <c r="B5308" s="376">
        <v>0.91369999999999996</v>
      </c>
    </row>
    <row r="5309" spans="1:2">
      <c r="A5309" s="375">
        <v>37173</v>
      </c>
      <c r="B5309" s="376">
        <v>0.91990000000000005</v>
      </c>
    </row>
    <row r="5310" spans="1:2">
      <c r="A5310" s="375">
        <v>37172</v>
      </c>
      <c r="B5310" s="376">
        <v>0.91839999999999999</v>
      </c>
    </row>
    <row r="5311" spans="1:2">
      <c r="A5311" s="375">
        <v>37171</v>
      </c>
      <c r="B5311" s="376">
        <v>0.91700000000000004</v>
      </c>
    </row>
    <row r="5312" spans="1:2">
      <c r="A5312" s="375">
        <v>37170</v>
      </c>
      <c r="B5312" s="376">
        <v>0.91839999999999999</v>
      </c>
    </row>
    <row r="5313" spans="1:2">
      <c r="A5313" s="375">
        <v>37169</v>
      </c>
      <c r="B5313" s="376">
        <v>0.91720000000000002</v>
      </c>
    </row>
    <row r="5314" spans="1:2">
      <c r="A5314" s="375">
        <v>37168</v>
      </c>
      <c r="B5314" s="376">
        <v>0.91379999999999995</v>
      </c>
    </row>
    <row r="5315" spans="1:2">
      <c r="A5315" s="375">
        <v>37167</v>
      </c>
      <c r="B5315" s="376">
        <v>0.91900000000000004</v>
      </c>
    </row>
    <row r="5316" spans="1:2">
      <c r="A5316" s="375">
        <v>37166</v>
      </c>
      <c r="B5316" s="376">
        <v>0.91669999999999996</v>
      </c>
    </row>
    <row r="5317" spans="1:2">
      <c r="A5317" s="375">
        <v>37165</v>
      </c>
      <c r="B5317" s="376">
        <v>0.90959999999999996</v>
      </c>
    </row>
    <row r="5318" spans="1:2">
      <c r="A5318" s="375">
        <v>37164</v>
      </c>
      <c r="B5318" s="376">
        <v>0.90959999999999996</v>
      </c>
    </row>
    <row r="5319" spans="1:2">
      <c r="A5319" s="375">
        <v>37163</v>
      </c>
      <c r="B5319" s="376">
        <v>0.90959999999999996</v>
      </c>
    </row>
    <row r="5320" spans="1:2">
      <c r="A5320" s="375">
        <v>37162</v>
      </c>
      <c r="B5320" s="376">
        <v>0.91749999999999998</v>
      </c>
    </row>
    <row r="5321" spans="1:2">
      <c r="A5321" s="375">
        <v>37161</v>
      </c>
      <c r="B5321" s="376">
        <v>0.92349999999999999</v>
      </c>
    </row>
    <row r="5322" spans="1:2">
      <c r="A5322" s="375">
        <v>37160</v>
      </c>
      <c r="B5322" s="376">
        <v>0.92269999999999996</v>
      </c>
    </row>
    <row r="5323" spans="1:2">
      <c r="A5323" s="375">
        <v>37159</v>
      </c>
      <c r="B5323" s="376">
        <v>0.91579999999999995</v>
      </c>
    </row>
    <row r="5324" spans="1:2">
      <c r="A5324" s="375">
        <v>37158</v>
      </c>
      <c r="B5324" s="376">
        <v>0.91339999999999999</v>
      </c>
    </row>
    <row r="5325" spans="1:2">
      <c r="A5325" s="375">
        <v>37157</v>
      </c>
      <c r="B5325" s="376">
        <v>0.91339999999999999</v>
      </c>
    </row>
    <row r="5326" spans="1:2">
      <c r="A5326" s="375">
        <v>37156</v>
      </c>
      <c r="B5326" s="376">
        <v>0.9133</v>
      </c>
    </row>
    <row r="5327" spans="1:2">
      <c r="A5327" s="375">
        <v>37155</v>
      </c>
      <c r="B5327" s="376">
        <v>0.92720000000000002</v>
      </c>
    </row>
    <row r="5328" spans="1:2">
      <c r="A5328" s="375">
        <v>37154</v>
      </c>
      <c r="B5328" s="376">
        <v>0.92749999999999999</v>
      </c>
    </row>
    <row r="5329" spans="1:2">
      <c r="A5329" s="375">
        <v>37153</v>
      </c>
      <c r="B5329" s="376">
        <v>0.9274</v>
      </c>
    </row>
    <row r="5330" spans="1:2">
      <c r="A5330" s="375">
        <v>37152</v>
      </c>
      <c r="B5330" s="376">
        <v>0.92469999999999997</v>
      </c>
    </row>
    <row r="5331" spans="1:2">
      <c r="A5331" s="375">
        <v>37151</v>
      </c>
      <c r="B5331" s="376">
        <v>0.91910000000000003</v>
      </c>
    </row>
    <row r="5332" spans="1:2">
      <c r="A5332" s="375">
        <v>37150</v>
      </c>
      <c r="B5332" s="376">
        <v>0.91910000000000003</v>
      </c>
    </row>
    <row r="5333" spans="1:2">
      <c r="A5333" s="375">
        <v>37149</v>
      </c>
      <c r="B5333" s="376">
        <v>0.91910000000000003</v>
      </c>
    </row>
    <row r="5334" spans="1:2">
      <c r="A5334" s="375">
        <v>37148</v>
      </c>
      <c r="B5334" s="376">
        <v>0.91049999999999998</v>
      </c>
    </row>
    <row r="5335" spans="1:2">
      <c r="A5335" s="375">
        <v>37147</v>
      </c>
      <c r="B5335" s="376">
        <v>0.90639999999999998</v>
      </c>
    </row>
    <row r="5336" spans="1:2">
      <c r="A5336" s="375">
        <v>37146</v>
      </c>
      <c r="B5336" s="376">
        <v>0.91449999999999998</v>
      </c>
    </row>
    <row r="5337" spans="1:2">
      <c r="A5337" s="375">
        <v>37145</v>
      </c>
      <c r="B5337" s="376">
        <v>0.89900000000000002</v>
      </c>
    </row>
    <row r="5338" spans="1:2">
      <c r="A5338" s="375">
        <v>37144</v>
      </c>
      <c r="B5338" s="376">
        <v>0.90629999999999999</v>
      </c>
    </row>
    <row r="5339" spans="1:2">
      <c r="A5339" s="375">
        <v>37143</v>
      </c>
      <c r="B5339" s="376">
        <v>0.90739999999999998</v>
      </c>
    </row>
    <row r="5340" spans="1:2">
      <c r="A5340" s="375">
        <v>37142</v>
      </c>
      <c r="B5340" s="376">
        <v>0.90739999999999998</v>
      </c>
    </row>
    <row r="5341" spans="1:2">
      <c r="A5341" s="375">
        <v>37141</v>
      </c>
      <c r="B5341" s="376">
        <v>0.89559999999999995</v>
      </c>
    </row>
    <row r="5342" spans="1:2">
      <c r="A5342" s="375">
        <v>37140</v>
      </c>
      <c r="B5342" s="376">
        <v>0.88580000000000003</v>
      </c>
    </row>
    <row r="5343" spans="1:2">
      <c r="A5343" s="375">
        <v>37139</v>
      </c>
      <c r="B5343" s="376">
        <v>0.88839999999999997</v>
      </c>
    </row>
    <row r="5344" spans="1:2">
      <c r="A5344" s="375">
        <v>37138</v>
      </c>
      <c r="B5344" s="376">
        <v>0.90759999999999996</v>
      </c>
    </row>
    <row r="5345" spans="1:2">
      <c r="A5345" s="375">
        <v>37137</v>
      </c>
      <c r="B5345" s="376">
        <v>0.91039999999999999</v>
      </c>
    </row>
    <row r="5346" spans="1:2">
      <c r="A5346" s="375">
        <v>37136</v>
      </c>
      <c r="B5346" s="376">
        <v>0.9123</v>
      </c>
    </row>
    <row r="5347" spans="1:2">
      <c r="A5347" s="375">
        <v>37135</v>
      </c>
      <c r="B5347" s="376">
        <v>0.91110000000000002</v>
      </c>
    </row>
    <row r="5348" spans="1:2">
      <c r="A5348" s="375">
        <v>37134</v>
      </c>
      <c r="B5348" s="376">
        <v>0.91639999999999999</v>
      </c>
    </row>
    <row r="5349" spans="1:2">
      <c r="A5349" s="375">
        <v>37133</v>
      </c>
      <c r="B5349" s="376">
        <v>0.90980000000000005</v>
      </c>
    </row>
    <row r="5350" spans="1:2">
      <c r="A5350" s="375">
        <v>37132</v>
      </c>
      <c r="B5350" s="376">
        <v>0.91120000000000001</v>
      </c>
    </row>
    <row r="5351" spans="1:2">
      <c r="A5351" s="375">
        <v>37131</v>
      </c>
      <c r="B5351" s="376">
        <v>0.91159999999999997</v>
      </c>
    </row>
    <row r="5352" spans="1:2">
      <c r="A5352" s="375">
        <v>37130</v>
      </c>
      <c r="B5352" s="376">
        <v>0.91390000000000005</v>
      </c>
    </row>
    <row r="5353" spans="1:2">
      <c r="A5353" s="375">
        <v>37129</v>
      </c>
      <c r="B5353" s="376">
        <v>0.91390000000000005</v>
      </c>
    </row>
    <row r="5354" spans="1:2">
      <c r="A5354" s="375">
        <v>37128</v>
      </c>
      <c r="B5354" s="376">
        <v>0.91310000000000002</v>
      </c>
    </row>
    <row r="5355" spans="1:2">
      <c r="A5355" s="375">
        <v>37127</v>
      </c>
      <c r="B5355" s="376">
        <v>0.91449999999999998</v>
      </c>
    </row>
    <row r="5356" spans="1:2">
      <c r="A5356" s="375">
        <v>37126</v>
      </c>
      <c r="B5356" s="376">
        <v>0.91449999999999998</v>
      </c>
    </row>
    <row r="5357" spans="1:2">
      <c r="A5357" s="375">
        <v>37125</v>
      </c>
      <c r="B5357" s="376">
        <v>0.91669999999999996</v>
      </c>
    </row>
    <row r="5358" spans="1:2">
      <c r="A5358" s="375">
        <v>37124</v>
      </c>
      <c r="B5358" s="376">
        <v>0.91379999999999995</v>
      </c>
    </row>
    <row r="5359" spans="1:2">
      <c r="A5359" s="375">
        <v>37123</v>
      </c>
      <c r="B5359" s="376">
        <v>0.91610000000000003</v>
      </c>
    </row>
    <row r="5360" spans="1:2">
      <c r="A5360" s="375">
        <v>37122</v>
      </c>
      <c r="B5360" s="376">
        <v>0.91610000000000003</v>
      </c>
    </row>
    <row r="5361" spans="1:2">
      <c r="A5361" s="375">
        <v>37121</v>
      </c>
      <c r="B5361" s="376">
        <v>0.91769999999999996</v>
      </c>
    </row>
    <row r="5362" spans="1:2">
      <c r="A5362" s="375">
        <v>37120</v>
      </c>
      <c r="B5362" s="376">
        <v>0.91249999999999998</v>
      </c>
    </row>
    <row r="5363" spans="1:2">
      <c r="A5363" s="375">
        <v>37119</v>
      </c>
      <c r="B5363" s="376">
        <v>0.91279999999999994</v>
      </c>
    </row>
    <row r="5364" spans="1:2">
      <c r="A5364" s="375">
        <v>37118</v>
      </c>
      <c r="B5364" s="376">
        <v>0.90290000000000004</v>
      </c>
    </row>
    <row r="5365" spans="1:2">
      <c r="A5365" s="375">
        <v>37117</v>
      </c>
      <c r="B5365" s="376">
        <v>0.8972</v>
      </c>
    </row>
    <row r="5366" spans="1:2">
      <c r="A5366" s="375">
        <v>37116</v>
      </c>
      <c r="B5366" s="376">
        <v>0.89349999999999996</v>
      </c>
    </row>
    <row r="5367" spans="1:2">
      <c r="A5367" s="375">
        <v>37115</v>
      </c>
      <c r="B5367" s="376">
        <v>0.89419999999999999</v>
      </c>
    </row>
    <row r="5368" spans="1:2">
      <c r="A5368" s="375">
        <v>37114</v>
      </c>
      <c r="B5368" s="376">
        <v>0.89359999999999995</v>
      </c>
    </row>
    <row r="5369" spans="1:2">
      <c r="A5369" s="375">
        <v>37113</v>
      </c>
      <c r="B5369" s="376">
        <v>0.89170000000000005</v>
      </c>
    </row>
    <row r="5370" spans="1:2">
      <c r="A5370" s="375">
        <v>37112</v>
      </c>
      <c r="B5370" s="376">
        <v>0.87990000000000002</v>
      </c>
    </row>
    <row r="5371" spans="1:2">
      <c r="A5371" s="375">
        <v>37111</v>
      </c>
      <c r="B5371" s="376">
        <v>0.87739999999999996</v>
      </c>
    </row>
    <row r="5372" spans="1:2">
      <c r="A5372" s="375">
        <v>37110</v>
      </c>
      <c r="B5372" s="376">
        <v>0.88170000000000004</v>
      </c>
    </row>
    <row r="5373" spans="1:2">
      <c r="A5373" s="375">
        <v>37109</v>
      </c>
      <c r="B5373" s="376">
        <v>0.88370000000000004</v>
      </c>
    </row>
    <row r="5374" spans="1:2">
      <c r="A5374" s="375">
        <v>37108</v>
      </c>
      <c r="B5374" s="376">
        <v>0.88349999999999995</v>
      </c>
    </row>
    <row r="5375" spans="1:2">
      <c r="A5375" s="375">
        <v>37107</v>
      </c>
      <c r="B5375" s="376">
        <v>0.88360000000000005</v>
      </c>
    </row>
    <row r="5376" spans="1:2">
      <c r="A5376" s="375">
        <v>37106</v>
      </c>
      <c r="B5376" s="376">
        <v>0.88370000000000004</v>
      </c>
    </row>
    <row r="5377" spans="1:2">
      <c r="A5377" s="375">
        <v>37105</v>
      </c>
      <c r="B5377" s="376">
        <v>0.88080000000000003</v>
      </c>
    </row>
    <row r="5378" spans="1:2">
      <c r="A5378" s="375">
        <v>37104</v>
      </c>
      <c r="B5378" s="376">
        <v>0.87539999999999996</v>
      </c>
    </row>
    <row r="5379" spans="1:2">
      <c r="A5379" s="375">
        <v>37103</v>
      </c>
      <c r="B5379" s="376">
        <v>0.87419999999999998</v>
      </c>
    </row>
    <row r="5380" spans="1:2">
      <c r="A5380" s="375">
        <v>37102</v>
      </c>
      <c r="B5380" s="376">
        <v>0.87680000000000002</v>
      </c>
    </row>
    <row r="5381" spans="1:2">
      <c r="A5381" s="375">
        <v>37101</v>
      </c>
      <c r="B5381" s="376">
        <v>0.87690000000000001</v>
      </c>
    </row>
    <row r="5382" spans="1:2">
      <c r="A5382" s="375">
        <v>37100</v>
      </c>
      <c r="B5382" s="376">
        <v>0.87680000000000002</v>
      </c>
    </row>
    <row r="5383" spans="1:2">
      <c r="A5383" s="375">
        <v>37099</v>
      </c>
      <c r="B5383" s="376">
        <v>0.87739999999999996</v>
      </c>
    </row>
    <row r="5384" spans="1:2">
      <c r="A5384" s="375">
        <v>37098</v>
      </c>
      <c r="B5384" s="376">
        <v>0.88</v>
      </c>
    </row>
    <row r="5385" spans="1:2">
      <c r="A5385" s="375">
        <v>37097</v>
      </c>
      <c r="B5385" s="376">
        <v>0.87649999999999995</v>
      </c>
    </row>
    <row r="5386" spans="1:2">
      <c r="A5386" s="375">
        <v>37096</v>
      </c>
      <c r="B5386" s="376">
        <v>0.86890000000000001</v>
      </c>
    </row>
    <row r="5387" spans="1:2">
      <c r="A5387" s="375">
        <v>37095</v>
      </c>
      <c r="B5387" s="376">
        <v>0.87150000000000005</v>
      </c>
    </row>
    <row r="5388" spans="1:2">
      <c r="A5388" s="375">
        <v>37094</v>
      </c>
      <c r="B5388" s="376">
        <v>0.87070000000000003</v>
      </c>
    </row>
    <row r="5389" spans="1:2">
      <c r="A5389" s="375">
        <v>37093</v>
      </c>
      <c r="B5389" s="376">
        <v>0.87139999999999995</v>
      </c>
    </row>
    <row r="5390" spans="1:2">
      <c r="A5390" s="375">
        <v>37092</v>
      </c>
      <c r="B5390" s="376">
        <v>0.87109999999999999</v>
      </c>
    </row>
    <row r="5391" spans="1:2">
      <c r="A5391" s="375">
        <v>37091</v>
      </c>
      <c r="B5391" s="376">
        <v>0.87260000000000004</v>
      </c>
    </row>
    <row r="5392" spans="1:2">
      <c r="A5392" s="375">
        <v>37090</v>
      </c>
      <c r="B5392" s="376">
        <v>0.85909999999999997</v>
      </c>
    </row>
    <row r="5393" spans="1:2">
      <c r="A5393" s="375">
        <v>37089</v>
      </c>
      <c r="B5393" s="376">
        <v>0.85470000000000002</v>
      </c>
    </row>
    <row r="5394" spans="1:2">
      <c r="A5394" s="375">
        <v>37088</v>
      </c>
      <c r="B5394" s="376">
        <v>0.85419999999999996</v>
      </c>
    </row>
    <row r="5395" spans="1:2">
      <c r="A5395" s="375">
        <v>37087</v>
      </c>
      <c r="B5395" s="376">
        <v>0.85419999999999996</v>
      </c>
    </row>
    <row r="5396" spans="1:2">
      <c r="A5396" s="375">
        <v>37086</v>
      </c>
      <c r="B5396" s="376">
        <v>0.85429999999999995</v>
      </c>
    </row>
    <row r="5397" spans="1:2">
      <c r="A5397" s="375">
        <v>37085</v>
      </c>
      <c r="B5397" s="376">
        <v>0.85360000000000003</v>
      </c>
    </row>
    <row r="5398" spans="1:2">
      <c r="A5398" s="375">
        <v>37084</v>
      </c>
      <c r="B5398" s="376">
        <v>0.85899999999999999</v>
      </c>
    </row>
    <row r="5399" spans="1:2">
      <c r="A5399" s="375">
        <v>37083</v>
      </c>
      <c r="B5399" s="376">
        <v>0.85550000000000004</v>
      </c>
    </row>
    <row r="5400" spans="1:2">
      <c r="A5400" s="375">
        <v>37082</v>
      </c>
      <c r="B5400" s="376">
        <v>0.84809999999999997</v>
      </c>
    </row>
    <row r="5401" spans="1:2">
      <c r="A5401" s="375">
        <v>37081</v>
      </c>
      <c r="B5401" s="376">
        <v>0.84660000000000002</v>
      </c>
    </row>
    <row r="5402" spans="1:2">
      <c r="A5402" s="375">
        <v>37080</v>
      </c>
      <c r="B5402" s="376">
        <v>0.84640000000000004</v>
      </c>
    </row>
    <row r="5403" spans="1:2">
      <c r="A5403" s="375">
        <v>37079</v>
      </c>
      <c r="B5403" s="376">
        <v>0.84689999999999999</v>
      </c>
    </row>
    <row r="5404" spans="1:2">
      <c r="A5404" s="375">
        <v>37078</v>
      </c>
      <c r="B5404" s="376">
        <v>0.83730000000000004</v>
      </c>
    </row>
    <row r="5405" spans="1:2">
      <c r="A5405" s="375">
        <v>37077</v>
      </c>
      <c r="B5405" s="376">
        <v>0.84609999999999996</v>
      </c>
    </row>
    <row r="5406" spans="1:2">
      <c r="A5406" s="375">
        <v>37076</v>
      </c>
      <c r="B5406" s="376">
        <v>0.8498</v>
      </c>
    </row>
    <row r="5407" spans="1:2">
      <c r="A5407" s="375">
        <v>37075</v>
      </c>
      <c r="B5407" s="376">
        <v>0.84670000000000001</v>
      </c>
    </row>
    <row r="5408" spans="1:2">
      <c r="A5408" s="375">
        <v>37074</v>
      </c>
      <c r="B5408" s="376">
        <v>0.84950000000000003</v>
      </c>
    </row>
    <row r="5409" spans="1:2">
      <c r="A5409" s="375">
        <v>37073</v>
      </c>
      <c r="B5409" s="376">
        <v>0.84950000000000003</v>
      </c>
    </row>
    <row r="5410" spans="1:2">
      <c r="A5410" s="375">
        <v>37072</v>
      </c>
      <c r="B5410" s="376">
        <v>0.84899999999999998</v>
      </c>
    </row>
    <row r="5411" spans="1:2">
      <c r="A5411" s="375">
        <v>37071</v>
      </c>
      <c r="B5411" s="376">
        <v>0.84430000000000005</v>
      </c>
    </row>
    <row r="5412" spans="1:2">
      <c r="A5412" s="375">
        <v>37070</v>
      </c>
      <c r="B5412" s="376">
        <v>0.86009999999999998</v>
      </c>
    </row>
    <row r="5413" spans="1:2">
      <c r="A5413" s="375">
        <v>37069</v>
      </c>
      <c r="B5413" s="376">
        <v>0.86329999999999996</v>
      </c>
    </row>
    <row r="5414" spans="1:2">
      <c r="A5414" s="375">
        <v>37068</v>
      </c>
      <c r="B5414" s="376">
        <v>0.85909999999999997</v>
      </c>
    </row>
    <row r="5415" spans="1:2">
      <c r="A5415" s="375">
        <v>37067</v>
      </c>
      <c r="B5415" s="376">
        <v>0.85660000000000003</v>
      </c>
    </row>
    <row r="5416" spans="1:2">
      <c r="A5416" s="375">
        <v>37066</v>
      </c>
      <c r="B5416" s="376">
        <v>0.85719999999999996</v>
      </c>
    </row>
    <row r="5417" spans="1:2">
      <c r="A5417" s="375">
        <v>37065</v>
      </c>
      <c r="B5417" s="376">
        <v>0.85660000000000003</v>
      </c>
    </row>
    <row r="5418" spans="1:2">
      <c r="A5418" s="375">
        <v>37064</v>
      </c>
      <c r="B5418" s="376">
        <v>0.85529999999999995</v>
      </c>
    </row>
    <row r="5419" spans="1:2">
      <c r="A5419" s="375">
        <v>37063</v>
      </c>
      <c r="B5419" s="376">
        <v>0.85450000000000004</v>
      </c>
    </row>
    <row r="5420" spans="1:2">
      <c r="A5420" s="375">
        <v>37062</v>
      </c>
      <c r="B5420" s="376">
        <v>0.85399999999999998</v>
      </c>
    </row>
    <row r="5421" spans="1:2">
      <c r="A5421" s="375">
        <v>37061</v>
      </c>
      <c r="B5421" s="376">
        <v>0.86119999999999997</v>
      </c>
    </row>
    <row r="5422" spans="1:2">
      <c r="A5422" s="375">
        <v>37060</v>
      </c>
      <c r="B5422" s="376">
        <v>0.86309999999999998</v>
      </c>
    </row>
    <row r="5423" spans="1:2">
      <c r="A5423" s="375">
        <v>37059</v>
      </c>
      <c r="B5423" s="376">
        <v>0.86309999999999998</v>
      </c>
    </row>
    <row r="5424" spans="1:2">
      <c r="A5424" s="375">
        <v>37058</v>
      </c>
      <c r="B5424" s="376">
        <v>0.86160000000000003</v>
      </c>
    </row>
    <row r="5425" spans="1:2">
      <c r="A5425" s="375">
        <v>37057</v>
      </c>
      <c r="B5425" s="376">
        <v>0.86109999999999998</v>
      </c>
    </row>
    <row r="5426" spans="1:2">
      <c r="A5426" s="375">
        <v>37056</v>
      </c>
      <c r="B5426" s="376">
        <v>0.85419999999999996</v>
      </c>
    </row>
    <row r="5427" spans="1:2">
      <c r="A5427" s="375">
        <v>37055</v>
      </c>
      <c r="B5427" s="376">
        <v>0.85209999999999997</v>
      </c>
    </row>
    <row r="5428" spans="1:2">
      <c r="A5428" s="375">
        <v>37054</v>
      </c>
      <c r="B5428" s="376">
        <v>0.84330000000000005</v>
      </c>
    </row>
    <row r="5429" spans="1:2">
      <c r="A5429" s="375">
        <v>37053</v>
      </c>
      <c r="B5429" s="376">
        <v>0.84970000000000001</v>
      </c>
    </row>
    <row r="5430" spans="1:2">
      <c r="A5430" s="375">
        <v>37052</v>
      </c>
      <c r="B5430" s="376">
        <v>0.85019999999999996</v>
      </c>
    </row>
    <row r="5431" spans="1:2">
      <c r="A5431" s="375">
        <v>37051</v>
      </c>
      <c r="B5431" s="376">
        <v>0.85029999999999994</v>
      </c>
    </row>
    <row r="5432" spans="1:2">
      <c r="A5432" s="375">
        <v>37050</v>
      </c>
      <c r="B5432" s="376">
        <v>0.84989999999999999</v>
      </c>
    </row>
    <row r="5433" spans="1:2">
      <c r="A5433" s="375">
        <v>37049</v>
      </c>
      <c r="B5433" s="376">
        <v>0.8488</v>
      </c>
    </row>
    <row r="5434" spans="1:2">
      <c r="A5434" s="375">
        <v>37048</v>
      </c>
      <c r="B5434" s="376">
        <v>0.85389999999999999</v>
      </c>
    </row>
    <row r="5435" spans="1:2">
      <c r="A5435" s="375">
        <v>37047</v>
      </c>
      <c r="B5435" s="376">
        <v>0.8458</v>
      </c>
    </row>
    <row r="5436" spans="1:2">
      <c r="A5436" s="375">
        <v>37046</v>
      </c>
      <c r="B5436" s="376">
        <v>0.84789999999999999</v>
      </c>
    </row>
    <row r="5437" spans="1:2">
      <c r="A5437" s="375">
        <v>37045</v>
      </c>
      <c r="B5437" s="376">
        <v>0.84789999999999999</v>
      </c>
    </row>
    <row r="5438" spans="1:2">
      <c r="A5438" s="375">
        <v>37044</v>
      </c>
      <c r="B5438" s="376">
        <v>0.84789999999999999</v>
      </c>
    </row>
    <row r="5439" spans="1:2">
      <c r="A5439" s="375">
        <v>37043</v>
      </c>
      <c r="B5439" s="376">
        <v>0.84560000000000002</v>
      </c>
    </row>
    <row r="5440" spans="1:2">
      <c r="A5440" s="375">
        <v>37042</v>
      </c>
      <c r="B5440" s="376">
        <v>0.85699999999999998</v>
      </c>
    </row>
    <row r="5441" spans="1:2">
      <c r="A5441" s="375">
        <v>37041</v>
      </c>
      <c r="B5441" s="376">
        <v>0.85370000000000001</v>
      </c>
    </row>
    <row r="5442" spans="1:2">
      <c r="A5442" s="375">
        <v>37040</v>
      </c>
      <c r="B5442" s="376">
        <v>0.85960000000000003</v>
      </c>
    </row>
    <row r="5443" spans="1:2">
      <c r="A5443" s="375">
        <v>37039</v>
      </c>
      <c r="B5443" s="376">
        <v>0.85950000000000004</v>
      </c>
    </row>
    <row r="5444" spans="1:2">
      <c r="A5444" s="375">
        <v>37038</v>
      </c>
      <c r="B5444" s="376">
        <v>0.85950000000000004</v>
      </c>
    </row>
    <row r="5445" spans="1:2">
      <c r="A5445" s="375">
        <v>37037</v>
      </c>
      <c r="B5445" s="376">
        <v>0.86019999999999996</v>
      </c>
    </row>
    <row r="5446" spans="1:2">
      <c r="A5446" s="375">
        <v>37036</v>
      </c>
      <c r="B5446" s="376">
        <v>0.8569</v>
      </c>
    </row>
    <row r="5447" spans="1:2">
      <c r="A5447" s="375">
        <v>37035</v>
      </c>
      <c r="B5447" s="376">
        <v>0.85640000000000005</v>
      </c>
    </row>
    <row r="5448" spans="1:2">
      <c r="A5448" s="375">
        <v>37034</v>
      </c>
      <c r="B5448" s="376">
        <v>0.86480000000000001</v>
      </c>
    </row>
    <row r="5449" spans="1:2">
      <c r="A5449" s="375">
        <v>37033</v>
      </c>
      <c r="B5449" s="376">
        <v>0.877</v>
      </c>
    </row>
    <row r="5450" spans="1:2">
      <c r="A5450" s="375">
        <v>37032</v>
      </c>
      <c r="B5450" s="376">
        <v>0.88100000000000001</v>
      </c>
    </row>
    <row r="5451" spans="1:2">
      <c r="A5451" s="375">
        <v>37031</v>
      </c>
      <c r="B5451" s="376">
        <v>0.88100000000000001</v>
      </c>
    </row>
    <row r="5452" spans="1:2">
      <c r="A5452" s="375">
        <v>37030</v>
      </c>
      <c r="B5452" s="376">
        <v>0.87980000000000003</v>
      </c>
    </row>
    <row r="5453" spans="1:2">
      <c r="A5453" s="375">
        <v>37029</v>
      </c>
      <c r="B5453" s="376">
        <v>0.88239999999999996</v>
      </c>
    </row>
    <row r="5454" spans="1:2">
      <c r="A5454" s="375">
        <v>37028</v>
      </c>
      <c r="B5454" s="376">
        <v>0.88280000000000003</v>
      </c>
    </row>
    <row r="5455" spans="1:2">
      <c r="A5455" s="375">
        <v>37027</v>
      </c>
      <c r="B5455" s="376">
        <v>0.87790000000000001</v>
      </c>
    </row>
    <row r="5456" spans="1:2">
      <c r="A5456" s="375">
        <v>37026</v>
      </c>
      <c r="B5456" s="376">
        <v>0.87429999999999997</v>
      </c>
    </row>
    <row r="5457" spans="1:2">
      <c r="A5457" s="375">
        <v>37025</v>
      </c>
      <c r="B5457" s="376">
        <v>0.87609999999999999</v>
      </c>
    </row>
    <row r="5458" spans="1:2">
      <c r="A5458" s="375">
        <v>37024</v>
      </c>
      <c r="B5458" s="376">
        <v>0.875</v>
      </c>
    </row>
    <row r="5459" spans="1:2">
      <c r="A5459" s="375">
        <v>37023</v>
      </c>
      <c r="B5459" s="376">
        <v>0.87660000000000005</v>
      </c>
    </row>
    <row r="5460" spans="1:2">
      <c r="A5460" s="375">
        <v>37022</v>
      </c>
      <c r="B5460" s="376">
        <v>0.88119999999999998</v>
      </c>
    </row>
    <row r="5461" spans="1:2">
      <c r="A5461" s="375">
        <v>37021</v>
      </c>
      <c r="B5461" s="376">
        <v>0.88480000000000003</v>
      </c>
    </row>
    <row r="5462" spans="1:2">
      <c r="A5462" s="375">
        <v>37020</v>
      </c>
      <c r="B5462" s="376">
        <v>0.88349999999999995</v>
      </c>
    </row>
    <row r="5463" spans="1:2">
      <c r="A5463" s="375">
        <v>37019</v>
      </c>
      <c r="B5463" s="376">
        <v>0.88959999999999995</v>
      </c>
    </row>
    <row r="5464" spans="1:2">
      <c r="A5464" s="375">
        <v>37018</v>
      </c>
      <c r="B5464" s="376">
        <v>0.89359999999999995</v>
      </c>
    </row>
    <row r="5465" spans="1:2">
      <c r="A5465" s="375">
        <v>37017</v>
      </c>
      <c r="B5465" s="376">
        <v>0.89249999999999996</v>
      </c>
    </row>
    <row r="5466" spans="1:2">
      <c r="A5466" s="375">
        <v>37016</v>
      </c>
      <c r="B5466" s="376">
        <v>0.89349999999999996</v>
      </c>
    </row>
    <row r="5467" spans="1:2">
      <c r="A5467" s="375">
        <v>37015</v>
      </c>
      <c r="B5467" s="376">
        <v>0.88990000000000002</v>
      </c>
    </row>
    <row r="5468" spans="1:2">
      <c r="A5468" s="375">
        <v>37014</v>
      </c>
      <c r="B5468" s="376">
        <v>0.89300000000000002</v>
      </c>
    </row>
    <row r="5469" spans="1:2">
      <c r="A5469" s="375">
        <v>37013</v>
      </c>
      <c r="B5469" s="376">
        <v>0.89219999999999999</v>
      </c>
    </row>
    <row r="5470" spans="1:2">
      <c r="A5470" s="375">
        <v>37012</v>
      </c>
      <c r="B5470" s="376">
        <v>0.88700000000000001</v>
      </c>
    </row>
    <row r="5471" spans="1:2">
      <c r="A5471" s="375">
        <v>37011</v>
      </c>
      <c r="B5471" s="376">
        <v>0.88959999999999995</v>
      </c>
    </row>
    <row r="5472" spans="1:2">
      <c r="A5472" s="375">
        <v>37010</v>
      </c>
      <c r="B5472" s="376">
        <v>0.88959999999999995</v>
      </c>
    </row>
    <row r="5473" spans="1:2">
      <c r="A5473" s="375">
        <v>37009</v>
      </c>
      <c r="B5473" s="376">
        <v>0.89039999999999997</v>
      </c>
    </row>
    <row r="5474" spans="1:2">
      <c r="A5474" s="375">
        <v>37008</v>
      </c>
      <c r="B5474" s="376">
        <v>0.90339999999999998</v>
      </c>
    </row>
    <row r="5475" spans="1:2">
      <c r="A5475" s="375">
        <v>37007</v>
      </c>
      <c r="B5475" s="376">
        <v>0.89580000000000004</v>
      </c>
    </row>
    <row r="5476" spans="1:2">
      <c r="A5476" s="375">
        <v>37006</v>
      </c>
      <c r="B5476" s="376">
        <v>0.89370000000000005</v>
      </c>
    </row>
    <row r="5477" spans="1:2">
      <c r="A5477" s="375">
        <v>37005</v>
      </c>
      <c r="B5477" s="376">
        <v>0.89780000000000004</v>
      </c>
    </row>
    <row r="5478" spans="1:2">
      <c r="A5478" s="375">
        <v>37004</v>
      </c>
      <c r="B5478" s="376">
        <v>0.90139999999999998</v>
      </c>
    </row>
    <row r="5479" spans="1:2">
      <c r="A5479" s="375">
        <v>37003</v>
      </c>
      <c r="B5479" s="376">
        <v>0.90139999999999998</v>
      </c>
    </row>
    <row r="5480" spans="1:2">
      <c r="A5480" s="375">
        <v>37002</v>
      </c>
      <c r="B5480" s="376">
        <v>0.90280000000000005</v>
      </c>
    </row>
    <row r="5481" spans="1:2">
      <c r="A5481" s="375">
        <v>37001</v>
      </c>
      <c r="B5481" s="376">
        <v>0.8962</v>
      </c>
    </row>
    <row r="5482" spans="1:2">
      <c r="A5482" s="375">
        <v>37000</v>
      </c>
      <c r="B5482" s="376">
        <v>0.88490000000000002</v>
      </c>
    </row>
    <row r="5483" spans="1:2">
      <c r="A5483" s="375">
        <v>36999</v>
      </c>
      <c r="B5483" s="376">
        <v>0.88200000000000001</v>
      </c>
    </row>
    <row r="5484" spans="1:2">
      <c r="A5484" s="375">
        <v>36998</v>
      </c>
      <c r="B5484" s="376">
        <v>0.88660000000000005</v>
      </c>
    </row>
    <row r="5485" spans="1:2">
      <c r="A5485" s="375">
        <v>36997</v>
      </c>
      <c r="B5485" s="376">
        <v>0.8881</v>
      </c>
    </row>
    <row r="5486" spans="1:2">
      <c r="A5486" s="375">
        <v>36996</v>
      </c>
      <c r="B5486" s="376">
        <v>0.8881</v>
      </c>
    </row>
    <row r="5487" spans="1:2">
      <c r="A5487" s="375">
        <v>36995</v>
      </c>
      <c r="B5487" s="376">
        <v>0.8881</v>
      </c>
    </row>
    <row r="5488" spans="1:2">
      <c r="A5488" s="375">
        <v>36994</v>
      </c>
      <c r="B5488" s="376">
        <v>0.89170000000000005</v>
      </c>
    </row>
    <row r="5489" spans="1:2">
      <c r="A5489" s="375">
        <v>36993</v>
      </c>
      <c r="B5489" s="376">
        <v>0.88700000000000001</v>
      </c>
    </row>
    <row r="5490" spans="1:2">
      <c r="A5490" s="375">
        <v>36992</v>
      </c>
      <c r="B5490" s="376">
        <v>0.88759999999999994</v>
      </c>
    </row>
    <row r="5491" spans="1:2">
      <c r="A5491" s="375">
        <v>36991</v>
      </c>
      <c r="B5491" s="376">
        <v>0.89639999999999997</v>
      </c>
    </row>
    <row r="5492" spans="1:2">
      <c r="A5492" s="375">
        <v>36990</v>
      </c>
      <c r="B5492" s="376">
        <v>0.90280000000000005</v>
      </c>
    </row>
    <row r="5493" spans="1:2">
      <c r="A5493" s="375">
        <v>36989</v>
      </c>
      <c r="B5493" s="376">
        <v>0.90280000000000005</v>
      </c>
    </row>
    <row r="5494" spans="1:2">
      <c r="A5494" s="375">
        <v>36988</v>
      </c>
      <c r="B5494" s="376">
        <v>0.90310000000000001</v>
      </c>
    </row>
    <row r="5495" spans="1:2">
      <c r="A5495" s="375">
        <v>36987</v>
      </c>
      <c r="B5495" s="376">
        <v>0.89390000000000003</v>
      </c>
    </row>
    <row r="5496" spans="1:2">
      <c r="A5496" s="375">
        <v>36986</v>
      </c>
      <c r="B5496" s="376">
        <v>0.9012</v>
      </c>
    </row>
    <row r="5497" spans="1:2">
      <c r="A5497" s="375">
        <v>36985</v>
      </c>
      <c r="B5497" s="376">
        <v>0.89610000000000001</v>
      </c>
    </row>
    <row r="5498" spans="1:2">
      <c r="A5498" s="375">
        <v>36984</v>
      </c>
      <c r="B5498" s="376">
        <v>0.87939999999999996</v>
      </c>
    </row>
    <row r="5499" spans="1:2">
      <c r="A5499" s="375">
        <v>36983</v>
      </c>
      <c r="B5499" s="376">
        <v>0.87419999999999998</v>
      </c>
    </row>
    <row r="5500" spans="1:2">
      <c r="A5500" s="375">
        <v>36982</v>
      </c>
      <c r="B5500" s="376">
        <v>0.87419999999999998</v>
      </c>
    </row>
    <row r="5501" spans="1:2">
      <c r="A5501" s="375">
        <v>36981</v>
      </c>
      <c r="B5501" s="376">
        <v>0.87870000000000004</v>
      </c>
    </row>
    <row r="5502" spans="1:2">
      <c r="A5502" s="375">
        <v>36980</v>
      </c>
      <c r="B5502" s="376">
        <v>0.88249999999999995</v>
      </c>
    </row>
    <row r="5503" spans="1:2">
      <c r="A5503" s="375">
        <v>36979</v>
      </c>
      <c r="B5503" s="376">
        <v>0.88600000000000001</v>
      </c>
    </row>
    <row r="5504" spans="1:2">
      <c r="A5504" s="375">
        <v>36978</v>
      </c>
      <c r="B5504" s="376">
        <v>0.89300000000000002</v>
      </c>
    </row>
    <row r="5505" spans="1:2">
      <c r="A5505" s="375">
        <v>36977</v>
      </c>
      <c r="B5505" s="376">
        <v>0.89559999999999995</v>
      </c>
    </row>
    <row r="5506" spans="1:2">
      <c r="A5506" s="375">
        <v>36976</v>
      </c>
      <c r="B5506" s="376">
        <v>0.89180000000000004</v>
      </c>
    </row>
    <row r="5507" spans="1:2">
      <c r="A5507" s="375">
        <v>36975</v>
      </c>
      <c r="B5507" s="376">
        <v>0.88980000000000004</v>
      </c>
    </row>
    <row r="5508" spans="1:2">
      <c r="A5508" s="375">
        <v>36974</v>
      </c>
      <c r="B5508" s="376">
        <v>0.88970000000000005</v>
      </c>
    </row>
    <row r="5509" spans="1:2">
      <c r="A5509" s="375">
        <v>36973</v>
      </c>
      <c r="B5509" s="376">
        <v>0.88719999999999999</v>
      </c>
    </row>
    <row r="5510" spans="1:2">
      <c r="A5510" s="375">
        <v>36972</v>
      </c>
      <c r="B5510" s="376">
        <v>0.89570000000000005</v>
      </c>
    </row>
    <row r="5511" spans="1:2">
      <c r="A5511" s="375">
        <v>36971</v>
      </c>
      <c r="B5511" s="376">
        <v>0.90820000000000001</v>
      </c>
    </row>
    <row r="5512" spans="1:2">
      <c r="A5512" s="375">
        <v>36970</v>
      </c>
      <c r="B5512" s="376">
        <v>0.89829999999999999</v>
      </c>
    </row>
    <row r="5513" spans="1:2">
      <c r="A5513" s="375">
        <v>36969</v>
      </c>
      <c r="B5513" s="376">
        <v>0.89690000000000003</v>
      </c>
    </row>
    <row r="5514" spans="1:2">
      <c r="A5514" s="375">
        <v>36968</v>
      </c>
      <c r="B5514" s="376">
        <v>0.89690000000000003</v>
      </c>
    </row>
    <row r="5515" spans="1:2">
      <c r="A5515" s="375">
        <v>36967</v>
      </c>
      <c r="B5515" s="376">
        <v>0.89580000000000004</v>
      </c>
    </row>
    <row r="5516" spans="1:2">
      <c r="A5516" s="375">
        <v>36966</v>
      </c>
      <c r="B5516" s="376">
        <v>0.89929999999999999</v>
      </c>
    </row>
    <row r="5517" spans="1:2">
      <c r="A5517" s="375">
        <v>36965</v>
      </c>
      <c r="B5517" s="376">
        <v>0.91080000000000005</v>
      </c>
    </row>
    <row r="5518" spans="1:2">
      <c r="A5518" s="375">
        <v>36964</v>
      </c>
      <c r="B5518" s="376">
        <v>0.91459999999999997</v>
      </c>
    </row>
    <row r="5519" spans="1:2">
      <c r="A5519" s="375">
        <v>36963</v>
      </c>
      <c r="B5519" s="376">
        <v>0.92969999999999997</v>
      </c>
    </row>
    <row r="5520" spans="1:2">
      <c r="A5520" s="375">
        <v>36962</v>
      </c>
      <c r="B5520" s="376">
        <v>0.93179999999999996</v>
      </c>
    </row>
    <row r="5521" spans="1:2">
      <c r="A5521" s="375">
        <v>36961</v>
      </c>
      <c r="B5521" s="376">
        <v>0.93400000000000005</v>
      </c>
    </row>
    <row r="5522" spans="1:2">
      <c r="A5522" s="375">
        <v>36960</v>
      </c>
      <c r="B5522" s="376">
        <v>0.93230000000000002</v>
      </c>
    </row>
    <row r="5523" spans="1:2">
      <c r="A5523" s="375">
        <v>36959</v>
      </c>
      <c r="B5523" s="376">
        <v>0.93149999999999999</v>
      </c>
    </row>
    <row r="5524" spans="1:2">
      <c r="A5524" s="375">
        <v>36958</v>
      </c>
      <c r="B5524" s="376">
        <v>0.9294</v>
      </c>
    </row>
    <row r="5525" spans="1:2">
      <c r="A5525" s="375">
        <v>36957</v>
      </c>
      <c r="B5525" s="376">
        <v>0.93430000000000002</v>
      </c>
    </row>
    <row r="5526" spans="1:2">
      <c r="A5526" s="375">
        <v>36956</v>
      </c>
      <c r="B5526" s="376">
        <v>0.92930000000000001</v>
      </c>
    </row>
    <row r="5527" spans="1:2">
      <c r="A5527" s="375">
        <v>36955</v>
      </c>
      <c r="B5527" s="376">
        <v>0.93530000000000002</v>
      </c>
    </row>
    <row r="5528" spans="1:2">
      <c r="A5528" s="375">
        <v>36954</v>
      </c>
      <c r="B5528" s="376">
        <v>0.93530000000000002</v>
      </c>
    </row>
    <row r="5529" spans="1:2">
      <c r="A5529" s="375">
        <v>36953</v>
      </c>
      <c r="B5529" s="376">
        <v>0.93489999999999995</v>
      </c>
    </row>
    <row r="5530" spans="1:2">
      <c r="A5530" s="375">
        <v>36952</v>
      </c>
      <c r="B5530" s="376">
        <v>0.92920000000000003</v>
      </c>
    </row>
    <row r="5531" spans="1:2">
      <c r="A5531" s="375">
        <v>36951</v>
      </c>
      <c r="B5531" s="376">
        <v>0.92320000000000002</v>
      </c>
    </row>
    <row r="5532" spans="1:2">
      <c r="A5532" s="375">
        <v>36950</v>
      </c>
      <c r="B5532" s="376">
        <v>0.91749999999999998</v>
      </c>
    </row>
    <row r="5533" spans="1:2">
      <c r="A5533" s="375">
        <v>36949</v>
      </c>
      <c r="B5533" s="376">
        <v>0.91149999999999998</v>
      </c>
    </row>
    <row r="5534" spans="1:2">
      <c r="A5534" s="375">
        <v>36948</v>
      </c>
      <c r="B5534" s="376">
        <v>0.91900000000000004</v>
      </c>
    </row>
    <row r="5535" spans="1:2">
      <c r="A5535" s="375">
        <v>36947</v>
      </c>
      <c r="B5535" s="376">
        <v>0.91900000000000004</v>
      </c>
    </row>
    <row r="5536" spans="1:2">
      <c r="A5536" s="375">
        <v>36946</v>
      </c>
      <c r="B5536" s="376">
        <v>0.91900000000000004</v>
      </c>
    </row>
    <row r="5537" spans="1:2">
      <c r="A5537" s="375">
        <v>36945</v>
      </c>
      <c r="B5537" s="376">
        <v>0.90539999999999998</v>
      </c>
    </row>
    <row r="5538" spans="1:2">
      <c r="A5538" s="375">
        <v>36944</v>
      </c>
      <c r="B5538" s="376">
        <v>0.90890000000000004</v>
      </c>
    </row>
    <row r="5539" spans="1:2">
      <c r="A5539" s="375">
        <v>36943</v>
      </c>
      <c r="B5539" s="376">
        <v>0.91149999999999998</v>
      </c>
    </row>
    <row r="5540" spans="1:2">
      <c r="A5540" s="375">
        <v>36942</v>
      </c>
      <c r="B5540" s="376">
        <v>0.92149999999999999</v>
      </c>
    </row>
    <row r="5541" spans="1:2">
      <c r="A5541" s="375">
        <v>36941</v>
      </c>
      <c r="B5541" s="376">
        <v>0.91420000000000001</v>
      </c>
    </row>
    <row r="5542" spans="1:2">
      <c r="A5542" s="375">
        <v>36940</v>
      </c>
      <c r="B5542" s="376">
        <v>0.91420000000000001</v>
      </c>
    </row>
    <row r="5543" spans="1:2">
      <c r="A5543" s="375">
        <v>36939</v>
      </c>
      <c r="B5543" s="376">
        <v>0.91469999999999996</v>
      </c>
    </row>
    <row r="5544" spans="1:2">
      <c r="A5544" s="375">
        <v>36938</v>
      </c>
      <c r="B5544" s="376">
        <v>0.90429999999999999</v>
      </c>
    </row>
    <row r="5545" spans="1:2">
      <c r="A5545" s="375">
        <v>36937</v>
      </c>
      <c r="B5545" s="376">
        <v>0.91739999999999999</v>
      </c>
    </row>
    <row r="5546" spans="1:2">
      <c r="A5546" s="375">
        <v>36936</v>
      </c>
      <c r="B5546" s="376">
        <v>0.92090000000000005</v>
      </c>
    </row>
    <row r="5547" spans="1:2">
      <c r="A5547" s="375">
        <v>36935</v>
      </c>
      <c r="B5547" s="376">
        <v>0.93140000000000001</v>
      </c>
    </row>
    <row r="5548" spans="1:2">
      <c r="A5548" s="375">
        <v>36934</v>
      </c>
      <c r="B5548" s="376">
        <v>0.92490000000000006</v>
      </c>
    </row>
    <row r="5549" spans="1:2">
      <c r="A5549" s="375">
        <v>36933</v>
      </c>
      <c r="B5549" s="376">
        <v>0.9254</v>
      </c>
    </row>
    <row r="5550" spans="1:2">
      <c r="A5550" s="375">
        <v>36932</v>
      </c>
      <c r="B5550" s="376">
        <v>0.9254</v>
      </c>
    </row>
    <row r="5551" spans="1:2">
      <c r="A5551" s="375">
        <v>36931</v>
      </c>
      <c r="B5551" s="376">
        <v>0.91859999999999997</v>
      </c>
    </row>
    <row r="5552" spans="1:2">
      <c r="A5552" s="375">
        <v>36930</v>
      </c>
      <c r="B5552" s="376">
        <v>0.92889999999999995</v>
      </c>
    </row>
    <row r="5553" spans="1:2">
      <c r="A5553" s="375">
        <v>36929</v>
      </c>
      <c r="B5553" s="376">
        <v>0.92920000000000003</v>
      </c>
    </row>
    <row r="5554" spans="1:2">
      <c r="A5554" s="375">
        <v>36928</v>
      </c>
      <c r="B5554" s="376">
        <v>0.93840000000000001</v>
      </c>
    </row>
    <row r="5555" spans="1:2">
      <c r="A5555" s="375">
        <v>36927</v>
      </c>
      <c r="B5555" s="376">
        <v>0.93589999999999995</v>
      </c>
    </row>
    <row r="5556" spans="1:2">
      <c r="A5556" s="375">
        <v>36926</v>
      </c>
      <c r="B5556" s="376">
        <v>0.93589999999999995</v>
      </c>
    </row>
    <row r="5557" spans="1:2">
      <c r="A5557" s="375">
        <v>36925</v>
      </c>
      <c r="B5557" s="376">
        <v>0.9355</v>
      </c>
    </row>
    <row r="5558" spans="1:2">
      <c r="A5558" s="375">
        <v>36924</v>
      </c>
      <c r="B5558" s="376">
        <v>0.94030000000000002</v>
      </c>
    </row>
    <row r="5559" spans="1:2">
      <c r="A5559" s="375">
        <v>36923</v>
      </c>
      <c r="B5559" s="376">
        <v>0.93640000000000001</v>
      </c>
    </row>
    <row r="5560" spans="1:2">
      <c r="A5560" s="375">
        <v>36922</v>
      </c>
      <c r="B5560" s="376">
        <v>0.92620000000000002</v>
      </c>
    </row>
    <row r="5561" spans="1:2">
      <c r="A5561" s="375">
        <v>36921</v>
      </c>
      <c r="B5561" s="376">
        <v>0.91679999999999995</v>
      </c>
    </row>
    <row r="5562" spans="1:2">
      <c r="A5562" s="375">
        <v>36920</v>
      </c>
      <c r="B5562" s="376">
        <v>0.9234</v>
      </c>
    </row>
    <row r="5563" spans="1:2">
      <c r="A5563" s="375">
        <v>36919</v>
      </c>
      <c r="B5563" s="376">
        <v>0.9234</v>
      </c>
    </row>
    <row r="5564" spans="1:2">
      <c r="A5564" s="375">
        <v>36918</v>
      </c>
      <c r="B5564" s="376">
        <v>0.92420000000000002</v>
      </c>
    </row>
    <row r="5565" spans="1:2">
      <c r="A5565" s="375">
        <v>36917</v>
      </c>
      <c r="B5565" s="376">
        <v>0.92410000000000003</v>
      </c>
    </row>
    <row r="5566" spans="1:2">
      <c r="A5566" s="375">
        <v>36916</v>
      </c>
      <c r="B5566" s="376">
        <v>0.92149999999999999</v>
      </c>
    </row>
    <row r="5567" spans="1:2">
      <c r="A5567" s="375">
        <v>36915</v>
      </c>
      <c r="B5567" s="376">
        <v>0.93710000000000004</v>
      </c>
    </row>
    <row r="5568" spans="1:2">
      <c r="A5568" s="375">
        <v>36914</v>
      </c>
      <c r="B5568" s="376">
        <v>0.93920000000000003</v>
      </c>
    </row>
    <row r="5569" spans="1:2">
      <c r="A5569" s="375">
        <v>36913</v>
      </c>
      <c r="B5569" s="376">
        <v>0.9345</v>
      </c>
    </row>
    <row r="5570" spans="1:2">
      <c r="A5570" s="375">
        <v>36912</v>
      </c>
      <c r="B5570" s="376">
        <v>0.9345</v>
      </c>
    </row>
    <row r="5571" spans="1:2">
      <c r="A5571" s="375">
        <v>36911</v>
      </c>
      <c r="B5571" s="376">
        <v>0.93430000000000002</v>
      </c>
    </row>
    <row r="5572" spans="1:2">
      <c r="A5572" s="375">
        <v>36910</v>
      </c>
      <c r="B5572" s="376">
        <v>0.94499999999999995</v>
      </c>
    </row>
    <row r="5573" spans="1:2">
      <c r="A5573" s="375">
        <v>36909</v>
      </c>
      <c r="B5573" s="376">
        <v>0.93420000000000003</v>
      </c>
    </row>
    <row r="5574" spans="1:2">
      <c r="A5574" s="375">
        <v>36908</v>
      </c>
      <c r="B5574" s="376">
        <v>0.94099999999999995</v>
      </c>
    </row>
    <row r="5575" spans="1:2">
      <c r="A5575" s="375">
        <v>36907</v>
      </c>
      <c r="B5575" s="376">
        <v>0.94220000000000004</v>
      </c>
    </row>
    <row r="5576" spans="1:2">
      <c r="A5576" s="375">
        <v>36906</v>
      </c>
      <c r="B5576" s="376">
        <v>0.95169999999999999</v>
      </c>
    </row>
    <row r="5577" spans="1:2">
      <c r="A5577" s="375">
        <v>36905</v>
      </c>
      <c r="B5577" s="376">
        <v>0.95169999999999999</v>
      </c>
    </row>
    <row r="5578" spans="1:2">
      <c r="A5578" s="375">
        <v>36904</v>
      </c>
      <c r="B5578" s="376">
        <v>0.95169999999999999</v>
      </c>
    </row>
    <row r="5579" spans="1:2">
      <c r="A5579" s="375">
        <v>36903</v>
      </c>
      <c r="B5579" s="376">
        <v>0.95199999999999996</v>
      </c>
    </row>
    <row r="5580" spans="1:2">
      <c r="A5580" s="375">
        <v>36902</v>
      </c>
      <c r="B5580" s="376">
        <v>0.93689999999999996</v>
      </c>
    </row>
    <row r="5581" spans="1:2">
      <c r="A5581" s="375">
        <v>36901</v>
      </c>
      <c r="B5581" s="376">
        <v>0.9446</v>
      </c>
    </row>
    <row r="5582" spans="1:2">
      <c r="A5582" s="375">
        <v>36900</v>
      </c>
      <c r="B5582" s="376">
        <v>0.94830000000000003</v>
      </c>
    </row>
    <row r="5583" spans="1:2">
      <c r="A5583" s="375">
        <v>36899</v>
      </c>
      <c r="B5583" s="376">
        <v>0.95699999999999996</v>
      </c>
    </row>
    <row r="5584" spans="1:2">
      <c r="A5584" s="375">
        <v>36898</v>
      </c>
      <c r="B5584" s="376">
        <v>0.95569999999999999</v>
      </c>
    </row>
    <row r="5585" spans="1:2">
      <c r="A5585" s="375">
        <v>36897</v>
      </c>
      <c r="B5585" s="376">
        <v>0.95760000000000001</v>
      </c>
    </row>
    <row r="5586" spans="1:2">
      <c r="A5586" s="375">
        <v>36896</v>
      </c>
      <c r="B5586" s="376">
        <v>0.94979999999999998</v>
      </c>
    </row>
    <row r="5587" spans="1:2">
      <c r="A5587" s="375">
        <v>36895</v>
      </c>
      <c r="B5587" s="376">
        <v>0.92849999999999999</v>
      </c>
    </row>
    <row r="5588" spans="1:2">
      <c r="A5588" s="375">
        <v>36894</v>
      </c>
      <c r="B5588" s="376">
        <v>0.95030000000000003</v>
      </c>
    </row>
    <row r="5589" spans="1:2">
      <c r="A5589" s="375">
        <v>36893</v>
      </c>
      <c r="B5589" s="376">
        <v>0.94179999999999997</v>
      </c>
    </row>
    <row r="5590" spans="1:2">
      <c r="A5590" s="375">
        <v>36892</v>
      </c>
      <c r="B5590" s="376">
        <v>0.94159999999999999</v>
      </c>
    </row>
    <row r="5591" spans="1:2">
      <c r="A5591" s="375">
        <v>36891</v>
      </c>
      <c r="B5591" s="376">
        <v>0.94159999999999999</v>
      </c>
    </row>
    <row r="5592" spans="1:2">
      <c r="A5592" s="375">
        <v>36890</v>
      </c>
      <c r="B5592" s="376">
        <v>0.94159999999999999</v>
      </c>
    </row>
    <row r="5593" spans="1:2">
      <c r="A5593" s="375">
        <v>36889</v>
      </c>
      <c r="B5593" s="376">
        <v>0.9294</v>
      </c>
    </row>
    <row r="5594" spans="1:2">
      <c r="A5594" s="375">
        <v>36888</v>
      </c>
      <c r="B5594" s="376">
        <v>0.93020000000000003</v>
      </c>
    </row>
    <row r="5595" spans="1:2">
      <c r="A5595" s="375">
        <v>36887</v>
      </c>
      <c r="B5595" s="376">
        <v>0.93189999999999995</v>
      </c>
    </row>
    <row r="5596" spans="1:2">
      <c r="A5596" s="375">
        <v>36886</v>
      </c>
      <c r="B5596" s="376">
        <v>0.92510000000000003</v>
      </c>
    </row>
    <row r="5597" spans="1:2">
      <c r="A5597" s="375">
        <v>36885</v>
      </c>
      <c r="B5597" s="376">
        <v>0.92330000000000001</v>
      </c>
    </row>
    <row r="5598" spans="1:2">
      <c r="A5598" s="375">
        <v>36884</v>
      </c>
      <c r="B5598" s="376">
        <v>0.92330000000000001</v>
      </c>
    </row>
    <row r="5599" spans="1:2">
      <c r="A5599" s="375">
        <v>36883</v>
      </c>
      <c r="B5599" s="376">
        <v>0.92400000000000004</v>
      </c>
    </row>
    <row r="5600" spans="1:2">
      <c r="A5600" s="375">
        <v>36882</v>
      </c>
      <c r="B5600" s="376">
        <v>0.91539999999999999</v>
      </c>
    </row>
    <row r="5601" spans="1:2">
      <c r="A5601" s="375">
        <v>36881</v>
      </c>
      <c r="B5601" s="376">
        <v>0.90939999999999999</v>
      </c>
    </row>
    <row r="5602" spans="1:2">
      <c r="A5602" s="375">
        <v>36880</v>
      </c>
      <c r="B5602" s="376">
        <v>0.89490000000000003</v>
      </c>
    </row>
    <row r="5603" spans="1:2">
      <c r="A5603" s="375">
        <v>36879</v>
      </c>
      <c r="B5603" s="376">
        <v>0.89349999999999996</v>
      </c>
    </row>
    <row r="5604" spans="1:2">
      <c r="A5604" s="375">
        <v>36878</v>
      </c>
      <c r="B5604" s="376">
        <v>0.89649999999999996</v>
      </c>
    </row>
    <row r="5605" spans="1:2">
      <c r="A5605" s="375">
        <v>36877</v>
      </c>
      <c r="B5605" s="376">
        <v>0.89649999999999996</v>
      </c>
    </row>
    <row r="5606" spans="1:2">
      <c r="A5606" s="375">
        <v>36876</v>
      </c>
      <c r="B5606" s="376">
        <v>0.89510000000000001</v>
      </c>
    </row>
    <row r="5607" spans="1:2">
      <c r="A5607" s="375">
        <v>36875</v>
      </c>
      <c r="B5607" s="376">
        <v>0.89039999999999997</v>
      </c>
    </row>
    <row r="5608" spans="1:2">
      <c r="A5608" s="375">
        <v>36874</v>
      </c>
      <c r="B5608" s="376">
        <v>0.87639999999999996</v>
      </c>
    </row>
    <row r="5609" spans="1:2">
      <c r="A5609" s="375">
        <v>36873</v>
      </c>
      <c r="B5609" s="376">
        <v>0.87860000000000005</v>
      </c>
    </row>
    <row r="5610" spans="1:2">
      <c r="A5610" s="375">
        <v>36872</v>
      </c>
      <c r="B5610" s="376">
        <v>0.87639999999999996</v>
      </c>
    </row>
    <row r="5611" spans="1:2">
      <c r="A5611" s="375">
        <v>36871</v>
      </c>
      <c r="B5611" s="376">
        <v>0.88670000000000004</v>
      </c>
    </row>
    <row r="5612" spans="1:2">
      <c r="A5612" s="375">
        <v>36870</v>
      </c>
      <c r="B5612" s="376">
        <v>0.88670000000000004</v>
      </c>
    </row>
    <row r="5613" spans="1:2">
      <c r="A5613" s="375">
        <v>36869</v>
      </c>
      <c r="B5613" s="376">
        <v>0.88070000000000004</v>
      </c>
    </row>
    <row r="5614" spans="1:2">
      <c r="A5614" s="375">
        <v>36868</v>
      </c>
      <c r="B5614" s="376">
        <v>0.88980000000000004</v>
      </c>
    </row>
    <row r="5615" spans="1:2">
      <c r="A5615" s="375">
        <v>36867</v>
      </c>
      <c r="B5615" s="376">
        <v>0.89129999999999998</v>
      </c>
    </row>
    <row r="5616" spans="1:2">
      <c r="A5616" s="375">
        <v>36866</v>
      </c>
      <c r="B5616" s="376">
        <v>0.87990000000000002</v>
      </c>
    </row>
    <row r="5617" spans="1:2">
      <c r="A5617" s="375">
        <v>36865</v>
      </c>
      <c r="B5617" s="376">
        <v>0.88949999999999996</v>
      </c>
    </row>
    <row r="5618" spans="1:2">
      <c r="A5618" s="375">
        <v>36864</v>
      </c>
      <c r="B5618" s="376">
        <v>0.87890000000000001</v>
      </c>
    </row>
    <row r="5619" spans="1:2">
      <c r="A5619" s="375">
        <v>36863</v>
      </c>
      <c r="B5619" s="376">
        <v>0.87890000000000001</v>
      </c>
    </row>
    <row r="5620" spans="1:2">
      <c r="A5620" s="375">
        <v>36862</v>
      </c>
      <c r="B5620" s="376">
        <v>0.87839999999999996</v>
      </c>
    </row>
    <row r="5621" spans="1:2">
      <c r="A5621" s="375">
        <v>36861</v>
      </c>
      <c r="B5621" s="376">
        <v>0.872</v>
      </c>
    </row>
    <row r="5622" spans="1:2">
      <c r="A5622" s="375">
        <v>36860</v>
      </c>
      <c r="B5622" s="376">
        <v>0.85740000000000005</v>
      </c>
    </row>
    <row r="5623" spans="1:2">
      <c r="A5623" s="375">
        <v>36859</v>
      </c>
      <c r="B5623" s="376">
        <v>0.85599999999999998</v>
      </c>
    </row>
    <row r="5624" spans="1:2">
      <c r="A5624" s="375">
        <v>36858</v>
      </c>
      <c r="B5624" s="376">
        <v>0.85150000000000003</v>
      </c>
    </row>
    <row r="5625" spans="1:2">
      <c r="A5625" s="375">
        <v>36857</v>
      </c>
      <c r="B5625" s="376">
        <v>0.83899999999999997</v>
      </c>
    </row>
    <row r="5626" spans="1:2">
      <c r="A5626" s="375">
        <v>36856</v>
      </c>
      <c r="B5626" s="376">
        <v>0.83789999999999998</v>
      </c>
    </row>
    <row r="5627" spans="1:2">
      <c r="A5627" s="375">
        <v>36855</v>
      </c>
      <c r="B5627" s="376">
        <v>0.83789999999999998</v>
      </c>
    </row>
    <row r="5628" spans="1:2">
      <c r="A5628" s="375">
        <v>36854</v>
      </c>
      <c r="B5628" s="376">
        <v>0.83860000000000001</v>
      </c>
    </row>
    <row r="5629" spans="1:2">
      <c r="A5629" s="375">
        <v>36853</v>
      </c>
      <c r="B5629" s="376">
        <v>0.84309999999999996</v>
      </c>
    </row>
    <row r="5630" spans="1:2">
      <c r="A5630" s="375">
        <v>36852</v>
      </c>
      <c r="B5630" s="376">
        <v>0.84330000000000005</v>
      </c>
    </row>
    <row r="5631" spans="1:2">
      <c r="A5631" s="375">
        <v>36851</v>
      </c>
      <c r="B5631" s="376">
        <v>0.85160000000000002</v>
      </c>
    </row>
    <row r="5632" spans="1:2">
      <c r="A5632" s="375">
        <v>36850</v>
      </c>
      <c r="B5632" s="376">
        <v>0.84719999999999995</v>
      </c>
    </row>
    <row r="5633" spans="1:2">
      <c r="A5633" s="375">
        <v>36849</v>
      </c>
      <c r="B5633" s="376">
        <v>0.84719999999999995</v>
      </c>
    </row>
    <row r="5634" spans="1:2">
      <c r="A5634" s="375">
        <v>36848</v>
      </c>
      <c r="B5634" s="376">
        <v>0.84719999999999995</v>
      </c>
    </row>
    <row r="5635" spans="1:2">
      <c r="A5635" s="375">
        <v>36847</v>
      </c>
      <c r="B5635" s="376">
        <v>0.85209999999999997</v>
      </c>
    </row>
    <row r="5636" spans="1:2">
      <c r="A5636" s="375">
        <v>36846</v>
      </c>
      <c r="B5636" s="376">
        <v>0.85729999999999995</v>
      </c>
    </row>
    <row r="5637" spans="1:2">
      <c r="A5637" s="375">
        <v>36845</v>
      </c>
      <c r="B5637" s="376">
        <v>0.85780000000000001</v>
      </c>
    </row>
    <row r="5638" spans="1:2">
      <c r="A5638" s="375">
        <v>36844</v>
      </c>
      <c r="B5638" s="376">
        <v>0.85950000000000004</v>
      </c>
    </row>
    <row r="5639" spans="1:2">
      <c r="A5639" s="375">
        <v>36843</v>
      </c>
      <c r="B5639" s="376">
        <v>0.86040000000000005</v>
      </c>
    </row>
    <row r="5640" spans="1:2">
      <c r="A5640" s="375">
        <v>36842</v>
      </c>
      <c r="B5640" s="376">
        <v>0.86040000000000005</v>
      </c>
    </row>
    <row r="5641" spans="1:2">
      <c r="A5641" s="375">
        <v>36841</v>
      </c>
      <c r="B5641" s="376">
        <v>0.85980000000000001</v>
      </c>
    </row>
    <row r="5642" spans="1:2">
      <c r="A5642" s="375">
        <v>36840</v>
      </c>
      <c r="B5642" s="376">
        <v>0.86599999999999999</v>
      </c>
    </row>
    <row r="5643" spans="1:2">
      <c r="A5643" s="375">
        <v>36839</v>
      </c>
      <c r="B5643" s="376">
        <v>0.85550000000000004</v>
      </c>
    </row>
    <row r="5644" spans="1:2">
      <c r="A5644" s="375">
        <v>36838</v>
      </c>
      <c r="B5644" s="376">
        <v>0.86029999999999995</v>
      </c>
    </row>
    <row r="5645" spans="1:2">
      <c r="A5645" s="375">
        <v>36837</v>
      </c>
      <c r="B5645" s="376">
        <v>0.86119999999999997</v>
      </c>
    </row>
    <row r="5646" spans="1:2">
      <c r="A5646" s="375">
        <v>36836</v>
      </c>
      <c r="B5646" s="376">
        <v>0.8679</v>
      </c>
    </row>
    <row r="5647" spans="1:2">
      <c r="A5647" s="375">
        <v>36835</v>
      </c>
      <c r="B5647" s="376">
        <v>0.8679</v>
      </c>
    </row>
    <row r="5648" spans="1:2">
      <c r="A5648" s="375">
        <v>36834</v>
      </c>
      <c r="B5648" s="376">
        <v>0.86650000000000005</v>
      </c>
    </row>
    <row r="5649" spans="1:2">
      <c r="A5649" s="375">
        <v>36833</v>
      </c>
      <c r="B5649" s="376">
        <v>0.85870000000000002</v>
      </c>
    </row>
    <row r="5650" spans="1:2">
      <c r="A5650" s="375">
        <v>36832</v>
      </c>
      <c r="B5650" s="376">
        <v>0.86099999999999999</v>
      </c>
    </row>
    <row r="5651" spans="1:2">
      <c r="A5651" s="375">
        <v>36831</v>
      </c>
      <c r="B5651" s="376">
        <v>0.84850000000000003</v>
      </c>
    </row>
    <row r="5652" spans="1:2">
      <c r="A5652" s="375">
        <v>36830</v>
      </c>
      <c r="B5652" s="376">
        <v>0.84089999999999998</v>
      </c>
    </row>
    <row r="5653" spans="1:2">
      <c r="A5653" s="375">
        <v>36829</v>
      </c>
      <c r="B5653" s="376">
        <v>0.83950000000000002</v>
      </c>
    </row>
    <row r="5654" spans="1:2">
      <c r="A5654" s="375">
        <v>36828</v>
      </c>
      <c r="B5654" s="376">
        <v>0.83899999999999997</v>
      </c>
    </row>
    <row r="5655" spans="1:2">
      <c r="A5655" s="375">
        <v>36827</v>
      </c>
      <c r="B5655" s="376">
        <v>0.83989999999999998</v>
      </c>
    </row>
    <row r="5656" spans="1:2">
      <c r="A5656" s="375">
        <v>36826</v>
      </c>
      <c r="B5656" s="376">
        <v>0.82909999999999995</v>
      </c>
    </row>
    <row r="5657" spans="1:2">
      <c r="A5657" s="375">
        <v>36825</v>
      </c>
      <c r="B5657" s="376">
        <v>0.82789999999999997</v>
      </c>
    </row>
    <row r="5658" spans="1:2">
      <c r="A5658" s="375">
        <v>36824</v>
      </c>
      <c r="B5658" s="376">
        <v>0.83679999999999999</v>
      </c>
    </row>
    <row r="5659" spans="1:2">
      <c r="A5659" s="375">
        <v>36823</v>
      </c>
      <c r="B5659" s="376">
        <v>0.83530000000000004</v>
      </c>
    </row>
    <row r="5660" spans="1:2">
      <c r="A5660" s="375">
        <v>36822</v>
      </c>
      <c r="B5660" s="376">
        <v>0.84199999999999997</v>
      </c>
    </row>
    <row r="5661" spans="1:2">
      <c r="A5661" s="375">
        <v>36821</v>
      </c>
      <c r="B5661" s="376">
        <v>0.84199999999999997</v>
      </c>
    </row>
    <row r="5662" spans="1:2">
      <c r="A5662" s="375">
        <v>36820</v>
      </c>
      <c r="B5662" s="376">
        <v>0.84089999999999998</v>
      </c>
    </row>
    <row r="5663" spans="1:2">
      <c r="A5663" s="375">
        <v>36819</v>
      </c>
      <c r="B5663" s="376">
        <v>0.84289999999999998</v>
      </c>
    </row>
    <row r="5664" spans="1:2">
      <c r="A5664" s="375">
        <v>36818</v>
      </c>
      <c r="B5664" s="376">
        <v>0.83950000000000002</v>
      </c>
    </row>
    <row r="5665" spans="1:2">
      <c r="A5665" s="375">
        <v>36817</v>
      </c>
      <c r="B5665" s="376">
        <v>0.85450000000000004</v>
      </c>
    </row>
    <row r="5666" spans="1:2">
      <c r="A5666" s="375">
        <v>36816</v>
      </c>
      <c r="B5666" s="376">
        <v>0.85050000000000003</v>
      </c>
    </row>
    <row r="5667" spans="1:2">
      <c r="A5667" s="375">
        <v>36815</v>
      </c>
      <c r="B5667" s="376">
        <v>0.85609999999999997</v>
      </c>
    </row>
    <row r="5668" spans="1:2">
      <c r="A5668" s="375">
        <v>36814</v>
      </c>
      <c r="B5668" s="376">
        <v>0.85609999999999997</v>
      </c>
    </row>
    <row r="5669" spans="1:2">
      <c r="A5669" s="375">
        <v>36813</v>
      </c>
      <c r="B5669" s="376">
        <v>0.85350000000000004</v>
      </c>
    </row>
    <row r="5670" spans="1:2">
      <c r="A5670" s="375">
        <v>36812</v>
      </c>
      <c r="B5670" s="376">
        <v>0.86199999999999999</v>
      </c>
    </row>
    <row r="5671" spans="1:2">
      <c r="A5671" s="375">
        <v>36811</v>
      </c>
      <c r="B5671" s="376">
        <v>0.86919999999999997</v>
      </c>
    </row>
    <row r="5672" spans="1:2">
      <c r="A5672" s="375">
        <v>36810</v>
      </c>
      <c r="B5672" s="376">
        <v>0.87119999999999997</v>
      </c>
    </row>
    <row r="5673" spans="1:2">
      <c r="A5673" s="375">
        <v>36809</v>
      </c>
      <c r="B5673" s="376">
        <v>0.86819999999999997</v>
      </c>
    </row>
    <row r="5674" spans="1:2">
      <c r="A5674" s="375">
        <v>36808</v>
      </c>
      <c r="B5674" s="376">
        <v>0.86880000000000002</v>
      </c>
    </row>
    <row r="5675" spans="1:2">
      <c r="A5675" s="375">
        <v>36807</v>
      </c>
      <c r="B5675" s="376">
        <v>0.86880000000000002</v>
      </c>
    </row>
    <row r="5676" spans="1:2">
      <c r="A5676" s="375">
        <v>36806</v>
      </c>
      <c r="B5676" s="376">
        <v>0.86839999999999995</v>
      </c>
    </row>
    <row r="5677" spans="1:2">
      <c r="A5677" s="375">
        <v>36805</v>
      </c>
      <c r="B5677" s="376">
        <v>0.87239999999999995</v>
      </c>
    </row>
    <row r="5678" spans="1:2">
      <c r="A5678" s="375">
        <v>36804</v>
      </c>
      <c r="B5678" s="376">
        <v>0.87419999999999998</v>
      </c>
    </row>
    <row r="5679" spans="1:2">
      <c r="A5679" s="375">
        <v>36803</v>
      </c>
      <c r="B5679" s="376">
        <v>0.87829999999999997</v>
      </c>
    </row>
    <row r="5680" spans="1:2">
      <c r="A5680" s="375">
        <v>36802</v>
      </c>
      <c r="B5680" s="376">
        <v>0.87860000000000005</v>
      </c>
    </row>
    <row r="5681" spans="1:2">
      <c r="A5681" s="375">
        <v>36801</v>
      </c>
      <c r="B5681" s="376">
        <v>0.88290000000000002</v>
      </c>
    </row>
    <row r="5682" spans="1:2">
      <c r="A5682" s="375">
        <v>36800</v>
      </c>
      <c r="B5682" s="376">
        <v>0.87909999999999999</v>
      </c>
    </row>
    <row r="5683" spans="1:2">
      <c r="A5683" s="375">
        <v>36799</v>
      </c>
      <c r="B5683" s="376">
        <v>0.87909999999999999</v>
      </c>
    </row>
    <row r="5684" spans="1:2">
      <c r="A5684" s="375">
        <v>36798</v>
      </c>
      <c r="B5684" s="376">
        <v>0.87909999999999999</v>
      </c>
    </row>
    <row r="5685" spans="1:2">
      <c r="A5685" s="375">
        <v>36797</v>
      </c>
      <c r="B5685" s="376">
        <v>0.88300000000000001</v>
      </c>
    </row>
    <row r="5686" spans="1:2">
      <c r="A5686" s="375">
        <v>36796</v>
      </c>
      <c r="B5686" s="376">
        <v>0.88249999999999995</v>
      </c>
    </row>
    <row r="5687" spans="1:2">
      <c r="A5687" s="375">
        <v>36795</v>
      </c>
      <c r="B5687" s="376">
        <v>0.87380000000000002</v>
      </c>
    </row>
    <row r="5688" spans="1:2">
      <c r="A5688" s="375">
        <v>36794</v>
      </c>
      <c r="B5688" s="376">
        <v>0.876</v>
      </c>
    </row>
    <row r="5689" spans="1:2">
      <c r="A5689" s="375">
        <v>36793</v>
      </c>
      <c r="B5689" s="376">
        <v>0.876</v>
      </c>
    </row>
    <row r="5690" spans="1:2">
      <c r="A5690" s="375">
        <v>36792</v>
      </c>
      <c r="B5690" s="376">
        <v>0.87829999999999997</v>
      </c>
    </row>
    <row r="5691" spans="1:2">
      <c r="A5691" s="375">
        <v>36791</v>
      </c>
      <c r="B5691" s="376">
        <v>0.85799999999999998</v>
      </c>
    </row>
    <row r="5692" spans="1:2">
      <c r="A5692" s="375">
        <v>36790</v>
      </c>
      <c r="B5692" s="376">
        <v>0.84830000000000005</v>
      </c>
    </row>
    <row r="5693" spans="1:2">
      <c r="A5693" s="375">
        <v>36789</v>
      </c>
      <c r="B5693" s="376">
        <v>0.85099999999999998</v>
      </c>
    </row>
    <row r="5694" spans="1:2">
      <c r="A5694" s="375">
        <v>36788</v>
      </c>
      <c r="B5694" s="376">
        <v>0.85360000000000003</v>
      </c>
    </row>
    <row r="5695" spans="1:2">
      <c r="A5695" s="375">
        <v>36787</v>
      </c>
      <c r="B5695" s="376">
        <v>0.85250000000000004</v>
      </c>
    </row>
    <row r="5696" spans="1:2">
      <c r="A5696" s="375">
        <v>36786</v>
      </c>
      <c r="B5696" s="376">
        <v>0.85250000000000004</v>
      </c>
    </row>
    <row r="5697" spans="1:2">
      <c r="A5697" s="375">
        <v>36785</v>
      </c>
      <c r="B5697" s="376">
        <v>0.85370000000000001</v>
      </c>
    </row>
    <row r="5698" spans="1:2">
      <c r="A5698" s="375">
        <v>36784</v>
      </c>
      <c r="B5698" s="376">
        <v>0.86539999999999995</v>
      </c>
    </row>
    <row r="5699" spans="1:2">
      <c r="A5699" s="375">
        <v>36783</v>
      </c>
      <c r="B5699" s="376">
        <v>0.85860000000000003</v>
      </c>
    </row>
    <row r="5700" spans="1:2">
      <c r="A5700" s="375">
        <v>36782</v>
      </c>
      <c r="B5700" s="376">
        <v>0.86219999999999997</v>
      </c>
    </row>
    <row r="5701" spans="1:2">
      <c r="A5701" s="375">
        <v>36781</v>
      </c>
      <c r="B5701" s="376">
        <v>0.85919999999999996</v>
      </c>
    </row>
    <row r="5702" spans="1:2">
      <c r="A5702" s="375">
        <v>36780</v>
      </c>
      <c r="B5702" s="376">
        <v>0.86660000000000004</v>
      </c>
    </row>
    <row r="5703" spans="1:2">
      <c r="A5703" s="375">
        <v>36779</v>
      </c>
      <c r="B5703" s="376">
        <v>0.86660000000000004</v>
      </c>
    </row>
    <row r="5704" spans="1:2">
      <c r="A5704" s="375">
        <v>36778</v>
      </c>
      <c r="B5704" s="376">
        <v>0.86909999999999998</v>
      </c>
    </row>
    <row r="5705" spans="1:2">
      <c r="A5705" s="375">
        <v>36777</v>
      </c>
      <c r="B5705" s="376">
        <v>0.87209999999999999</v>
      </c>
    </row>
    <row r="5706" spans="1:2">
      <c r="A5706" s="375">
        <v>36776</v>
      </c>
      <c r="B5706" s="376">
        <v>0.87050000000000005</v>
      </c>
    </row>
    <row r="5707" spans="1:2">
      <c r="A5707" s="375">
        <v>36775</v>
      </c>
      <c r="B5707" s="376">
        <v>0.89029999999999998</v>
      </c>
    </row>
    <row r="5708" spans="1:2">
      <c r="A5708" s="375">
        <v>36774</v>
      </c>
      <c r="B5708" s="376">
        <v>0.89810000000000001</v>
      </c>
    </row>
    <row r="5709" spans="1:2">
      <c r="A5709" s="375">
        <v>36773</v>
      </c>
      <c r="B5709" s="376">
        <v>0.89949999999999997</v>
      </c>
    </row>
    <row r="5710" spans="1:2">
      <c r="A5710" s="375">
        <v>36772</v>
      </c>
      <c r="B5710" s="376">
        <v>0.90249999999999997</v>
      </c>
    </row>
    <row r="5711" spans="1:2">
      <c r="A5711" s="375">
        <v>36771</v>
      </c>
      <c r="B5711" s="376">
        <v>0.89990000000000003</v>
      </c>
    </row>
    <row r="5712" spans="1:2">
      <c r="A5712" s="375">
        <v>36770</v>
      </c>
      <c r="B5712" s="376">
        <v>0.88780000000000003</v>
      </c>
    </row>
    <row r="5713" spans="1:2">
      <c r="A5713" s="375">
        <v>36769</v>
      </c>
      <c r="B5713" s="376">
        <v>0.8931</v>
      </c>
    </row>
    <row r="5714" spans="1:2">
      <c r="A5714" s="375">
        <v>36768</v>
      </c>
      <c r="B5714" s="376">
        <v>0.89219999999999999</v>
      </c>
    </row>
    <row r="5715" spans="1:2">
      <c r="A5715" s="375">
        <v>36767</v>
      </c>
      <c r="B5715" s="376">
        <v>0.90049999999999997</v>
      </c>
    </row>
    <row r="5716" spans="1:2">
      <c r="A5716" s="375">
        <v>36766</v>
      </c>
      <c r="B5716" s="376">
        <v>0.90210000000000001</v>
      </c>
    </row>
    <row r="5717" spans="1:2">
      <c r="A5717" s="375">
        <v>36765</v>
      </c>
      <c r="B5717" s="376">
        <v>0.90300000000000002</v>
      </c>
    </row>
    <row r="5718" spans="1:2">
      <c r="A5718" s="375">
        <v>36764</v>
      </c>
      <c r="B5718" s="376">
        <v>0.90149999999999997</v>
      </c>
    </row>
    <row r="5719" spans="1:2">
      <c r="A5719" s="375">
        <v>36763</v>
      </c>
      <c r="B5719" s="376">
        <v>0.90269999999999995</v>
      </c>
    </row>
    <row r="5720" spans="1:2">
      <c r="A5720" s="375">
        <v>36762</v>
      </c>
      <c r="B5720" s="376">
        <v>0.89949999999999997</v>
      </c>
    </row>
    <row r="5721" spans="1:2">
      <c r="A5721" s="375">
        <v>36761</v>
      </c>
      <c r="B5721" s="376">
        <v>0.89690000000000003</v>
      </c>
    </row>
    <row r="5722" spans="1:2">
      <c r="A5722" s="375">
        <v>36760</v>
      </c>
      <c r="B5722" s="376">
        <v>0.90129999999999999</v>
      </c>
    </row>
    <row r="5723" spans="1:2">
      <c r="A5723" s="375">
        <v>36759</v>
      </c>
      <c r="B5723" s="376">
        <v>0.90690000000000004</v>
      </c>
    </row>
    <row r="5724" spans="1:2">
      <c r="A5724" s="375">
        <v>36758</v>
      </c>
      <c r="B5724" s="376">
        <v>0.90690000000000004</v>
      </c>
    </row>
    <row r="5725" spans="1:2">
      <c r="A5725" s="375">
        <v>36757</v>
      </c>
      <c r="B5725" s="376">
        <v>0.90610000000000002</v>
      </c>
    </row>
    <row r="5726" spans="1:2">
      <c r="A5726" s="375">
        <v>36756</v>
      </c>
      <c r="B5726" s="376">
        <v>0.91690000000000005</v>
      </c>
    </row>
    <row r="5727" spans="1:2">
      <c r="A5727" s="375">
        <v>36755</v>
      </c>
      <c r="B5727" s="376">
        <v>0.91479999999999995</v>
      </c>
    </row>
    <row r="5728" spans="1:2">
      <c r="A5728" s="375">
        <v>36754</v>
      </c>
      <c r="B5728" s="376">
        <v>0.91290000000000004</v>
      </c>
    </row>
    <row r="5729" spans="1:2">
      <c r="A5729" s="375">
        <v>36753</v>
      </c>
      <c r="B5729" s="376">
        <v>0.90529999999999999</v>
      </c>
    </row>
    <row r="5730" spans="1:2">
      <c r="A5730" s="375">
        <v>36752</v>
      </c>
      <c r="B5730" s="376">
        <v>0.90349999999999997</v>
      </c>
    </row>
    <row r="5731" spans="1:2">
      <c r="A5731" s="375">
        <v>36751</v>
      </c>
      <c r="B5731" s="376">
        <v>0.90249999999999997</v>
      </c>
    </row>
    <row r="5732" spans="1:2">
      <c r="A5732" s="375">
        <v>36750</v>
      </c>
      <c r="B5732" s="376">
        <v>0.90259999999999996</v>
      </c>
    </row>
    <row r="5733" spans="1:2">
      <c r="A5733" s="375">
        <v>36749</v>
      </c>
      <c r="B5733" s="376">
        <v>0.90790000000000004</v>
      </c>
    </row>
    <row r="5734" spans="1:2">
      <c r="A5734" s="375">
        <v>36748</v>
      </c>
      <c r="B5734" s="376">
        <v>0.89929999999999999</v>
      </c>
    </row>
    <row r="5735" spans="1:2">
      <c r="A5735" s="375">
        <v>36747</v>
      </c>
      <c r="B5735" s="376">
        <v>0.90149999999999997</v>
      </c>
    </row>
    <row r="5736" spans="1:2">
      <c r="A5736" s="375">
        <v>36746</v>
      </c>
      <c r="B5736" s="376">
        <v>0.9083</v>
      </c>
    </row>
    <row r="5737" spans="1:2">
      <c r="A5737" s="375">
        <v>36745</v>
      </c>
      <c r="B5737" s="376">
        <v>0.90739999999999998</v>
      </c>
    </row>
    <row r="5738" spans="1:2">
      <c r="A5738" s="375">
        <v>36744</v>
      </c>
      <c r="B5738" s="376">
        <v>0.90700000000000003</v>
      </c>
    </row>
    <row r="5739" spans="1:2">
      <c r="A5739" s="375">
        <v>36743</v>
      </c>
      <c r="B5739" s="376">
        <v>0.90720000000000001</v>
      </c>
    </row>
    <row r="5740" spans="1:2">
      <c r="A5740" s="375">
        <v>36742</v>
      </c>
      <c r="B5740" s="376">
        <v>0.90620000000000001</v>
      </c>
    </row>
    <row r="5741" spans="1:2">
      <c r="A5741" s="375">
        <v>36741</v>
      </c>
      <c r="B5741" s="376">
        <v>0.9133</v>
      </c>
    </row>
    <row r="5742" spans="1:2">
      <c r="A5742" s="375">
        <v>36740</v>
      </c>
      <c r="B5742" s="376">
        <v>0.91390000000000005</v>
      </c>
    </row>
    <row r="5743" spans="1:2">
      <c r="A5743" s="375">
        <v>36739</v>
      </c>
      <c r="B5743" s="376">
        <v>0.92700000000000005</v>
      </c>
    </row>
    <row r="5744" spans="1:2">
      <c r="A5744" s="375">
        <v>36738</v>
      </c>
      <c r="B5744" s="376">
        <v>0.92349999999999999</v>
      </c>
    </row>
    <row r="5745" spans="1:2">
      <c r="A5745" s="375">
        <v>36737</v>
      </c>
      <c r="B5745" s="376">
        <v>0.92320000000000002</v>
      </c>
    </row>
    <row r="5746" spans="1:2">
      <c r="A5746" s="375">
        <v>36736</v>
      </c>
      <c r="B5746" s="376">
        <v>0.92330000000000001</v>
      </c>
    </row>
    <row r="5747" spans="1:2">
      <c r="A5747" s="375">
        <v>36735</v>
      </c>
      <c r="B5747" s="376">
        <v>0.9325</v>
      </c>
    </row>
    <row r="5748" spans="1:2">
      <c r="A5748" s="375">
        <v>36734</v>
      </c>
      <c r="B5748" s="376">
        <v>0.94179999999999997</v>
      </c>
    </row>
    <row r="5749" spans="1:2">
      <c r="A5749" s="375">
        <v>36733</v>
      </c>
      <c r="B5749" s="376">
        <v>0.93799999999999994</v>
      </c>
    </row>
    <row r="5750" spans="1:2">
      <c r="A5750" s="375">
        <v>36732</v>
      </c>
      <c r="B5750" s="376">
        <v>0.93269999999999997</v>
      </c>
    </row>
    <row r="5751" spans="1:2">
      <c r="A5751" s="375">
        <v>36731</v>
      </c>
      <c r="B5751" s="376">
        <v>0.93659999999999999</v>
      </c>
    </row>
    <row r="5752" spans="1:2">
      <c r="A5752" s="375">
        <v>36730</v>
      </c>
      <c r="B5752" s="376">
        <v>0.93579999999999997</v>
      </c>
    </row>
    <row r="5753" spans="1:2">
      <c r="A5753" s="375">
        <v>36729</v>
      </c>
      <c r="B5753" s="376">
        <v>0.93700000000000006</v>
      </c>
    </row>
    <row r="5754" spans="1:2">
      <c r="A5754" s="375">
        <v>36728</v>
      </c>
      <c r="B5754" s="376">
        <v>0.93289999999999995</v>
      </c>
    </row>
    <row r="5755" spans="1:2">
      <c r="A5755" s="375">
        <v>36727</v>
      </c>
      <c r="B5755" s="376">
        <v>0.92420000000000002</v>
      </c>
    </row>
    <row r="5756" spans="1:2">
      <c r="A5756" s="375">
        <v>36726</v>
      </c>
      <c r="B5756" s="376">
        <v>0.92579999999999996</v>
      </c>
    </row>
    <row r="5757" spans="1:2">
      <c r="A5757" s="375">
        <v>36725</v>
      </c>
      <c r="B5757" s="376">
        <v>0.93600000000000005</v>
      </c>
    </row>
    <row r="5758" spans="1:2">
      <c r="A5758" s="375">
        <v>36724</v>
      </c>
      <c r="B5758" s="376">
        <v>0.93810000000000004</v>
      </c>
    </row>
    <row r="5759" spans="1:2">
      <c r="A5759" s="375">
        <v>36723</v>
      </c>
      <c r="B5759" s="376">
        <v>0.93740000000000001</v>
      </c>
    </row>
    <row r="5760" spans="1:2">
      <c r="A5760" s="375">
        <v>36722</v>
      </c>
      <c r="B5760" s="376">
        <v>0.9375</v>
      </c>
    </row>
    <row r="5761" spans="1:2">
      <c r="A5761" s="375">
        <v>36721</v>
      </c>
      <c r="B5761" s="376">
        <v>0.93710000000000004</v>
      </c>
    </row>
    <row r="5762" spans="1:2">
      <c r="A5762" s="375">
        <v>36720</v>
      </c>
      <c r="B5762" s="376">
        <v>0.94210000000000005</v>
      </c>
    </row>
    <row r="5763" spans="1:2">
      <c r="A5763" s="375">
        <v>36719</v>
      </c>
      <c r="B5763" s="376">
        <v>0.9526</v>
      </c>
    </row>
    <row r="5764" spans="1:2">
      <c r="A5764" s="375">
        <v>36718</v>
      </c>
      <c r="B5764" s="376">
        <v>0.95520000000000005</v>
      </c>
    </row>
    <row r="5765" spans="1:2">
      <c r="A5765" s="375">
        <v>36717</v>
      </c>
      <c r="B5765" s="376">
        <v>0.94740000000000002</v>
      </c>
    </row>
    <row r="5766" spans="1:2">
      <c r="A5766" s="375">
        <v>36716</v>
      </c>
      <c r="B5766" s="376">
        <v>0.94879999999999998</v>
      </c>
    </row>
    <row r="5767" spans="1:2">
      <c r="A5767" s="375">
        <v>36715</v>
      </c>
      <c r="B5767" s="376">
        <v>0.94699999999999995</v>
      </c>
    </row>
    <row r="5768" spans="1:2">
      <c r="A5768" s="375">
        <v>36714</v>
      </c>
      <c r="B5768" s="376">
        <v>0.95069999999999999</v>
      </c>
    </row>
    <row r="5769" spans="1:2">
      <c r="A5769" s="375">
        <v>36713</v>
      </c>
      <c r="B5769" s="376">
        <v>0.95250000000000001</v>
      </c>
    </row>
    <row r="5770" spans="1:2">
      <c r="A5770" s="375">
        <v>36712</v>
      </c>
      <c r="B5770" s="376">
        <v>0.95140000000000002</v>
      </c>
    </row>
    <row r="5771" spans="1:2">
      <c r="A5771" s="375">
        <v>36711</v>
      </c>
      <c r="B5771" s="376">
        <v>0.95069999999999999</v>
      </c>
    </row>
    <row r="5772" spans="1:2">
      <c r="A5772" s="375">
        <v>36710</v>
      </c>
      <c r="B5772" s="376">
        <v>0.95179999999999998</v>
      </c>
    </row>
    <row r="5773" spans="1:2">
      <c r="A5773" s="375">
        <v>36709</v>
      </c>
      <c r="B5773" s="376">
        <v>0.95320000000000005</v>
      </c>
    </row>
    <row r="5774" spans="1:2">
      <c r="A5774" s="375">
        <v>36708</v>
      </c>
      <c r="B5774" s="376">
        <v>0.95320000000000005</v>
      </c>
    </row>
    <row r="5775" spans="1:2">
      <c r="A5775" s="375">
        <v>36707</v>
      </c>
      <c r="B5775" s="376">
        <v>0.95130000000000003</v>
      </c>
    </row>
    <row r="5776" spans="1:2">
      <c r="A5776" s="375">
        <v>36706</v>
      </c>
      <c r="B5776" s="376">
        <v>0.9425</v>
      </c>
    </row>
    <row r="5777" spans="1:2">
      <c r="A5777" s="375">
        <v>36705</v>
      </c>
      <c r="B5777" s="376">
        <v>0.94579999999999997</v>
      </c>
    </row>
    <row r="5778" spans="1:2">
      <c r="A5778" s="375">
        <v>36704</v>
      </c>
      <c r="B5778" s="376">
        <v>0.93669999999999998</v>
      </c>
    </row>
    <row r="5779" spans="1:2">
      <c r="A5779" s="375">
        <v>36703</v>
      </c>
      <c r="B5779" s="376">
        <v>0.93610000000000004</v>
      </c>
    </row>
    <row r="5780" spans="1:2">
      <c r="A5780" s="375">
        <v>36702</v>
      </c>
      <c r="B5780" s="376">
        <v>0.93589999999999995</v>
      </c>
    </row>
    <row r="5781" spans="1:2">
      <c r="A5781" s="375">
        <v>36701</v>
      </c>
      <c r="B5781" s="376">
        <v>0.93600000000000005</v>
      </c>
    </row>
    <row r="5782" spans="1:2">
      <c r="A5782" s="375">
        <v>36700</v>
      </c>
      <c r="B5782" s="376">
        <v>0.93700000000000006</v>
      </c>
    </row>
    <row r="5783" spans="1:2">
      <c r="A5783" s="375">
        <v>36699</v>
      </c>
      <c r="B5783" s="376">
        <v>0.9456</v>
      </c>
    </row>
    <row r="5784" spans="1:2">
      <c r="A5784" s="375">
        <v>36698</v>
      </c>
      <c r="B5784" s="376">
        <v>0.95640000000000003</v>
      </c>
    </row>
    <row r="5785" spans="1:2">
      <c r="A5785" s="375">
        <v>36697</v>
      </c>
      <c r="B5785" s="376">
        <v>0.95740000000000003</v>
      </c>
    </row>
    <row r="5786" spans="1:2">
      <c r="A5786" s="375">
        <v>36696</v>
      </c>
      <c r="B5786" s="376">
        <v>0.96350000000000002</v>
      </c>
    </row>
    <row r="5787" spans="1:2">
      <c r="A5787" s="375">
        <v>36695</v>
      </c>
      <c r="B5787" s="376">
        <v>0.96489999999999998</v>
      </c>
    </row>
    <row r="5788" spans="1:2">
      <c r="A5788" s="375">
        <v>36694</v>
      </c>
      <c r="B5788" s="376">
        <v>0.96560000000000001</v>
      </c>
    </row>
    <row r="5789" spans="1:2">
      <c r="A5789" s="375">
        <v>36693</v>
      </c>
      <c r="B5789" s="376">
        <v>0.9536</v>
      </c>
    </row>
    <row r="5790" spans="1:2">
      <c r="A5790" s="375">
        <v>36692</v>
      </c>
      <c r="B5790" s="376">
        <v>0.95760000000000001</v>
      </c>
    </row>
    <row r="5791" spans="1:2">
      <c r="A5791" s="375">
        <v>36691</v>
      </c>
      <c r="B5791" s="376">
        <v>0.96040000000000003</v>
      </c>
    </row>
    <row r="5792" spans="1:2">
      <c r="A5792" s="375">
        <v>36690</v>
      </c>
      <c r="B5792" s="376">
        <v>0.95269999999999999</v>
      </c>
    </row>
    <row r="5793" spans="1:2">
      <c r="A5793" s="375">
        <v>36689</v>
      </c>
      <c r="B5793" s="376">
        <v>0.95299999999999996</v>
      </c>
    </row>
    <row r="5794" spans="1:2">
      <c r="A5794" s="375">
        <v>36688</v>
      </c>
      <c r="B5794" s="376">
        <v>0.95320000000000005</v>
      </c>
    </row>
    <row r="5795" spans="1:2">
      <c r="A5795" s="375">
        <v>36687</v>
      </c>
      <c r="B5795" s="376">
        <v>0.95279999999999998</v>
      </c>
    </row>
    <row r="5796" spans="1:2">
      <c r="A5796" s="375">
        <v>36686</v>
      </c>
      <c r="B5796" s="376">
        <v>0.95640000000000003</v>
      </c>
    </row>
    <row r="5797" spans="1:2">
      <c r="A5797" s="375">
        <v>36685</v>
      </c>
      <c r="B5797" s="376">
        <v>0.96150000000000002</v>
      </c>
    </row>
    <row r="5798" spans="1:2">
      <c r="A5798" s="375">
        <v>36684</v>
      </c>
      <c r="B5798" s="376">
        <v>0.95379999999999998</v>
      </c>
    </row>
    <row r="5799" spans="1:2">
      <c r="A5799" s="375">
        <v>36683</v>
      </c>
      <c r="B5799" s="376">
        <v>0.94789999999999996</v>
      </c>
    </row>
    <row r="5800" spans="1:2">
      <c r="A5800" s="375">
        <v>36682</v>
      </c>
      <c r="B5800" s="376">
        <v>0.94579999999999997</v>
      </c>
    </row>
    <row r="5801" spans="1:2">
      <c r="A5801" s="375">
        <v>36681</v>
      </c>
      <c r="B5801" s="376">
        <v>0.94669999999999999</v>
      </c>
    </row>
    <row r="5802" spans="1:2">
      <c r="A5802" s="375">
        <v>36680</v>
      </c>
      <c r="B5802" s="376">
        <v>0.94359999999999999</v>
      </c>
    </row>
    <row r="5803" spans="1:2">
      <c r="A5803" s="375">
        <v>36679</v>
      </c>
      <c r="B5803" s="376">
        <v>0.93140000000000001</v>
      </c>
    </row>
    <row r="5804" spans="1:2">
      <c r="A5804" s="375">
        <v>36678</v>
      </c>
      <c r="B5804" s="376">
        <v>0.93720000000000003</v>
      </c>
    </row>
    <row r="5805" spans="1:2">
      <c r="A5805" s="375">
        <v>36677</v>
      </c>
      <c r="B5805" s="376">
        <v>0.92949999999999999</v>
      </c>
    </row>
    <row r="5806" spans="1:2">
      <c r="A5806" s="375">
        <v>36676</v>
      </c>
      <c r="B5806" s="376">
        <v>0.92659999999999998</v>
      </c>
    </row>
    <row r="5807" spans="1:2">
      <c r="A5807" s="375">
        <v>36675</v>
      </c>
      <c r="B5807" s="376">
        <v>0.93730000000000002</v>
      </c>
    </row>
    <row r="5808" spans="1:2">
      <c r="A5808" s="375">
        <v>36674</v>
      </c>
      <c r="B5808" s="376">
        <v>0.93489999999999995</v>
      </c>
    </row>
    <row r="5809" spans="1:2">
      <c r="A5809" s="375">
        <v>36673</v>
      </c>
      <c r="B5809" s="376">
        <v>0.93079999999999996</v>
      </c>
    </row>
    <row r="5810" spans="1:2">
      <c r="A5810" s="375">
        <v>36672</v>
      </c>
      <c r="B5810" s="376">
        <v>0.91180000000000005</v>
      </c>
    </row>
    <row r="5811" spans="1:2">
      <c r="A5811" s="375">
        <v>36671</v>
      </c>
      <c r="B5811" s="376">
        <v>0.90529999999999999</v>
      </c>
    </row>
    <row r="5812" spans="1:2">
      <c r="A5812" s="375">
        <v>36670</v>
      </c>
      <c r="B5812" s="376">
        <v>0.90649999999999997</v>
      </c>
    </row>
    <row r="5813" spans="1:2">
      <c r="A5813" s="375">
        <v>36669</v>
      </c>
      <c r="B5813" s="376">
        <v>0.90259999999999996</v>
      </c>
    </row>
    <row r="5814" spans="1:2">
      <c r="A5814" s="375">
        <v>36668</v>
      </c>
      <c r="B5814" s="376">
        <v>0.89610000000000001</v>
      </c>
    </row>
    <row r="5815" spans="1:2">
      <c r="A5815" s="375">
        <v>36667</v>
      </c>
      <c r="B5815" s="376">
        <v>0.89680000000000004</v>
      </c>
    </row>
    <row r="5816" spans="1:2">
      <c r="A5816" s="375">
        <v>36666</v>
      </c>
      <c r="B5816" s="376">
        <v>0.89880000000000004</v>
      </c>
    </row>
    <row r="5817" spans="1:2">
      <c r="A5817" s="375">
        <v>36665</v>
      </c>
      <c r="B5817" s="376">
        <v>0.89349999999999996</v>
      </c>
    </row>
    <row r="5818" spans="1:2">
      <c r="A5818" s="375">
        <v>36664</v>
      </c>
      <c r="B5818" s="376">
        <v>0.89419999999999999</v>
      </c>
    </row>
    <row r="5819" spans="1:2">
      <c r="A5819" s="375">
        <v>36663</v>
      </c>
      <c r="B5819" s="376">
        <v>0.90180000000000005</v>
      </c>
    </row>
    <row r="5820" spans="1:2">
      <c r="A5820" s="375">
        <v>36662</v>
      </c>
      <c r="B5820" s="376">
        <v>0.91110000000000002</v>
      </c>
    </row>
    <row r="5821" spans="1:2">
      <c r="A5821" s="375">
        <v>36661</v>
      </c>
      <c r="B5821" s="376">
        <v>0.91890000000000005</v>
      </c>
    </row>
    <row r="5822" spans="1:2">
      <c r="A5822" s="375">
        <v>36660</v>
      </c>
      <c r="B5822" s="376">
        <v>0.9194</v>
      </c>
    </row>
    <row r="5823" spans="1:2">
      <c r="A5823" s="375">
        <v>36659</v>
      </c>
      <c r="B5823" s="376">
        <v>0.91900000000000004</v>
      </c>
    </row>
    <row r="5824" spans="1:2">
      <c r="A5824" s="375">
        <v>36658</v>
      </c>
      <c r="B5824" s="376">
        <v>0.90129999999999999</v>
      </c>
    </row>
    <row r="5825" spans="1:2">
      <c r="A5825" s="375">
        <v>36657</v>
      </c>
      <c r="B5825" s="376">
        <v>0.90659999999999996</v>
      </c>
    </row>
    <row r="5826" spans="1:2">
      <c r="A5826" s="375">
        <v>36656</v>
      </c>
      <c r="B5826" s="376">
        <v>0.90720000000000001</v>
      </c>
    </row>
    <row r="5827" spans="1:2">
      <c r="A5827" s="375">
        <v>36655</v>
      </c>
      <c r="B5827" s="376">
        <v>0.89829999999999999</v>
      </c>
    </row>
    <row r="5828" spans="1:2">
      <c r="A5828" s="375">
        <v>36654</v>
      </c>
      <c r="B5828" s="376">
        <v>0.89690000000000003</v>
      </c>
    </row>
    <row r="5829" spans="1:2">
      <c r="A5829" s="375">
        <v>36653</v>
      </c>
      <c r="B5829" s="376">
        <v>0.89729999999999999</v>
      </c>
    </row>
    <row r="5830" spans="1:2">
      <c r="A5830" s="375">
        <v>36652</v>
      </c>
      <c r="B5830" s="376">
        <v>0.89759999999999995</v>
      </c>
    </row>
    <row r="5831" spans="1:2">
      <c r="A5831" s="375">
        <v>36651</v>
      </c>
      <c r="B5831" s="376">
        <v>0.89019999999999999</v>
      </c>
    </row>
    <row r="5832" spans="1:2">
      <c r="A5832" s="375">
        <v>36650</v>
      </c>
      <c r="B5832" s="376">
        <v>0.89490000000000003</v>
      </c>
    </row>
    <row r="5833" spans="1:2">
      <c r="A5833" s="375">
        <v>36649</v>
      </c>
      <c r="B5833" s="376">
        <v>0.90839999999999999</v>
      </c>
    </row>
    <row r="5834" spans="1:2">
      <c r="A5834" s="375">
        <v>36648</v>
      </c>
      <c r="B5834" s="376">
        <v>0.91549999999999998</v>
      </c>
    </row>
    <row r="5835" spans="1:2">
      <c r="A5835" s="375">
        <v>36647</v>
      </c>
      <c r="B5835" s="376">
        <v>0.91120000000000001</v>
      </c>
    </row>
    <row r="5836" spans="1:2">
      <c r="A5836" s="375">
        <v>36646</v>
      </c>
      <c r="B5836" s="376">
        <v>0.91169999999999995</v>
      </c>
    </row>
    <row r="5837" spans="1:2">
      <c r="A5837" s="375">
        <v>36645</v>
      </c>
      <c r="B5837" s="376">
        <v>0.91110000000000002</v>
      </c>
    </row>
    <row r="5838" spans="1:2">
      <c r="A5838" s="375">
        <v>36644</v>
      </c>
      <c r="B5838" s="376">
        <v>0.9093</v>
      </c>
    </row>
    <row r="5839" spans="1:2">
      <c r="A5839" s="375">
        <v>36643</v>
      </c>
      <c r="B5839" s="376">
        <v>0.92349999999999999</v>
      </c>
    </row>
    <row r="5840" spans="1:2">
      <c r="A5840" s="375">
        <v>36642</v>
      </c>
      <c r="B5840" s="376">
        <v>0.92079999999999995</v>
      </c>
    </row>
    <row r="5841" spans="1:2">
      <c r="A5841" s="375">
        <v>36641</v>
      </c>
      <c r="B5841" s="376">
        <v>0.93830000000000002</v>
      </c>
    </row>
    <row r="5842" spans="1:2">
      <c r="A5842" s="375">
        <v>36640</v>
      </c>
      <c r="B5842" s="376">
        <v>0.94010000000000005</v>
      </c>
    </row>
    <row r="5843" spans="1:2">
      <c r="A5843" s="375">
        <v>36639</v>
      </c>
      <c r="B5843" s="376">
        <v>0.93910000000000005</v>
      </c>
    </row>
    <row r="5844" spans="1:2">
      <c r="A5844" s="375">
        <v>36638</v>
      </c>
      <c r="B5844" s="376">
        <v>0.93820000000000003</v>
      </c>
    </row>
    <row r="5845" spans="1:2">
      <c r="A5845" s="375">
        <v>36637</v>
      </c>
      <c r="B5845" s="376">
        <v>0.93840000000000001</v>
      </c>
    </row>
    <row r="5846" spans="1:2">
      <c r="A5846" s="375">
        <v>36636</v>
      </c>
      <c r="B5846" s="376">
        <v>0.94059999999999999</v>
      </c>
    </row>
    <row r="5847" spans="1:2">
      <c r="A5847" s="375">
        <v>36635</v>
      </c>
      <c r="B5847" s="376">
        <v>0.94669999999999999</v>
      </c>
    </row>
    <row r="5848" spans="1:2">
      <c r="A5848" s="375">
        <v>36634</v>
      </c>
      <c r="B5848" s="376">
        <v>0.95230000000000004</v>
      </c>
    </row>
    <row r="5849" spans="1:2">
      <c r="A5849" s="375">
        <v>36633</v>
      </c>
      <c r="B5849" s="376">
        <v>0.96130000000000004</v>
      </c>
    </row>
    <row r="5850" spans="1:2">
      <c r="A5850" s="375">
        <v>36632</v>
      </c>
      <c r="B5850" s="376">
        <v>0.96099999999999997</v>
      </c>
    </row>
    <row r="5851" spans="1:2">
      <c r="A5851" s="375">
        <v>36631</v>
      </c>
      <c r="B5851" s="376">
        <v>0.96050000000000002</v>
      </c>
    </row>
    <row r="5852" spans="1:2">
      <c r="A5852" s="375">
        <v>36630</v>
      </c>
      <c r="B5852" s="376">
        <v>0.95440000000000003</v>
      </c>
    </row>
    <row r="5853" spans="1:2">
      <c r="A5853" s="375">
        <v>36629</v>
      </c>
      <c r="B5853" s="376">
        <v>0.95799999999999996</v>
      </c>
    </row>
    <row r="5854" spans="1:2">
      <c r="A5854" s="375">
        <v>36628</v>
      </c>
      <c r="B5854" s="376">
        <v>0.95889999999999997</v>
      </c>
    </row>
    <row r="5855" spans="1:2">
      <c r="A5855" s="375">
        <v>36627</v>
      </c>
      <c r="B5855" s="376">
        <v>0.96209999999999996</v>
      </c>
    </row>
    <row r="5856" spans="1:2">
      <c r="A5856" s="375">
        <v>36626</v>
      </c>
      <c r="B5856" s="376">
        <v>0.95509999999999995</v>
      </c>
    </row>
    <row r="5857" spans="1:2">
      <c r="A5857" s="375">
        <v>36625</v>
      </c>
      <c r="B5857" s="376">
        <v>0.95430000000000004</v>
      </c>
    </row>
    <row r="5858" spans="1:2">
      <c r="A5858" s="375">
        <v>36624</v>
      </c>
      <c r="B5858" s="376">
        <v>0.95430000000000004</v>
      </c>
    </row>
    <row r="5859" spans="1:2">
      <c r="A5859" s="375">
        <v>36623</v>
      </c>
      <c r="B5859" s="376">
        <v>0.95820000000000005</v>
      </c>
    </row>
    <row r="5860" spans="1:2">
      <c r="A5860" s="375">
        <v>36622</v>
      </c>
      <c r="B5860" s="376">
        <v>0.96350000000000002</v>
      </c>
    </row>
    <row r="5861" spans="1:2">
      <c r="A5861" s="375">
        <v>36621</v>
      </c>
      <c r="B5861" s="376">
        <v>0.96189999999999998</v>
      </c>
    </row>
    <row r="5862" spans="1:2">
      <c r="A5862" s="375">
        <v>36620</v>
      </c>
      <c r="B5862" s="376">
        <v>0.95740000000000003</v>
      </c>
    </row>
    <row r="5863" spans="1:2">
      <c r="A5863" s="375">
        <v>36619</v>
      </c>
      <c r="B5863" s="376">
        <v>0.9556</v>
      </c>
    </row>
    <row r="5864" spans="1:2">
      <c r="A5864" s="375">
        <v>36618</v>
      </c>
      <c r="B5864" s="376">
        <v>0.95520000000000005</v>
      </c>
    </row>
    <row r="5865" spans="1:2">
      <c r="A5865" s="375">
        <v>36617</v>
      </c>
      <c r="B5865" s="376">
        <v>0.95489999999999997</v>
      </c>
    </row>
    <row r="5866" spans="1:2">
      <c r="A5866" s="375">
        <v>36616</v>
      </c>
      <c r="B5866" s="376">
        <v>0.96099999999999997</v>
      </c>
    </row>
    <row r="5867" spans="1:2">
      <c r="A5867" s="375">
        <v>36615</v>
      </c>
      <c r="B5867" s="376">
        <v>0.95040000000000002</v>
      </c>
    </row>
    <row r="5868" spans="1:2">
      <c r="A5868" s="375">
        <v>36614</v>
      </c>
      <c r="B5868" s="376">
        <v>0.96120000000000005</v>
      </c>
    </row>
    <row r="5869" spans="1:2">
      <c r="A5869" s="375">
        <v>36613</v>
      </c>
      <c r="B5869" s="376">
        <v>0.96530000000000005</v>
      </c>
    </row>
    <row r="5870" spans="1:2">
      <c r="A5870" s="375">
        <v>36612</v>
      </c>
      <c r="B5870" s="376">
        <v>0.9768</v>
      </c>
    </row>
    <row r="5871" spans="1:2">
      <c r="A5871" s="375">
        <v>36611</v>
      </c>
      <c r="B5871" s="376">
        <v>0.97699999999999998</v>
      </c>
    </row>
    <row r="5872" spans="1:2">
      <c r="A5872" s="375">
        <v>36610</v>
      </c>
      <c r="B5872" s="376">
        <v>0.97699999999999998</v>
      </c>
    </row>
    <row r="5873" spans="1:2">
      <c r="A5873" s="375">
        <v>36609</v>
      </c>
      <c r="B5873" s="376">
        <v>0.97130000000000005</v>
      </c>
    </row>
    <row r="5874" spans="1:2">
      <c r="A5874" s="375">
        <v>36608</v>
      </c>
      <c r="B5874" s="376">
        <v>0.96040000000000003</v>
      </c>
    </row>
    <row r="5875" spans="1:2">
      <c r="A5875" s="375">
        <v>36607</v>
      </c>
      <c r="B5875" s="376">
        <v>0.96430000000000005</v>
      </c>
    </row>
    <row r="5876" spans="1:2">
      <c r="A5876" s="375">
        <v>36606</v>
      </c>
      <c r="B5876" s="376">
        <v>0.97309999999999997</v>
      </c>
    </row>
    <row r="5877" spans="1:2">
      <c r="A5877" s="375">
        <v>36605</v>
      </c>
      <c r="B5877" s="376">
        <v>0.97240000000000004</v>
      </c>
    </row>
    <row r="5878" spans="1:2">
      <c r="A5878" s="375">
        <v>36604</v>
      </c>
      <c r="B5878" s="376">
        <v>0.97160000000000002</v>
      </c>
    </row>
    <row r="5879" spans="1:2">
      <c r="A5879" s="375">
        <v>36603</v>
      </c>
      <c r="B5879" s="376">
        <v>0.97160000000000002</v>
      </c>
    </row>
    <row r="5880" spans="1:2">
      <c r="A5880" s="375">
        <v>36602</v>
      </c>
      <c r="B5880" s="376">
        <v>0.97130000000000005</v>
      </c>
    </row>
    <row r="5881" spans="1:2">
      <c r="A5881" s="375">
        <v>36601</v>
      </c>
      <c r="B5881" s="376">
        <v>0.96789999999999998</v>
      </c>
    </row>
    <row r="5882" spans="1:2">
      <c r="A5882" s="375">
        <v>36600</v>
      </c>
      <c r="B5882" s="376">
        <v>0.96750000000000003</v>
      </c>
    </row>
    <row r="5883" spans="1:2">
      <c r="A5883" s="375">
        <v>36599</v>
      </c>
      <c r="B5883" s="376">
        <v>0.96409999999999996</v>
      </c>
    </row>
    <row r="5884" spans="1:2">
      <c r="A5884" s="375">
        <v>36598</v>
      </c>
      <c r="B5884" s="376">
        <v>0.96230000000000004</v>
      </c>
    </row>
    <row r="5885" spans="1:2">
      <c r="A5885" s="375">
        <v>36597</v>
      </c>
      <c r="B5885" s="376">
        <v>0.9637</v>
      </c>
    </row>
    <row r="5886" spans="1:2">
      <c r="A5886" s="375">
        <v>36596</v>
      </c>
      <c r="B5886" s="376">
        <v>0.9637</v>
      </c>
    </row>
    <row r="5887" spans="1:2">
      <c r="A5887" s="375">
        <v>36595</v>
      </c>
      <c r="B5887" s="376">
        <v>0.96619999999999995</v>
      </c>
    </row>
    <row r="5888" spans="1:2">
      <c r="A5888" s="375">
        <v>36594</v>
      </c>
      <c r="B5888" s="376">
        <v>0.96089999999999998</v>
      </c>
    </row>
    <row r="5889" spans="1:2">
      <c r="A5889" s="375">
        <v>36593</v>
      </c>
      <c r="B5889" s="376">
        <v>0.95909999999999995</v>
      </c>
    </row>
    <row r="5890" spans="1:2">
      <c r="A5890" s="375">
        <v>36592</v>
      </c>
      <c r="B5890" s="376">
        <v>0.9587</v>
      </c>
    </row>
    <row r="5891" spans="1:2">
      <c r="A5891" s="375">
        <v>36591</v>
      </c>
      <c r="B5891" s="376">
        <v>0.95809999999999995</v>
      </c>
    </row>
    <row r="5892" spans="1:2">
      <c r="A5892" s="375">
        <v>36590</v>
      </c>
      <c r="B5892" s="376">
        <v>0.96040000000000003</v>
      </c>
    </row>
    <row r="5893" spans="1:2">
      <c r="A5893" s="375">
        <v>36589</v>
      </c>
      <c r="B5893" s="376">
        <v>0.95930000000000004</v>
      </c>
    </row>
    <row r="5894" spans="1:2">
      <c r="A5894" s="375">
        <v>36588</v>
      </c>
      <c r="B5894" s="376">
        <v>0.96440000000000003</v>
      </c>
    </row>
    <row r="5895" spans="1:2">
      <c r="A5895" s="375">
        <v>36587</v>
      </c>
      <c r="B5895" s="376">
        <v>0.97270000000000001</v>
      </c>
    </row>
    <row r="5896" spans="1:2">
      <c r="A5896" s="375">
        <v>36586</v>
      </c>
      <c r="B5896" s="376">
        <v>0.96479999999999999</v>
      </c>
    </row>
    <row r="5897" spans="1:2">
      <c r="A5897" s="375">
        <v>36585</v>
      </c>
      <c r="B5897" s="376">
        <v>0.9718</v>
      </c>
    </row>
    <row r="5898" spans="1:2">
      <c r="A5898" s="375">
        <v>36584</v>
      </c>
      <c r="B5898" s="376">
        <v>0.97440000000000004</v>
      </c>
    </row>
    <row r="5899" spans="1:2">
      <c r="A5899" s="375">
        <v>36583</v>
      </c>
      <c r="B5899" s="376">
        <v>0.97440000000000004</v>
      </c>
    </row>
    <row r="5900" spans="1:2">
      <c r="A5900" s="375">
        <v>36582</v>
      </c>
      <c r="B5900" s="376">
        <v>0.97440000000000004</v>
      </c>
    </row>
    <row r="5901" spans="1:2">
      <c r="A5901" s="375">
        <v>36581</v>
      </c>
      <c r="B5901" s="376">
        <v>0.99280000000000002</v>
      </c>
    </row>
    <row r="5902" spans="1:2">
      <c r="A5902" s="375">
        <v>36580</v>
      </c>
      <c r="B5902" s="376">
        <v>1.0028999999999999</v>
      </c>
    </row>
    <row r="5903" spans="1:2">
      <c r="A5903" s="375">
        <v>36579</v>
      </c>
      <c r="B5903" s="376">
        <v>1.0031000000000001</v>
      </c>
    </row>
    <row r="5904" spans="1:2">
      <c r="A5904" s="375">
        <v>36578</v>
      </c>
      <c r="B5904" s="376">
        <v>0.98719999999999997</v>
      </c>
    </row>
    <row r="5905" spans="1:2">
      <c r="A5905" s="375">
        <v>36577</v>
      </c>
      <c r="B5905" s="376">
        <v>0.98470000000000002</v>
      </c>
    </row>
    <row r="5906" spans="1:2">
      <c r="A5906" s="375">
        <v>36576</v>
      </c>
      <c r="B5906" s="376">
        <v>0.98560000000000003</v>
      </c>
    </row>
    <row r="5907" spans="1:2">
      <c r="A5907" s="375">
        <v>36575</v>
      </c>
      <c r="B5907" s="376">
        <v>0.98509999999999998</v>
      </c>
    </row>
    <row r="5908" spans="1:2">
      <c r="A5908" s="375">
        <v>36574</v>
      </c>
      <c r="B5908" s="376">
        <v>0.98770000000000002</v>
      </c>
    </row>
    <row r="5909" spans="1:2">
      <c r="A5909" s="375">
        <v>36573</v>
      </c>
      <c r="B5909" s="376">
        <v>0.98599999999999999</v>
      </c>
    </row>
    <row r="5910" spans="1:2">
      <c r="A5910" s="375">
        <v>36572</v>
      </c>
      <c r="B5910" s="376">
        <v>0.98129999999999995</v>
      </c>
    </row>
    <row r="5911" spans="1:2">
      <c r="A5911" s="375">
        <v>36571</v>
      </c>
      <c r="B5911" s="376">
        <v>0.97960000000000003</v>
      </c>
    </row>
    <row r="5912" spans="1:2">
      <c r="A5912" s="375">
        <v>36570</v>
      </c>
      <c r="B5912" s="376">
        <v>0.98619999999999997</v>
      </c>
    </row>
    <row r="5913" spans="1:2">
      <c r="A5913" s="375">
        <v>36569</v>
      </c>
      <c r="B5913" s="376">
        <v>0.9879</v>
      </c>
    </row>
    <row r="5914" spans="1:2">
      <c r="A5914" s="375">
        <v>36568</v>
      </c>
      <c r="B5914" s="376">
        <v>0.9879</v>
      </c>
    </row>
    <row r="5915" spans="1:2">
      <c r="A5915" s="375">
        <v>36567</v>
      </c>
      <c r="B5915" s="376">
        <v>0.98450000000000004</v>
      </c>
    </row>
    <row r="5916" spans="1:2">
      <c r="A5916" s="375">
        <v>36566</v>
      </c>
      <c r="B5916" s="376">
        <v>0.99299999999999999</v>
      </c>
    </row>
    <row r="5917" spans="1:2">
      <c r="A5917" s="375">
        <v>36565</v>
      </c>
      <c r="B5917" s="376">
        <v>0.98619999999999997</v>
      </c>
    </row>
    <row r="5918" spans="1:2">
      <c r="A5918" s="375">
        <v>36564</v>
      </c>
      <c r="B5918" s="376">
        <v>0.98</v>
      </c>
    </row>
    <row r="5919" spans="1:2">
      <c r="A5919" s="375">
        <v>36563</v>
      </c>
      <c r="B5919" s="376">
        <v>0.9839</v>
      </c>
    </row>
    <row r="5920" spans="1:2">
      <c r="A5920" s="375">
        <v>36562</v>
      </c>
      <c r="B5920" s="376">
        <v>0.98380000000000001</v>
      </c>
    </row>
    <row r="5921" spans="1:2">
      <c r="A5921" s="375">
        <v>36561</v>
      </c>
      <c r="B5921" s="376">
        <v>0.98240000000000005</v>
      </c>
    </row>
    <row r="5922" spans="1:2">
      <c r="A5922" s="375">
        <v>36560</v>
      </c>
      <c r="B5922" s="376">
        <v>0.99019999999999997</v>
      </c>
    </row>
    <row r="5923" spans="1:2">
      <c r="A5923" s="375">
        <v>36559</v>
      </c>
      <c r="B5923" s="376">
        <v>0.97599999999999998</v>
      </c>
    </row>
    <row r="5924" spans="1:2">
      <c r="A5924" s="375">
        <v>36558</v>
      </c>
      <c r="B5924" s="376">
        <v>0.9718</v>
      </c>
    </row>
    <row r="5925" spans="1:2">
      <c r="A5925" s="375">
        <v>36557</v>
      </c>
      <c r="B5925" s="376">
        <v>0.97009999999999996</v>
      </c>
    </row>
    <row r="5926" spans="1:2">
      <c r="A5926" s="375">
        <v>36556</v>
      </c>
      <c r="B5926" s="376">
        <v>0.97699999999999998</v>
      </c>
    </row>
    <row r="5927" spans="1:2">
      <c r="A5927" s="375">
        <v>36555</v>
      </c>
      <c r="B5927" s="376">
        <v>0.97699999999999998</v>
      </c>
    </row>
    <row r="5928" spans="1:2">
      <c r="A5928" s="375">
        <v>36554</v>
      </c>
      <c r="B5928" s="376">
        <v>0.97629999999999995</v>
      </c>
    </row>
    <row r="5929" spans="1:2">
      <c r="A5929" s="375">
        <v>36553</v>
      </c>
      <c r="B5929" s="376">
        <v>0.9879</v>
      </c>
    </row>
    <row r="5930" spans="1:2">
      <c r="A5930" s="375">
        <v>36552</v>
      </c>
      <c r="B5930" s="376">
        <v>1.0016</v>
      </c>
    </row>
    <row r="5931" spans="1:2">
      <c r="A5931" s="375">
        <v>36551</v>
      </c>
      <c r="B5931" s="376">
        <v>1.0011000000000001</v>
      </c>
    </row>
    <row r="5932" spans="1:2">
      <c r="A5932" s="375">
        <v>36550</v>
      </c>
      <c r="B5932" s="376">
        <v>1.0063</v>
      </c>
    </row>
    <row r="5933" spans="1:2">
      <c r="A5933" s="375">
        <v>36549</v>
      </c>
      <c r="B5933" s="376">
        <v>1.0088999999999999</v>
      </c>
    </row>
    <row r="5934" spans="1:2">
      <c r="A5934" s="375">
        <v>36548</v>
      </c>
      <c r="B5934" s="376">
        <v>1.0088999999999999</v>
      </c>
    </row>
    <row r="5935" spans="1:2">
      <c r="A5935" s="375">
        <v>36547</v>
      </c>
      <c r="B5935" s="376">
        <v>1.0088999999999999</v>
      </c>
    </row>
    <row r="5936" spans="1:2">
      <c r="A5936" s="375">
        <v>36546</v>
      </c>
      <c r="B5936" s="376">
        <v>1.0172000000000001</v>
      </c>
    </row>
    <row r="5937" spans="1:2">
      <c r="A5937" s="375">
        <v>36545</v>
      </c>
      <c r="B5937" s="376">
        <v>1.0122</v>
      </c>
    </row>
    <row r="5938" spans="1:2">
      <c r="A5938" s="375">
        <v>36544</v>
      </c>
      <c r="B5938" s="376">
        <v>1.0129999999999999</v>
      </c>
    </row>
    <row r="5939" spans="1:2">
      <c r="A5939" s="375">
        <v>36543</v>
      </c>
      <c r="B5939" s="376">
        <v>1.0112000000000001</v>
      </c>
    </row>
    <row r="5940" spans="1:2">
      <c r="A5940" s="375">
        <v>36542</v>
      </c>
      <c r="B5940" s="376">
        <v>1.014</v>
      </c>
    </row>
    <row r="5941" spans="1:2">
      <c r="A5941" s="375">
        <v>36541</v>
      </c>
      <c r="B5941" s="376">
        <v>1.0136000000000001</v>
      </c>
    </row>
    <row r="5942" spans="1:2">
      <c r="A5942" s="375">
        <v>36540</v>
      </c>
      <c r="B5942" s="376">
        <v>1.0142</v>
      </c>
    </row>
    <row r="5943" spans="1:2">
      <c r="A5943" s="375">
        <v>36539</v>
      </c>
      <c r="B5943" s="376">
        <v>1.0253000000000001</v>
      </c>
    </row>
    <row r="5944" spans="1:2">
      <c r="A5944" s="375">
        <v>36538</v>
      </c>
      <c r="B5944" s="376">
        <v>1.0306</v>
      </c>
    </row>
    <row r="5945" spans="1:2">
      <c r="A5945" s="375">
        <v>36537</v>
      </c>
      <c r="B5945" s="376">
        <v>1.0331999999999999</v>
      </c>
    </row>
    <row r="5946" spans="1:2">
      <c r="A5946" s="375">
        <v>36536</v>
      </c>
      <c r="B5946" s="376">
        <v>1.0250999999999999</v>
      </c>
    </row>
    <row r="5947" spans="1:2">
      <c r="A5947" s="375">
        <v>36535</v>
      </c>
      <c r="B5947" s="376">
        <v>1.0289999999999999</v>
      </c>
    </row>
    <row r="5948" spans="1:2">
      <c r="A5948" s="375">
        <v>36534</v>
      </c>
      <c r="B5948" s="376">
        <v>1.0296000000000001</v>
      </c>
    </row>
    <row r="5949" spans="1:2">
      <c r="A5949" s="375">
        <v>36533</v>
      </c>
      <c r="B5949" s="376">
        <v>1.0288999999999999</v>
      </c>
    </row>
    <row r="5950" spans="1:2">
      <c r="A5950" s="375">
        <v>36532</v>
      </c>
      <c r="B5950" s="376">
        <v>1.0313000000000001</v>
      </c>
    </row>
    <row r="5951" spans="1:2">
      <c r="A5951" s="375">
        <v>36531</v>
      </c>
      <c r="B5951" s="376">
        <v>1.0319</v>
      </c>
    </row>
    <row r="5952" spans="1:2">
      <c r="A5952" s="375">
        <v>36530</v>
      </c>
      <c r="B5952" s="376">
        <v>1.0306</v>
      </c>
    </row>
    <row r="5953" spans="1:2">
      <c r="A5953" s="375">
        <v>36529</v>
      </c>
      <c r="B5953" s="376">
        <v>1.0255000000000001</v>
      </c>
    </row>
    <row r="5954" spans="1:2">
      <c r="A5954" s="375">
        <v>36528</v>
      </c>
      <c r="B5954" s="376">
        <v>1.0054000000000001</v>
      </c>
    </row>
    <row r="5955" spans="1:2">
      <c r="A5955" s="375">
        <v>36527</v>
      </c>
      <c r="B5955" s="376">
        <v>1.0055000000000001</v>
      </c>
    </row>
    <row r="5956" spans="1:2">
      <c r="A5956" s="375">
        <v>36526</v>
      </c>
      <c r="B5956" s="376">
        <v>1.0069999999999999</v>
      </c>
    </row>
    <row r="5957" spans="1:2">
      <c r="A5957" s="375">
        <v>36525</v>
      </c>
      <c r="B5957" s="376">
        <v>1.0041</v>
      </c>
    </row>
    <row r="5958" spans="1:2">
      <c r="A5958" s="375">
        <v>36524</v>
      </c>
      <c r="B5958" s="376">
        <v>1.0041</v>
      </c>
    </row>
    <row r="5959" spans="1:2">
      <c r="A5959" s="375">
        <v>36523</v>
      </c>
      <c r="B5959" s="376">
        <v>1.0067999999999999</v>
      </c>
    </row>
    <row r="5960" spans="1:2">
      <c r="A5960" s="375">
        <v>36522</v>
      </c>
      <c r="B5960" s="376">
        <v>1.0127999999999999</v>
      </c>
    </row>
    <row r="5961" spans="1:2">
      <c r="A5961" s="375">
        <v>36521</v>
      </c>
      <c r="B5961" s="376">
        <v>1.0127999999999999</v>
      </c>
    </row>
    <row r="5962" spans="1:2">
      <c r="A5962" s="375">
        <v>36520</v>
      </c>
      <c r="B5962" s="376">
        <v>1.0125</v>
      </c>
    </row>
    <row r="5963" spans="1:2">
      <c r="A5963" s="375">
        <v>36519</v>
      </c>
      <c r="B5963" s="376">
        <v>1.0135000000000001</v>
      </c>
    </row>
    <row r="5964" spans="1:2">
      <c r="A5964" s="375">
        <v>36518</v>
      </c>
      <c r="B5964" s="376">
        <v>1.0133000000000001</v>
      </c>
    </row>
    <row r="5965" spans="1:2">
      <c r="A5965" s="375">
        <v>36517</v>
      </c>
      <c r="B5965" s="376">
        <v>1.0092000000000001</v>
      </c>
    </row>
    <row r="5966" spans="1:2">
      <c r="A5966" s="375">
        <v>36516</v>
      </c>
      <c r="B5966" s="376">
        <v>1.008</v>
      </c>
    </row>
    <row r="5967" spans="1:2">
      <c r="A5967" s="375">
        <v>36515</v>
      </c>
      <c r="B5967" s="376">
        <v>1.0095000000000001</v>
      </c>
    </row>
    <row r="5968" spans="1:2">
      <c r="A5968" s="375">
        <v>36514</v>
      </c>
      <c r="B5968" s="376">
        <v>1.0082</v>
      </c>
    </row>
    <row r="5969" spans="1:2">
      <c r="A5969" s="375">
        <v>36513</v>
      </c>
      <c r="B5969" s="376">
        <v>1.0081</v>
      </c>
    </row>
    <row r="5970" spans="1:2">
      <c r="A5970" s="375">
        <v>36512</v>
      </c>
      <c r="B5970" s="376">
        <v>1.0075000000000001</v>
      </c>
    </row>
    <row r="5971" spans="1:2">
      <c r="A5971" s="375">
        <v>36511</v>
      </c>
      <c r="B5971" s="376">
        <v>1.0216000000000001</v>
      </c>
    </row>
    <row r="5972" spans="1:2">
      <c r="A5972" s="375">
        <v>36510</v>
      </c>
      <c r="B5972" s="376">
        <v>1.0144</v>
      </c>
    </row>
    <row r="5973" spans="1:2">
      <c r="A5973" s="375">
        <v>36509</v>
      </c>
      <c r="B5973" s="376">
        <v>1.0035000000000001</v>
      </c>
    </row>
    <row r="5974" spans="1:2">
      <c r="A5974" s="375">
        <v>36508</v>
      </c>
      <c r="B5974" s="376">
        <v>1.006</v>
      </c>
    </row>
    <row r="5975" spans="1:2">
      <c r="A5975" s="375">
        <v>36507</v>
      </c>
      <c r="B5975" s="376">
        <v>1.0125</v>
      </c>
    </row>
    <row r="5976" spans="1:2">
      <c r="A5976" s="375">
        <v>36506</v>
      </c>
      <c r="B5976" s="376">
        <v>1.0130999999999999</v>
      </c>
    </row>
    <row r="5977" spans="1:2">
      <c r="A5977" s="375">
        <v>36505</v>
      </c>
      <c r="B5977" s="376">
        <v>1.0133000000000001</v>
      </c>
    </row>
    <row r="5978" spans="1:2">
      <c r="A5978" s="375">
        <v>36504</v>
      </c>
      <c r="B5978" s="376">
        <v>1.0148999999999999</v>
      </c>
    </row>
    <row r="5979" spans="1:2">
      <c r="A5979" s="375">
        <v>36503</v>
      </c>
      <c r="B5979" s="376">
        <v>1.0213000000000001</v>
      </c>
    </row>
    <row r="5980" spans="1:2">
      <c r="A5980" s="375">
        <v>36502</v>
      </c>
      <c r="B5980" s="376">
        <v>1.0247999999999999</v>
      </c>
    </row>
    <row r="5981" spans="1:2">
      <c r="A5981" s="375">
        <v>36501</v>
      </c>
      <c r="B5981" s="376">
        <v>1.0225</v>
      </c>
    </row>
    <row r="5982" spans="1:2">
      <c r="A5982" s="375">
        <v>36500</v>
      </c>
      <c r="B5982" s="376">
        <v>1.0148999999999999</v>
      </c>
    </row>
    <row r="5983" spans="1:2">
      <c r="A5983" s="375">
        <v>36499</v>
      </c>
      <c r="B5983" s="376">
        <v>1.0024999999999999</v>
      </c>
    </row>
    <row r="5984" spans="1:2">
      <c r="A5984" s="375">
        <v>36498</v>
      </c>
      <c r="B5984" s="376">
        <v>1.002</v>
      </c>
    </row>
    <row r="5985" spans="1:2">
      <c r="A5985" s="375">
        <v>36497</v>
      </c>
      <c r="B5985" s="376">
        <v>1.0014000000000001</v>
      </c>
    </row>
    <row r="5986" spans="1:2">
      <c r="A5986" s="375">
        <v>36496</v>
      </c>
      <c r="B5986" s="376">
        <v>1.0059</v>
      </c>
    </row>
    <row r="5987" spans="1:2">
      <c r="A5987" s="375">
        <v>36495</v>
      </c>
      <c r="B5987" s="376">
        <v>1.0093000000000001</v>
      </c>
    </row>
    <row r="5988" spans="1:2">
      <c r="A5988" s="375">
        <v>36494</v>
      </c>
      <c r="B5988" s="376">
        <v>1.0085</v>
      </c>
    </row>
    <row r="5989" spans="1:2">
      <c r="A5989" s="375">
        <v>36493</v>
      </c>
      <c r="B5989" s="376">
        <v>1.0109999999999999</v>
      </c>
    </row>
    <row r="5990" spans="1:2">
      <c r="A5990" s="375">
        <v>36492</v>
      </c>
      <c r="B5990" s="376">
        <v>1.0152000000000001</v>
      </c>
    </row>
    <row r="5991" spans="1:2">
      <c r="A5991" s="375">
        <v>36491</v>
      </c>
      <c r="B5991" s="376">
        <v>1.0169999999999999</v>
      </c>
    </row>
    <row r="5992" spans="1:2">
      <c r="A5992" s="375">
        <v>36490</v>
      </c>
      <c r="B5992" s="376">
        <v>1.0138</v>
      </c>
    </row>
    <row r="5993" spans="1:2">
      <c r="A5993" s="375">
        <v>36489</v>
      </c>
      <c r="B5993" s="376">
        <v>1.0190999999999999</v>
      </c>
    </row>
    <row r="5994" spans="1:2">
      <c r="A5994" s="375">
        <v>36488</v>
      </c>
      <c r="B5994" s="376">
        <v>1.0230999999999999</v>
      </c>
    </row>
    <row r="5995" spans="1:2">
      <c r="A5995" s="375">
        <v>36487</v>
      </c>
      <c r="B5995" s="376">
        <v>1.0311999999999999</v>
      </c>
    </row>
    <row r="5996" spans="1:2">
      <c r="A5996" s="375">
        <v>36486</v>
      </c>
      <c r="B5996" s="376">
        <v>1.0313000000000001</v>
      </c>
    </row>
    <row r="5997" spans="1:2">
      <c r="A5997" s="375">
        <v>36485</v>
      </c>
      <c r="B5997" s="376">
        <v>1.0301</v>
      </c>
    </row>
    <row r="5998" spans="1:2">
      <c r="A5998" s="375">
        <v>36484</v>
      </c>
      <c r="B5998" s="376">
        <v>1.0289999999999999</v>
      </c>
    </row>
    <row r="5999" spans="1:2">
      <c r="A5999" s="375">
        <v>36483</v>
      </c>
      <c r="B5999" s="376">
        <v>1.0305</v>
      </c>
    </row>
    <row r="6000" spans="1:2">
      <c r="A6000" s="375">
        <v>36482</v>
      </c>
      <c r="B6000" s="376">
        <v>1.0397000000000001</v>
      </c>
    </row>
    <row r="6001" spans="1:2">
      <c r="A6001" s="375">
        <v>36481</v>
      </c>
      <c r="B6001" s="376">
        <v>1.0405</v>
      </c>
    </row>
    <row r="6002" spans="1:2">
      <c r="A6002" s="375">
        <v>36480</v>
      </c>
      <c r="B6002" s="376">
        <v>1.0335000000000001</v>
      </c>
    </row>
    <row r="6003" spans="1:2">
      <c r="A6003" s="375">
        <v>36479</v>
      </c>
      <c r="B6003" s="376">
        <v>1.0311999999999999</v>
      </c>
    </row>
    <row r="6004" spans="1:2">
      <c r="A6004" s="375">
        <v>36478</v>
      </c>
      <c r="B6004" s="376">
        <v>1.0323</v>
      </c>
    </row>
    <row r="6005" spans="1:2">
      <c r="A6005" s="375">
        <v>36477</v>
      </c>
      <c r="B6005" s="376">
        <v>1.0315000000000001</v>
      </c>
    </row>
    <row r="6006" spans="1:2">
      <c r="A6006" s="375">
        <v>36476</v>
      </c>
      <c r="B6006" s="376">
        <v>1.036</v>
      </c>
    </row>
    <row r="6007" spans="1:2">
      <c r="A6007" s="375">
        <v>36475</v>
      </c>
      <c r="B6007" s="376">
        <v>1.0411999999999999</v>
      </c>
    </row>
    <row r="6008" spans="1:2">
      <c r="A6008" s="375">
        <v>36474</v>
      </c>
      <c r="B6008" s="376">
        <v>1.0406</v>
      </c>
    </row>
    <row r="6009" spans="1:2">
      <c r="A6009" s="375">
        <v>36473</v>
      </c>
      <c r="B6009" s="376">
        <v>1.0402</v>
      </c>
    </row>
    <row r="6010" spans="1:2">
      <c r="A6010" s="375">
        <v>36472</v>
      </c>
      <c r="B6010" s="376">
        <v>1.0405</v>
      </c>
    </row>
    <row r="6011" spans="1:2">
      <c r="A6011" s="375">
        <v>36471</v>
      </c>
      <c r="B6011" s="376">
        <v>1.0443</v>
      </c>
    </row>
    <row r="6012" spans="1:2">
      <c r="A6012" s="375">
        <v>36470</v>
      </c>
      <c r="B6012" s="376">
        <v>1.0389999999999999</v>
      </c>
    </row>
    <row r="6013" spans="1:2">
      <c r="A6013" s="375">
        <v>36469</v>
      </c>
      <c r="B6013" s="376">
        <v>1.0389999999999999</v>
      </c>
    </row>
    <row r="6014" spans="1:2">
      <c r="A6014" s="375">
        <v>36468</v>
      </c>
      <c r="B6014" s="376">
        <v>1.0482</v>
      </c>
    </row>
    <row r="6015" spans="1:2">
      <c r="A6015" s="375">
        <v>36467</v>
      </c>
      <c r="B6015" s="376">
        <v>1.0498000000000001</v>
      </c>
    </row>
    <row r="6016" spans="1:2">
      <c r="A6016" s="375">
        <v>36466</v>
      </c>
      <c r="B6016" s="376">
        <v>1.0515000000000001</v>
      </c>
    </row>
    <row r="6017" spans="1:2">
      <c r="A6017" s="375">
        <v>36465</v>
      </c>
      <c r="B6017" s="376">
        <v>1.0545</v>
      </c>
    </row>
    <row r="6018" spans="1:2">
      <c r="A6018" s="375">
        <v>36464</v>
      </c>
      <c r="B6018" s="376">
        <v>1.0552999999999999</v>
      </c>
    </row>
    <row r="6019" spans="1:2">
      <c r="A6019" s="375">
        <v>36463</v>
      </c>
      <c r="B6019" s="376">
        <v>1.0606</v>
      </c>
    </row>
    <row r="6020" spans="1:2">
      <c r="A6020" s="375">
        <v>36462</v>
      </c>
      <c r="B6020" s="376">
        <v>1.0509999999999999</v>
      </c>
    </row>
    <row r="6021" spans="1:2">
      <c r="A6021" s="375">
        <v>36461</v>
      </c>
      <c r="B6021" s="376">
        <v>1.0512999999999999</v>
      </c>
    </row>
    <row r="6022" spans="1:2">
      <c r="A6022" s="375">
        <v>36460</v>
      </c>
      <c r="B6022" s="376">
        <v>1.0571999999999999</v>
      </c>
    </row>
    <row r="6023" spans="1:2">
      <c r="A6023" s="375">
        <v>36459</v>
      </c>
      <c r="B6023" s="376">
        <v>1.0632999999999999</v>
      </c>
    </row>
    <row r="6024" spans="1:2">
      <c r="A6024" s="375">
        <v>36458</v>
      </c>
      <c r="B6024" s="376">
        <v>1.0676000000000001</v>
      </c>
    </row>
    <row r="6025" spans="1:2">
      <c r="A6025" s="375">
        <v>36457</v>
      </c>
      <c r="B6025" s="376">
        <v>1.0694999999999999</v>
      </c>
    </row>
    <row r="6026" spans="1:2">
      <c r="A6026" s="375">
        <v>36456</v>
      </c>
      <c r="B6026" s="376">
        <v>1.0764</v>
      </c>
    </row>
    <row r="6027" spans="1:2">
      <c r="A6027" s="375">
        <v>36455</v>
      </c>
      <c r="B6027" s="376">
        <v>1.0777000000000001</v>
      </c>
    </row>
    <row r="6028" spans="1:2">
      <c r="A6028" s="375">
        <v>36454</v>
      </c>
      <c r="B6028" s="376">
        <v>1.0778000000000001</v>
      </c>
    </row>
    <row r="6029" spans="1:2">
      <c r="A6029" s="375">
        <v>36453</v>
      </c>
      <c r="B6029" s="376">
        <v>1.0780000000000001</v>
      </c>
    </row>
    <row r="6030" spans="1:2">
      <c r="A6030" s="375">
        <v>36452</v>
      </c>
      <c r="B6030" s="376">
        <v>1.0818000000000001</v>
      </c>
    </row>
    <row r="6031" spans="1:2">
      <c r="A6031" s="375">
        <v>36451</v>
      </c>
      <c r="B6031" s="376">
        <v>1.0865</v>
      </c>
    </row>
    <row r="6032" spans="1:2">
      <c r="A6032" s="375">
        <v>36450</v>
      </c>
      <c r="B6032" s="376">
        <v>1.0894999999999999</v>
      </c>
    </row>
    <row r="6033" spans="1:2">
      <c r="A6033" s="375">
        <v>36449</v>
      </c>
      <c r="B6033" s="376">
        <v>1.0885</v>
      </c>
    </row>
    <row r="6034" spans="1:2">
      <c r="A6034" s="375">
        <v>36448</v>
      </c>
      <c r="B6034" s="376">
        <v>1.0863</v>
      </c>
    </row>
    <row r="6035" spans="1:2">
      <c r="A6035" s="375">
        <v>36447</v>
      </c>
      <c r="B6035" s="376">
        <v>1.0779000000000001</v>
      </c>
    </row>
    <row r="6036" spans="1:2">
      <c r="A6036" s="375">
        <v>36446</v>
      </c>
      <c r="B6036" s="376">
        <v>1.0769</v>
      </c>
    </row>
    <row r="6037" spans="1:2">
      <c r="A6037" s="375">
        <v>36445</v>
      </c>
      <c r="B6037" s="376">
        <v>1.0664</v>
      </c>
    </row>
    <row r="6038" spans="1:2">
      <c r="A6038" s="375">
        <v>36444</v>
      </c>
      <c r="B6038" s="376">
        <v>1.0629999999999999</v>
      </c>
    </row>
    <row r="6039" spans="1:2">
      <c r="A6039" s="375">
        <v>36443</v>
      </c>
      <c r="B6039" s="376">
        <v>1.0622</v>
      </c>
    </row>
    <row r="6040" spans="1:2">
      <c r="A6040" s="375">
        <v>36442</v>
      </c>
      <c r="B6040" s="376">
        <v>1.0629999999999999</v>
      </c>
    </row>
    <row r="6041" spans="1:2">
      <c r="A6041" s="375">
        <v>36441</v>
      </c>
      <c r="B6041" s="376">
        <v>1.0665</v>
      </c>
    </row>
    <row r="6042" spans="1:2">
      <c r="A6042" s="375">
        <v>36440</v>
      </c>
      <c r="B6042" s="376">
        <v>1.0710999999999999</v>
      </c>
    </row>
    <row r="6043" spans="1:2">
      <c r="A6043" s="375">
        <v>36439</v>
      </c>
      <c r="B6043" s="376">
        <v>1.0726</v>
      </c>
    </row>
    <row r="6044" spans="1:2">
      <c r="A6044" s="375">
        <v>36438</v>
      </c>
      <c r="B6044" s="376">
        <v>1.069</v>
      </c>
    </row>
    <row r="6045" spans="1:2">
      <c r="A6045" s="375">
        <v>36437</v>
      </c>
      <c r="B6045" s="376">
        <v>1.0716000000000001</v>
      </c>
    </row>
    <row r="6046" spans="1:2">
      <c r="A6046" s="375">
        <v>36436</v>
      </c>
      <c r="B6046" s="376">
        <v>1.0716000000000001</v>
      </c>
    </row>
    <row r="6047" spans="1:2">
      <c r="A6047" s="375">
        <v>36435</v>
      </c>
      <c r="B6047" s="376">
        <v>1.0714999999999999</v>
      </c>
    </row>
    <row r="6048" spans="1:2">
      <c r="A6048" s="375">
        <v>36434</v>
      </c>
      <c r="B6048" s="376">
        <v>1.0723</v>
      </c>
    </row>
    <row r="6049" spans="1:2">
      <c r="A6049" s="375">
        <v>36433</v>
      </c>
      <c r="B6049" s="376">
        <v>1.0650999999999999</v>
      </c>
    </row>
    <row r="6050" spans="1:2">
      <c r="A6050" s="375">
        <v>36432</v>
      </c>
      <c r="B6050" s="376">
        <v>1.0549999999999999</v>
      </c>
    </row>
    <row r="6051" spans="1:2">
      <c r="A6051" s="375">
        <v>36431</v>
      </c>
      <c r="B6051" s="376">
        <v>1.0479000000000001</v>
      </c>
    </row>
    <row r="6052" spans="1:2">
      <c r="A6052" s="375">
        <v>36430</v>
      </c>
      <c r="B6052" s="376">
        <v>1.0444</v>
      </c>
    </row>
    <row r="6053" spans="1:2">
      <c r="A6053" s="375">
        <v>36429</v>
      </c>
      <c r="B6053" s="376">
        <v>1.0431999999999999</v>
      </c>
    </row>
    <row r="6054" spans="1:2">
      <c r="A6054" s="375">
        <v>36428</v>
      </c>
      <c r="B6054" s="376">
        <v>1.0427999999999999</v>
      </c>
    </row>
    <row r="6055" spans="1:2">
      <c r="A6055" s="375">
        <v>36427</v>
      </c>
      <c r="B6055" s="376">
        <v>1.0472999999999999</v>
      </c>
    </row>
    <row r="6056" spans="1:2">
      <c r="A6056" s="375">
        <v>36426</v>
      </c>
      <c r="B6056" s="376">
        <v>1.0442</v>
      </c>
    </row>
    <row r="6057" spans="1:2">
      <c r="A6057" s="375">
        <v>36425</v>
      </c>
      <c r="B6057" s="376">
        <v>1.0505</v>
      </c>
    </row>
    <row r="6058" spans="1:2">
      <c r="A6058" s="375">
        <v>36424</v>
      </c>
      <c r="B6058" s="376">
        <v>1.0417000000000001</v>
      </c>
    </row>
    <row r="6059" spans="1:2">
      <c r="A6059" s="375">
        <v>36423</v>
      </c>
      <c r="B6059" s="376">
        <v>1.0412999999999999</v>
      </c>
    </row>
    <row r="6060" spans="1:2">
      <c r="A6060" s="375">
        <v>36422</v>
      </c>
      <c r="B6060" s="376">
        <v>1.0410999999999999</v>
      </c>
    </row>
    <row r="6061" spans="1:2">
      <c r="A6061" s="375">
        <v>36421</v>
      </c>
      <c r="B6061" s="376">
        <v>1.0421</v>
      </c>
    </row>
    <row r="6062" spans="1:2">
      <c r="A6062" s="375">
        <v>36420</v>
      </c>
      <c r="B6062" s="376">
        <v>1.0390999999999999</v>
      </c>
    </row>
    <row r="6063" spans="1:2">
      <c r="A6063" s="375">
        <v>36419</v>
      </c>
      <c r="B6063" s="376">
        <v>1.0397000000000001</v>
      </c>
    </row>
    <row r="6064" spans="1:2">
      <c r="A6064" s="375">
        <v>36418</v>
      </c>
      <c r="B6064" s="376">
        <v>1.0353000000000001</v>
      </c>
    </row>
    <row r="6065" spans="1:2">
      <c r="A6065" s="375">
        <v>36417</v>
      </c>
      <c r="B6065" s="376">
        <v>1.0363</v>
      </c>
    </row>
    <row r="6066" spans="1:2">
      <c r="A6066" s="375">
        <v>36416</v>
      </c>
      <c r="B6066" s="376">
        <v>1.0361</v>
      </c>
    </row>
    <row r="6067" spans="1:2">
      <c r="A6067" s="375">
        <v>36415</v>
      </c>
      <c r="B6067" s="376">
        <v>1.0358000000000001</v>
      </c>
    </row>
    <row r="6068" spans="1:2">
      <c r="A6068" s="375">
        <v>36414</v>
      </c>
      <c r="B6068" s="376">
        <v>1.0363</v>
      </c>
    </row>
    <row r="6069" spans="1:2">
      <c r="A6069" s="375">
        <v>36413</v>
      </c>
      <c r="B6069" s="376">
        <v>1.0518000000000001</v>
      </c>
    </row>
    <row r="6070" spans="1:2">
      <c r="A6070" s="375">
        <v>36412</v>
      </c>
      <c r="B6070" s="376">
        <v>1.0590999999999999</v>
      </c>
    </row>
    <row r="6071" spans="1:2">
      <c r="A6071" s="375">
        <v>36411</v>
      </c>
      <c r="B6071" s="376">
        <v>1.06</v>
      </c>
    </row>
    <row r="6072" spans="1:2">
      <c r="A6072" s="375">
        <v>36410</v>
      </c>
      <c r="B6072" s="376">
        <v>1.0563</v>
      </c>
    </row>
    <row r="6073" spans="1:2">
      <c r="A6073" s="375">
        <v>36409</v>
      </c>
      <c r="B6073" s="376">
        <v>1.0592999999999999</v>
      </c>
    </row>
    <row r="6074" spans="1:2">
      <c r="A6074" s="375">
        <v>36408</v>
      </c>
      <c r="B6074" s="376">
        <v>1.0575000000000001</v>
      </c>
    </row>
    <row r="6075" spans="1:2">
      <c r="A6075" s="375">
        <v>36407</v>
      </c>
      <c r="B6075" s="376">
        <v>1.0609999999999999</v>
      </c>
    </row>
    <row r="6076" spans="1:2">
      <c r="A6076" s="375">
        <v>36406</v>
      </c>
      <c r="B6076" s="376">
        <v>1.0683</v>
      </c>
    </row>
    <row r="6077" spans="1:2">
      <c r="A6077" s="375">
        <v>36405</v>
      </c>
      <c r="B6077" s="376">
        <v>1.0662</v>
      </c>
    </row>
    <row r="6078" spans="1:2">
      <c r="A6078" s="375">
        <v>36404</v>
      </c>
      <c r="B6078" s="376">
        <v>1.0608</v>
      </c>
    </row>
    <row r="6079" spans="1:2">
      <c r="A6079" s="375">
        <v>36403</v>
      </c>
      <c r="B6079" s="376">
        <v>1.0541</v>
      </c>
    </row>
    <row r="6080" spans="1:2">
      <c r="A6080" s="375">
        <v>36402</v>
      </c>
      <c r="B6080" s="376">
        <v>1.0454000000000001</v>
      </c>
    </row>
    <row r="6081" spans="1:2">
      <c r="A6081" s="375">
        <v>36401</v>
      </c>
      <c r="B6081" s="376">
        <v>1.0477000000000001</v>
      </c>
    </row>
    <row r="6082" spans="1:2">
      <c r="A6082" s="375">
        <v>36400</v>
      </c>
      <c r="B6082" s="376">
        <v>1.0536000000000001</v>
      </c>
    </row>
    <row r="6083" spans="1:2">
      <c r="A6083" s="375">
        <v>36399</v>
      </c>
      <c r="B6083" s="376">
        <v>1.0455000000000001</v>
      </c>
    </row>
    <row r="6084" spans="1:2">
      <c r="A6084" s="375">
        <v>36398</v>
      </c>
      <c r="B6084" s="376">
        <v>1.0442</v>
      </c>
    </row>
    <row r="6085" spans="1:2">
      <c r="A6085" s="375">
        <v>36397</v>
      </c>
      <c r="B6085" s="376">
        <v>1.0446</v>
      </c>
    </row>
    <row r="6086" spans="1:2">
      <c r="A6086" s="375">
        <v>36396</v>
      </c>
      <c r="B6086" s="376">
        <v>1.0505</v>
      </c>
    </row>
    <row r="6087" spans="1:2">
      <c r="A6087" s="375">
        <v>36395</v>
      </c>
      <c r="B6087" s="376">
        <v>1.0630999999999999</v>
      </c>
    </row>
    <row r="6088" spans="1:2">
      <c r="A6088" s="375">
        <v>36394</v>
      </c>
      <c r="B6088" s="376">
        <v>1.0668</v>
      </c>
    </row>
    <row r="6089" spans="1:2">
      <c r="A6089" s="375">
        <v>36393</v>
      </c>
      <c r="B6089" s="376">
        <v>1.0673999999999999</v>
      </c>
    </row>
    <row r="6090" spans="1:2">
      <c r="A6090" s="375">
        <v>36392</v>
      </c>
      <c r="B6090" s="376">
        <v>1.0664</v>
      </c>
    </row>
    <row r="6091" spans="1:2">
      <c r="A6091" s="375">
        <v>36391</v>
      </c>
      <c r="B6091" s="376">
        <v>1.0528999999999999</v>
      </c>
    </row>
    <row r="6092" spans="1:2">
      <c r="A6092" s="375">
        <v>36390</v>
      </c>
      <c r="B6092" s="376">
        <v>1.0531999999999999</v>
      </c>
    </row>
    <row r="6093" spans="1:2">
      <c r="A6093" s="375">
        <v>36389</v>
      </c>
      <c r="B6093" s="376">
        <v>1.0519000000000001</v>
      </c>
    </row>
    <row r="6094" spans="1:2">
      <c r="A6094" s="375">
        <v>36388</v>
      </c>
      <c r="B6094" s="376">
        <v>1.0571999999999999</v>
      </c>
    </row>
    <row r="6095" spans="1:2">
      <c r="A6095" s="375">
        <v>36387</v>
      </c>
      <c r="B6095" s="376">
        <v>1.0568</v>
      </c>
    </row>
    <row r="6096" spans="1:2">
      <c r="A6096" s="375">
        <v>36386</v>
      </c>
      <c r="B6096" s="376">
        <v>1.0569</v>
      </c>
    </row>
    <row r="6097" spans="1:2">
      <c r="A6097" s="375">
        <v>36385</v>
      </c>
      <c r="B6097" s="376">
        <v>1.0665</v>
      </c>
    </row>
    <row r="6098" spans="1:2">
      <c r="A6098" s="375">
        <v>36384</v>
      </c>
      <c r="B6098" s="376">
        <v>1.0636000000000001</v>
      </c>
    </row>
    <row r="6099" spans="1:2">
      <c r="A6099" s="375">
        <v>36383</v>
      </c>
      <c r="B6099" s="376">
        <v>1.0682</v>
      </c>
    </row>
    <row r="6100" spans="1:2">
      <c r="A6100" s="375">
        <v>36382</v>
      </c>
      <c r="B6100" s="376">
        <v>1.0734999999999999</v>
      </c>
    </row>
    <row r="6101" spans="1:2">
      <c r="A6101" s="375">
        <v>36381</v>
      </c>
      <c r="B6101" s="376">
        <v>1.0692999999999999</v>
      </c>
    </row>
    <row r="6102" spans="1:2">
      <c r="A6102" s="375">
        <v>36380</v>
      </c>
      <c r="B6102" s="376">
        <v>1.0716000000000001</v>
      </c>
    </row>
    <row r="6103" spans="1:2">
      <c r="A6103" s="375">
        <v>36379</v>
      </c>
      <c r="B6103" s="376">
        <v>1.07</v>
      </c>
    </row>
    <row r="6104" spans="1:2">
      <c r="A6104" s="375">
        <v>36378</v>
      </c>
      <c r="B6104" s="376">
        <v>1.0742</v>
      </c>
    </row>
    <row r="6105" spans="1:2">
      <c r="A6105" s="375">
        <v>36377</v>
      </c>
      <c r="B6105" s="376">
        <v>1.0786</v>
      </c>
    </row>
    <row r="6106" spans="1:2">
      <c r="A6106" s="375">
        <v>36376</v>
      </c>
      <c r="B6106" s="376">
        <v>1.0767</v>
      </c>
    </row>
    <row r="6107" spans="1:2">
      <c r="A6107" s="375">
        <v>36375</v>
      </c>
      <c r="B6107" s="376">
        <v>1.0654999999999999</v>
      </c>
    </row>
    <row r="6108" spans="1:2">
      <c r="A6108" s="375">
        <v>36374</v>
      </c>
      <c r="B6108" s="376">
        <v>1.0665</v>
      </c>
    </row>
    <row r="6109" spans="1:2">
      <c r="A6109" s="375">
        <v>36373</v>
      </c>
      <c r="B6109" s="376">
        <v>1.0712999999999999</v>
      </c>
    </row>
    <row r="6110" spans="1:2">
      <c r="A6110" s="375">
        <v>36372</v>
      </c>
      <c r="B6110" s="376">
        <v>1.0709</v>
      </c>
    </row>
    <row r="6111" spans="1:2">
      <c r="A6111" s="375">
        <v>36371</v>
      </c>
      <c r="B6111" s="376">
        <v>1.0693999999999999</v>
      </c>
    </row>
    <row r="6112" spans="1:2">
      <c r="A6112" s="375">
        <v>36370</v>
      </c>
      <c r="B6112" s="376">
        <v>1.0684</v>
      </c>
    </row>
    <row r="6113" spans="1:2">
      <c r="A6113" s="375">
        <v>36369</v>
      </c>
      <c r="B6113" s="376">
        <v>1.0618000000000001</v>
      </c>
    </row>
    <row r="6114" spans="1:2">
      <c r="A6114" s="375">
        <v>36368</v>
      </c>
      <c r="B6114" s="376">
        <v>1.0631999999999999</v>
      </c>
    </row>
    <row r="6115" spans="1:2">
      <c r="A6115" s="375">
        <v>36367</v>
      </c>
      <c r="B6115" s="376">
        <v>1.0649</v>
      </c>
    </row>
    <row r="6116" spans="1:2">
      <c r="A6116" s="375">
        <v>36366</v>
      </c>
      <c r="B6116" s="376">
        <v>1.0531999999999999</v>
      </c>
    </row>
    <row r="6117" spans="1:2">
      <c r="A6117" s="375">
        <v>36365</v>
      </c>
      <c r="B6117" s="376">
        <v>1.0527</v>
      </c>
    </row>
    <row r="6118" spans="1:2">
      <c r="A6118" s="375">
        <v>36364</v>
      </c>
      <c r="B6118" s="376">
        <v>1.0501</v>
      </c>
    </row>
    <row r="6119" spans="1:2">
      <c r="A6119" s="375">
        <v>36363</v>
      </c>
      <c r="B6119" s="376">
        <v>1.05</v>
      </c>
    </row>
    <row r="6120" spans="1:2">
      <c r="A6120" s="375">
        <v>36362</v>
      </c>
      <c r="B6120" s="376">
        <v>1.0461</v>
      </c>
    </row>
    <row r="6121" spans="1:2">
      <c r="A6121" s="375">
        <v>36361</v>
      </c>
      <c r="B6121" s="376">
        <v>1.0375000000000001</v>
      </c>
    </row>
    <row r="6122" spans="1:2">
      <c r="A6122" s="375">
        <v>36360</v>
      </c>
      <c r="B6122" s="376">
        <v>1.0145</v>
      </c>
    </row>
    <row r="6123" spans="1:2">
      <c r="A6123" s="375">
        <v>36359</v>
      </c>
      <c r="B6123" s="376">
        <v>1.0206999999999999</v>
      </c>
    </row>
    <row r="6124" spans="1:2">
      <c r="A6124" s="375">
        <v>36358</v>
      </c>
      <c r="B6124" s="376">
        <v>1.0198</v>
      </c>
    </row>
    <row r="6125" spans="1:2">
      <c r="A6125" s="375">
        <v>36357</v>
      </c>
      <c r="B6125" s="376">
        <v>1.0202</v>
      </c>
    </row>
    <row r="6126" spans="1:2">
      <c r="A6126" s="375">
        <v>36356</v>
      </c>
      <c r="B6126" s="376">
        <v>1.0218</v>
      </c>
    </row>
    <row r="6127" spans="1:2">
      <c r="A6127" s="375">
        <v>36355</v>
      </c>
      <c r="B6127" s="376">
        <v>1.0170999999999999</v>
      </c>
    </row>
    <row r="6128" spans="1:2">
      <c r="A6128" s="375">
        <v>36354</v>
      </c>
      <c r="B6128" s="376">
        <v>1.0164</v>
      </c>
    </row>
    <row r="6129" spans="1:2">
      <c r="A6129" s="375">
        <v>36353</v>
      </c>
      <c r="B6129" s="376">
        <v>1.0138</v>
      </c>
    </row>
    <row r="6130" spans="1:2">
      <c r="A6130" s="375">
        <v>36352</v>
      </c>
      <c r="B6130" s="376">
        <v>1.0185</v>
      </c>
    </row>
    <row r="6131" spans="1:2">
      <c r="A6131" s="375">
        <v>36351</v>
      </c>
      <c r="B6131" s="376">
        <v>1.0198</v>
      </c>
    </row>
    <row r="6132" spans="1:2">
      <c r="A6132" s="375">
        <v>36350</v>
      </c>
      <c r="B6132" s="376">
        <v>1.0198</v>
      </c>
    </row>
    <row r="6133" spans="1:2">
      <c r="A6133" s="375">
        <v>36349</v>
      </c>
      <c r="B6133" s="376">
        <v>1.0186999999999999</v>
      </c>
    </row>
    <row r="6134" spans="1:2">
      <c r="A6134" s="375">
        <v>36348</v>
      </c>
      <c r="B6134" s="376">
        <v>1.0229999999999999</v>
      </c>
    </row>
    <row r="6135" spans="1:2">
      <c r="A6135" s="375">
        <v>36347</v>
      </c>
      <c r="B6135" s="376">
        <v>1.0216000000000001</v>
      </c>
    </row>
    <row r="6136" spans="1:2">
      <c r="A6136" s="375">
        <v>36346</v>
      </c>
      <c r="B6136" s="376">
        <v>1.0228999999999999</v>
      </c>
    </row>
    <row r="6137" spans="1:2">
      <c r="A6137" s="375">
        <v>36345</v>
      </c>
      <c r="B6137" s="376">
        <v>1.0245</v>
      </c>
    </row>
    <row r="6138" spans="1:2">
      <c r="A6138" s="375">
        <v>36344</v>
      </c>
      <c r="B6138" s="376">
        <v>1.0245</v>
      </c>
    </row>
    <row r="6139" spans="1:2">
      <c r="A6139" s="375">
        <v>36343</v>
      </c>
      <c r="B6139" s="376">
        <v>1.0233000000000001</v>
      </c>
    </row>
    <row r="6140" spans="1:2">
      <c r="A6140" s="375">
        <v>36342</v>
      </c>
      <c r="B6140" s="376">
        <v>1.0337000000000001</v>
      </c>
    </row>
    <row r="6141" spans="1:2">
      <c r="A6141" s="375">
        <v>36341</v>
      </c>
      <c r="B6141" s="376">
        <v>1.0325</v>
      </c>
    </row>
    <row r="6142" spans="1:2">
      <c r="A6142" s="375">
        <v>36340</v>
      </c>
      <c r="B6142" s="376">
        <v>1.0347999999999999</v>
      </c>
    </row>
    <row r="6143" spans="1:2">
      <c r="A6143" s="375">
        <v>36339</v>
      </c>
      <c r="B6143" s="376">
        <v>1.0394000000000001</v>
      </c>
    </row>
    <row r="6144" spans="1:2">
      <c r="A6144" s="375">
        <v>36338</v>
      </c>
      <c r="B6144" s="376">
        <v>1.0421</v>
      </c>
    </row>
    <row r="6145" spans="1:2">
      <c r="A6145" s="375">
        <v>36337</v>
      </c>
      <c r="B6145" s="376">
        <v>1.0430999999999999</v>
      </c>
    </row>
    <row r="6146" spans="1:2">
      <c r="A6146" s="375">
        <v>36336</v>
      </c>
      <c r="B6146" s="376">
        <v>1.0448</v>
      </c>
    </row>
    <row r="6147" spans="1:2">
      <c r="A6147" s="375">
        <v>36335</v>
      </c>
      <c r="B6147" s="376">
        <v>1.0341</v>
      </c>
    </row>
    <row r="6148" spans="1:2">
      <c r="A6148" s="375">
        <v>36334</v>
      </c>
      <c r="B6148" s="376">
        <v>1.0310999999999999</v>
      </c>
    </row>
    <row r="6149" spans="1:2">
      <c r="A6149" s="375">
        <v>36333</v>
      </c>
      <c r="B6149" s="376">
        <v>1.0328999999999999</v>
      </c>
    </row>
    <row r="6150" spans="1:2">
      <c r="A6150" s="375">
        <v>36332</v>
      </c>
      <c r="B6150" s="376">
        <v>1.0355000000000001</v>
      </c>
    </row>
    <row r="6151" spans="1:2">
      <c r="A6151" s="375">
        <v>36331</v>
      </c>
      <c r="B6151" s="376">
        <v>1.0397000000000001</v>
      </c>
    </row>
    <row r="6152" spans="1:2">
      <c r="A6152" s="375">
        <v>36330</v>
      </c>
      <c r="B6152" s="376">
        <v>1.0405</v>
      </c>
    </row>
    <row r="6153" spans="1:2">
      <c r="A6153" s="375">
        <v>36329</v>
      </c>
      <c r="B6153" s="376">
        <v>1.0322</v>
      </c>
    </row>
    <row r="6154" spans="1:2">
      <c r="A6154" s="375">
        <v>36328</v>
      </c>
      <c r="B6154" s="376">
        <v>1.0331999999999999</v>
      </c>
    </row>
    <row r="6155" spans="1:2">
      <c r="A6155" s="375">
        <v>36327</v>
      </c>
      <c r="B6155" s="376">
        <v>1.0348999999999999</v>
      </c>
    </row>
    <row r="6156" spans="1:2">
      <c r="A6156" s="375">
        <v>36326</v>
      </c>
      <c r="B6156" s="376">
        <v>1.0398000000000001</v>
      </c>
    </row>
    <row r="6157" spans="1:2">
      <c r="A6157" s="375">
        <v>36325</v>
      </c>
      <c r="B6157" s="376">
        <v>1.0449999999999999</v>
      </c>
    </row>
    <row r="6158" spans="1:2">
      <c r="A6158" s="375">
        <v>36324</v>
      </c>
      <c r="B6158" s="376">
        <v>1.0502</v>
      </c>
    </row>
    <row r="6159" spans="1:2">
      <c r="A6159" s="375">
        <v>36323</v>
      </c>
      <c r="B6159" s="376">
        <v>1.0511999999999999</v>
      </c>
    </row>
    <row r="6160" spans="1:2">
      <c r="A6160" s="375">
        <v>36322</v>
      </c>
      <c r="B6160" s="376">
        <v>1.0497000000000001</v>
      </c>
    </row>
    <row r="6161" spans="1:2">
      <c r="A6161" s="375">
        <v>36321</v>
      </c>
      <c r="B6161" s="376">
        <v>1.0475000000000001</v>
      </c>
    </row>
    <row r="6162" spans="1:2">
      <c r="A6162" s="375">
        <v>36320</v>
      </c>
      <c r="B6162" s="376">
        <v>1.0458000000000001</v>
      </c>
    </row>
    <row r="6163" spans="1:2">
      <c r="A6163" s="375">
        <v>36319</v>
      </c>
      <c r="B6163" s="376">
        <v>1.0386</v>
      </c>
    </row>
    <row r="6164" spans="1:2">
      <c r="A6164" s="375">
        <v>36318</v>
      </c>
      <c r="B6164" s="376">
        <v>1.0290999999999999</v>
      </c>
    </row>
    <row r="6165" spans="1:2">
      <c r="A6165" s="375">
        <v>36317</v>
      </c>
      <c r="B6165" s="376">
        <v>1.0377000000000001</v>
      </c>
    </row>
    <row r="6166" spans="1:2">
      <c r="A6166" s="375">
        <v>36316</v>
      </c>
      <c r="B6166" s="376">
        <v>1.0373000000000001</v>
      </c>
    </row>
    <row r="6167" spans="1:2">
      <c r="A6167" s="375">
        <v>36315</v>
      </c>
      <c r="B6167" s="376">
        <v>1.0306999999999999</v>
      </c>
    </row>
    <row r="6168" spans="1:2">
      <c r="A6168" s="375">
        <v>36314</v>
      </c>
      <c r="B6168" s="376">
        <v>1.0364</v>
      </c>
    </row>
    <row r="6169" spans="1:2">
      <c r="A6169" s="375">
        <v>36313</v>
      </c>
      <c r="B6169" s="376">
        <v>1.0364</v>
      </c>
    </row>
    <row r="6170" spans="1:2">
      <c r="A6170" s="375">
        <v>36312</v>
      </c>
      <c r="B6170" s="376">
        <v>1.0429999999999999</v>
      </c>
    </row>
    <row r="6171" spans="1:2">
      <c r="A6171" s="375">
        <v>36311</v>
      </c>
      <c r="B6171" s="376">
        <v>1.0457000000000001</v>
      </c>
    </row>
    <row r="6172" spans="1:2">
      <c r="A6172" s="375">
        <v>36310</v>
      </c>
      <c r="B6172" s="376">
        <v>1.0445</v>
      </c>
    </row>
    <row r="6173" spans="1:2">
      <c r="A6173" s="375">
        <v>36309</v>
      </c>
      <c r="B6173" s="376">
        <v>1.0429999999999999</v>
      </c>
    </row>
    <row r="6174" spans="1:2">
      <c r="A6174" s="375">
        <v>36308</v>
      </c>
      <c r="B6174" s="376">
        <v>1.0457000000000001</v>
      </c>
    </row>
    <row r="6175" spans="1:2">
      <c r="A6175" s="375">
        <v>36307</v>
      </c>
      <c r="B6175" s="376">
        <v>1.0451999999999999</v>
      </c>
    </row>
    <row r="6176" spans="1:2">
      <c r="A6176" s="375">
        <v>36306</v>
      </c>
      <c r="B6176" s="376">
        <v>1.0553999999999999</v>
      </c>
    </row>
    <row r="6177" spans="1:2">
      <c r="A6177" s="375">
        <v>36305</v>
      </c>
      <c r="B6177" s="376">
        <v>1.0621</v>
      </c>
    </row>
    <row r="6178" spans="1:2">
      <c r="A6178" s="375">
        <v>36304</v>
      </c>
      <c r="B6178" s="376">
        <v>1.0575000000000001</v>
      </c>
    </row>
    <row r="6179" spans="1:2">
      <c r="A6179" s="375">
        <v>36303</v>
      </c>
      <c r="B6179" s="376">
        <v>1.0571999999999999</v>
      </c>
    </row>
    <row r="6180" spans="1:2">
      <c r="A6180" s="375">
        <v>36302</v>
      </c>
      <c r="B6180" s="376">
        <v>1.0577000000000001</v>
      </c>
    </row>
    <row r="6181" spans="1:2">
      <c r="A6181" s="375">
        <v>36301</v>
      </c>
      <c r="B6181" s="376">
        <v>1.0589999999999999</v>
      </c>
    </row>
    <row r="6182" spans="1:2">
      <c r="A6182" s="375">
        <v>36300</v>
      </c>
      <c r="B6182" s="376">
        <v>1.0642</v>
      </c>
    </row>
    <row r="6183" spans="1:2">
      <c r="A6183" s="375">
        <v>36299</v>
      </c>
      <c r="B6183" s="376">
        <v>1.0640000000000001</v>
      </c>
    </row>
    <row r="6184" spans="1:2">
      <c r="A6184" s="375">
        <v>36298</v>
      </c>
      <c r="B6184" s="376">
        <v>1.0687</v>
      </c>
    </row>
    <row r="6185" spans="1:2">
      <c r="A6185" s="375">
        <v>36297</v>
      </c>
      <c r="B6185" s="376">
        <v>1.0665</v>
      </c>
    </row>
    <row r="6186" spans="1:2">
      <c r="A6186" s="375">
        <v>36296</v>
      </c>
      <c r="B6186" s="376">
        <v>1.0656000000000001</v>
      </c>
    </row>
    <row r="6187" spans="1:2">
      <c r="A6187" s="375">
        <v>36295</v>
      </c>
      <c r="B6187" s="376">
        <v>1.0667</v>
      </c>
    </row>
    <row r="6188" spans="1:2">
      <c r="A6188" s="375">
        <v>36294</v>
      </c>
      <c r="B6188" s="376">
        <v>1.0666</v>
      </c>
    </row>
    <row r="6189" spans="1:2">
      <c r="A6189" s="375">
        <v>36293</v>
      </c>
      <c r="B6189" s="376">
        <v>1.0642</v>
      </c>
    </row>
    <row r="6190" spans="1:2">
      <c r="A6190" s="375">
        <v>36292</v>
      </c>
      <c r="B6190" s="376">
        <v>1.0662</v>
      </c>
    </row>
    <row r="6191" spans="1:2">
      <c r="A6191" s="375">
        <v>36291</v>
      </c>
      <c r="B6191" s="376">
        <v>1.0750999999999999</v>
      </c>
    </row>
    <row r="6192" spans="1:2">
      <c r="A6192" s="375">
        <v>36290</v>
      </c>
      <c r="B6192" s="376">
        <v>1.0737000000000001</v>
      </c>
    </row>
    <row r="6193" spans="1:2">
      <c r="A6193" s="375">
        <v>36289</v>
      </c>
      <c r="B6193" s="376">
        <v>1.0750999999999999</v>
      </c>
    </row>
    <row r="6194" spans="1:2">
      <c r="A6194" s="375">
        <v>36288</v>
      </c>
      <c r="B6194" s="376">
        <v>1.0755999999999999</v>
      </c>
    </row>
    <row r="6195" spans="1:2">
      <c r="A6195" s="375">
        <v>36287</v>
      </c>
      <c r="B6195" s="376">
        <v>1.0788</v>
      </c>
    </row>
    <row r="6196" spans="1:2">
      <c r="A6196" s="375">
        <v>36286</v>
      </c>
      <c r="B6196" s="376">
        <v>1.08</v>
      </c>
    </row>
    <row r="6197" spans="1:2">
      <c r="A6197" s="375">
        <v>36285</v>
      </c>
      <c r="B6197" s="376">
        <v>1.0661</v>
      </c>
    </row>
    <row r="6198" spans="1:2">
      <c r="A6198" s="375">
        <v>36284</v>
      </c>
      <c r="B6198" s="376">
        <v>1.0579000000000001</v>
      </c>
    </row>
    <row r="6199" spans="1:2">
      <c r="A6199" s="375">
        <v>36283</v>
      </c>
      <c r="B6199" s="376">
        <v>1.0584</v>
      </c>
    </row>
    <row r="6200" spans="1:2">
      <c r="A6200" s="375">
        <v>36282</v>
      </c>
      <c r="B6200" s="376">
        <v>1.0568</v>
      </c>
    </row>
    <row r="6201" spans="1:2">
      <c r="A6201" s="375">
        <v>36281</v>
      </c>
      <c r="B6201" s="376">
        <v>1.0579000000000001</v>
      </c>
    </row>
    <row r="6202" spans="1:2">
      <c r="A6202" s="375">
        <v>36280</v>
      </c>
      <c r="B6202" s="376">
        <v>1.0592999999999999</v>
      </c>
    </row>
    <row r="6203" spans="1:2">
      <c r="A6203" s="375">
        <v>36279</v>
      </c>
      <c r="B6203" s="376">
        <v>1.0607</v>
      </c>
    </row>
    <row r="6204" spans="1:2">
      <c r="A6204" s="375">
        <v>36278</v>
      </c>
      <c r="B6204" s="376">
        <v>1.0668</v>
      </c>
    </row>
    <row r="6205" spans="1:2">
      <c r="A6205" s="375">
        <v>36277</v>
      </c>
      <c r="B6205" s="376">
        <v>1.0632999999999999</v>
      </c>
    </row>
    <row r="6206" spans="1:2">
      <c r="A6206" s="375">
        <v>36276</v>
      </c>
      <c r="B6206" s="376">
        <v>1.0610999999999999</v>
      </c>
    </row>
    <row r="6207" spans="1:2">
      <c r="A6207" s="375">
        <v>36275</v>
      </c>
      <c r="B6207" s="376">
        <v>1.0608</v>
      </c>
    </row>
    <row r="6208" spans="1:2">
      <c r="A6208" s="375">
        <v>36274</v>
      </c>
      <c r="B6208" s="376">
        <v>1.0609</v>
      </c>
    </row>
    <row r="6209" spans="1:2">
      <c r="A6209" s="375">
        <v>36273</v>
      </c>
      <c r="B6209" s="376">
        <v>1.0640000000000001</v>
      </c>
    </row>
    <row r="6210" spans="1:2">
      <c r="A6210" s="375">
        <v>36272</v>
      </c>
      <c r="B6210" s="376">
        <v>1.0605</v>
      </c>
    </row>
    <row r="6211" spans="1:2">
      <c r="A6211" s="375">
        <v>36271</v>
      </c>
      <c r="B6211" s="376">
        <v>1.0608</v>
      </c>
    </row>
    <row r="6212" spans="1:2">
      <c r="A6212" s="375">
        <v>36270</v>
      </c>
      <c r="B6212" s="376">
        <v>1.0650999999999999</v>
      </c>
    </row>
    <row r="6213" spans="1:2">
      <c r="A6213" s="375">
        <v>36269</v>
      </c>
      <c r="B6213" s="376">
        <v>1.0640000000000001</v>
      </c>
    </row>
    <row r="6214" spans="1:2">
      <c r="A6214" s="375">
        <v>36268</v>
      </c>
      <c r="B6214" s="376">
        <v>1.0692999999999999</v>
      </c>
    </row>
    <row r="6215" spans="1:2">
      <c r="A6215" s="375">
        <v>36267</v>
      </c>
      <c r="B6215" s="376">
        <v>1.0699000000000001</v>
      </c>
    </row>
    <row r="6216" spans="1:2">
      <c r="A6216" s="375">
        <v>36266</v>
      </c>
      <c r="B6216" s="376">
        <v>1.0676000000000001</v>
      </c>
    </row>
    <row r="6217" spans="1:2">
      <c r="A6217" s="375">
        <v>36265</v>
      </c>
      <c r="B6217" s="376">
        <v>1.0786</v>
      </c>
    </row>
    <row r="6218" spans="1:2">
      <c r="A6218" s="375">
        <v>36264</v>
      </c>
      <c r="B6218" s="376">
        <v>1.0801000000000001</v>
      </c>
    </row>
    <row r="6219" spans="1:2">
      <c r="A6219" s="375">
        <v>36263</v>
      </c>
      <c r="B6219" s="376">
        <v>1.0791999999999999</v>
      </c>
    </row>
    <row r="6220" spans="1:2">
      <c r="A6220" s="375">
        <v>36262</v>
      </c>
      <c r="B6220" s="376">
        <v>1.0846</v>
      </c>
    </row>
    <row r="6221" spans="1:2">
      <c r="A6221" s="375">
        <v>36261</v>
      </c>
      <c r="B6221" s="376">
        <v>1.0811999999999999</v>
      </c>
    </row>
    <row r="6222" spans="1:2">
      <c r="A6222" s="375">
        <v>36260</v>
      </c>
      <c r="B6222" s="376">
        <v>1.0825</v>
      </c>
    </row>
    <row r="6223" spans="1:2">
      <c r="A6223" s="375">
        <v>36259</v>
      </c>
      <c r="B6223" s="376">
        <v>1.0779000000000001</v>
      </c>
    </row>
    <row r="6224" spans="1:2">
      <c r="A6224" s="375">
        <v>36258</v>
      </c>
      <c r="B6224" s="376">
        <v>1.0806</v>
      </c>
    </row>
    <row r="6225" spans="1:2">
      <c r="A6225" s="375">
        <v>36257</v>
      </c>
      <c r="B6225" s="376">
        <v>1.0790999999999999</v>
      </c>
    </row>
    <row r="6226" spans="1:2">
      <c r="A6226" s="375">
        <v>36256</v>
      </c>
      <c r="B6226" s="376">
        <v>1.0729</v>
      </c>
    </row>
    <row r="6227" spans="1:2">
      <c r="A6227" s="375">
        <v>36255</v>
      </c>
      <c r="B6227" s="376">
        <v>1.0752999999999999</v>
      </c>
    </row>
    <row r="6228" spans="1:2">
      <c r="A6228" s="375">
        <v>36254</v>
      </c>
      <c r="B6228" s="376">
        <v>1.079</v>
      </c>
    </row>
    <row r="6229" spans="1:2">
      <c r="A6229" s="375">
        <v>36253</v>
      </c>
      <c r="B6229" s="376">
        <v>1.0828</v>
      </c>
    </row>
    <row r="6230" spans="1:2">
      <c r="A6230" s="375">
        <v>36252</v>
      </c>
      <c r="B6230" s="376">
        <v>1.0772999999999999</v>
      </c>
    </row>
    <row r="6231" spans="1:2">
      <c r="A6231" s="375">
        <v>36251</v>
      </c>
      <c r="B6231" s="376">
        <v>1.0768</v>
      </c>
    </row>
    <row r="6232" spans="1:2">
      <c r="A6232" s="375">
        <v>36250</v>
      </c>
      <c r="B6232" s="376">
        <v>1.0733999999999999</v>
      </c>
    </row>
    <row r="6233" spans="1:2">
      <c r="A6233" s="375">
        <v>36249</v>
      </c>
      <c r="B6233" s="376">
        <v>1.0727</v>
      </c>
    </row>
    <row r="6234" spans="1:2">
      <c r="A6234" s="375">
        <v>36248</v>
      </c>
      <c r="B6234" s="376">
        <v>1.0744</v>
      </c>
    </row>
    <row r="6235" spans="1:2">
      <c r="A6235" s="375">
        <v>36247</v>
      </c>
      <c r="B6235" s="376">
        <v>1.0747</v>
      </c>
    </row>
    <row r="6236" spans="1:2">
      <c r="A6236" s="375">
        <v>36246</v>
      </c>
      <c r="B6236" s="376">
        <v>1.0766</v>
      </c>
    </row>
    <row r="6237" spans="1:2">
      <c r="A6237" s="375">
        <v>36245</v>
      </c>
      <c r="B6237" s="376">
        <v>1.0818000000000001</v>
      </c>
    </row>
    <row r="6238" spans="1:2">
      <c r="A6238" s="375">
        <v>36244</v>
      </c>
      <c r="B6238" s="376">
        <v>1.0886</v>
      </c>
    </row>
    <row r="6239" spans="1:2">
      <c r="A6239" s="375">
        <v>36243</v>
      </c>
      <c r="B6239" s="376">
        <v>1.0922000000000001</v>
      </c>
    </row>
    <row r="6240" spans="1:2">
      <c r="A6240" s="375">
        <v>36242</v>
      </c>
      <c r="B6240" s="376">
        <v>1.0892999999999999</v>
      </c>
    </row>
    <row r="6241" spans="1:2">
      <c r="A6241" s="375">
        <v>36241</v>
      </c>
      <c r="B6241" s="376">
        <v>1.0876999999999999</v>
      </c>
    </row>
    <row r="6242" spans="1:2">
      <c r="A6242" s="375">
        <v>36240</v>
      </c>
      <c r="B6242" s="376">
        <v>1.0888</v>
      </c>
    </row>
    <row r="6243" spans="1:2">
      <c r="A6243" s="375">
        <v>36239</v>
      </c>
      <c r="B6243" s="376">
        <v>1.0892999999999999</v>
      </c>
    </row>
    <row r="6244" spans="1:2">
      <c r="A6244" s="375">
        <v>36238</v>
      </c>
      <c r="B6244" s="376">
        <v>1.0925</v>
      </c>
    </row>
    <row r="6245" spans="1:2">
      <c r="A6245" s="375">
        <v>36237</v>
      </c>
      <c r="B6245" s="376">
        <v>1.101</v>
      </c>
    </row>
    <row r="6246" spans="1:2">
      <c r="A6246" s="375">
        <v>36236</v>
      </c>
      <c r="B6246" s="376">
        <v>1.0980000000000001</v>
      </c>
    </row>
    <row r="6247" spans="1:2">
      <c r="A6247" s="375">
        <v>36235</v>
      </c>
      <c r="B6247" s="376">
        <v>1.0871999999999999</v>
      </c>
    </row>
    <row r="6248" spans="1:2">
      <c r="A6248" s="375">
        <v>36234</v>
      </c>
      <c r="B6248" s="376">
        <v>1.0940000000000001</v>
      </c>
    </row>
    <row r="6249" spans="1:2">
      <c r="A6249" s="375">
        <v>36233</v>
      </c>
      <c r="B6249" s="376">
        <v>1.0895999999999999</v>
      </c>
    </row>
    <row r="6250" spans="1:2">
      <c r="A6250" s="375">
        <v>36232</v>
      </c>
      <c r="B6250" s="376">
        <v>1.0900000000000001</v>
      </c>
    </row>
    <row r="6251" spans="1:2">
      <c r="A6251" s="375">
        <v>36231</v>
      </c>
      <c r="B6251" s="376">
        <v>1.093</v>
      </c>
    </row>
    <row r="6252" spans="1:2">
      <c r="A6252" s="375">
        <v>36230</v>
      </c>
      <c r="B6252" s="376">
        <v>1.0896999999999999</v>
      </c>
    </row>
    <row r="6253" spans="1:2">
      <c r="A6253" s="375">
        <v>36229</v>
      </c>
      <c r="B6253" s="376">
        <v>1.0948</v>
      </c>
    </row>
    <row r="6254" spans="1:2">
      <c r="A6254" s="375">
        <v>36228</v>
      </c>
      <c r="B6254" s="376">
        <v>1.0874999999999999</v>
      </c>
    </row>
    <row r="6255" spans="1:2">
      <c r="A6255" s="375">
        <v>36227</v>
      </c>
      <c r="B6255" s="376">
        <v>1.0889</v>
      </c>
    </row>
    <row r="6256" spans="1:2">
      <c r="A6256" s="375">
        <v>36226</v>
      </c>
      <c r="B6256" s="376">
        <v>1.0825</v>
      </c>
    </row>
    <row r="6257" spans="1:2">
      <c r="A6257" s="375">
        <v>36225</v>
      </c>
      <c r="B6257" s="376">
        <v>1.0831999999999999</v>
      </c>
    </row>
    <row r="6258" spans="1:2">
      <c r="A6258" s="375">
        <v>36224</v>
      </c>
      <c r="B6258" s="376">
        <v>1.0831999999999999</v>
      </c>
    </row>
    <row r="6259" spans="1:2">
      <c r="A6259" s="375">
        <v>36223</v>
      </c>
      <c r="B6259" s="376">
        <v>1.0853999999999999</v>
      </c>
    </row>
    <row r="6260" spans="1:2">
      <c r="A6260" s="375">
        <v>36222</v>
      </c>
      <c r="B6260" s="376">
        <v>1.091</v>
      </c>
    </row>
    <row r="6261" spans="1:2">
      <c r="A6261" s="375">
        <v>36221</v>
      </c>
      <c r="B6261" s="376">
        <v>1.0885</v>
      </c>
    </row>
    <row r="6262" spans="1:2">
      <c r="A6262" s="375">
        <v>36220</v>
      </c>
      <c r="B6262" s="376">
        <v>1.0983000000000001</v>
      </c>
    </row>
    <row r="6263" spans="1:2">
      <c r="A6263" s="375">
        <v>36219</v>
      </c>
      <c r="B6263" s="376">
        <v>1.1037999999999999</v>
      </c>
    </row>
    <row r="6264" spans="1:2">
      <c r="A6264" s="375">
        <v>36218</v>
      </c>
      <c r="B6264" s="376">
        <v>1.1022000000000001</v>
      </c>
    </row>
    <row r="6265" spans="1:2">
      <c r="A6265" s="375">
        <v>36217</v>
      </c>
      <c r="B6265" s="376">
        <v>1.1008</v>
      </c>
    </row>
    <row r="6266" spans="1:2">
      <c r="A6266" s="375">
        <v>36216</v>
      </c>
      <c r="B6266" s="376">
        <v>1.1033999999999999</v>
      </c>
    </row>
    <row r="6267" spans="1:2">
      <c r="A6267" s="375">
        <v>36215</v>
      </c>
      <c r="B6267" s="376">
        <v>1.0987</v>
      </c>
    </row>
    <row r="6268" spans="1:2">
      <c r="A6268" s="375">
        <v>36214</v>
      </c>
      <c r="B6268" s="376">
        <v>1.099</v>
      </c>
    </row>
    <row r="6269" spans="1:2">
      <c r="A6269" s="375">
        <v>36213</v>
      </c>
      <c r="B6269" s="376">
        <v>1.1012</v>
      </c>
    </row>
    <row r="6270" spans="1:2">
      <c r="A6270" s="375">
        <v>36212</v>
      </c>
      <c r="B6270" s="376">
        <v>1.1032</v>
      </c>
    </row>
    <row r="6271" spans="1:2">
      <c r="A6271" s="375">
        <v>36211</v>
      </c>
      <c r="B6271" s="376">
        <v>1.1043000000000001</v>
      </c>
    </row>
    <row r="6272" spans="1:2">
      <c r="A6272" s="375">
        <v>36210</v>
      </c>
      <c r="B6272" s="376">
        <v>1.117</v>
      </c>
    </row>
    <row r="6273" spans="1:2">
      <c r="A6273" s="375">
        <v>36209</v>
      </c>
      <c r="B6273" s="376">
        <v>1.1240000000000001</v>
      </c>
    </row>
    <row r="6274" spans="1:2">
      <c r="A6274" s="375">
        <v>36208</v>
      </c>
      <c r="B6274" s="376">
        <v>1.1233</v>
      </c>
    </row>
    <row r="6275" spans="1:2">
      <c r="A6275" s="375">
        <v>36207</v>
      </c>
      <c r="B6275" s="376">
        <v>1.1184000000000001</v>
      </c>
    </row>
    <row r="6276" spans="1:2">
      <c r="A6276" s="375">
        <v>36206</v>
      </c>
      <c r="B6276" s="376">
        <v>1.1241000000000001</v>
      </c>
    </row>
    <row r="6277" spans="1:2">
      <c r="A6277" s="375">
        <v>36205</v>
      </c>
      <c r="B6277" s="376">
        <v>1.1295999999999999</v>
      </c>
    </row>
    <row r="6278" spans="1:2">
      <c r="A6278" s="375">
        <v>36204</v>
      </c>
      <c r="B6278" s="376">
        <v>1.1302000000000001</v>
      </c>
    </row>
    <row r="6279" spans="1:2">
      <c r="A6279" s="375">
        <v>36203</v>
      </c>
      <c r="B6279" s="376">
        <v>1.1242000000000001</v>
      </c>
    </row>
    <row r="6280" spans="1:2">
      <c r="A6280" s="375">
        <v>36202</v>
      </c>
      <c r="B6280" s="376">
        <v>1.1314</v>
      </c>
    </row>
    <row r="6281" spans="1:2">
      <c r="A6281" s="375">
        <v>36201</v>
      </c>
      <c r="B6281" s="376">
        <v>1.1319999999999999</v>
      </c>
    </row>
    <row r="6282" spans="1:2">
      <c r="A6282" s="375">
        <v>36200</v>
      </c>
      <c r="B6282" s="376">
        <v>1.1315999999999999</v>
      </c>
    </row>
    <row r="6283" spans="1:2">
      <c r="A6283" s="375">
        <v>36199</v>
      </c>
      <c r="B6283" s="376">
        <v>1.1243000000000001</v>
      </c>
    </row>
    <row r="6284" spans="1:2">
      <c r="A6284" s="375">
        <v>36198</v>
      </c>
      <c r="B6284" s="376">
        <v>1.1276999999999999</v>
      </c>
    </row>
    <row r="6285" spans="1:2">
      <c r="A6285" s="375">
        <v>36197</v>
      </c>
      <c r="B6285" s="376">
        <v>1.1271</v>
      </c>
    </row>
    <row r="6286" spans="1:2">
      <c r="A6286" s="375">
        <v>36196</v>
      </c>
      <c r="B6286" s="376">
        <v>1.1307</v>
      </c>
    </row>
    <row r="6287" spans="1:2">
      <c r="A6287" s="375">
        <v>36195</v>
      </c>
      <c r="B6287" s="376">
        <v>1.1279999999999999</v>
      </c>
    </row>
    <row r="6288" spans="1:2">
      <c r="A6288" s="375">
        <v>36194</v>
      </c>
      <c r="B6288" s="376">
        <v>1.1335</v>
      </c>
    </row>
    <row r="6289" spans="1:2">
      <c r="A6289" s="375">
        <v>36193</v>
      </c>
      <c r="B6289" s="376">
        <v>1.1319999999999999</v>
      </c>
    </row>
    <row r="6290" spans="1:2">
      <c r="A6290" s="375">
        <v>36192</v>
      </c>
      <c r="B6290" s="376">
        <v>1.1346000000000001</v>
      </c>
    </row>
    <row r="6291" spans="1:2">
      <c r="A6291" s="375">
        <v>36191</v>
      </c>
      <c r="B6291" s="376">
        <v>1.143</v>
      </c>
    </row>
    <row r="6292" spans="1:2">
      <c r="A6292" s="375">
        <v>36190</v>
      </c>
      <c r="B6292" s="376">
        <v>1.1359999999999999</v>
      </c>
    </row>
    <row r="6293" spans="1:2">
      <c r="A6293" s="375">
        <v>36189</v>
      </c>
      <c r="B6293" s="376">
        <v>1.1385000000000001</v>
      </c>
    </row>
    <row r="6294" spans="1:2">
      <c r="A6294" s="375">
        <v>36188</v>
      </c>
      <c r="B6294" s="376">
        <v>1.1412</v>
      </c>
    </row>
    <row r="6295" spans="1:2">
      <c r="A6295" s="375">
        <v>36187</v>
      </c>
      <c r="B6295" s="376">
        <v>1.1515</v>
      </c>
    </row>
    <row r="6296" spans="1:2">
      <c r="A6296" s="375">
        <v>36186</v>
      </c>
      <c r="B6296" s="376">
        <v>1.157</v>
      </c>
    </row>
    <row r="6297" spans="1:2">
      <c r="A6297" s="375">
        <v>36185</v>
      </c>
      <c r="B6297" s="376">
        <v>1.1588000000000001</v>
      </c>
    </row>
    <row r="6298" spans="1:2">
      <c r="A6298" s="375">
        <v>36184</v>
      </c>
      <c r="B6298" s="376">
        <v>1.1579999999999999</v>
      </c>
    </row>
    <row r="6299" spans="1:2">
      <c r="A6299" s="375">
        <v>36183</v>
      </c>
      <c r="B6299" s="376">
        <v>1.1579999999999999</v>
      </c>
    </row>
    <row r="6300" spans="1:2">
      <c r="A6300" s="375">
        <v>36182</v>
      </c>
      <c r="B6300" s="376">
        <v>1.1604000000000001</v>
      </c>
    </row>
    <row r="6301" spans="1:2">
      <c r="A6301" s="375">
        <v>36181</v>
      </c>
      <c r="B6301" s="376">
        <v>1.1575</v>
      </c>
    </row>
    <row r="6302" spans="1:2">
      <c r="A6302" s="375">
        <v>36180</v>
      </c>
      <c r="B6302" s="376">
        <v>1.1572</v>
      </c>
    </row>
    <row r="6303" spans="1:2">
      <c r="A6303" s="375">
        <v>36179</v>
      </c>
      <c r="B6303" s="376">
        <v>1.1601999999999999</v>
      </c>
    </row>
    <row r="6304" spans="1:2">
      <c r="A6304" s="375">
        <v>36178</v>
      </c>
      <c r="B6304" s="376">
        <v>1.1593</v>
      </c>
    </row>
    <row r="6305" spans="1:2">
      <c r="A6305" s="375">
        <v>36177</v>
      </c>
      <c r="B6305" s="376">
        <v>1.1567000000000001</v>
      </c>
    </row>
    <row r="6306" spans="1:2">
      <c r="A6306" s="375">
        <v>36176</v>
      </c>
      <c r="B6306" s="376">
        <v>1.1555</v>
      </c>
    </row>
    <row r="6307" spans="1:2">
      <c r="A6307" s="375">
        <v>36175</v>
      </c>
      <c r="B6307" s="376">
        <v>1.1659999999999999</v>
      </c>
    </row>
    <row r="6308" spans="1:2">
      <c r="A6308" s="375">
        <v>36174</v>
      </c>
      <c r="B6308" s="376">
        <v>1.1655</v>
      </c>
    </row>
    <row r="6309" spans="1:2">
      <c r="A6309" s="375">
        <v>36173</v>
      </c>
      <c r="B6309" s="376">
        <v>1.1688000000000001</v>
      </c>
    </row>
    <row r="6310" spans="1:2">
      <c r="A6310" s="375">
        <v>36172</v>
      </c>
      <c r="B6310" s="376">
        <v>1.1498999999999999</v>
      </c>
    </row>
    <row r="6311" spans="1:2">
      <c r="A6311" s="375">
        <v>36171</v>
      </c>
      <c r="B6311" s="376">
        <v>1.1569</v>
      </c>
    </row>
    <row r="6312" spans="1:2">
      <c r="A6312" s="375">
        <v>36170</v>
      </c>
      <c r="B6312" s="376">
        <v>1.1567000000000001</v>
      </c>
    </row>
    <row r="6313" spans="1:2">
      <c r="A6313" s="375">
        <v>36169</v>
      </c>
      <c r="B6313" s="376">
        <v>1.1573</v>
      </c>
    </row>
    <row r="6314" spans="1:2">
      <c r="A6314" s="375">
        <v>36168</v>
      </c>
      <c r="B6314" s="376">
        <v>1.1647000000000001</v>
      </c>
    </row>
    <row r="6315" spans="1:2">
      <c r="A6315" s="375">
        <v>36167</v>
      </c>
      <c r="B6315" s="376">
        <v>1.1665000000000001</v>
      </c>
    </row>
    <row r="6316" spans="1:2">
      <c r="A6316" s="375">
        <v>36166</v>
      </c>
      <c r="B6316" s="376">
        <v>1.1738999999999999</v>
      </c>
    </row>
    <row r="6317" spans="1:2">
      <c r="A6317" s="375">
        <v>36165</v>
      </c>
      <c r="B6317" s="376">
        <v>1.1797</v>
      </c>
    </row>
    <row r="6318" spans="1:2">
      <c r="A6318" s="375">
        <v>36164</v>
      </c>
      <c r="B6318" s="376">
        <v>1.1802999999999999</v>
      </c>
    </row>
    <row r="6319" spans="1:2">
      <c r="A6319" s="375">
        <v>36163</v>
      </c>
      <c r="B6319" s="376">
        <v>1.1716</v>
      </c>
    </row>
    <row r="6320" spans="1:2">
      <c r="A6320" s="375">
        <v>36162</v>
      </c>
      <c r="B6320" s="376">
        <v>1.1669</v>
      </c>
    </row>
    <row r="6321" spans="1:2">
      <c r="A6321" s="375">
        <v>36161</v>
      </c>
      <c r="B6321" s="376">
        <v>1.1669</v>
      </c>
    </row>
    <row r="6322" spans="1:2">
      <c r="A6322" s="375">
        <v>36160</v>
      </c>
      <c r="B6322" s="376">
        <v>1.1669</v>
      </c>
    </row>
    <row r="6323" spans="1:2">
      <c r="A6323" s="375">
        <v>36159</v>
      </c>
      <c r="B6323" s="376">
        <v>1.1709000000000001</v>
      </c>
    </row>
    <row r="6324" spans="1:2">
      <c r="A6324" s="375">
        <v>36158</v>
      </c>
      <c r="B6324" s="376">
        <v>1.1686000000000001</v>
      </c>
    </row>
    <row r="6325" spans="1:2">
      <c r="A6325" s="375">
        <v>36157</v>
      </c>
      <c r="B6325" s="376">
        <v>1.1638999999999999</v>
      </c>
    </row>
    <row r="6326" spans="1:2">
      <c r="A6326" s="375">
        <v>36156</v>
      </c>
      <c r="B6326" s="376">
        <v>1.1644000000000001</v>
      </c>
    </row>
    <row r="6327" spans="1:2">
      <c r="A6327" s="375">
        <v>36155</v>
      </c>
      <c r="B6327" s="376">
        <v>1.1637</v>
      </c>
    </row>
    <row r="6328" spans="1:2">
      <c r="A6328" s="375">
        <v>36154</v>
      </c>
      <c r="B6328" s="376">
        <v>1.1637</v>
      </c>
    </row>
    <row r="6329" spans="1:2">
      <c r="A6329" s="375">
        <v>36153</v>
      </c>
      <c r="B6329" s="376">
        <v>1.1657</v>
      </c>
    </row>
    <row r="6330" spans="1:2">
      <c r="A6330" s="375">
        <v>36152</v>
      </c>
      <c r="B6330" s="376">
        <v>1.1702999999999999</v>
      </c>
    </row>
    <row r="6331" spans="1:2">
      <c r="A6331" s="375">
        <v>36151</v>
      </c>
      <c r="B6331" s="376">
        <v>1.1697</v>
      </c>
    </row>
    <row r="6332" spans="1:2">
      <c r="A6332" s="375">
        <v>36150</v>
      </c>
      <c r="B6332" s="376">
        <v>1.1753</v>
      </c>
    </row>
    <row r="6333" spans="1:2">
      <c r="A6333" s="375">
        <v>36149</v>
      </c>
      <c r="B6333" s="376">
        <v>1.1781999999999999</v>
      </c>
    </row>
    <row r="6334" spans="1:2">
      <c r="A6334" s="375">
        <v>36148</v>
      </c>
      <c r="B6334" s="376">
        <v>1.1760999999999999</v>
      </c>
    </row>
    <row r="6335" spans="1:2">
      <c r="A6335" s="375">
        <v>36147</v>
      </c>
      <c r="B6335" s="376">
        <v>1.1787000000000001</v>
      </c>
    </row>
    <row r="6336" spans="1:2">
      <c r="A6336" s="375">
        <v>36146</v>
      </c>
      <c r="B6336" s="376">
        <v>1.1755</v>
      </c>
    </row>
    <row r="6337" spans="1:2">
      <c r="A6337" s="375">
        <v>36145</v>
      </c>
      <c r="B6337" s="376">
        <v>1.1775</v>
      </c>
    </row>
    <row r="6338" spans="1:2">
      <c r="A6338" s="375">
        <v>36144</v>
      </c>
      <c r="B6338" s="376">
        <v>1.1807000000000001</v>
      </c>
    </row>
    <row r="6340" spans="1:2">
      <c r="A6340" s="373" t="s">
        <v>792</v>
      </c>
      <c r="B6340" s="373">
        <v>1.2165999999999999</v>
      </c>
    </row>
    <row r="6341" spans="1:2">
      <c r="A6341" s="373" t="s">
        <v>793</v>
      </c>
      <c r="B6341" s="373">
        <v>0.82789999999999997</v>
      </c>
    </row>
    <row r="6342" spans="1:2">
      <c r="A6342" s="373" t="s">
        <v>794</v>
      </c>
      <c r="B6342" s="373">
        <v>1.5951</v>
      </c>
    </row>
  </sheetData>
  <mergeCells count="2">
    <mergeCell ref="A1:B1"/>
    <mergeCell ref="A2:B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14</vt:i4>
      </vt:variant>
    </vt:vector>
  </HeadingPairs>
  <TitlesOfParts>
    <vt:vector size="25" baseType="lpstr">
      <vt:lpstr>CONSOLIDADO</vt:lpstr>
      <vt:lpstr>PARAMETROS</vt:lpstr>
      <vt:lpstr>EXP GEN.</vt:lpstr>
      <vt:lpstr>EXP ESPEC.</vt:lpstr>
      <vt:lpstr>DESEMPATE</vt:lpstr>
      <vt:lpstr>DESEMPATE 1</vt:lpstr>
      <vt:lpstr>SH TRM</vt:lpstr>
      <vt:lpstr>PROM TRM MES</vt:lpstr>
      <vt:lpstr>SH EURO</vt:lpstr>
      <vt:lpstr>PROM EUR MES</vt:lpstr>
      <vt:lpstr>Hoja1</vt:lpstr>
      <vt:lpstr>CM005EEM1</vt:lpstr>
      <vt:lpstr>CM005EEM2</vt:lpstr>
      <vt:lpstr>CM005EEM3</vt:lpstr>
      <vt:lpstr>CM005EMM1</vt:lpstr>
      <vt:lpstr>CM005EMM2</vt:lpstr>
      <vt:lpstr>CM005EMM3</vt:lpstr>
      <vt:lpstr>CM005LM1</vt:lpstr>
      <vt:lpstr>CM005LM2</vt:lpstr>
      <vt:lpstr>CM005LM3</vt:lpstr>
      <vt:lpstr>CM005M1</vt:lpstr>
      <vt:lpstr>CM005M2</vt:lpstr>
      <vt:lpstr>CM005M3</vt:lpstr>
      <vt:lpstr>'PROM EUR MES'!data</vt:lpstr>
      <vt:lpstr>'SH EURO'!Datos</vt:lpstr>
    </vt:vector>
  </TitlesOfParts>
  <Company>Snn</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EVA6_ANI</cp:lastModifiedBy>
  <cp:revision/>
  <dcterms:created xsi:type="dcterms:W3CDTF">2015-12-03T23:01:34Z</dcterms:created>
  <dcterms:modified xsi:type="dcterms:W3CDTF">2016-05-17T21:21:31Z</dcterms:modified>
</cp:coreProperties>
</file>